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7" activeTab="17"/>
  </bookViews>
  <sheets>
    <sheet name="Jefes Trastienda SF" sheetId="1" state="hidden" r:id="rId2"/>
    <sheet name="Operativos Trastienda SF" sheetId="2" state="hidden" r:id="rId3"/>
    <sheet name="Operativos Deportes SF" sheetId="3" state="hidden" r:id="rId4"/>
    <sheet name="Inv. Perpetuos" sheetId="4" state="hidden" r:id="rId5"/>
    <sheet name="Jefe Tras Tienda PED" sheetId="5" state="hidden" r:id="rId6"/>
    <sheet name="Operativos Trastienda PED" sheetId="6" state="hidden" r:id="rId7"/>
    <sheet name="Operativos Deportes PED" sheetId="7" state="hidden" r:id="rId8"/>
    <sheet name="Coord y Ope. Trast MF" sheetId="8" state="hidden" r:id="rId9"/>
    <sheet name="Operativos Deportes MF" sheetId="9" state="hidden" r:id="rId10"/>
    <sheet name="Coord. y Oper. Trastienda MM" sheetId="10" state="hidden" r:id="rId11"/>
    <sheet name="Jefes Trastienda CBA" sheetId="11" state="hidden" r:id="rId12"/>
    <sheet name="Operativos Trastienda CBA" sheetId="12" state="hidden" r:id="rId13"/>
    <sheet name="Operativos Deportes CBA" sheetId="13" state="hidden" r:id="rId14"/>
    <sheet name="Bono Tienda Out" sheetId="14" state="hidden" r:id="rId15"/>
    <sheet name="OPDVS Out" sheetId="15" state="hidden" r:id="rId16"/>
    <sheet name="Gerentes y Jefes Mayoreo" sheetId="16" state="hidden" r:id="rId17"/>
    <sheet name="Jefe Esp" sheetId="17" state="hidden" r:id="rId18"/>
    <sheet name="MAYOREO" sheetId="18" state="visible" r:id="rId19"/>
    <sheet name="TIENDAS" sheetId="19" state="visible" r:id="rId20"/>
  </sheets>
  <externalReferences>
    <externalReference r:id="rId21"/>
    <externalReference r:id="rId22"/>
    <externalReference r:id="rId23"/>
    <externalReference r:id="rId24"/>
  </externalReferences>
  <definedNames>
    <definedName function="false" hidden="false" localSheetId="13" name="_xlnm.Print_Area" vbProcedure="false">'Bono Tienda Out'!$A$1:$G$64</definedName>
    <definedName function="false" hidden="false" localSheetId="7" name="_xlnm.Print_Area" vbProcedure="false">'Coord y Ope. Trast MF'!$A$198:$G$216</definedName>
    <definedName function="false" hidden="true" localSheetId="7" name="_xlnm._FilterDatabase" vbProcedure="false">'Coord y Ope. Trast MF'!$I$6:$P$60</definedName>
    <definedName function="false" hidden="false" localSheetId="9" name="_xlnm.Print_Area" vbProcedure="false">'Coord. y Oper. Trastienda MM'!$A$1:$O$56</definedName>
    <definedName function="false" hidden="false" localSheetId="15" name="_xlnm.Print_Area" vbProcedure="false">'Gerentes y Jefes Mayoreo'!$A$2:$G$154</definedName>
    <definedName function="false" hidden="false" localSheetId="16" name="_xlnm.Print_Area" vbProcedure="false">'Jefe Esp'!$A$3:$G$28</definedName>
    <definedName function="false" hidden="false" localSheetId="4" name="_xlnm.Print_Area" vbProcedure="false">'Jefe Tras Tienda PED'!$A$1:$G$18</definedName>
    <definedName function="false" hidden="false" localSheetId="10" name="_xlnm.Print_Area" vbProcedure="false">'Jefes Trastienda CBA'!$A$2:$G$20</definedName>
    <definedName function="false" hidden="false" localSheetId="0" name="_xlnm.Print_Area" vbProcedure="false">'Jefes Trastienda SF'!$A$2:$G$59</definedName>
    <definedName function="false" hidden="false" localSheetId="17" name="_xlnm.Print_Area" vbProcedure="false">MAYOREO!$A$1:$S$22</definedName>
    <definedName function="false" hidden="false" localSheetId="14" name="_xlnm.Print_Area" vbProcedure="false">'OPDVS Out'!$A$1:$Z$14</definedName>
    <definedName function="false" hidden="false" localSheetId="12" name="_xlnm.Print_Area" vbProcedure="false">'Operativos Deportes CBA'!$A$1:$O$29</definedName>
    <definedName function="false" hidden="false" localSheetId="2" name="_xlnm.Print_Area" vbProcedure="false">'Operativos Deportes SF'!$A$1:$O$21</definedName>
    <definedName function="false" hidden="false" localSheetId="11" name="_xlnm.Print_Area" vbProcedure="false">'Operativos Trastienda CBA'!$A$1:$O$32</definedName>
    <definedName function="false" hidden="false" localSheetId="5" name="_xlnm.Print_Area" vbProcedure="false">'Operativos Trastienda PED'!$A$1:$S$35</definedName>
    <definedName function="false" hidden="false" localSheetId="1" name="_xlnm.Print_Area" vbProcedure="false">'Operativos Trastienda SF'!$A$1:$S$50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<sst xmlns="http://schemas.openxmlformats.org/spreadsheetml/2006/main" count="1283" uniqueCount="362">
  <si>
    <t xml:space="preserve">Nombre</t>
  </si>
  <si>
    <t xml:space="preserve">Carlos Arturo Gutierrez  Cubas</t>
  </si>
  <si>
    <t xml:space="preserve">Puesto</t>
  </si>
  <si>
    <t xml:space="preserve">Jefe Trastienda</t>
  </si>
  <si>
    <t xml:space="preserve">Tienda: </t>
  </si>
  <si>
    <t xml:space="preserve">Superstore San Pedro Sula</t>
  </si>
  <si>
    <t xml:space="preserve">Periodo</t>
  </si>
  <si>
    <t xml:space="preserve">Peso</t>
  </si>
  <si>
    <t xml:space="preserve">Meta</t>
  </si>
  <si>
    <t xml:space="preserve">Periodo Actual</t>
  </si>
  <si>
    <t xml:space="preserve">Concepto</t>
  </si>
  <si>
    <t xml:space="preserve">Plan</t>
  </si>
  <si>
    <t xml:space="preserve">Neto</t>
  </si>
  <si>
    <t xml:space="preserve">Ventas tienda SF</t>
  </si>
  <si>
    <t xml:space="preserve">Venta Perdida Tienda</t>
  </si>
  <si>
    <t xml:space="preserve">Fill Rate Tienda</t>
  </si>
  <si>
    <t xml:space="preserve">Servicio Bodega Deportes Tda (Minutos)</t>
  </si>
  <si>
    <t xml:space="preserve">Nivel servicio Trastienda (pedidos a la respectiva bodega Hrs)</t>
  </si>
  <si>
    <t xml:space="preserve">Rentabilidad Monetaria Tienda</t>
  </si>
  <si>
    <t xml:space="preserve">Total</t>
  </si>
  <si>
    <t xml:space="preserve">Bono 1</t>
  </si>
  <si>
    <t xml:space="preserve">95.5% al 100%</t>
  </si>
  <si>
    <t xml:space="preserve">Bono 2</t>
  </si>
  <si>
    <t xml:space="preserve">90.5% al 95.49%</t>
  </si>
  <si>
    <t xml:space="preserve">Bono 3</t>
  </si>
  <si>
    <t xml:space="preserve">85% al 90.49%</t>
  </si>
  <si>
    <t xml:space="preserve">Total Bono a Pagar</t>
  </si>
  <si>
    <t xml:space="preserve">Darwin Antonio Flores Pinel</t>
  </si>
  <si>
    <t xml:space="preserve">Coordinador Trastienda</t>
  </si>
  <si>
    <t xml:space="preserve">Nivel servicio Trastienda (pedidos a la respectiva bodega hrs)</t>
  </si>
  <si>
    <t xml:space="preserve">AVERIA</t>
  </si>
  <si>
    <t xml:space="preserve">Jonathan Josue Rivera  Fuentes</t>
  </si>
  <si>
    <t xml:space="preserve">Jefe Division</t>
  </si>
  <si>
    <t xml:space="preserve">Supervision bodega deportes</t>
  </si>
  <si>
    <t xml:space="preserve">Ventas Division Deportes SF</t>
  </si>
  <si>
    <t xml:space="preserve">Puestos Operativos Trastienda</t>
  </si>
  <si>
    <t xml:space="preserve">Días Trabajados</t>
  </si>
  <si>
    <t xml:space="preserve">Rentabilidad</t>
  </si>
  <si>
    <t xml:space="preserve">Surtidores</t>
  </si>
  <si>
    <t xml:space="preserve">%</t>
  </si>
  <si>
    <t xml:space="preserve">BONO</t>
  </si>
  <si>
    <t xml:space="preserve">Cualitativo</t>
  </si>
  <si>
    <t xml:space="preserve">Nivel servicio Trastienda (pedidos a la respectiva bodega)</t>
  </si>
  <si>
    <t xml:space="preserve">Purificación Varela  Guzman</t>
  </si>
  <si>
    <t xml:space="preserve">Leonardo Enrique Hernández   Barrera</t>
  </si>
  <si>
    <t xml:space="preserve">Productividad</t>
  </si>
  <si>
    <t xml:space="preserve">Nery Rolando Mejia Garcia</t>
  </si>
  <si>
    <t xml:space="preserve">Feisel  Estiv  Orellana  Lopez</t>
  </si>
  <si>
    <t xml:space="preserve">Auxiliares</t>
  </si>
  <si>
    <t xml:space="preserve">Rigoberto Amaya  Chicas</t>
  </si>
  <si>
    <t xml:space="preserve">Jose Nelson Reyes  Bonilla</t>
  </si>
  <si>
    <t xml:space="preserve">Jose Ramon Cardona  Salguero</t>
  </si>
  <si>
    <t xml:space="preserve">Walner Adonay Manzano</t>
  </si>
  <si>
    <t xml:space="preserve">Erik Fabricio Pineda Linares</t>
  </si>
  <si>
    <t xml:space="preserve">Andrés Hernandez Hernandez</t>
  </si>
  <si>
    <t xml:space="preserve">SURTIDORES/STAKER</t>
  </si>
  <si>
    <t xml:space="preserve">Adan  Alberto Rodriguez Bados</t>
  </si>
  <si>
    <t xml:space="preserve">Oscar Leonel  Tejada Hernandez</t>
  </si>
  <si>
    <t xml:space="preserve">AUXILIARES</t>
  </si>
  <si>
    <t xml:space="preserve">Montacarga</t>
  </si>
  <si>
    <t xml:space="preserve">Héctor  Emilio  Romero  Gen</t>
  </si>
  <si>
    <t xml:space="preserve">MONTACARGA/RECEPTOR</t>
  </si>
  <si>
    <t xml:space="preserve">Stacker</t>
  </si>
  <si>
    <t xml:space="preserve">ETIQUETADOR</t>
  </si>
  <si>
    <t xml:space="preserve">Julio Alonso Hernandez  Gonzalez</t>
  </si>
  <si>
    <t xml:space="preserve">Coordina de Recepción</t>
  </si>
  <si>
    <t xml:space="preserve">Coordinador de Recepción</t>
  </si>
  <si>
    <t xml:space="preserve">Jose Alexis Reyes  Vasquez</t>
  </si>
  <si>
    <t xml:space="preserve">Etiquetador</t>
  </si>
  <si>
    <t xml:space="preserve">Cesar Josue Hernández  Zambrano</t>
  </si>
  <si>
    <t xml:space="preserve">Rony  Jose  Gomez  Zelaya</t>
  </si>
  <si>
    <t xml:space="preserve">Kevin Ricardo Sales Diaz</t>
  </si>
  <si>
    <t xml:space="preserve">Nelson  Edgardo Murillo  Palma</t>
  </si>
  <si>
    <t xml:space="preserve">CODIGO??</t>
  </si>
  <si>
    <t xml:space="preserve">Andres Hernandez</t>
  </si>
  <si>
    <t xml:space="preserve">Puestos Operativos Trastienda DEPORTES</t>
  </si>
  <si>
    <t xml:space="preserve">Ventas Division Deportes</t>
  </si>
  <si>
    <t xml:space="preserve">SURTIDOR</t>
  </si>
  <si>
    <t xml:space="preserve">Franco José  Cruz  Ramirez</t>
  </si>
  <si>
    <t xml:space="preserve">Carlos Eduardo Mercado Guerra</t>
  </si>
  <si>
    <t xml:space="preserve">Darlin  López Rivera</t>
  </si>
  <si>
    <t xml:space="preserve">Carlos Felix Gonzales  Crisanto</t>
  </si>
  <si>
    <t xml:space="preserve">Omar Enrique Evora Flores</t>
  </si>
  <si>
    <t xml:space="preserve">Kevin  Mauricio Matamoros Chirinos</t>
  </si>
  <si>
    <t xml:space="preserve">SURTIDORES</t>
  </si>
  <si>
    <t xml:space="preserve">Tiempo de solución de tareas problema en bodega</t>
  </si>
  <si>
    <t xml:space="preserve">Cuaitativo</t>
  </si>
  <si>
    <t xml:space="preserve">Confiabilidad Comercial del Inventario (Tienda o CD)</t>
  </si>
  <si>
    <t xml:space="preserve">Jesus Salvador Paz  Erazo</t>
  </si>
  <si>
    <t xml:space="preserve">Ratio Negativos (Skus con stock Negativo AX / Skus Totales AX)</t>
  </si>
  <si>
    <t xml:space="preserve">Angel Donaldo Andino  Vega</t>
  </si>
  <si>
    <t xml:space="preserve">Revisiones aleatorias de Inventario</t>
  </si>
  <si>
    <t xml:space="preserve">Albert Mauricio Galdamez  Sanchez</t>
  </si>
  <si>
    <t xml:space="preserve">Productividad solución de distorsiones de inventario y solicitudes del equipo comercial(porcentaje de incidencias solucionadas)</t>
  </si>
  <si>
    <t xml:space="preserve">Eucebio Alexander Mendez  Guillen</t>
  </si>
  <si>
    <t xml:space="preserve">Byron Josue Romero   Diaz</t>
  </si>
  <si>
    <t xml:space="preserve">Jorge Arcenio Ortega  Robles</t>
  </si>
  <si>
    <t xml:space="preserve">Ramón Antonio  Cantarero  figueroa</t>
  </si>
  <si>
    <t xml:space="preserve">Miguel Angel Bonilla Fuentes</t>
  </si>
  <si>
    <t xml:space="preserve">Abraham Orlando Hernández Sanchez</t>
  </si>
  <si>
    <t xml:space="preserve">Cesar Orlando  Chavez Mejía</t>
  </si>
  <si>
    <t xml:space="preserve">Richard  Stivee Hernández Cruz</t>
  </si>
  <si>
    <t xml:space="preserve">Jhonny  Alejandro Ortiz  Reyes</t>
  </si>
  <si>
    <t xml:space="preserve">MONTACARGA</t>
  </si>
  <si>
    <t xml:space="preserve">Elvin  Oswaldo Canales Gonzalez</t>
  </si>
  <si>
    <t xml:space="preserve">Diunsa Pedregal</t>
  </si>
  <si>
    <t xml:space="preserve">Ventas tienda PD</t>
  </si>
  <si>
    <t xml:space="preserve">Rantabilidad</t>
  </si>
  <si>
    <t xml:space="preserve">Superstore PEDREGAL</t>
  </si>
  <si>
    <t xml:space="preserve">Dias Trabajados</t>
  </si>
  <si>
    <t xml:space="preserve">Cumpl. %</t>
  </si>
  <si>
    <t xml:space="preserve">Marco Tulio Cardona  Rivera</t>
  </si>
  <si>
    <t xml:space="preserve">Andy Steven Tapia Minaya</t>
  </si>
  <si>
    <t xml:space="preserve">Noldyn  Doney  Hernández Portales</t>
  </si>
  <si>
    <t xml:space="preserve">Mario  Josseth Guardado Medina</t>
  </si>
  <si>
    <t xml:space="preserve">Javier Edgardo Rodriguez Hernández</t>
  </si>
  <si>
    <t xml:space="preserve">Cristian Josue Perdomo Hernández</t>
  </si>
  <si>
    <t xml:space="preserve">José  Francisco  Cabrera Mercado</t>
  </si>
  <si>
    <t xml:space="preserve">Dennis Javier  Vasquez  Erazo</t>
  </si>
  <si>
    <t xml:space="preserve">Alexander Rodolfo Nuñez Benitez</t>
  </si>
  <si>
    <t xml:space="preserve">Josue David Matute Carcamo</t>
  </si>
  <si>
    <t xml:space="preserve">Jesus Alberto Castillo Espinoza</t>
  </si>
  <si>
    <t xml:space="preserve">Operador Montacarga</t>
  </si>
  <si>
    <t xml:space="preserve">Luis Fernando Fugon López</t>
  </si>
  <si>
    <t xml:space="preserve">Josue Edgardo Lobo  Funez</t>
  </si>
  <si>
    <t xml:space="preserve">Receptor</t>
  </si>
  <si>
    <t xml:space="preserve">Venta Division Deportes</t>
  </si>
  <si>
    <t xml:space="preserve">CUALITATIVO</t>
  </si>
  <si>
    <t xml:space="preserve">RESULTADO</t>
  </si>
  <si>
    <t xml:space="preserve">TOTAL</t>
  </si>
  <si>
    <t xml:space="preserve">Venta Perdida Deportes</t>
  </si>
  <si>
    <t xml:space="preserve">Servicio Bodega Deportes</t>
  </si>
  <si>
    <t xml:space="preserve"> </t>
  </si>
  <si>
    <t xml:space="preserve">Superstore Miraflores</t>
  </si>
  <si>
    <t xml:space="preserve">Ventas total Region</t>
  </si>
  <si>
    <t xml:space="preserve">Cdg.</t>
  </si>
  <si>
    <t xml:space="preserve">Victor Manuel Zuniga  GUTIERREZ</t>
  </si>
  <si>
    <t xml:space="preserve">Fill Rate Tienda MF</t>
  </si>
  <si>
    <t xml:space="preserve">Christian Daniel  Rivera  LOPEZ</t>
  </si>
  <si>
    <t xml:space="preserve">Josue Raul Cruz  ZELAYA</t>
  </si>
  <si>
    <t xml:space="preserve">Rentabilidad Regional</t>
  </si>
  <si>
    <t xml:space="preserve">German Isaac Garcia  PAVON</t>
  </si>
  <si>
    <t xml:space="preserve">Marlon Ivan  Ramirez  RAMIREZ</t>
  </si>
  <si>
    <t xml:space="preserve">Josue Ariel Bogran  Rodriguez</t>
  </si>
  <si>
    <t xml:space="preserve">Alis Leonel  Martinez  Moreno</t>
  </si>
  <si>
    <t xml:space="preserve">Carlos Eduardo Figueroa  acosta</t>
  </si>
  <si>
    <t xml:space="preserve">Juan Ramon Aguilar  RODRIGUEZ</t>
  </si>
  <si>
    <t xml:space="preserve">Francisco Javier Lopez  López</t>
  </si>
  <si>
    <t xml:space="preserve">Isaias Edgardo  Escobar  Avila</t>
  </si>
  <si>
    <t xml:space="preserve">Adalid Cruz  PALMA</t>
  </si>
  <si>
    <t xml:space="preserve">Juan Francisco Lopez   Lopez</t>
  </si>
  <si>
    <t xml:space="preserve">Olbin Bladimir Blanco  Rubio</t>
  </si>
  <si>
    <t xml:space="preserve">Nilson Baudilio Ramos  Carrasco</t>
  </si>
  <si>
    <t xml:space="preserve">Nelson Enrique Aguilar  Motiño</t>
  </si>
  <si>
    <t xml:space="preserve">DESPACHADOR</t>
  </si>
  <si>
    <t xml:space="preserve">Carlos Humberto Sanchez   Sanchez</t>
  </si>
  <si>
    <t xml:space="preserve">Allan Andres Ayala  Viatoro</t>
  </si>
  <si>
    <t xml:space="preserve">Pedro Antonio Vallecillo Balldonado</t>
  </si>
  <si>
    <t xml:space="preserve">EMPACADOR</t>
  </si>
  <si>
    <t xml:space="preserve">Darwin Noel Ochoa Rodriguez</t>
  </si>
  <si>
    <t xml:space="preserve">Luis Miguel Ortega Flores</t>
  </si>
  <si>
    <t xml:space="preserve">Marco Antonio Serrano Sanchez</t>
  </si>
  <si>
    <t xml:space="preserve">MOTORISTA</t>
  </si>
  <si>
    <t xml:space="preserve">Jossue  Raul  Carcamo  Godoy</t>
  </si>
  <si>
    <t xml:space="preserve">RECEPTOR</t>
  </si>
  <si>
    <t xml:space="preserve">Denis  Fernando  Alvarez  Mendoza</t>
  </si>
  <si>
    <t xml:space="preserve">Elly Antonio Dominguez Cisnado</t>
  </si>
  <si>
    <t xml:space="preserve">Ivis Neptali Canacas Caceres</t>
  </si>
  <si>
    <t xml:space="preserve">Christian Eli Madrid Gálvez</t>
  </si>
  <si>
    <t xml:space="preserve">Pedro Orlando Sauceda Nuñez</t>
  </si>
  <si>
    <t xml:space="preserve">Despachador</t>
  </si>
  <si>
    <t xml:space="preserve">Paulino  Pastrana Centeno</t>
  </si>
  <si>
    <t xml:space="preserve">Onan Zael Molina Garcia</t>
  </si>
  <si>
    <t xml:space="preserve">Empacador</t>
  </si>
  <si>
    <t xml:space="preserve">Jean Carlo Zelaya   Sandoval</t>
  </si>
  <si>
    <t xml:space="preserve">Motorista</t>
  </si>
  <si>
    <t xml:space="preserve">Jose David Amaya  Lopez</t>
  </si>
  <si>
    <t xml:space="preserve">Mario Roberto Lagos  Montoya</t>
  </si>
  <si>
    <t xml:space="preserve">Juan Ramon Euraque  GONZALES</t>
  </si>
  <si>
    <t xml:space="preserve">Manuel Eduardo Cabezas  Ramirez</t>
  </si>
  <si>
    <t xml:space="preserve">Kervin Alberto Flores  Cruz</t>
  </si>
  <si>
    <t xml:space="preserve">Rentabilidad Tienda</t>
  </si>
  <si>
    <t xml:space="preserve">Hector Amilcar Hernandez  Lopez</t>
  </si>
  <si>
    <t xml:space="preserve">Gerbin Donal Rodriguez  Izaguirre</t>
  </si>
  <si>
    <t xml:space="preserve">Pablo Cecilio  Zelaya   ZELAYA</t>
  </si>
  <si>
    <t xml:space="preserve">Jose Francisco Mejia  Tercero</t>
  </si>
  <si>
    <t xml:space="preserve">Joel  David Espinoza Carballo</t>
  </si>
  <si>
    <t xml:space="preserve">Jefe de Logistica</t>
  </si>
  <si>
    <t xml:space="preserve">Ventas tienda MF</t>
  </si>
  <si>
    <t xml:space="preserve">Coordinadores</t>
  </si>
  <si>
    <t xml:space="preserve">Melvin Eliodoro Hernandez  HERNANDEZ</t>
  </si>
  <si>
    <t xml:space="preserve">Nelson Alonso Rivera  Sauceda</t>
  </si>
  <si>
    <t xml:space="preserve">Coordinador</t>
  </si>
  <si>
    <t xml:space="preserve">Cybill Noe Carbajal Garcia</t>
  </si>
  <si>
    <t xml:space="preserve">Dagoberto   Chacon  Varela</t>
  </si>
  <si>
    <t xml:space="preserve">Yimi Roberto Canizalez  RAMOS</t>
  </si>
  <si>
    <t xml:space="preserve">No</t>
  </si>
  <si>
    <t xml:space="preserve">Ingreso el 06 de Enero 2016</t>
  </si>
  <si>
    <t xml:space="preserve">Coordinador de Surtido</t>
  </si>
  <si>
    <t xml:space="preserve">Administrador WMS</t>
  </si>
  <si>
    <t xml:space="preserve">Jefe de Bodega</t>
  </si>
  <si>
    <t xml:space="preserve">Melvin  Alexander  Nunez  Lopez</t>
  </si>
  <si>
    <t xml:space="preserve">Coordinador de Muelle Tienda</t>
  </si>
  <si>
    <t xml:space="preserve">Ventas tienda Pmf</t>
  </si>
  <si>
    <t xml:space="preserve">Victor Manuel Zuniga Gutierrez</t>
  </si>
  <si>
    <t xml:space="preserve">Nivel de Servicio</t>
  </si>
  <si>
    <t xml:space="preserve">Josue Ariel Bogran</t>
  </si>
  <si>
    <t xml:space="preserve">German Isaac Garcia Pavon</t>
  </si>
  <si>
    <t xml:space="preserve">Marlon Ivan  Ramirez </t>
  </si>
  <si>
    <t xml:space="preserve">Santos Isaias Ramirez Avilez</t>
  </si>
  <si>
    <t xml:space="preserve">Isaias Edgardo Escobar Avila</t>
  </si>
  <si>
    <t xml:space="preserve">COORDINADOR</t>
  </si>
  <si>
    <t xml:space="preserve">Superstore Metromall</t>
  </si>
  <si>
    <t xml:space="preserve">Ventas tienda MM</t>
  </si>
  <si>
    <t xml:space="preserve">Delmin  Antony Hernández Escoto</t>
  </si>
  <si>
    <t xml:space="preserve">INGRESO OCT </t>
  </si>
  <si>
    <t xml:space="preserve">Pedro Luis Mendez  VILLAGRA</t>
  </si>
  <si>
    <t xml:space="preserve">Melquisedec  Osorto Gonzalez</t>
  </si>
  <si>
    <t xml:space="preserve">Paso a Equitetador 18 Enero 2016</t>
  </si>
  <si>
    <t xml:space="preserve">Erwin  Manuel  Sosa  Zelaya</t>
  </si>
  <si>
    <t xml:space="preserve">David  Edgardo  Rodriguez  Pineda</t>
  </si>
  <si>
    <t xml:space="preserve">Coordinador Logistica</t>
  </si>
  <si>
    <t xml:space="preserve">Averia</t>
  </si>
  <si>
    <t xml:space="preserve">Rentabilidad tienda</t>
  </si>
  <si>
    <t xml:space="preserve">Darwin Geovany Martinez</t>
  </si>
  <si>
    <t xml:space="preserve">Jefe de Tras Tienda</t>
  </si>
  <si>
    <t xml:space="preserve">Superstore Ceiba</t>
  </si>
  <si>
    <t xml:space="preserve">Ventas tienda CBA</t>
  </si>
  <si>
    <t xml:space="preserve">Coordinador Deportes Ceiba</t>
  </si>
  <si>
    <t xml:space="preserve">Carlos  Eduardo Rivera</t>
  </si>
  <si>
    <t xml:space="preserve">Selvin Antonio Madrid Miranda</t>
  </si>
  <si>
    <t xml:space="preserve">Carlos  Roberto Medina Urbina</t>
  </si>
  <si>
    <t xml:space="preserve">Carlos  Noel Hernandez Funez</t>
  </si>
  <si>
    <t xml:space="preserve">Cristian Alfonso Recarte Escobar</t>
  </si>
  <si>
    <t xml:space="preserve">Gustavo Leonardo Vilorio Macis</t>
  </si>
  <si>
    <t xml:space="preserve">Kevin Eulizer Gutierrez Benson</t>
  </si>
  <si>
    <t xml:space="preserve">Luis Fernando Pineda Vallecillo</t>
  </si>
  <si>
    <t xml:space="preserve">Marco Javier Duarte Alvarado</t>
  </si>
  <si>
    <t xml:space="preserve">Denilson Adair Bustillo Villafranca</t>
  </si>
  <si>
    <t xml:space="preserve">Carlos  Antonio Rubi</t>
  </si>
  <si>
    <t xml:space="preserve">Francisco Martinez</t>
  </si>
  <si>
    <t xml:space="preserve">Jefe de Tienda Outlet</t>
  </si>
  <si>
    <t xml:space="preserve">Outlet</t>
  </si>
  <si>
    <t xml:space="preserve">Ventas Tienda</t>
  </si>
  <si>
    <t xml:space="preserve">Rentabilidad Operativa</t>
  </si>
  <si>
    <t xml:space="preserve">M 3</t>
  </si>
  <si>
    <t xml:space="preserve">Supervisora de Puntos de Venta</t>
  </si>
  <si>
    <t xml:space="preserve">Meta de Venta de Recargas Virtuales</t>
  </si>
  <si>
    <t xml:space="preserve">Redondeo (Alcance vs meta Lps)</t>
  </si>
  <si>
    <t xml:space="preserve">Evaluacion Cualitativa</t>
  </si>
  <si>
    <t xml:space="preserve">Supervisora</t>
  </si>
  <si>
    <t xml:space="preserve">Puntos de Venta</t>
  </si>
  <si>
    <t xml:space="preserve">Cliente Misterioso</t>
  </si>
  <si>
    <t xml:space="preserve">Venta de Garantias Extendidas</t>
  </si>
  <si>
    <t xml:space="preserve">Meta OPDVS Diunsa Outlet</t>
  </si>
  <si>
    <t xml:space="preserve">ID</t>
  </si>
  <si>
    <t xml:space="preserve">Nombre ( CUBO )</t>
  </si>
  <si>
    <t xml:space="preserve">Meta GE</t>
  </si>
  <si>
    <t xml:space="preserve">Meta Recargas</t>
  </si>
  <si>
    <t xml:space="preserve">Calificacion Final</t>
  </si>
  <si>
    <t xml:space="preserve">Bono Lps</t>
  </si>
  <si>
    <t xml:space="preserve">% Alcance VTA</t>
  </si>
  <si>
    <t xml:space="preserve">Cumplimiento</t>
  </si>
  <si>
    <t xml:space="preserve">Vta Real GE </t>
  </si>
  <si>
    <t xml:space="preserve">Alcance</t>
  </si>
  <si>
    <t xml:space="preserve">% Cualitativo</t>
  </si>
  <si>
    <t xml:space="preserve">Cliente Misterioso Div.</t>
  </si>
  <si>
    <t xml:space="preserve">Redondeo </t>
  </si>
  <si>
    <t xml:space="preserve">kenia Jazmin Zelaya  Nuñez</t>
  </si>
  <si>
    <t xml:space="preserve">Kathia Michell Rivera Andara</t>
  </si>
  <si>
    <t xml:space="preserve">Francia Tatiana  Hernandez Suazo</t>
  </si>
  <si>
    <t xml:space="preserve">Elsy Mariely  Valladares Guevara</t>
  </si>
  <si>
    <t xml:space="preserve">BONO 1</t>
  </si>
  <si>
    <t xml:space="preserve">BONO 2</t>
  </si>
  <si>
    <t xml:space="preserve">BONO 3</t>
  </si>
  <si>
    <t xml:space="preserve">Josselyn Scarleth Zelaya  Lara</t>
  </si>
  <si>
    <t xml:space="preserve">Nombre:</t>
  </si>
  <si>
    <t xml:space="preserve">Fernando De Leon Zaldivar Espinoza</t>
  </si>
  <si>
    <t xml:space="preserve">Puesto:</t>
  </si>
  <si>
    <t xml:space="preserve">Gerente Nacional Mayoreo</t>
  </si>
  <si>
    <t xml:space="preserve">Nacional</t>
  </si>
  <si>
    <t xml:space="preserve">Periodo:</t>
  </si>
  <si>
    <t xml:space="preserve">FEBRERO 2018</t>
  </si>
  <si>
    <t xml:space="preserve">CORPORATIVO</t>
  </si>
  <si>
    <t xml:space="preserve">Ventas Canal Mayoreo</t>
  </si>
  <si>
    <t xml:space="preserve">Meta de Cobro</t>
  </si>
  <si>
    <t xml:space="preserve">Rentab. Mayoreo Margen Lps</t>
  </si>
  <si>
    <t xml:space="preserve"> Bono a Pagar Total</t>
  </si>
  <si>
    <t xml:space="preserve">Meta 1</t>
  </si>
  <si>
    <t xml:space="preserve">Meta 2</t>
  </si>
  <si>
    <t xml:space="preserve">Meta 3</t>
  </si>
  <si>
    <t xml:space="preserve">TOTAL BONO A PAGAR</t>
  </si>
  <si>
    <t xml:space="preserve">Supervisor Mayoreo SPS</t>
  </si>
  <si>
    <t xml:space="preserve">SPS</t>
  </si>
  <si>
    <t xml:space="preserve">Rentabilidad Mayoreo</t>
  </si>
  <si>
    <t xml:space="preserve">Oscar Orlando Bonilla Osorto</t>
  </si>
  <si>
    <t xml:space="preserve">Jefe Regional de Mayoreo TGU</t>
  </si>
  <si>
    <t xml:space="preserve">TGU</t>
  </si>
  <si>
    <t xml:space="preserve">Rentabilidad Mayoreo Margen Lps</t>
  </si>
  <si>
    <t xml:space="preserve">2544 - Cesar Fernando Salazar Moncada</t>
  </si>
  <si>
    <t xml:space="preserve">Josue Espinal</t>
  </si>
  <si>
    <t xml:space="preserve">Supervisor Mayoreo TEG</t>
  </si>
  <si>
    <t xml:space="preserve">Ivonne Yaneth Irias  Ochoa</t>
  </si>
  <si>
    <t xml:space="preserve">Supervisora de Impulsadora</t>
  </si>
  <si>
    <t xml:space="preserve">Meta de venta Region</t>
  </si>
  <si>
    <t xml:space="preserve">Liliam Olivia Escobar  Navarrete</t>
  </si>
  <si>
    <t xml:space="preserve">Jefe de Ventas Especializadas</t>
  </si>
  <si>
    <t xml:space="preserve">BONO VENDEDORES MAYOREO (Sala y Foraneos)</t>
  </si>
  <si>
    <t xml:space="preserve">INDICADOR</t>
  </si>
  <si>
    <t xml:space="preserve">PESO </t>
  </si>
  <si>
    <t xml:space="preserve">CONDICION</t>
  </si>
  <si>
    <t xml:space="preserve">Meta de Venta Total</t>
  </si>
  <si>
    <t xml:space="preserve">minimo 90% para ponderar</t>
  </si>
  <si>
    <t xml:space="preserve">Meta Venta Miscelaneos</t>
  </si>
  <si>
    <t xml:space="preserve">excluir electronica, electrodomestico, mobiliario</t>
  </si>
  <si>
    <t xml:space="preserve">Cobertura</t>
  </si>
  <si>
    <t xml:space="preserve">cuántos clientes se atendieron (exc notas de crédito y dev)</t>
  </si>
  <si>
    <t xml:space="preserve">minimo 85% en total obtenido</t>
  </si>
  <si>
    <t xml:space="preserve">BONOS</t>
  </si>
  <si>
    <t xml:space="preserve">TIPO</t>
  </si>
  <si>
    <t xml:space="preserve">CALIFICACION</t>
  </si>
  <si>
    <t xml:space="preserve">PORCENTAJE</t>
  </si>
  <si>
    <t xml:space="preserve">OBSERVACION</t>
  </si>
  <si>
    <t xml:space="preserve">Bono Vendedores Foraneos: </t>
  </si>
  <si>
    <t xml:space="preserve">Se multiplica por el valor total de la venta</t>
  </si>
  <si>
    <t xml:space="preserve">tipo de vendedor</t>
  </si>
  <si>
    <t xml:space="preserve">Bono VendedoresEspecializado</t>
  </si>
  <si>
    <t xml:space="preserve">MONTO</t>
  </si>
  <si>
    <t xml:space="preserve">Bono Vendedores Sala:</t>
  </si>
  <si>
    <t xml:space="preserve">Bono extra venta</t>
  </si>
  <si>
    <t xml:space="preserve">Venta &gt;= a 120%</t>
  </si>
  <si>
    <t xml:space="preserve">Bono adicional</t>
  </si>
  <si>
    <t xml:space="preserve">BONO KEY ACCOUNT MANAGER</t>
  </si>
  <si>
    <t xml:space="preserve">recibir metas de mayoreo</t>
  </si>
  <si>
    <t xml:space="preserve">recibir metas de cobro</t>
  </si>
  <si>
    <t xml:space="preserve">minimo 85 para ponderar</t>
  </si>
  <si>
    <t xml:space="preserve">recibir evaluación cualitativa</t>
  </si>
  <si>
    <t xml:space="preserve">Bono key account: </t>
  </si>
  <si>
    <t xml:space="preserve">BONO VENDEDORES TIENDA DIVISION ELECTRO</t>
  </si>
  <si>
    <t xml:space="preserve">REQUERIDO</t>
  </si>
  <si>
    <t xml:space="preserve">minimo 100% para ponderar</t>
  </si>
  <si>
    <t xml:space="preserve">Meta de Transacciones</t>
  </si>
  <si>
    <t xml:space="preserve">Meta de Transacciones &gt; 2 art</t>
  </si>
  <si>
    <t xml:space="preserve">cumplir meta de transacciones y convertir 70% o mas de las mismas con 2 o mas articulos</t>
  </si>
  <si>
    <t xml:space="preserve">Meta de Ticket Promedio</t>
  </si>
  <si>
    <t xml:space="preserve">DETALLE</t>
  </si>
  <si>
    <t xml:space="preserve">VALOR</t>
  </si>
  <si>
    <t xml:space="preserve">Bono Vendedores Tienda</t>
  </si>
  <si>
    <t xml:space="preserve">Cumplimiento meta de venta</t>
  </si>
  <si>
    <t xml:space="preserve">Cumplimiento meta de transacciones</t>
  </si>
  <si>
    <t xml:space="preserve">Cumplimiento meta de 
transacciones &gt; 2 art</t>
  </si>
  <si>
    <t xml:space="preserve">Bono 4</t>
  </si>
  <si>
    <t xml:space="preserve">Cumplimiento meta de ticket promedio</t>
  </si>
  <si>
    <t xml:space="preserve">Bono extra</t>
  </si>
  <si>
    <t xml:space="preserve">Cumpimiento de 4 bonos anteriores</t>
  </si>
  <si>
    <t xml:space="preserve">BONO VENDEDORES TIENDA DIVISIONES HOGAR Y DEPORTES</t>
  </si>
  <si>
    <t xml:space="preserve">Meta de Venta Division </t>
  </si>
  <si>
    <t xml:space="preserve">minimo 60% de la meta de su division para ponderar</t>
  </si>
  <si>
    <t xml:space="preserve">Meta de Venta otras Divisiones</t>
  </si>
  <si>
    <t xml:space="preserve">-</t>
  </si>
  <si>
    <t xml:space="preserve">no hay monto para ponderar</t>
  </si>
  <si>
    <t xml:space="preserve">minimo 100% para ponderar, habiendo cumplido la meta de su division. 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</si>
</sst>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(* #,##0.00_);_(* \(#,##0.00\);_(* \-??_);_(@_)"/>
    <numFmt numFmtId="166" formatCode="0%"/>
    <numFmt numFmtId="167" formatCode="0.0%"/>
    <numFmt numFmtId="168" formatCode="#,##0_);\(#,##0\)"/>
    <numFmt numFmtId="169" formatCode="0.00%"/>
    <numFmt numFmtId="170" formatCode="#,##0.00"/>
    <numFmt numFmtId="171" formatCode="#,##0"/>
    <numFmt numFmtId="172" formatCode="_(* #,##0.0_);_(* \(#,##0.0\);_(* \-??_);_(@_)"/>
    <numFmt numFmtId="173" formatCode="#,##0.00_);\(#,##0.00\)"/>
    <numFmt numFmtId="174" formatCode="0.00"/>
    <numFmt numFmtId="175" formatCode="_(* #,##0_);_(* \(#,##0\);_(* \-??_);_(@_)"/>
    <numFmt numFmtId="176" formatCode="_(* #,##0.0000_);_(* \(#,##0.0000\);_(* \-??_);_(@_)"/>
    <numFmt numFmtId="177" formatCode="0"/>
    <numFmt numFmtId="178" formatCode="_-* #,##0.00_-;\-* #,##0.00_-;_-* \-??_-;_-@_-"/>
    <numFmt numFmtId="179" formatCode="#,###.00"/>
    <numFmt numFmtId="180" formatCode="0.000%"/>
    <numFmt numFmtId="181" formatCode="MMM\-YY"/>
    <numFmt numFmtId="182" formatCode="@"/>
    <numFmt numFmtId="183" formatCode="_ [$L.-480A]\ * #,##0.00_ ;_ [$L.-480A]\ * \-#,##0.00_ ;_ [$L.-480A]\ * \-??_ ;_ @_ 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sz val="11"/>
      <color rgb="FF1F497D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8.5"/>
      <color rgb="FF0000FF"/>
      <name val="Arial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FF0066"/>
      </patternFill>
    </fill>
    <fill>
      <patternFill patternType="solid">
        <fgColor rgb="FFC0C0C0"/>
        <bgColor rgb="FFE6B9B8"/>
      </patternFill>
    </fill>
    <fill>
      <patternFill patternType="solid">
        <fgColor rgb="FF8EB4E3"/>
        <bgColor rgb="FF9999FF"/>
      </patternFill>
    </fill>
    <fill>
      <patternFill patternType="solid">
        <fgColor rgb="FFB7DEE8"/>
        <bgColor rgb="FFC0C0C0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3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3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3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6" fillId="0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3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3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2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3" fillId="3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3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6" fillId="3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3" borderId="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3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2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3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17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3" borderId="3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3" borderId="3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0" borderId="3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3" borderId="3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3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3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3" borderId="3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3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3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3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3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3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3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3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0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3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0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3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3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0" borderId="3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3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4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3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2" fillId="3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3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3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9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9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3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3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12" fillId="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4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2" fillId="3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3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3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8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12" fillId="4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1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0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2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2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6" fillId="0" borderId="2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6" fillId="0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1" builtinId="53" customBuiltin="true"/>
    <cellStyle name="Normal 2" xfId="22" builtinId="53" customBuiltin="true"/>
    <cellStyle name="*unknown*" xfId="20" builtinId="8" customBuiltin="false"/>
  </cellStyles>
  <dxfs count="417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FFFF"/>
      </font>
      <fill>
        <patternFill>
          <bgColor rgb="FFFFFFFF"/>
        </patternFill>
      </fill>
    </dxf>
    <dxf>
      <font>
        <color rgb="FF8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externalLink" Target="externalLinks/externalLink1.xml"/><Relationship Id="rId22" Type="http://schemas.openxmlformats.org/officeDocument/2006/relationships/externalLink" Target="externalLinks/externalLink2.xml"/><Relationship Id="rId23" Type="http://schemas.openxmlformats.org/officeDocument/2006/relationships/externalLink" Target="externalLinks/externalLink3.xml"/><Relationship Id="rId24" Type="http://schemas.openxmlformats.org/officeDocument/2006/relationships/externalLink" Target="externalLinks/externalLink4.xml"/><Relationship Id="rId2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mgonzales/Desktop/Datos_Empleados%20AX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E:/Indicadores%20Sept.%202015/Datos_Empleados%20AX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Users/mgonzales/AppData/Local/Microsoft/Windows/Temporary%20Internet%20Files/Content.Outlook/RVJWJTIN/FALTAS%20VACACIONES%20E%20INCAPACIDADADES%20ENERO%202016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Users/RLOZANO/AppData/Roaming/Microsoft/Excel/LISTADO%20NOMINA%20PERSONAL%20ABRIL%202017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vot"/>
      <sheetName val="Sheet3"/>
      <sheetName val="Sheet6"/>
      <sheetName val="Sheet7"/>
      <sheetName val="25-01-2016"/>
      <sheetName val="DATOS"/>
      <sheetName val="Sheet2"/>
      <sheetName val="Sheet4"/>
      <sheetName val="Caso CD 13-06-2015"/>
      <sheetName val="Sheet1"/>
      <sheetName val="Sheet5"/>
      <sheetName val="Datos_Empleados AX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Codigo AX</v>
          </cell>
          <cell r="C3" t="str">
            <v>Nombre Completo</v>
          </cell>
          <cell r="D3" t="str">
            <v>Puesto</v>
          </cell>
          <cell r="E3" t="str">
            <v>Fecha Ingreso</v>
          </cell>
          <cell r="F3" t="str">
            <v>Sueldo</v>
          </cell>
          <cell r="G3" t="str">
            <v>Area o Departamento</v>
          </cell>
          <cell r="H3" t="str">
            <v>Reporta a</v>
          </cell>
          <cell r="I3" t="str">
            <v>Nivel</v>
          </cell>
          <cell r="J3" t="str">
            <v>Nacimiento</v>
          </cell>
          <cell r="K3" t="str">
            <v>Tipo de Nomina</v>
          </cell>
          <cell r="L3" t="str">
            <v>Sexo</v>
          </cell>
          <cell r="M3" t="str">
            <v>Direccion Exacta</v>
          </cell>
          <cell r="N3" t="str">
            <v>Identidad</v>
          </cell>
          <cell r="O3" t="str">
            <v>Telefono</v>
          </cell>
          <cell r="P3" t="str">
            <v>Mes</v>
          </cell>
          <cell r="Q3" t="str">
            <v>Organizacion</v>
          </cell>
          <cell r="R3" t="str">
            <v>Column1</v>
          </cell>
        </row>
        <row r="4">
          <cell r="B4">
            <v>3</v>
          </cell>
          <cell r="C4" t="str">
            <v>Jorge  Archaga</v>
          </cell>
          <cell r="D4" t="str">
            <v>Jefe de Bodega</v>
          </cell>
          <cell r="E4">
            <v>30333</v>
          </cell>
          <cell r="F4">
            <v>11286</v>
          </cell>
          <cell r="G4" t="str">
            <v>DISTRIBUCION CD</v>
          </cell>
          <cell r="H4" t="str">
            <v>Francisco  Antonio Martinez Borjas</v>
          </cell>
        </row>
        <row r="4">
          <cell r="J4">
            <v>18076</v>
          </cell>
          <cell r="K4" t="str">
            <v>SAN PEDRO SULA-ADMINISTRACION</v>
          </cell>
          <cell r="L4" t="str">
            <v>M</v>
          </cell>
        </row>
        <row r="4">
          <cell r="N4" t="str">
            <v>1810-1946-00121</v>
          </cell>
        </row>
        <row r="4">
          <cell r="Q4" t="str">
            <v>300-05-12</v>
          </cell>
          <cell r="R4">
            <v>7</v>
          </cell>
        </row>
        <row r="5">
          <cell r="B5">
            <v>4</v>
          </cell>
          <cell r="C5" t="str">
            <v>Wilfredo Galvan  Villanueva</v>
          </cell>
          <cell r="D5" t="str">
            <v>Coordinador de Control de Calidad</v>
          </cell>
          <cell r="E5">
            <v>30634</v>
          </cell>
          <cell r="F5">
            <v>13000</v>
          </cell>
          <cell r="G5" t="str">
            <v>PLANEACION DEMANDA</v>
          </cell>
          <cell r="H5" t="str">
            <v>Aldo  Hugo  Aguero  Castillo</v>
          </cell>
        </row>
        <row r="5">
          <cell r="J5">
            <v>23034</v>
          </cell>
          <cell r="K5" t="str">
            <v>SAN PEDRO SULA-ADMINISTRACION</v>
          </cell>
          <cell r="L5" t="str">
            <v>M</v>
          </cell>
        </row>
        <row r="5">
          <cell r="N5" t="str">
            <v>0501-1963-07904</v>
          </cell>
        </row>
        <row r="5">
          <cell r="Q5" t="str">
            <v>300-05-13</v>
          </cell>
          <cell r="R5">
            <v>8</v>
          </cell>
        </row>
        <row r="6">
          <cell r="B6">
            <v>8</v>
          </cell>
          <cell r="C6" t="str">
            <v>Juan Ramon Burgos  Menjivar</v>
          </cell>
          <cell r="D6" t="str">
            <v>Jefe de Bodega</v>
          </cell>
          <cell r="E6">
            <v>31728</v>
          </cell>
          <cell r="F6">
            <v>21536.56</v>
          </cell>
          <cell r="G6" t="str">
            <v>DISTRIBUCION CD</v>
          </cell>
          <cell r="H6" t="str">
            <v>Francisco  Antonio Martinez Borjas</v>
          </cell>
        </row>
        <row r="6">
          <cell r="J6">
            <v>24053</v>
          </cell>
          <cell r="K6" t="str">
            <v>SAN PEDRO SULA-ADMINISTRACION</v>
          </cell>
          <cell r="L6" t="str">
            <v>M</v>
          </cell>
        </row>
        <row r="6">
          <cell r="N6" t="str">
            <v>0501-1965-06999</v>
          </cell>
        </row>
        <row r="6">
          <cell r="Q6" t="str">
            <v>300-05-12</v>
          </cell>
          <cell r="R6">
            <v>11</v>
          </cell>
        </row>
        <row r="7">
          <cell r="B7">
            <v>11</v>
          </cell>
          <cell r="C7" t="str">
            <v>Francisco  Orellana Jerezano</v>
          </cell>
          <cell r="D7" t="str">
            <v>Jefe de Bodega</v>
          </cell>
          <cell r="E7">
            <v>32162</v>
          </cell>
          <cell r="F7">
            <v>18576</v>
          </cell>
          <cell r="G7" t="str">
            <v>INVENTARIOS CD</v>
          </cell>
          <cell r="H7" t="str">
            <v>Enrique Alberto  Jordan Barahona</v>
          </cell>
        </row>
        <row r="7">
          <cell r="J7">
            <v>23142</v>
          </cell>
          <cell r="K7" t="str">
            <v>SAN PEDRO SULA-ADMINISTRACION</v>
          </cell>
          <cell r="L7" t="str">
            <v>M</v>
          </cell>
        </row>
        <row r="7">
          <cell r="N7" t="str">
            <v>0510-1963-00265</v>
          </cell>
        </row>
        <row r="7">
          <cell r="Q7" t="str">
            <v>300-05-11</v>
          </cell>
          <cell r="R7">
            <v>12</v>
          </cell>
        </row>
        <row r="8">
          <cell r="B8">
            <v>12</v>
          </cell>
          <cell r="C8" t="str">
            <v>Williams Antonio Perlas  Perlas</v>
          </cell>
          <cell r="D8" t="str">
            <v>Jefe de Mantenimiento</v>
          </cell>
          <cell r="E8">
            <v>33098</v>
          </cell>
          <cell r="F8">
            <v>33000</v>
          </cell>
          <cell r="G8" t="str">
            <v>MANTENIMIENTO</v>
          </cell>
          <cell r="H8" t="str">
            <v>Asthildur Osk Eiinarsdottir</v>
          </cell>
        </row>
        <row r="8">
          <cell r="J8">
            <v>24760</v>
          </cell>
          <cell r="K8" t="str">
            <v>TEGUCIGALPA MIRAFLORES -ADMINISTRACION</v>
          </cell>
          <cell r="L8" t="str">
            <v>M</v>
          </cell>
        </row>
        <row r="8">
          <cell r="N8" t="str">
            <v>1706-1967-00549</v>
          </cell>
        </row>
        <row r="8">
          <cell r="Q8" t="str">
            <v>300-02-08</v>
          </cell>
          <cell r="R8">
            <v>13</v>
          </cell>
        </row>
        <row r="9">
          <cell r="B9">
            <v>13</v>
          </cell>
          <cell r="C9" t="str">
            <v>Diana Julisa Bonilla Guillen</v>
          </cell>
          <cell r="D9" t="str">
            <v>Vendedor Mayorista</v>
          </cell>
          <cell r="E9">
            <v>33252</v>
          </cell>
          <cell r="F9">
            <v>233.33</v>
          </cell>
          <cell r="G9" t="str">
            <v>VENTAS MAYOREO SALA</v>
          </cell>
          <cell r="H9" t="str">
            <v>Oscar Orlando Bonilla Osorto</v>
          </cell>
        </row>
        <row r="9">
          <cell r="J9">
            <v>24235</v>
          </cell>
          <cell r="K9" t="str">
            <v>TEGUCIGALPA MIRAFLORES-COMISIONES SEMANAL</v>
          </cell>
          <cell r="L9" t="str">
            <v>F</v>
          </cell>
        </row>
        <row r="9">
          <cell r="N9" t="str">
            <v>0206-1966-00039</v>
          </cell>
        </row>
        <row r="9">
          <cell r="Q9" t="str">
            <v>200-02-06</v>
          </cell>
          <cell r="R9">
            <v>15</v>
          </cell>
        </row>
        <row r="10">
          <cell r="B10">
            <v>15</v>
          </cell>
          <cell r="C10" t="str">
            <v>Roberto Ricardo Sammur  Nazal</v>
          </cell>
          <cell r="D10" t="str">
            <v>Gerente de Tienda</v>
          </cell>
          <cell r="E10">
            <v>34280</v>
          </cell>
          <cell r="F10">
            <v>65000</v>
          </cell>
          <cell r="G10" t="str">
            <v>TIENDA SUPERSTORE EL PEDREGAL</v>
          </cell>
          <cell r="H10" t="str">
            <v>Camilo Ernesto Charry Puche</v>
          </cell>
        </row>
        <row r="10">
          <cell r="J10">
            <v>20209</v>
          </cell>
          <cell r="K10" t="str">
            <v>SAN PEDRO SULA-CONFIDENCIAL</v>
          </cell>
          <cell r="L10" t="str">
            <v>M</v>
          </cell>
        </row>
        <row r="10">
          <cell r="N10" t="str">
            <v>64409468</v>
          </cell>
        </row>
        <row r="10">
          <cell r="Q10" t="str">
            <v>200-04-09</v>
          </cell>
          <cell r="R10">
            <v>16</v>
          </cell>
        </row>
        <row r="11">
          <cell r="B11">
            <v>16</v>
          </cell>
          <cell r="C11" t="str">
            <v>Rafael Gustavo Ajuria  Cruz</v>
          </cell>
          <cell r="D11" t="str">
            <v>Gerente de Informatica</v>
          </cell>
          <cell r="E11">
            <v>40106</v>
          </cell>
          <cell r="F11">
            <v>125000</v>
          </cell>
          <cell r="G11" t="str">
            <v>INFORMATICA</v>
          </cell>
          <cell r="H11" t="str">
            <v>Denis Roberto Hernandez  Oseguera</v>
          </cell>
        </row>
        <row r="11">
          <cell r="J11">
            <v>24814</v>
          </cell>
          <cell r="K11" t="str">
            <v>SAN PEDRO SULA-CONFIDENCIAL</v>
          </cell>
          <cell r="L11" t="str">
            <v>M</v>
          </cell>
        </row>
        <row r="11">
          <cell r="N11" t="str">
            <v>0501-1967-06071</v>
          </cell>
        </row>
        <row r="11">
          <cell r="Q11" t="str">
            <v>300-01-04</v>
          </cell>
          <cell r="R11">
            <v>17</v>
          </cell>
        </row>
        <row r="12">
          <cell r="B12">
            <v>17</v>
          </cell>
          <cell r="C12" t="str">
            <v>Karla Patricia Ortega Pineda</v>
          </cell>
          <cell r="D12" t="str">
            <v>Jefe de Division Hogar</v>
          </cell>
          <cell r="E12">
            <v>34362</v>
          </cell>
          <cell r="F12">
            <v>21000</v>
          </cell>
          <cell r="G12" t="str">
            <v>HOGAR</v>
          </cell>
          <cell r="H12" t="str">
            <v>Roberto Ricardo Sammur  Nazal</v>
          </cell>
        </row>
        <row r="12">
          <cell r="J12">
            <v>27392</v>
          </cell>
          <cell r="K12" t="str">
            <v>SAN PEDRO SULA-ADMINISTRACION PEDREGAL</v>
          </cell>
          <cell r="L12" t="str">
            <v>F</v>
          </cell>
        </row>
        <row r="12">
          <cell r="N12" t="str">
            <v>0501-1975-00426</v>
          </cell>
        </row>
        <row r="12">
          <cell r="Q12" t="str">
            <v>200-04-10</v>
          </cell>
          <cell r="R12">
            <v>18</v>
          </cell>
        </row>
        <row r="13">
          <cell r="B13">
            <v>20</v>
          </cell>
          <cell r="C13" t="str">
            <v>Celan Rodriguez  Sanchez</v>
          </cell>
          <cell r="D13" t="str">
            <v>Jefe de Seguridad</v>
          </cell>
          <cell r="E13">
            <v>34646</v>
          </cell>
          <cell r="F13">
            <v>33000</v>
          </cell>
          <cell r="G13" t="str">
            <v>SEGURIDAD</v>
          </cell>
          <cell r="H13" t="str">
            <v>Denis Roberto Hernandez  Oseguera</v>
          </cell>
        </row>
        <row r="13">
          <cell r="J13">
            <v>24281</v>
          </cell>
          <cell r="K13" t="str">
            <v>SAN PEDRO SULA-ADMINISTRACION</v>
          </cell>
          <cell r="L13" t="str">
            <v>M</v>
          </cell>
        </row>
        <row r="13">
          <cell r="N13" t="str">
            <v>1210-1966-00087</v>
          </cell>
        </row>
        <row r="13">
          <cell r="Q13" t="str">
            <v>100-01-04</v>
          </cell>
          <cell r="R13">
            <v>20</v>
          </cell>
        </row>
        <row r="14">
          <cell r="B14">
            <v>21</v>
          </cell>
          <cell r="C14" t="str">
            <v>Luis Alfonso Miguel</v>
          </cell>
          <cell r="D14" t="str">
            <v>Auxiliar de Servicio</v>
          </cell>
          <cell r="E14">
            <v>34669</v>
          </cell>
          <cell r="F14">
            <v>11448</v>
          </cell>
          <cell r="G14" t="str">
            <v>SERVICIOS GENERALES</v>
          </cell>
          <cell r="H14" t="str">
            <v>Tania Johana Hernandez  Chinchilla</v>
          </cell>
        </row>
        <row r="14">
          <cell r="J14">
            <v>22397</v>
          </cell>
          <cell r="K14" t="str">
            <v>SAN PEDRO SULA-ADMINISTRACION</v>
          </cell>
          <cell r="L14" t="str">
            <v>M</v>
          </cell>
        </row>
        <row r="14">
          <cell r="N14" t="str">
            <v>0404-1961-00125</v>
          </cell>
        </row>
        <row r="14">
          <cell r="Q14" t="str">
            <v>300-01-07</v>
          </cell>
          <cell r="R14">
            <v>21</v>
          </cell>
        </row>
        <row r="15">
          <cell r="B15">
            <v>22</v>
          </cell>
          <cell r="C15" t="str">
            <v>Pedro Alvarez  Cruz</v>
          </cell>
          <cell r="D15" t="str">
            <v>Guardia de Residencia</v>
          </cell>
          <cell r="E15">
            <v>34680</v>
          </cell>
          <cell r="F15">
            <v>12306.6</v>
          </cell>
          <cell r="G15" t="str">
            <v>SEGURIDAD RESIDENCIA</v>
          </cell>
          <cell r="H15" t="str">
            <v>Celan Rodriguez  Sanchez</v>
          </cell>
        </row>
        <row r="15">
          <cell r="J15">
            <v>23224</v>
          </cell>
          <cell r="K15" t="str">
            <v>SAN PEDRO SULA-ADMINISTRACION</v>
          </cell>
          <cell r="L15" t="str">
            <v>M</v>
          </cell>
        </row>
        <row r="15">
          <cell r="N15" t="str">
            <v>1704-1981-02131</v>
          </cell>
        </row>
        <row r="15">
          <cell r="Q15" t="str">
            <v>100-01-07</v>
          </cell>
          <cell r="R15">
            <v>22</v>
          </cell>
        </row>
        <row r="16">
          <cell r="B16">
            <v>23</v>
          </cell>
          <cell r="C16" t="str">
            <v>Wilfredo Cruz  Avila</v>
          </cell>
          <cell r="D16" t="str">
            <v>Guardaespalda</v>
          </cell>
          <cell r="E16">
            <v>34711</v>
          </cell>
          <cell r="F16">
            <v>14472</v>
          </cell>
          <cell r="G16" t="str">
            <v>SEGURIDAD EJECUTIVOS</v>
          </cell>
          <cell r="H16" t="str">
            <v>Celan Rodriguez  Sanchez</v>
          </cell>
        </row>
        <row r="16">
          <cell r="J16">
            <v>24700</v>
          </cell>
          <cell r="K16" t="str">
            <v>SAN PEDRO SULA-ADMINISTRACION</v>
          </cell>
          <cell r="L16" t="str">
            <v>M</v>
          </cell>
        </row>
        <row r="16">
          <cell r="N16" t="str">
            <v>0801-1967-04307</v>
          </cell>
        </row>
        <row r="16">
          <cell r="Q16" t="str">
            <v>100-01-05</v>
          </cell>
          <cell r="R16">
            <v>23</v>
          </cell>
        </row>
        <row r="17">
          <cell r="B17">
            <v>24</v>
          </cell>
          <cell r="C17" t="str">
            <v>Mercy Alberty Salcedo Galo</v>
          </cell>
          <cell r="D17" t="str">
            <v>Vendedor Junior</v>
          </cell>
          <cell r="E17">
            <v>34761</v>
          </cell>
          <cell r="F17">
            <v>233.33</v>
          </cell>
          <cell r="G17" t="str">
            <v>ELECTRO</v>
          </cell>
          <cell r="H17" t="str">
            <v>Gina Maria  Aguirre Lanza</v>
          </cell>
        </row>
        <row r="17">
          <cell r="J17">
            <v>27291</v>
          </cell>
          <cell r="K17" t="str">
            <v>SAN PEDRO SULA SAN FERNANDO-COMISIONES SEMANAL</v>
          </cell>
          <cell r="L17" t="str">
            <v>F</v>
          </cell>
        </row>
        <row r="17">
          <cell r="N17" t="str">
            <v>0703-1974-02898</v>
          </cell>
        </row>
        <row r="17">
          <cell r="Q17" t="str">
            <v>200-01-11</v>
          </cell>
          <cell r="R17">
            <v>24</v>
          </cell>
        </row>
        <row r="18">
          <cell r="B18">
            <v>25</v>
          </cell>
          <cell r="C18" t="str">
            <v>Martin Reyes  GARCIA</v>
          </cell>
          <cell r="D18" t="str">
            <v>Despachador</v>
          </cell>
          <cell r="E18">
            <v>34775</v>
          </cell>
          <cell r="F18">
            <v>9600</v>
          </cell>
          <cell r="G18" t="str">
            <v>TRANSPORTE CD</v>
          </cell>
          <cell r="H18" t="str">
            <v>Jairo  Randolfo  Cornejo Zamora</v>
          </cell>
        </row>
        <row r="18">
          <cell r="J18">
            <v>26844</v>
          </cell>
          <cell r="K18" t="str">
            <v>SAN PEDRO SULA-SEMANAL SAN FERNANDO</v>
          </cell>
          <cell r="L18" t="str">
            <v>M</v>
          </cell>
        </row>
        <row r="18">
          <cell r="N18" t="str">
            <v>0804-1973-00218</v>
          </cell>
        </row>
        <row r="18">
          <cell r="Q18" t="str">
            <v>300-05-22</v>
          </cell>
          <cell r="R18">
            <v>25</v>
          </cell>
        </row>
        <row r="19">
          <cell r="B19">
            <v>26</v>
          </cell>
          <cell r="C19" t="str">
            <v>Medardo  Garcia Perez</v>
          </cell>
          <cell r="D19" t="str">
            <v>Guardia de Residencia</v>
          </cell>
          <cell r="E19">
            <v>34855</v>
          </cell>
          <cell r="F19">
            <v>12306.6</v>
          </cell>
          <cell r="G19" t="str">
            <v>SEGURIDAD RESIDENCIA</v>
          </cell>
          <cell r="H19" t="str">
            <v>Celan Rodriguez  Sanchez</v>
          </cell>
        </row>
        <row r="19">
          <cell r="J19">
            <v>24266</v>
          </cell>
          <cell r="K19" t="str">
            <v>SAN PEDRO SULA-ADMINISTRACION</v>
          </cell>
          <cell r="L19" t="str">
            <v>M</v>
          </cell>
        </row>
        <row r="19">
          <cell r="N19" t="str">
            <v>1308-1966-00076</v>
          </cell>
        </row>
        <row r="19">
          <cell r="Q19" t="str">
            <v>100-01-07</v>
          </cell>
          <cell r="R19">
            <v>26</v>
          </cell>
        </row>
        <row r="20">
          <cell r="B20">
            <v>29</v>
          </cell>
          <cell r="C20" t="str">
            <v>Nely Argentina Garcia Lopez</v>
          </cell>
          <cell r="D20" t="str">
            <v>Auxiliar de servicio</v>
          </cell>
          <cell r="E20">
            <v>34970</v>
          </cell>
          <cell r="F20">
            <v>9338.2</v>
          </cell>
          <cell r="G20" t="str">
            <v>SERVICIOS GENERALES</v>
          </cell>
          <cell r="H20" t="str">
            <v>Tania Johana Hernandez  Chinchilla</v>
          </cell>
        </row>
        <row r="20">
          <cell r="J20">
            <v>23598</v>
          </cell>
          <cell r="K20" t="str">
            <v>SAN PEDRO SULA-ADMINISTRACION</v>
          </cell>
          <cell r="L20" t="str">
            <v>F</v>
          </cell>
        </row>
        <row r="20">
          <cell r="N20" t="str">
            <v>1401-1982-00777</v>
          </cell>
        </row>
        <row r="20">
          <cell r="Q20" t="str">
            <v>300-01-07</v>
          </cell>
          <cell r="R20">
            <v>27</v>
          </cell>
        </row>
        <row r="21">
          <cell r="B21">
            <v>30</v>
          </cell>
          <cell r="C21" t="str">
            <v>Ismael Murillo  ORDOÑEZ</v>
          </cell>
          <cell r="D21" t="str">
            <v>Despachador</v>
          </cell>
          <cell r="E21">
            <v>34974</v>
          </cell>
          <cell r="F21">
            <v>9600</v>
          </cell>
          <cell r="G21" t="str">
            <v>TRANSPORTE CD</v>
          </cell>
          <cell r="H21" t="str">
            <v>Jairo  Randolfo  Cornejo Zamora</v>
          </cell>
        </row>
        <row r="21">
          <cell r="J21">
            <v>24157</v>
          </cell>
          <cell r="K21" t="str">
            <v>SAN PEDRO SULA-SEMANAL SAN FERNANDO</v>
          </cell>
          <cell r="L21" t="str">
            <v>M</v>
          </cell>
        </row>
        <row r="21">
          <cell r="N21" t="str">
            <v>0612-1981-00032</v>
          </cell>
        </row>
        <row r="21">
          <cell r="Q21" t="str">
            <v>300-05-22</v>
          </cell>
          <cell r="R21">
            <v>29</v>
          </cell>
        </row>
        <row r="22">
          <cell r="B22">
            <v>31</v>
          </cell>
          <cell r="C22" t="str">
            <v>Claudia Patricia Morales Altamirano</v>
          </cell>
          <cell r="D22" t="str">
            <v>Asistente de Creditos</v>
          </cell>
          <cell r="E22">
            <v>34988</v>
          </cell>
          <cell r="F22">
            <v>33227.82</v>
          </cell>
          <cell r="G22" t="str">
            <v>CREDITOS</v>
          </cell>
          <cell r="H22" t="str">
            <v>Pedro Hermilo Mejía  molina</v>
          </cell>
        </row>
        <row r="22">
          <cell r="J22">
            <v>25149</v>
          </cell>
          <cell r="K22" t="str">
            <v>SAN PEDRO SULA-ADMINISTRACION</v>
          </cell>
          <cell r="L22" t="str">
            <v>F</v>
          </cell>
        </row>
        <row r="22">
          <cell r="N22" t="str">
            <v>0501-1968-08882</v>
          </cell>
        </row>
        <row r="22">
          <cell r="Q22" t="str">
            <v>200-01-07</v>
          </cell>
          <cell r="R22">
            <v>30</v>
          </cell>
        </row>
        <row r="23">
          <cell r="B23">
            <v>32</v>
          </cell>
          <cell r="C23" t="str">
            <v>Hector Rolando Ayala  RIVERA</v>
          </cell>
          <cell r="D23" t="str">
            <v>Vendedor Mayorista</v>
          </cell>
          <cell r="E23">
            <v>35226</v>
          </cell>
          <cell r="F23">
            <v>233.33</v>
          </cell>
          <cell r="G23" t="str">
            <v>VENTAS MAYOREO SALA</v>
          </cell>
          <cell r="H23" t="str">
            <v>Efrain Antonio Canales Gomez</v>
          </cell>
        </row>
        <row r="23">
          <cell r="J23">
            <v>26519</v>
          </cell>
          <cell r="K23" t="str">
            <v>SAN PEDRO SULA SAN FERNANDO-COMISIONES SEMANAL</v>
          </cell>
          <cell r="L23" t="str">
            <v>M</v>
          </cell>
        </row>
        <row r="23">
          <cell r="N23" t="str">
            <v>1518-1972-00111</v>
          </cell>
        </row>
        <row r="23">
          <cell r="Q23" t="str">
            <v>200-01-06</v>
          </cell>
          <cell r="R23">
            <v>31</v>
          </cell>
        </row>
        <row r="24">
          <cell r="B24">
            <v>33</v>
          </cell>
          <cell r="C24" t="str">
            <v>Amado Avila  Banegas</v>
          </cell>
          <cell r="D24" t="str">
            <v>Guardaespalda</v>
          </cell>
          <cell r="E24">
            <v>35089</v>
          </cell>
          <cell r="F24">
            <v>14472</v>
          </cell>
          <cell r="G24" t="str">
            <v>SEGURIDAD EJECUTIVOS</v>
          </cell>
          <cell r="H24" t="str">
            <v>Celan Rodriguez  Sanchez</v>
          </cell>
        </row>
        <row r="24">
          <cell r="J24">
            <v>22932</v>
          </cell>
          <cell r="K24" t="str">
            <v>SAN PEDRO SULA-ADMINISTRACION</v>
          </cell>
          <cell r="L24" t="str">
            <v>M</v>
          </cell>
        </row>
        <row r="24">
          <cell r="N24" t="str">
            <v>0811-1962-00152</v>
          </cell>
        </row>
        <row r="24">
          <cell r="Q24" t="str">
            <v>100-01-05</v>
          </cell>
          <cell r="R24">
            <v>32</v>
          </cell>
        </row>
        <row r="25">
          <cell r="B25">
            <v>34</v>
          </cell>
          <cell r="C25" t="str">
            <v>Julio Cesar Sanchez  Sevilla</v>
          </cell>
          <cell r="D25" t="str">
            <v>Vendedor Mayorista</v>
          </cell>
          <cell r="E25">
            <v>35095</v>
          </cell>
          <cell r="F25">
            <v>233.33</v>
          </cell>
          <cell r="G25" t="str">
            <v>VENTAS MAYOREO SALA</v>
          </cell>
          <cell r="H25" t="str">
            <v>Efrain Antonio Canales Gomez</v>
          </cell>
        </row>
        <row r="25">
          <cell r="J25">
            <v>26020</v>
          </cell>
          <cell r="K25" t="str">
            <v>SAN PEDRO SULA SAN FERNANDO-COMISIONES SEMANAL</v>
          </cell>
          <cell r="L25" t="str">
            <v>M</v>
          </cell>
        </row>
        <row r="25">
          <cell r="N25" t="str">
            <v>0506-1971-00372</v>
          </cell>
        </row>
        <row r="25">
          <cell r="Q25" t="str">
            <v>200-01-06</v>
          </cell>
          <cell r="R25">
            <v>33</v>
          </cell>
        </row>
        <row r="26">
          <cell r="B26">
            <v>37</v>
          </cell>
          <cell r="C26" t="str">
            <v>Manuel De Jesus Andrade Torres</v>
          </cell>
          <cell r="D26" t="str">
            <v>Auxiliar de Logística</v>
          </cell>
          <cell r="E26">
            <v>35311</v>
          </cell>
          <cell r="F26">
            <v>9338.2</v>
          </cell>
          <cell r="G26" t="str">
            <v>INVENTARIO CD A</v>
          </cell>
          <cell r="H26" t="str">
            <v>Enrique Alberto  Jordan Barahona</v>
          </cell>
        </row>
        <row r="26">
          <cell r="J26">
            <v>19374</v>
          </cell>
          <cell r="K26" t="str">
            <v>SAN PEDRO SULA-SEMANAL SAN FERNANDO</v>
          </cell>
          <cell r="L26" t="str">
            <v>M</v>
          </cell>
        </row>
        <row r="26">
          <cell r="N26" t="str">
            <v>0413-1953-00023</v>
          </cell>
        </row>
        <row r="26">
          <cell r="Q26" t="str">
            <v>300-05-16</v>
          </cell>
          <cell r="R26">
            <v>34</v>
          </cell>
        </row>
        <row r="27">
          <cell r="B27">
            <v>39</v>
          </cell>
          <cell r="C27" t="str">
            <v>Santos Funez  Velasquez</v>
          </cell>
          <cell r="D27" t="str">
            <v>Oficial de Seguridad</v>
          </cell>
          <cell r="E27">
            <v>35444</v>
          </cell>
          <cell r="F27">
            <v>9338.2</v>
          </cell>
          <cell r="G27" t="str">
            <v>SEGURIDAD INTERNA</v>
          </cell>
          <cell r="H27" t="str">
            <v>Celan Rodriguez  Sanchez</v>
          </cell>
        </row>
        <row r="27">
          <cell r="J27">
            <v>21296</v>
          </cell>
          <cell r="K27" t="str">
            <v>SAN PEDRO SULA-SEMANAL SAN FERNANDO</v>
          </cell>
          <cell r="L27" t="str">
            <v>M</v>
          </cell>
        </row>
        <row r="27">
          <cell r="N27" t="str">
            <v>0301-1958-00351</v>
          </cell>
        </row>
        <row r="27">
          <cell r="Q27" t="str">
            <v>100-01-06</v>
          </cell>
          <cell r="R27">
            <v>37</v>
          </cell>
        </row>
        <row r="28">
          <cell r="B28">
            <v>40</v>
          </cell>
          <cell r="C28" t="str">
            <v>Jose Ermer Pineda  Ponce</v>
          </cell>
          <cell r="D28" t="str">
            <v>Jefe de Bodega</v>
          </cell>
          <cell r="E28">
            <v>35494</v>
          </cell>
          <cell r="F28">
            <v>16254</v>
          </cell>
          <cell r="G28" t="str">
            <v>TRANSPORTE CD</v>
          </cell>
          <cell r="H28" t="str">
            <v>Raul Antonio Sanchez  Castellanos</v>
          </cell>
        </row>
        <row r="28">
          <cell r="J28">
            <v>26303</v>
          </cell>
          <cell r="K28" t="str">
            <v>SAN PEDRO SULA-ADMINISTRACION</v>
          </cell>
          <cell r="L28" t="str">
            <v>M</v>
          </cell>
        </row>
        <row r="28">
          <cell r="N28" t="str">
            <v>1621-1972-00013</v>
          </cell>
        </row>
        <row r="28">
          <cell r="Q28" t="str">
            <v>300-05-22</v>
          </cell>
          <cell r="R28">
            <v>39</v>
          </cell>
        </row>
        <row r="29">
          <cell r="B29">
            <v>43</v>
          </cell>
          <cell r="C29" t="str">
            <v>Jorge Alberto Mejia  Almendarez</v>
          </cell>
          <cell r="D29" t="str">
            <v>Despachador</v>
          </cell>
          <cell r="E29">
            <v>35595</v>
          </cell>
          <cell r="F29">
            <v>9600</v>
          </cell>
          <cell r="G29" t="str">
            <v>TRANSPORTE CD</v>
          </cell>
          <cell r="H29" t="str">
            <v>Jairo  Randolfo  Cornejo Zamora</v>
          </cell>
        </row>
        <row r="29">
          <cell r="J29">
            <v>28277</v>
          </cell>
          <cell r="K29" t="str">
            <v>SAN PEDRO SULA-SEMANAL SAN FERNANDO</v>
          </cell>
          <cell r="L29" t="str">
            <v>M</v>
          </cell>
        </row>
        <row r="29">
          <cell r="N29" t="str">
            <v>0501-1977-04859</v>
          </cell>
        </row>
        <row r="29">
          <cell r="Q29" t="str">
            <v>300-05-22</v>
          </cell>
          <cell r="R29">
            <v>40</v>
          </cell>
        </row>
        <row r="30">
          <cell r="B30">
            <v>44</v>
          </cell>
          <cell r="C30" t="str">
            <v>Aida Esther Martinez  LOPEZ</v>
          </cell>
          <cell r="D30" t="str">
            <v>Lider de Equipo</v>
          </cell>
          <cell r="E30">
            <v>35705</v>
          </cell>
          <cell r="F30">
            <v>10000</v>
          </cell>
          <cell r="G30" t="str">
            <v>HOGAR</v>
          </cell>
          <cell r="H30" t="str">
            <v>Ana Ruth Erazo Urquia</v>
          </cell>
        </row>
        <row r="30">
          <cell r="J30">
            <v>27682</v>
          </cell>
          <cell r="K30" t="str">
            <v>SAN PEDRO SULA-SEMANAL SAN FERNANDO</v>
          </cell>
          <cell r="L30" t="str">
            <v>F</v>
          </cell>
        </row>
        <row r="30">
          <cell r="N30" t="str">
            <v>1805-1975-00215</v>
          </cell>
        </row>
        <row r="30">
          <cell r="Q30" t="str">
            <v>200-01-10</v>
          </cell>
          <cell r="R30">
            <v>43</v>
          </cell>
        </row>
        <row r="31">
          <cell r="B31">
            <v>45</v>
          </cell>
          <cell r="C31" t="str">
            <v>Emerito Quintanilla  Lopez</v>
          </cell>
          <cell r="D31" t="str">
            <v>Guardia de Residencia</v>
          </cell>
          <cell r="E31">
            <v>35753</v>
          </cell>
          <cell r="F31">
            <v>12306.6</v>
          </cell>
          <cell r="G31" t="str">
            <v>SEGURIDAD RESIDENCIA</v>
          </cell>
          <cell r="H31" t="str">
            <v>Celan Rodriguez  Sanchez</v>
          </cell>
        </row>
        <row r="31">
          <cell r="J31">
            <v>24775</v>
          </cell>
          <cell r="K31" t="str">
            <v>SAN PEDRO SULA-ADMINISTRACION</v>
          </cell>
          <cell r="L31" t="str">
            <v>M</v>
          </cell>
        </row>
        <row r="31">
          <cell r="N31" t="str">
            <v>0107-1967-02226</v>
          </cell>
        </row>
        <row r="31">
          <cell r="Q31" t="str">
            <v>100-01-07</v>
          </cell>
          <cell r="R31">
            <v>44</v>
          </cell>
        </row>
        <row r="32">
          <cell r="B32">
            <v>46</v>
          </cell>
          <cell r="C32" t="str">
            <v>Walter Hernan Valladares  Godoy</v>
          </cell>
          <cell r="D32" t="str">
            <v>Lider de Seguridad</v>
          </cell>
          <cell r="E32">
            <v>35828</v>
          </cell>
          <cell r="F32">
            <v>13000</v>
          </cell>
          <cell r="G32" t="str">
            <v>SEGURIDAD INTERNA</v>
          </cell>
          <cell r="H32" t="str">
            <v>Celan Rodriguez  Sanchez</v>
          </cell>
        </row>
        <row r="32">
          <cell r="J32">
            <v>27142</v>
          </cell>
          <cell r="K32" t="str">
            <v>SAN PEDRO SULA-ADMINISTRACION</v>
          </cell>
          <cell r="L32" t="str">
            <v>M</v>
          </cell>
        </row>
        <row r="32">
          <cell r="N32" t="str">
            <v>0501-1974-02723</v>
          </cell>
        </row>
        <row r="32">
          <cell r="Q32" t="str">
            <v>100-01-06</v>
          </cell>
          <cell r="R32">
            <v>45</v>
          </cell>
        </row>
        <row r="33">
          <cell r="B33">
            <v>47</v>
          </cell>
          <cell r="C33" t="str">
            <v>Rigoberto Amaya  Chicas</v>
          </cell>
          <cell r="D33" t="str">
            <v>Auxiliar de Logística</v>
          </cell>
          <cell r="E33">
            <v>35840</v>
          </cell>
          <cell r="F33">
            <v>9338.2</v>
          </cell>
          <cell r="G33" t="str">
            <v>INVENTARIOS</v>
          </cell>
          <cell r="H33" t="str">
            <v>Carlos Arturo Gutierrez Cuvas</v>
          </cell>
        </row>
        <row r="33">
          <cell r="J33">
            <v>22961</v>
          </cell>
          <cell r="K33" t="str">
            <v>SAN PEDRO SULA-SEMANAL SAN FERNANDO</v>
          </cell>
          <cell r="L33" t="str">
            <v>M</v>
          </cell>
        </row>
        <row r="33">
          <cell r="N33" t="str">
            <v>1626-1962-00465</v>
          </cell>
        </row>
        <row r="33">
          <cell r="Q33" t="str">
            <v>300-01-11</v>
          </cell>
          <cell r="R33">
            <v>46</v>
          </cell>
        </row>
        <row r="34">
          <cell r="B34">
            <v>48</v>
          </cell>
          <cell r="C34" t="str">
            <v>Amada Alejandrina Gamero Rodriguez</v>
          </cell>
          <cell r="D34" t="str">
            <v>Conserje</v>
          </cell>
          <cell r="E34">
            <v>35906</v>
          </cell>
          <cell r="F34">
            <v>9338.2</v>
          </cell>
          <cell r="G34" t="str">
            <v>SERVICIOS GENERALES</v>
          </cell>
          <cell r="H34" t="str">
            <v>Alexandra Zobeyda Aleman Sierra</v>
          </cell>
        </row>
        <row r="34">
          <cell r="J34">
            <v>25577</v>
          </cell>
          <cell r="K34" t="str">
            <v>TEGUCIGALPA MIRAFLORES-SEMANAL</v>
          </cell>
          <cell r="L34" t="str">
            <v>F</v>
          </cell>
        </row>
        <row r="34">
          <cell r="N34" t="str">
            <v>0801-1970-00256</v>
          </cell>
        </row>
        <row r="34">
          <cell r="Q34" t="str">
            <v>300-02-06</v>
          </cell>
          <cell r="R34">
            <v>47</v>
          </cell>
        </row>
        <row r="35">
          <cell r="B35">
            <v>49</v>
          </cell>
          <cell r="C35" t="str">
            <v>Mario Flores Alvarez</v>
          </cell>
          <cell r="D35" t="str">
            <v>Coordinador</v>
          </cell>
          <cell r="E35">
            <v>36040</v>
          </cell>
          <cell r="F35">
            <v>12020</v>
          </cell>
          <cell r="G35" t="str">
            <v>DISTRIBUCION CD</v>
          </cell>
          <cell r="H35" t="str">
            <v>Francisco  Antonio Martinez Borjas</v>
          </cell>
        </row>
        <row r="35">
          <cell r="J35">
            <v>28448</v>
          </cell>
          <cell r="K35" t="str">
            <v>SAN PEDRO SULA-ADMINISTRACION</v>
          </cell>
          <cell r="L35" t="str">
            <v>M</v>
          </cell>
        </row>
        <row r="35">
          <cell r="N35" t="str">
            <v>0601-1977-02746</v>
          </cell>
        </row>
        <row r="35">
          <cell r="Q35" t="str">
            <v>300-05-12</v>
          </cell>
          <cell r="R35">
            <v>48</v>
          </cell>
        </row>
        <row r="36">
          <cell r="B36">
            <v>51</v>
          </cell>
          <cell r="C36" t="str">
            <v>Paulino  Pastrana Centeno</v>
          </cell>
          <cell r="D36" t="str">
            <v>Despachador</v>
          </cell>
          <cell r="E36">
            <v>36052</v>
          </cell>
          <cell r="F36">
            <v>9600</v>
          </cell>
          <cell r="G36" t="str">
            <v>DISTRIBUCION MIRAFLORES</v>
          </cell>
          <cell r="H36" t="str">
            <v>Nelson Alonso Rivera  Sauceda</v>
          </cell>
        </row>
        <row r="36">
          <cell r="J36">
            <v>25308</v>
          </cell>
          <cell r="K36" t="str">
            <v>TEGUCIGALPA MIRAFLORES-SEMANAL</v>
          </cell>
          <cell r="L36" t="str">
            <v>M</v>
          </cell>
        </row>
        <row r="36">
          <cell r="N36" t="str">
            <v>0603-1969-00143</v>
          </cell>
        </row>
        <row r="36">
          <cell r="Q36" t="str">
            <v>300-02-12</v>
          </cell>
          <cell r="R36">
            <v>49</v>
          </cell>
        </row>
        <row r="37">
          <cell r="B37">
            <v>52</v>
          </cell>
          <cell r="C37" t="str">
            <v>Donaldo Diaz  Villalvir</v>
          </cell>
          <cell r="D37" t="str">
            <v>Motorista</v>
          </cell>
          <cell r="E37">
            <v>36074</v>
          </cell>
          <cell r="F37">
            <v>9720</v>
          </cell>
          <cell r="G37" t="str">
            <v>TRANSPORTE CD</v>
          </cell>
          <cell r="H37" t="str">
            <v>Raul Antonio Sanchez  Castellanos</v>
          </cell>
        </row>
        <row r="37">
          <cell r="J37">
            <v>23796</v>
          </cell>
          <cell r="K37" t="str">
            <v>SAN PEDRO SULA-SEMANAL SAN FERNANDO</v>
          </cell>
          <cell r="L37" t="str">
            <v>M</v>
          </cell>
        </row>
        <row r="37">
          <cell r="N37" t="str">
            <v>1621-1965-00075</v>
          </cell>
        </row>
        <row r="37">
          <cell r="Q37" t="str">
            <v>300-05-22</v>
          </cell>
          <cell r="R37">
            <v>51</v>
          </cell>
        </row>
        <row r="38">
          <cell r="B38">
            <v>54</v>
          </cell>
          <cell r="C38" t="str">
            <v>Jose Constantino Diaz  Diaz</v>
          </cell>
          <cell r="D38" t="str">
            <v>Guardia de Residencia</v>
          </cell>
          <cell r="E38">
            <v>36089</v>
          </cell>
          <cell r="F38">
            <v>12306.6</v>
          </cell>
          <cell r="G38" t="str">
            <v>SEGURIDAD RESIDENCIA</v>
          </cell>
          <cell r="H38" t="str">
            <v>Celan Rodriguez  Sanchez</v>
          </cell>
        </row>
        <row r="38">
          <cell r="J38">
            <v>25419</v>
          </cell>
          <cell r="K38" t="str">
            <v>SAN PEDRO SULA-ADMINISTRACION</v>
          </cell>
          <cell r="L38" t="str">
            <v>M</v>
          </cell>
        </row>
        <row r="38">
          <cell r="N38" t="str">
            <v>0502-1969-00721</v>
          </cell>
        </row>
        <row r="38">
          <cell r="Q38" t="str">
            <v>100-01-07</v>
          </cell>
          <cell r="R38">
            <v>52</v>
          </cell>
        </row>
        <row r="39">
          <cell r="B39">
            <v>55</v>
          </cell>
          <cell r="C39" t="str">
            <v>Jorje Aly Urbina  Romero</v>
          </cell>
          <cell r="D39" t="str">
            <v>Empacador Logística</v>
          </cell>
          <cell r="E39">
            <v>36120</v>
          </cell>
          <cell r="F39">
            <v>9338.2</v>
          </cell>
          <cell r="G39" t="str">
            <v>DISTRIBUCION CD A</v>
          </cell>
          <cell r="H39" t="str">
            <v>Enrique Alberto  Jordan Barahona</v>
          </cell>
        </row>
        <row r="39">
          <cell r="J39">
            <v>23100</v>
          </cell>
          <cell r="K39" t="str">
            <v>SAN PEDRO SULA-SEMANAL SAN FERNANDO</v>
          </cell>
          <cell r="L39" t="str">
            <v>M</v>
          </cell>
        </row>
        <row r="39">
          <cell r="N39" t="str">
            <v>0506-1963-00462</v>
          </cell>
        </row>
        <row r="39">
          <cell r="Q39" t="str">
            <v>300-05-21</v>
          </cell>
          <cell r="R39">
            <v>54</v>
          </cell>
        </row>
        <row r="40">
          <cell r="B40">
            <v>56</v>
          </cell>
          <cell r="C40" t="str">
            <v>Jose Emilio Sanchez  Hernandez</v>
          </cell>
          <cell r="D40" t="str">
            <v>Surtidor</v>
          </cell>
          <cell r="E40">
            <v>36168</v>
          </cell>
          <cell r="F40">
            <v>9338.2</v>
          </cell>
          <cell r="G40" t="str">
            <v>DESPACHO CD</v>
          </cell>
          <cell r="H40" t="str">
            <v>Selvin Ramos  Ramos</v>
          </cell>
        </row>
        <row r="40">
          <cell r="J40">
            <v>28640</v>
          </cell>
          <cell r="K40" t="str">
            <v>SAN PEDRO SULA-SEMANAL SAN FERNANDO</v>
          </cell>
          <cell r="L40" t="str">
            <v>M</v>
          </cell>
        </row>
        <row r="40">
          <cell r="N40" t="str">
            <v>1003-1978-00210</v>
          </cell>
        </row>
        <row r="40">
          <cell r="Q40" t="str">
            <v>300-05-23</v>
          </cell>
          <cell r="R40">
            <v>55</v>
          </cell>
        </row>
        <row r="41">
          <cell r="B41">
            <v>57</v>
          </cell>
          <cell r="C41" t="str">
            <v>Jose Nelson Reyes  Bonilla</v>
          </cell>
          <cell r="D41" t="str">
            <v>Auxiliar de Logística</v>
          </cell>
          <cell r="E41">
            <v>36189</v>
          </cell>
          <cell r="F41">
            <v>9338.2</v>
          </cell>
          <cell r="G41" t="str">
            <v>INVENTARIOS</v>
          </cell>
          <cell r="H41" t="str">
            <v>Carlos Arturo Gutierrez Cuvas</v>
          </cell>
        </row>
        <row r="41">
          <cell r="J41">
            <v>23864</v>
          </cell>
          <cell r="K41" t="str">
            <v>SAN PEDRO SULA-SEMANAL SAN FERNANDO</v>
          </cell>
          <cell r="L41" t="str">
            <v>M</v>
          </cell>
        </row>
        <row r="41">
          <cell r="N41" t="str">
            <v>0501-1965-04113</v>
          </cell>
        </row>
        <row r="41">
          <cell r="Q41" t="str">
            <v>300-01-11</v>
          </cell>
          <cell r="R41">
            <v>56</v>
          </cell>
        </row>
        <row r="42">
          <cell r="B42">
            <v>61</v>
          </cell>
          <cell r="C42" t="str">
            <v>Melvin Eliodoro Hernandez</v>
          </cell>
          <cell r="D42" t="str">
            <v>Coordinador</v>
          </cell>
          <cell r="E42">
            <v>36245</v>
          </cell>
          <cell r="F42">
            <v>17280</v>
          </cell>
          <cell r="G42" t="str">
            <v>LOGISTICA MIRAFLORES</v>
          </cell>
          <cell r="H42" t="str">
            <v>Joel  David Espinoza Carballo</v>
          </cell>
        </row>
        <row r="42">
          <cell r="J42">
            <v>28092</v>
          </cell>
          <cell r="K42" t="str">
            <v>TEGUCIGALPA MIRAFLORES -ADMINISTRACION</v>
          </cell>
          <cell r="L42" t="str">
            <v>M</v>
          </cell>
        </row>
        <row r="42">
          <cell r="N42" t="str">
            <v>1006-1976-00710</v>
          </cell>
        </row>
        <row r="42">
          <cell r="Q42" t="str">
            <v>300-02-10</v>
          </cell>
          <cell r="R42">
            <v>57</v>
          </cell>
        </row>
        <row r="43">
          <cell r="B43">
            <v>64</v>
          </cell>
          <cell r="C43" t="str">
            <v>Maria Eugenia Ramirez  Hernandez</v>
          </cell>
          <cell r="D43" t="str">
            <v>Asistente de Creditos</v>
          </cell>
          <cell r="E43">
            <v>36270</v>
          </cell>
          <cell r="F43">
            <v>18014.4</v>
          </cell>
          <cell r="G43" t="str">
            <v>CREDITOS TEGUCIGALPA</v>
          </cell>
          <cell r="H43" t="str">
            <v>Malcon Renan Rivera Ordoñez</v>
          </cell>
        </row>
        <row r="43">
          <cell r="J43">
            <v>28489</v>
          </cell>
          <cell r="K43" t="str">
            <v>TEGUCIGALPA MIRAFLORES -ADMINISTRACION</v>
          </cell>
          <cell r="L43" t="str">
            <v>F</v>
          </cell>
        </row>
        <row r="43">
          <cell r="N43" t="str">
            <v>0819-1978-00006</v>
          </cell>
        </row>
        <row r="43">
          <cell r="Q43" t="str">
            <v>200-02-07</v>
          </cell>
          <cell r="R43">
            <v>61</v>
          </cell>
        </row>
        <row r="44">
          <cell r="B44">
            <v>67</v>
          </cell>
          <cell r="C44" t="str">
            <v>Denis Roberto Hernandez  Oseguera</v>
          </cell>
          <cell r="D44" t="str">
            <v>Director Ejecutivo</v>
          </cell>
          <cell r="E44">
            <v>36312</v>
          </cell>
          <cell r="F44">
            <v>135000</v>
          </cell>
          <cell r="G44" t="str">
            <v>PRESIDENCIA EJECUTIVA DEPARTAMENTO</v>
          </cell>
          <cell r="H44" t="str">
            <v>Mario Roberto Faraj Faraj</v>
          </cell>
        </row>
        <row r="44">
          <cell r="J44">
            <v>25148</v>
          </cell>
          <cell r="K44" t="str">
            <v>SAN PEDRO SULA-CONFIDENCIAL</v>
          </cell>
          <cell r="L44" t="str">
            <v>M</v>
          </cell>
        </row>
        <row r="44">
          <cell r="N44" t="str">
            <v>0101-1979-00313</v>
          </cell>
        </row>
        <row r="44">
          <cell r="Q44" t="str">
            <v>200-01-01</v>
          </cell>
          <cell r="R44">
            <v>62</v>
          </cell>
        </row>
        <row r="45">
          <cell r="B45">
            <v>68</v>
          </cell>
          <cell r="C45" t="str">
            <v>Ever Alcides Rios  TEYES</v>
          </cell>
          <cell r="D45" t="str">
            <v>Vendedor Foraneo</v>
          </cell>
          <cell r="E45">
            <v>40787</v>
          </cell>
          <cell r="F45">
            <v>233.35</v>
          </cell>
          <cell r="G45" t="str">
            <v>VENTAS MAYOREO FORANEO</v>
          </cell>
          <cell r="H45" t="str">
            <v>Oscar Orlando Bonilla Osorto</v>
          </cell>
        </row>
        <row r="45">
          <cell r="J45">
            <v>27238</v>
          </cell>
          <cell r="K45" t="str">
            <v>TEGUCIGALPA MIRAFLORES-COMISIONES SEMANAL</v>
          </cell>
          <cell r="L45" t="str">
            <v>M</v>
          </cell>
        </row>
        <row r="45">
          <cell r="N45" t="str">
            <v>0607-1974-00416</v>
          </cell>
        </row>
        <row r="45">
          <cell r="Q45" t="str">
            <v>200-02-05</v>
          </cell>
          <cell r="R45">
            <v>64</v>
          </cell>
        </row>
        <row r="46">
          <cell r="B46">
            <v>69</v>
          </cell>
          <cell r="C46" t="str">
            <v>Eleuterio  Espino Berrios</v>
          </cell>
          <cell r="D46" t="str">
            <v>Vendedor Tienda</v>
          </cell>
          <cell r="E46">
            <v>36353</v>
          </cell>
          <cell r="F46">
            <v>233.33</v>
          </cell>
          <cell r="G46" t="str">
            <v>ELECTRO</v>
          </cell>
          <cell r="H46" t="str">
            <v>Ranses Ramon Sierra Andino</v>
          </cell>
        </row>
        <row r="46">
          <cell r="J46">
            <v>26286</v>
          </cell>
          <cell r="K46" t="str">
            <v>TEGUCIGALPA MIRAFLORES-COMISIONES SEMANAL</v>
          </cell>
          <cell r="L46" t="str">
            <v>M</v>
          </cell>
        </row>
        <row r="46">
          <cell r="N46" t="str">
            <v>0801-1971-06909</v>
          </cell>
        </row>
        <row r="46">
          <cell r="Q46" t="str">
            <v>200-02-11</v>
          </cell>
          <cell r="R46">
            <v>65</v>
          </cell>
        </row>
        <row r="47">
          <cell r="B47">
            <v>70</v>
          </cell>
          <cell r="C47" t="str">
            <v>Purificacion Varela  Guzman</v>
          </cell>
          <cell r="D47" t="str">
            <v>Surtidor</v>
          </cell>
          <cell r="E47">
            <v>36376</v>
          </cell>
          <cell r="F47">
            <v>9338.2</v>
          </cell>
          <cell r="G47" t="str">
            <v>SUMINISTROS</v>
          </cell>
          <cell r="H47" t="str">
            <v>Carlos Arturo Gutierrez Cuvas</v>
          </cell>
        </row>
        <row r="47">
          <cell r="J47">
            <v>24770</v>
          </cell>
          <cell r="K47" t="str">
            <v>SAN PEDRO SULA-SEMANAL SAN FERNANDO</v>
          </cell>
          <cell r="L47" t="str">
            <v>M</v>
          </cell>
        </row>
        <row r="47">
          <cell r="N47" t="str">
            <v>1616-1967-00199</v>
          </cell>
        </row>
        <row r="47">
          <cell r="Q47" t="str">
            <v>300-01-13</v>
          </cell>
          <cell r="R47">
            <v>67</v>
          </cell>
        </row>
        <row r="48">
          <cell r="B48">
            <v>71</v>
          </cell>
          <cell r="C48" t="str">
            <v>Martha Elisa Madrid Manueles</v>
          </cell>
          <cell r="D48" t="str">
            <v>Comprador Junior</v>
          </cell>
          <cell r="E48">
            <v>36409</v>
          </cell>
          <cell r="F48">
            <v>30000</v>
          </cell>
          <cell r="G48" t="str">
            <v>COMERCIAL</v>
          </cell>
          <cell r="H48" t="str">
            <v>Fernando De Leon Zaldivar Espinoza</v>
          </cell>
        </row>
        <row r="48">
          <cell r="J48">
            <v>29210</v>
          </cell>
          <cell r="K48" t="str">
            <v>SAN PEDRO SULA-ADMINISTRACION</v>
          </cell>
          <cell r="L48" t="str">
            <v>F</v>
          </cell>
        </row>
        <row r="48">
          <cell r="N48" t="str">
            <v>0801-1979-16418</v>
          </cell>
        </row>
        <row r="48">
          <cell r="Q48" t="str">
            <v>200-01-03</v>
          </cell>
          <cell r="R48">
            <v>68</v>
          </cell>
        </row>
        <row r="49">
          <cell r="B49">
            <v>73</v>
          </cell>
          <cell r="C49" t="str">
            <v>Jorge Humberto Pino  Archaga</v>
          </cell>
          <cell r="D49" t="str">
            <v>Jefe de Seguridad</v>
          </cell>
          <cell r="E49">
            <v>36432</v>
          </cell>
          <cell r="F49">
            <v>39000</v>
          </cell>
          <cell r="G49" t="str">
            <v>SEGURIDAD MIRAFLORES</v>
          </cell>
          <cell r="H49" t="str">
            <v>Asthildur Osk Eiinarsdottir</v>
          </cell>
        </row>
        <row r="49">
          <cell r="J49">
            <v>21371</v>
          </cell>
          <cell r="K49" t="str">
            <v>TEGUCIGALPA MIRAFLORES -ADMINISTRACION</v>
          </cell>
          <cell r="L49" t="str">
            <v>M</v>
          </cell>
        </row>
        <row r="49">
          <cell r="N49" t="str">
            <v>1809-1958-00112</v>
          </cell>
        </row>
        <row r="49">
          <cell r="Q49" t="str">
            <v>100-02-01</v>
          </cell>
          <cell r="R49">
            <v>69</v>
          </cell>
        </row>
        <row r="50">
          <cell r="B50">
            <v>74</v>
          </cell>
          <cell r="C50" t="str">
            <v>Rosa Marina Lozano  Sabillon</v>
          </cell>
          <cell r="D50" t="str">
            <v>Gerente de Planificación Comercial</v>
          </cell>
          <cell r="E50">
            <v>36465</v>
          </cell>
          <cell r="F50">
            <v>50000</v>
          </cell>
          <cell r="G50" t="str">
            <v>COMERCIAL</v>
          </cell>
          <cell r="H50" t="str">
            <v>Mario Roberto Faraj Faraj</v>
          </cell>
        </row>
        <row r="50">
          <cell r="J50">
            <v>26736</v>
          </cell>
          <cell r="K50" t="str">
            <v>SAN PEDRO SULA-ADMINISTRACION</v>
          </cell>
          <cell r="L50" t="str">
            <v>F</v>
          </cell>
        </row>
        <row r="50">
          <cell r="N50" t="str">
            <v>0501-1973-03002</v>
          </cell>
        </row>
        <row r="50">
          <cell r="Q50" t="str">
            <v>200-01-03</v>
          </cell>
          <cell r="R50">
            <v>70</v>
          </cell>
        </row>
        <row r="51">
          <cell r="B51">
            <v>75</v>
          </cell>
          <cell r="C51" t="str">
            <v>Griselda  Gonzales Alcantara</v>
          </cell>
          <cell r="D51" t="str">
            <v>Vendedor Mayorista</v>
          </cell>
          <cell r="E51">
            <v>36465</v>
          </cell>
          <cell r="F51">
            <v>233.45</v>
          </cell>
          <cell r="G51" t="str">
            <v>VENTAS MAYOREO SALA</v>
          </cell>
          <cell r="H51" t="str">
            <v>Efrain Antonio Canales Gomez</v>
          </cell>
        </row>
        <row r="51">
          <cell r="J51">
            <v>28518</v>
          </cell>
          <cell r="K51" t="str">
            <v>SAN PEDRO SULA SAN FERNANDO-COMISIONES SEMANAL</v>
          </cell>
          <cell r="L51" t="str">
            <v>F</v>
          </cell>
        </row>
        <row r="51">
          <cell r="N51" t="str">
            <v>1804-1978-00481</v>
          </cell>
        </row>
        <row r="51">
          <cell r="Q51" t="str">
            <v>200-01-06</v>
          </cell>
          <cell r="R51">
            <v>71</v>
          </cell>
        </row>
        <row r="52">
          <cell r="B52">
            <v>76</v>
          </cell>
          <cell r="C52" t="str">
            <v>Mario Alvarenga  Mejia</v>
          </cell>
          <cell r="D52" t="str">
            <v>Guardia de Patrulla</v>
          </cell>
          <cell r="E52">
            <v>36475</v>
          </cell>
          <cell r="F52">
            <v>12500</v>
          </cell>
          <cell r="G52" t="str">
            <v>SEGURIDAD EJECUTIVOS</v>
          </cell>
          <cell r="H52" t="str">
            <v>Celan Rodriguez  Sanchez</v>
          </cell>
        </row>
        <row r="52">
          <cell r="J52">
            <v>26433</v>
          </cell>
          <cell r="K52" t="str">
            <v>SAN PEDRO SULA-ADMINISTRACION</v>
          </cell>
          <cell r="L52" t="str">
            <v>M</v>
          </cell>
        </row>
        <row r="52">
          <cell r="N52" t="str">
            <v>1604-1972-00229</v>
          </cell>
        </row>
        <row r="52">
          <cell r="Q52" t="str">
            <v>100-01-05</v>
          </cell>
          <cell r="R52">
            <v>72</v>
          </cell>
        </row>
        <row r="53">
          <cell r="B53">
            <v>77</v>
          </cell>
          <cell r="C53" t="str">
            <v>Rosa Lizeth Dubon Ham</v>
          </cell>
          <cell r="D53" t="str">
            <v>Coordinadora de Promociones</v>
          </cell>
          <cell r="E53">
            <v>36500</v>
          </cell>
          <cell r="F53">
            <v>27074.52</v>
          </cell>
          <cell r="G53" t="str">
            <v>MERCADEO</v>
          </cell>
          <cell r="H53" t="str">
            <v>Wesley  Mauricio Contreras Rodezno</v>
          </cell>
        </row>
        <row r="53">
          <cell r="J53">
            <v>25530</v>
          </cell>
          <cell r="K53" t="str">
            <v>SAN PEDRO SULA-ADMINISTRACION</v>
          </cell>
          <cell r="L53" t="str">
            <v>F</v>
          </cell>
        </row>
        <row r="53">
          <cell r="N53" t="str">
            <v>0801-1969-09392</v>
          </cell>
        </row>
        <row r="53">
          <cell r="Q53" t="str">
            <v>200-01-02</v>
          </cell>
          <cell r="R53">
            <v>73</v>
          </cell>
        </row>
        <row r="54">
          <cell r="B54">
            <v>78</v>
          </cell>
          <cell r="C54" t="str">
            <v>Dunia Yamileth Bu  Madrid</v>
          </cell>
          <cell r="D54" t="str">
            <v>Vendedor Mayorista</v>
          </cell>
          <cell r="E54">
            <v>36556</v>
          </cell>
          <cell r="F54">
            <v>233.45</v>
          </cell>
          <cell r="G54" t="str">
            <v>VENTAS MAYOREO SALA</v>
          </cell>
          <cell r="H54" t="str">
            <v>Efrain Antonio Canales Gomez</v>
          </cell>
        </row>
        <row r="54">
          <cell r="J54">
            <v>29233</v>
          </cell>
          <cell r="K54" t="str">
            <v>SAN PEDRO SULA SAN FERNANDO-COMISIONES SEMANAL</v>
          </cell>
          <cell r="L54" t="str">
            <v>F</v>
          </cell>
        </row>
        <row r="54">
          <cell r="N54" t="str">
            <v>0501-1980-01383</v>
          </cell>
        </row>
        <row r="54">
          <cell r="Q54" t="str">
            <v>200-01-06</v>
          </cell>
          <cell r="R54">
            <v>74</v>
          </cell>
        </row>
        <row r="55">
          <cell r="B55">
            <v>79</v>
          </cell>
          <cell r="C55" t="str">
            <v>Santos Maximino Urbina  Ponce</v>
          </cell>
          <cell r="D55" t="str">
            <v>Asistente de Area</v>
          </cell>
          <cell r="E55">
            <v>36558</v>
          </cell>
          <cell r="F55">
            <v>9548.35</v>
          </cell>
          <cell r="G55" t="str">
            <v>TRANSPORTE CD</v>
          </cell>
          <cell r="H55" t="str">
            <v>Jairo  Randolfo  Cornejo Zamora</v>
          </cell>
        </row>
        <row r="55">
          <cell r="J55">
            <v>27179</v>
          </cell>
          <cell r="K55" t="str">
            <v>SAN PEDRO SULA-SEMANAL SAN FERNANDO</v>
          </cell>
          <cell r="L55" t="str">
            <v>M</v>
          </cell>
        </row>
        <row r="55">
          <cell r="N55" t="str">
            <v>1514-1974-00098</v>
          </cell>
        </row>
        <row r="55">
          <cell r="Q55" t="str">
            <v>300-05-22</v>
          </cell>
          <cell r="R55">
            <v>75</v>
          </cell>
        </row>
        <row r="56">
          <cell r="B56">
            <v>81</v>
          </cell>
          <cell r="C56" t="str">
            <v>Oscar Meliton Peña Erazo</v>
          </cell>
          <cell r="D56" t="str">
            <v>Motorista de Ejecutivo</v>
          </cell>
          <cell r="E56">
            <v>36592</v>
          </cell>
          <cell r="F56">
            <v>17500</v>
          </cell>
          <cell r="G56" t="str">
            <v>SEGURIDAD EJECUTIVOS</v>
          </cell>
          <cell r="H56" t="str">
            <v>Celan Rodriguez  Sanchez</v>
          </cell>
        </row>
        <row r="56">
          <cell r="J56">
            <v>24302</v>
          </cell>
          <cell r="K56" t="str">
            <v>SAN PEDRO SULA-ADMINISTRACION</v>
          </cell>
          <cell r="L56" t="str">
            <v>M</v>
          </cell>
        </row>
        <row r="56">
          <cell r="N56" t="str">
            <v>1401-1979-00066</v>
          </cell>
        </row>
        <row r="56">
          <cell r="Q56" t="str">
            <v>100-01-05</v>
          </cell>
          <cell r="R56">
            <v>76</v>
          </cell>
        </row>
        <row r="57">
          <cell r="B57">
            <v>82</v>
          </cell>
          <cell r="C57" t="str">
            <v>Hector Yovany Varela Tejeda</v>
          </cell>
          <cell r="D57" t="str">
            <v>Receptor</v>
          </cell>
          <cell r="E57">
            <v>36602</v>
          </cell>
          <cell r="F57">
            <v>9500</v>
          </cell>
          <cell r="G57" t="str">
            <v>RECEPCION CD A</v>
          </cell>
          <cell r="H57" t="str">
            <v>Jose Alexis Izaguirre  Lopez</v>
          </cell>
        </row>
        <row r="57">
          <cell r="J57">
            <v>28688</v>
          </cell>
          <cell r="K57" t="str">
            <v>SAN PEDRO SULA-SEMANAL SAN FERNANDO</v>
          </cell>
          <cell r="L57" t="str">
            <v>M</v>
          </cell>
        </row>
        <row r="57">
          <cell r="N57" t="str">
            <v>1616-1978-00183</v>
          </cell>
        </row>
        <row r="57">
          <cell r="Q57" t="str">
            <v>300-05-25</v>
          </cell>
          <cell r="R57">
            <v>77</v>
          </cell>
        </row>
        <row r="58">
          <cell r="B58">
            <v>83</v>
          </cell>
          <cell r="C58" t="str">
            <v>Nuri Waldina Urrutia  Rodriguez</v>
          </cell>
          <cell r="D58" t="str">
            <v>Vendedor Junior</v>
          </cell>
          <cell r="E58">
            <v>36610</v>
          </cell>
          <cell r="F58">
            <v>233.33</v>
          </cell>
          <cell r="G58" t="str">
            <v>ELECTRO</v>
          </cell>
          <cell r="H58" t="str">
            <v>Gina Maria  Aguirre Lanza</v>
          </cell>
        </row>
        <row r="58">
          <cell r="J58">
            <v>28095</v>
          </cell>
          <cell r="K58" t="str">
            <v>SAN PEDRO SULA SAN FERNANDO-COMISIONES SEMANAL</v>
          </cell>
          <cell r="L58" t="str">
            <v>F</v>
          </cell>
        </row>
        <row r="58">
          <cell r="N58" t="str">
            <v>0501-1976-10507</v>
          </cell>
        </row>
        <row r="58">
          <cell r="Q58" t="str">
            <v>200-01-11</v>
          </cell>
          <cell r="R58">
            <v>78</v>
          </cell>
        </row>
        <row r="59">
          <cell r="B59">
            <v>84</v>
          </cell>
          <cell r="C59" t="str">
            <v>Geovany  Montalvan Orellana</v>
          </cell>
          <cell r="D59" t="str">
            <v>Cobrador</v>
          </cell>
          <cell r="E59">
            <v>36612</v>
          </cell>
          <cell r="F59">
            <v>291.9</v>
          </cell>
          <cell r="G59" t="str">
            <v>CREDITOS</v>
          </cell>
          <cell r="H59" t="str">
            <v>Pedro Hermilo Mejía  molina</v>
          </cell>
        </row>
        <row r="59">
          <cell r="J59">
            <v>26789</v>
          </cell>
          <cell r="K59" t="str">
            <v>SAN PEDRO SULA SAN FERNANDO-COMISIONES SEMANAL</v>
          </cell>
          <cell r="L59" t="str">
            <v>M</v>
          </cell>
        </row>
        <row r="59">
          <cell r="N59" t="str">
            <v>0501-1973-02311</v>
          </cell>
        </row>
        <row r="59">
          <cell r="Q59" t="str">
            <v>200-01-07</v>
          </cell>
          <cell r="R59">
            <v>79</v>
          </cell>
        </row>
        <row r="60">
          <cell r="B60">
            <v>85</v>
          </cell>
          <cell r="C60" t="str">
            <v>Yury Ernesto Molina Saenz</v>
          </cell>
          <cell r="D60" t="str">
            <v>Sub Gerente de Informatica</v>
          </cell>
          <cell r="E60">
            <v>36672</v>
          </cell>
          <cell r="F60">
            <v>55000</v>
          </cell>
          <cell r="G60" t="str">
            <v>INFORMATICA</v>
          </cell>
          <cell r="H60" t="str">
            <v>Rafael Gustavo Ajuria  Cruz</v>
          </cell>
        </row>
        <row r="60">
          <cell r="J60">
            <v>28394</v>
          </cell>
          <cell r="K60" t="str">
            <v>SAN PEDRO SULA-ADMINISTRACION</v>
          </cell>
          <cell r="L60" t="str">
            <v>M</v>
          </cell>
        </row>
        <row r="60">
          <cell r="N60" t="str">
            <v>1804-1977-03396</v>
          </cell>
        </row>
        <row r="60">
          <cell r="Q60" t="str">
            <v>300-01-04</v>
          </cell>
          <cell r="R60">
            <v>81</v>
          </cell>
        </row>
        <row r="61">
          <cell r="B61">
            <v>86</v>
          </cell>
          <cell r="C61" t="str">
            <v>Jose David Amaya  Lopez</v>
          </cell>
          <cell r="D61" t="str">
            <v>Motorista</v>
          </cell>
          <cell r="E61">
            <v>36672</v>
          </cell>
          <cell r="F61">
            <v>9720</v>
          </cell>
          <cell r="G61" t="str">
            <v>LOGISTICA MIRAFLORES</v>
          </cell>
          <cell r="H61" t="str">
            <v>Nelson Alonso Rivera  Sauceda</v>
          </cell>
        </row>
        <row r="61">
          <cell r="J61">
            <v>27112</v>
          </cell>
          <cell r="K61" t="str">
            <v>TEGUCIGALPA MIRAFLORES-SEMANAL</v>
          </cell>
          <cell r="L61" t="str">
            <v>M</v>
          </cell>
        </row>
        <row r="61">
          <cell r="N61" t="str">
            <v>1206-1974-00069</v>
          </cell>
        </row>
        <row r="61">
          <cell r="Q61" t="str">
            <v>300-02-10</v>
          </cell>
          <cell r="R61">
            <v>82</v>
          </cell>
        </row>
        <row r="62">
          <cell r="B62">
            <v>87</v>
          </cell>
          <cell r="C62" t="str">
            <v>Carlos Arturo Gutierrez Cuvas</v>
          </cell>
          <cell r="D62" t="str">
            <v>Jefe de Bodega</v>
          </cell>
          <cell r="E62">
            <v>36731</v>
          </cell>
          <cell r="F62">
            <v>20000</v>
          </cell>
          <cell r="G62" t="str">
            <v>LOGISTICA</v>
          </cell>
          <cell r="H62" t="str">
            <v>Elsy Nohemy Aguilera Ortez</v>
          </cell>
        </row>
        <row r="62">
          <cell r="J62">
            <v>27974</v>
          </cell>
          <cell r="K62" t="str">
            <v>SAN PEDRO SULA-ADMINISTRACION</v>
          </cell>
          <cell r="L62" t="str">
            <v>M</v>
          </cell>
        </row>
        <row r="62">
          <cell r="N62" t="str">
            <v>1803-1976-00299</v>
          </cell>
        </row>
        <row r="62">
          <cell r="Q62" t="str">
            <v>300-01-10</v>
          </cell>
          <cell r="R62">
            <v>83</v>
          </cell>
        </row>
        <row r="63">
          <cell r="B63">
            <v>88</v>
          </cell>
          <cell r="C63" t="str">
            <v>Caroll Ivette Perez  Banegas</v>
          </cell>
          <cell r="D63" t="str">
            <v>Asistente de Presidencia</v>
          </cell>
          <cell r="E63">
            <v>36809</v>
          </cell>
          <cell r="F63">
            <v>47520</v>
          </cell>
          <cell r="G63" t="str">
            <v>PRESIDENCIA JUNTA DIRECTIVA DEPARTAMENTO</v>
          </cell>
          <cell r="H63" t="str">
            <v>Jorge  Juan Faraj Kalil</v>
          </cell>
        </row>
        <row r="63">
          <cell r="J63">
            <v>29836</v>
          </cell>
          <cell r="K63" t="str">
            <v>SAN PEDRO SULA-ADMINISTRACION</v>
          </cell>
          <cell r="L63" t="str">
            <v>F</v>
          </cell>
        </row>
        <row r="63">
          <cell r="N63" t="str">
            <v>0501-1981-09731</v>
          </cell>
        </row>
        <row r="63">
          <cell r="Q63" t="str">
            <v>100-01-01</v>
          </cell>
          <cell r="R63">
            <v>84</v>
          </cell>
        </row>
        <row r="64">
          <cell r="B64">
            <v>89</v>
          </cell>
          <cell r="C64" t="str">
            <v>Maria Elizabeth Fernandez Cantarero</v>
          </cell>
          <cell r="D64" t="str">
            <v>Asistente de Compras</v>
          </cell>
          <cell r="E64">
            <v>36829</v>
          </cell>
          <cell r="F64">
            <v>24500</v>
          </cell>
          <cell r="G64" t="str">
            <v>COMERCIAL</v>
          </cell>
          <cell r="H64" t="str">
            <v>Fernando De Leon Zaldivar Espinoza</v>
          </cell>
        </row>
        <row r="64">
          <cell r="J64">
            <v>27162</v>
          </cell>
          <cell r="K64" t="str">
            <v>SAN PEDRO SULA-ADMINISTRACION</v>
          </cell>
          <cell r="L64" t="str">
            <v>F</v>
          </cell>
        </row>
        <row r="64">
          <cell r="N64" t="str">
            <v>0501-1974-03244</v>
          </cell>
        </row>
        <row r="64">
          <cell r="Q64" t="str">
            <v>200-01-03</v>
          </cell>
          <cell r="R64">
            <v>85</v>
          </cell>
        </row>
        <row r="65">
          <cell r="B65">
            <v>90</v>
          </cell>
          <cell r="C65" t="str">
            <v>Juan Carlos Zavala  MEZA</v>
          </cell>
          <cell r="D65" t="str">
            <v>Vendedor Foraneo</v>
          </cell>
          <cell r="E65">
            <v>36851</v>
          </cell>
          <cell r="F65">
            <v>583.45</v>
          </cell>
          <cell r="G65" t="str">
            <v>VENTAS MAYOREO FORANEO</v>
          </cell>
          <cell r="H65" t="str">
            <v>Oscar Orlando Bonilla Osorto</v>
          </cell>
        </row>
        <row r="65">
          <cell r="J65">
            <v>28109</v>
          </cell>
          <cell r="K65" t="str">
            <v>TEGUCIGALPA MIRAFLORES-COMISIONES SEMANAL</v>
          </cell>
          <cell r="L65" t="str">
            <v>M</v>
          </cell>
        </row>
        <row r="65">
          <cell r="N65" t="str">
            <v>0801-1976-06742</v>
          </cell>
        </row>
        <row r="65">
          <cell r="Q65" t="str">
            <v>200-02-05</v>
          </cell>
          <cell r="R65">
            <v>86</v>
          </cell>
        </row>
        <row r="66">
          <cell r="B66">
            <v>91</v>
          </cell>
          <cell r="C66" t="str">
            <v>Juan Carlos Marquez  Santos</v>
          </cell>
          <cell r="D66" t="str">
            <v>Motorista de Ejecutivo</v>
          </cell>
          <cell r="E66">
            <v>36893</v>
          </cell>
          <cell r="F66">
            <v>17500</v>
          </cell>
          <cell r="G66" t="str">
            <v>SEGURIDAD EJECUTIVOS</v>
          </cell>
          <cell r="H66" t="str">
            <v>Celan Rodriguez  Sanchez</v>
          </cell>
        </row>
        <row r="66">
          <cell r="J66">
            <v>25444</v>
          </cell>
          <cell r="K66" t="str">
            <v>SAN PEDRO SULA-ADMINISTRACION</v>
          </cell>
          <cell r="L66" t="str">
            <v>M</v>
          </cell>
        </row>
        <row r="66">
          <cell r="N66" t="str">
            <v>0501-1969-06332</v>
          </cell>
        </row>
        <row r="66">
          <cell r="Q66" t="str">
            <v>100-01-05</v>
          </cell>
          <cell r="R66">
            <v>87</v>
          </cell>
        </row>
        <row r="67">
          <cell r="B67">
            <v>93</v>
          </cell>
          <cell r="C67" t="str">
            <v>Eber Fernando Alvares Zuniga</v>
          </cell>
          <cell r="D67" t="str">
            <v>Receptor</v>
          </cell>
          <cell r="E67">
            <v>36913</v>
          </cell>
          <cell r="F67">
            <v>9500</v>
          </cell>
          <cell r="G67" t="str">
            <v>RECEPCION CD A</v>
          </cell>
          <cell r="H67" t="str">
            <v>Jose Alexis Izaguirre  Lopez</v>
          </cell>
        </row>
        <row r="67">
          <cell r="J67">
            <v>28711</v>
          </cell>
          <cell r="K67" t="str">
            <v>SAN PEDRO SULA-SEMANAL SAN FERNANDO</v>
          </cell>
          <cell r="L67" t="str">
            <v>M</v>
          </cell>
        </row>
        <row r="67">
          <cell r="N67" t="str">
            <v>1505-1978-00352</v>
          </cell>
        </row>
        <row r="67">
          <cell r="Q67" t="str">
            <v>300-05-25</v>
          </cell>
          <cell r="R67">
            <v>88</v>
          </cell>
        </row>
        <row r="68">
          <cell r="B68">
            <v>95</v>
          </cell>
          <cell r="C68" t="str">
            <v>Carlos Roberto Meza  Ramirez</v>
          </cell>
          <cell r="D68" t="str">
            <v>Motorista</v>
          </cell>
          <cell r="E68">
            <v>36927</v>
          </cell>
          <cell r="F68">
            <v>9720</v>
          </cell>
          <cell r="G68" t="str">
            <v>TRANSPORTE CD</v>
          </cell>
          <cell r="H68" t="str">
            <v>Raul Antonio Sanchez  Castellanos</v>
          </cell>
        </row>
        <row r="68">
          <cell r="J68">
            <v>28454</v>
          </cell>
          <cell r="K68" t="str">
            <v>SAN PEDRO SULA-SEMANAL SAN FERNANDO</v>
          </cell>
          <cell r="L68" t="str">
            <v>M</v>
          </cell>
        </row>
        <row r="68">
          <cell r="N68" t="str">
            <v>1801-1989-04746</v>
          </cell>
        </row>
        <row r="68">
          <cell r="Q68" t="str">
            <v>300-05-22</v>
          </cell>
          <cell r="R68">
            <v>89</v>
          </cell>
        </row>
        <row r="69">
          <cell r="B69">
            <v>96</v>
          </cell>
          <cell r="C69" t="str">
            <v>Marlon Enrrique Gonzales  Salinas</v>
          </cell>
          <cell r="D69" t="str">
            <v>Jefe de Compensaciones</v>
          </cell>
          <cell r="E69">
            <v>36953</v>
          </cell>
          <cell r="F69">
            <v>24000</v>
          </cell>
          <cell r="G69" t="str">
            <v>DIRECCION RECURSOS HUMANOS</v>
          </cell>
          <cell r="H69" t="str">
            <v>Tania Johana Hernandez  Chinchilla</v>
          </cell>
        </row>
        <row r="69">
          <cell r="J69">
            <v>29887</v>
          </cell>
          <cell r="K69" t="str">
            <v>SAN PEDRO SULA-ADMINISTRACION</v>
          </cell>
          <cell r="L69" t="str">
            <v>M</v>
          </cell>
        </row>
        <row r="69">
          <cell r="N69" t="str">
            <v>1807-1981-01503</v>
          </cell>
        </row>
        <row r="69">
          <cell r="Q69" t="str">
            <v>300-01-05</v>
          </cell>
          <cell r="R69">
            <v>90</v>
          </cell>
        </row>
        <row r="70">
          <cell r="B70">
            <v>98</v>
          </cell>
          <cell r="C70" t="str">
            <v>Nelvin Omar Aviles</v>
          </cell>
          <cell r="D70" t="str">
            <v>Auxiliar de Inventarios Perpetuos</v>
          </cell>
          <cell r="E70">
            <v>37027</v>
          </cell>
          <cell r="F70">
            <v>9338.2</v>
          </cell>
          <cell r="G70" t="str">
            <v>INVENTARIOS PERPETUOS</v>
          </cell>
          <cell r="H70" t="str">
            <v>Juan Ramon Ferrera Pavon</v>
          </cell>
        </row>
        <row r="70">
          <cell r="J70">
            <v>26937</v>
          </cell>
          <cell r="K70" t="str">
            <v>TEGUCIGALPA MIRAFLORES-SEMANAL</v>
          </cell>
          <cell r="L70" t="str">
            <v>M</v>
          </cell>
        </row>
        <row r="70">
          <cell r="N70" t="str">
            <v>0704-1973-00720</v>
          </cell>
        </row>
        <row r="70">
          <cell r="Q70" t="str">
            <v>200-02-15</v>
          </cell>
          <cell r="R70">
            <v>91</v>
          </cell>
        </row>
        <row r="71">
          <cell r="B71">
            <v>99</v>
          </cell>
          <cell r="C71" t="str">
            <v>Marvin  Gonzales Inestroza</v>
          </cell>
          <cell r="D71" t="str">
            <v>Coordinador de Surtido</v>
          </cell>
          <cell r="E71">
            <v>37029</v>
          </cell>
          <cell r="F71">
            <v>11130</v>
          </cell>
          <cell r="G71" t="str">
            <v>TRANSPORTE CD</v>
          </cell>
          <cell r="H71" t="str">
            <v>Jairo  Randolfo  Cornejo Zamora</v>
          </cell>
        </row>
        <row r="71">
          <cell r="J71">
            <v>28589</v>
          </cell>
          <cell r="K71" t="str">
            <v>SAN PEDRO SULA-ADMINISTRACION</v>
          </cell>
          <cell r="L71" t="str">
            <v>M</v>
          </cell>
        </row>
        <row r="71">
          <cell r="N71" t="str">
            <v>1007-1978-00533</v>
          </cell>
        </row>
        <row r="71">
          <cell r="Q71" t="str">
            <v>300-05-22</v>
          </cell>
          <cell r="R71">
            <v>93</v>
          </cell>
        </row>
        <row r="72">
          <cell r="B72">
            <v>100</v>
          </cell>
          <cell r="C72" t="str">
            <v>Santos Isidro Martinez Flores</v>
          </cell>
          <cell r="D72" t="str">
            <v>Conserje</v>
          </cell>
          <cell r="E72">
            <v>37047</v>
          </cell>
          <cell r="F72">
            <v>9338.2</v>
          </cell>
          <cell r="G72" t="str">
            <v>SERVICIOS GENERALES</v>
          </cell>
          <cell r="H72" t="str">
            <v>Tania Johana Hernandez  Chinchilla</v>
          </cell>
        </row>
        <row r="72">
          <cell r="J72">
            <v>29564</v>
          </cell>
          <cell r="K72" t="str">
            <v>SAN PEDRO SULA-ADMINISTRACION</v>
          </cell>
          <cell r="L72" t="str">
            <v>M</v>
          </cell>
        </row>
        <row r="72">
          <cell r="N72" t="str">
            <v>1701-1980-03279</v>
          </cell>
        </row>
        <row r="72">
          <cell r="Q72" t="str">
            <v>300-01-07</v>
          </cell>
          <cell r="R72">
            <v>95</v>
          </cell>
        </row>
        <row r="73">
          <cell r="B73">
            <v>102</v>
          </cell>
          <cell r="C73" t="str">
            <v>Jorge Alberto Diaz Rodriguez</v>
          </cell>
          <cell r="D73" t="str">
            <v>Oficial de Seguridad</v>
          </cell>
          <cell r="E73">
            <v>37095</v>
          </cell>
          <cell r="F73">
            <v>9338.2</v>
          </cell>
          <cell r="G73" t="str">
            <v>SEGURIDAD METROMALL</v>
          </cell>
          <cell r="H73" t="str">
            <v>Gerardo Alfonso Colindres Rodriguez</v>
          </cell>
        </row>
        <row r="73">
          <cell r="J73">
            <v>23670</v>
          </cell>
          <cell r="K73" t="str">
            <v>TEGUCIGALPA METROMALL-SEMANAL</v>
          </cell>
          <cell r="L73" t="str">
            <v>M</v>
          </cell>
        </row>
        <row r="73">
          <cell r="N73" t="str">
            <v>0710-1964-00052</v>
          </cell>
        </row>
        <row r="73">
          <cell r="Q73" t="str">
            <v>100-03-01</v>
          </cell>
          <cell r="R73">
            <v>96</v>
          </cell>
        </row>
        <row r="74">
          <cell r="B74">
            <v>105</v>
          </cell>
          <cell r="C74" t="str">
            <v>Marlen Idania Ardon Herrera</v>
          </cell>
          <cell r="D74" t="str">
            <v>Impulsadora</v>
          </cell>
          <cell r="E74">
            <v>37151</v>
          </cell>
          <cell r="F74">
            <v>9338.2</v>
          </cell>
          <cell r="G74" t="str">
            <v>VENTAS MAYOREO</v>
          </cell>
          <cell r="H74" t="str">
            <v>Liliam Olivia Escobar  Navarrete</v>
          </cell>
        </row>
        <row r="74">
          <cell r="J74">
            <v>28170</v>
          </cell>
          <cell r="K74" t="str">
            <v>SAN PEDRO SULA-ADMINISTRACION</v>
          </cell>
          <cell r="L74" t="str">
            <v>F</v>
          </cell>
        </row>
        <row r="74">
          <cell r="N74" t="str">
            <v>0202-1977-00037</v>
          </cell>
        </row>
        <row r="74">
          <cell r="Q74" t="str">
            <v>200-01-04</v>
          </cell>
          <cell r="R74">
            <v>98</v>
          </cell>
        </row>
        <row r="75">
          <cell r="B75">
            <v>106</v>
          </cell>
          <cell r="C75" t="str">
            <v>Maritza Del Carmen Irias Mejia</v>
          </cell>
          <cell r="D75" t="str">
            <v>Auxiliar de Sala Regalos/Paquetes</v>
          </cell>
          <cell r="E75">
            <v>37186</v>
          </cell>
          <cell r="F75">
            <v>9338.2</v>
          </cell>
          <cell r="G75" t="str">
            <v>HOGAR</v>
          </cell>
          <cell r="H75" t="str">
            <v>Ana Ruth Erazo Urquia</v>
          </cell>
        </row>
        <row r="75">
          <cell r="J75">
            <v>27054</v>
          </cell>
          <cell r="K75" t="str">
            <v>SAN PEDRO SULA-SEMANAL SAN FERNANDO</v>
          </cell>
          <cell r="L75" t="str">
            <v>F</v>
          </cell>
        </row>
        <row r="75">
          <cell r="N75" t="str">
            <v>0501-1974-01939</v>
          </cell>
        </row>
        <row r="75">
          <cell r="Q75" t="str">
            <v>200-01-10</v>
          </cell>
          <cell r="R75">
            <v>99</v>
          </cell>
        </row>
        <row r="76">
          <cell r="B76">
            <v>108</v>
          </cell>
          <cell r="C76" t="str">
            <v>Cesar Leonel Enamorado  Orellana</v>
          </cell>
          <cell r="D76" t="str">
            <v>Contador General</v>
          </cell>
          <cell r="E76">
            <v>37277</v>
          </cell>
          <cell r="F76">
            <v>80000</v>
          </cell>
          <cell r="G76" t="str">
            <v>CONTABILIDAD</v>
          </cell>
          <cell r="H76" t="str">
            <v>Douglas Gecely Hernández  Sandoval</v>
          </cell>
        </row>
        <row r="76">
          <cell r="J76">
            <v>28221</v>
          </cell>
          <cell r="K76" t="str">
            <v>SAN PEDRO SULA-CONFIDENCIAL</v>
          </cell>
          <cell r="L76" t="str">
            <v>M</v>
          </cell>
        </row>
        <row r="76">
          <cell r="N76" t="str">
            <v>0505-1977-00236</v>
          </cell>
        </row>
        <row r="76">
          <cell r="Q76" t="str">
            <v>300-01-03</v>
          </cell>
          <cell r="R76">
            <v>100</v>
          </cell>
        </row>
        <row r="77">
          <cell r="B77">
            <v>109</v>
          </cell>
          <cell r="C77" t="str">
            <v>Eduar Gustavo Murillo  Urbina</v>
          </cell>
          <cell r="D77" t="str">
            <v>Guardia de Residencia</v>
          </cell>
          <cell r="E77">
            <v>37279</v>
          </cell>
          <cell r="F77">
            <v>12306.6</v>
          </cell>
          <cell r="G77" t="str">
            <v>SEGURIDAD RESIDENCIA</v>
          </cell>
          <cell r="H77" t="str">
            <v>Celan Rodriguez  Sanchez</v>
          </cell>
        </row>
        <row r="77">
          <cell r="J77">
            <v>23521</v>
          </cell>
          <cell r="K77" t="str">
            <v>SAN PEDRO SULA-ADMINISTRACION</v>
          </cell>
          <cell r="L77" t="str">
            <v>M</v>
          </cell>
        </row>
        <row r="77">
          <cell r="N77" t="str">
            <v>1801-1981-00289</v>
          </cell>
        </row>
        <row r="77">
          <cell r="Q77" t="str">
            <v>100-01-07</v>
          </cell>
          <cell r="R77">
            <v>101</v>
          </cell>
        </row>
        <row r="78">
          <cell r="B78">
            <v>110</v>
          </cell>
          <cell r="C78" t="str">
            <v>Fernando De Leon Zaldivar Espinoza</v>
          </cell>
          <cell r="D78" t="str">
            <v>Gerente de Categoria</v>
          </cell>
          <cell r="E78">
            <v>37295</v>
          </cell>
          <cell r="F78">
            <v>62000</v>
          </cell>
          <cell r="G78" t="str">
            <v>COMPRAS</v>
          </cell>
          <cell r="H78" t="str">
            <v>Mario Roberto Faraj Faraj</v>
          </cell>
        </row>
        <row r="78">
          <cell r="J78">
            <v>26711</v>
          </cell>
          <cell r="K78" t="str">
            <v>SAN PEDRO SULA-ADMINISTRACION</v>
          </cell>
          <cell r="L78" t="str">
            <v>M</v>
          </cell>
        </row>
        <row r="78">
          <cell r="N78" t="str">
            <v>0501-1973-02494</v>
          </cell>
        </row>
        <row r="78">
          <cell r="Q78" t="str">
            <v>300-01-06</v>
          </cell>
          <cell r="R78">
            <v>102</v>
          </cell>
        </row>
        <row r="79">
          <cell r="B79">
            <v>111</v>
          </cell>
          <cell r="C79" t="str">
            <v>Horacio Alcino Rivera  Funez</v>
          </cell>
          <cell r="D79" t="str">
            <v>Coordinador</v>
          </cell>
          <cell r="E79">
            <v>37305</v>
          </cell>
          <cell r="F79">
            <v>12020</v>
          </cell>
          <cell r="G79" t="str">
            <v>DISTRIBUCION CD</v>
          </cell>
          <cell r="H79" t="str">
            <v>Francisco  Antonio Martinez Borjas</v>
          </cell>
        </row>
        <row r="79">
          <cell r="J79">
            <v>29791</v>
          </cell>
          <cell r="K79" t="str">
            <v>SAN PEDRO SULA-ADMINISTRACION</v>
          </cell>
          <cell r="L79" t="str">
            <v>M</v>
          </cell>
        </row>
        <row r="79">
          <cell r="N79" t="str">
            <v>1607-1981-00251</v>
          </cell>
        </row>
        <row r="79">
          <cell r="Q79" t="str">
            <v>300-05-12</v>
          </cell>
          <cell r="R79">
            <v>103</v>
          </cell>
        </row>
        <row r="80">
          <cell r="B80">
            <v>113</v>
          </cell>
          <cell r="C80" t="str">
            <v>Marcos Orlando Hernandez</v>
          </cell>
          <cell r="D80" t="str">
            <v>Oficial de Seguridad</v>
          </cell>
          <cell r="E80">
            <v>37321</v>
          </cell>
          <cell r="F80">
            <v>9338.2</v>
          </cell>
          <cell r="G80" t="str">
            <v>SEGURIDAD INTERNA</v>
          </cell>
          <cell r="H80" t="str">
            <v>Celan Rodriguez  Sanchez</v>
          </cell>
        </row>
        <row r="80">
          <cell r="J80">
            <v>23012</v>
          </cell>
          <cell r="K80" t="str">
            <v>SAN PEDRO SULA-SEMANAL SAN FERNANDO</v>
          </cell>
          <cell r="L80" t="str">
            <v>M</v>
          </cell>
        </row>
        <row r="80">
          <cell r="N80" t="str">
            <v>1804-1963-00036</v>
          </cell>
        </row>
        <row r="80">
          <cell r="Q80" t="str">
            <v>100-01-06</v>
          </cell>
          <cell r="R80">
            <v>105</v>
          </cell>
        </row>
        <row r="81">
          <cell r="B81">
            <v>114</v>
          </cell>
          <cell r="C81" t="str">
            <v>Javier  Ponce Vega</v>
          </cell>
          <cell r="D81" t="str">
            <v>Empacador Logística</v>
          </cell>
          <cell r="E81">
            <v>37326</v>
          </cell>
          <cell r="F81">
            <v>9338.2</v>
          </cell>
          <cell r="G81" t="str">
            <v>INVENTARIO CD A</v>
          </cell>
          <cell r="H81" t="str">
            <v>Enrique Alberto  Jordan Barahona</v>
          </cell>
        </row>
        <row r="81">
          <cell r="J81">
            <v>29569</v>
          </cell>
          <cell r="K81" t="str">
            <v>SAN PEDRO SULA-SEMANAL SAN FERNANDO</v>
          </cell>
          <cell r="L81" t="str">
            <v>M</v>
          </cell>
        </row>
        <row r="81">
          <cell r="N81" t="str">
            <v>1603-1980-00442</v>
          </cell>
        </row>
        <row r="81">
          <cell r="Q81" t="str">
            <v>300-05-16</v>
          </cell>
          <cell r="R81">
            <v>106</v>
          </cell>
        </row>
        <row r="82">
          <cell r="B82">
            <v>116</v>
          </cell>
          <cell r="C82" t="str">
            <v>Jose Alecxis Reyes Vasquez</v>
          </cell>
          <cell r="D82" t="str">
            <v>Coordinador de Recepción</v>
          </cell>
          <cell r="E82">
            <v>37371</v>
          </cell>
          <cell r="F82">
            <v>10800</v>
          </cell>
          <cell r="G82" t="str">
            <v>LOGISTICA</v>
          </cell>
          <cell r="H82" t="str">
            <v>Carlos Arturo Gutierrez Cuvas</v>
          </cell>
        </row>
        <row r="82">
          <cell r="J82">
            <v>29680</v>
          </cell>
          <cell r="K82" t="str">
            <v>SAN PEDRO SULA-ADMINISTRACION</v>
          </cell>
          <cell r="L82" t="str">
            <v>M</v>
          </cell>
        </row>
        <row r="82">
          <cell r="N82" t="str">
            <v>1005-1981-00086</v>
          </cell>
        </row>
        <row r="82">
          <cell r="Q82" t="str">
            <v>300-01-10</v>
          </cell>
          <cell r="R82">
            <v>108</v>
          </cell>
        </row>
        <row r="83">
          <cell r="B83">
            <v>117</v>
          </cell>
          <cell r="C83" t="str">
            <v>Andres Eduviges Zuniga   flores</v>
          </cell>
          <cell r="D83" t="str">
            <v>Vendedor Foraneo</v>
          </cell>
          <cell r="E83">
            <v>37375</v>
          </cell>
          <cell r="F83">
            <v>233.33</v>
          </cell>
          <cell r="G83" t="str">
            <v>VENTAS MAYOREO FORANEO</v>
          </cell>
          <cell r="H83" t="str">
            <v>Oscar Orlando Bonilla Osorto</v>
          </cell>
        </row>
        <row r="83">
          <cell r="J83">
            <v>23667</v>
          </cell>
          <cell r="K83" t="str">
            <v>TEGUCIGALPA MIRAFLORES-COMISIONES SEMANAL</v>
          </cell>
          <cell r="L83" t="str">
            <v>M</v>
          </cell>
        </row>
        <row r="83">
          <cell r="N83" t="str">
            <v>0816-1964-00394</v>
          </cell>
        </row>
        <row r="83">
          <cell r="Q83" t="str">
            <v>200-02-05</v>
          </cell>
          <cell r="R83">
            <v>109</v>
          </cell>
        </row>
        <row r="84">
          <cell r="B84">
            <v>121</v>
          </cell>
          <cell r="C84" t="str">
            <v>Matilde Rios  Linares</v>
          </cell>
          <cell r="D84" t="str">
            <v>Guardaespalda</v>
          </cell>
          <cell r="E84">
            <v>37449</v>
          </cell>
          <cell r="F84">
            <v>14472</v>
          </cell>
          <cell r="G84" t="str">
            <v>SEGURIDAD EJECUTIVOS</v>
          </cell>
          <cell r="H84" t="str">
            <v>Celan Rodriguez  Sanchez</v>
          </cell>
        </row>
        <row r="84">
          <cell r="J84">
            <v>22355</v>
          </cell>
          <cell r="K84" t="str">
            <v>SAN PEDRO SULA-ADMINISTRACION</v>
          </cell>
          <cell r="L84" t="str">
            <v>M</v>
          </cell>
        </row>
        <row r="84">
          <cell r="N84" t="str">
            <v>1609-1961-00031</v>
          </cell>
        </row>
        <row r="84">
          <cell r="Q84" t="str">
            <v>100-01-05</v>
          </cell>
          <cell r="R84">
            <v>110</v>
          </cell>
        </row>
        <row r="85">
          <cell r="B85">
            <v>122</v>
          </cell>
          <cell r="C85" t="str">
            <v>Elvin Geovanny Mata Amaya</v>
          </cell>
          <cell r="D85" t="str">
            <v>Administrador ERP</v>
          </cell>
          <cell r="E85">
            <v>37452</v>
          </cell>
          <cell r="F85">
            <v>24300</v>
          </cell>
          <cell r="G85" t="str">
            <v>INFORMATICA</v>
          </cell>
          <cell r="H85" t="str">
            <v>Rafael Gustavo Ajuria  Cruz</v>
          </cell>
        </row>
        <row r="85">
          <cell r="J85">
            <v>31010</v>
          </cell>
          <cell r="K85" t="str">
            <v>SAN PEDRO SULA-ADMINISTRACION</v>
          </cell>
          <cell r="L85" t="str">
            <v>M</v>
          </cell>
        </row>
        <row r="85">
          <cell r="N85" t="str">
            <v>0501-1985-00669</v>
          </cell>
        </row>
        <row r="85">
          <cell r="Q85" t="str">
            <v>300-01-04</v>
          </cell>
          <cell r="R85">
            <v>111</v>
          </cell>
        </row>
        <row r="86">
          <cell r="B86">
            <v>124</v>
          </cell>
          <cell r="C86" t="str">
            <v>Allan Emilio Almendares  ferrera</v>
          </cell>
          <cell r="D86" t="str">
            <v>Contador de Costos</v>
          </cell>
          <cell r="E86">
            <v>37504</v>
          </cell>
          <cell r="F86">
            <v>32054.4</v>
          </cell>
          <cell r="G86" t="str">
            <v>COMERCIAL</v>
          </cell>
          <cell r="H86" t="str">
            <v>Rosa Marina Lozano  Sabillon</v>
          </cell>
        </row>
        <row r="86">
          <cell r="J86">
            <v>29663</v>
          </cell>
          <cell r="K86" t="str">
            <v>SAN PEDRO SULA-ADMINISTRACION</v>
          </cell>
          <cell r="L86" t="str">
            <v>M</v>
          </cell>
        </row>
        <row r="86">
          <cell r="N86" t="str">
            <v>0501-1981-00821</v>
          </cell>
        </row>
        <row r="86">
          <cell r="Q86" t="str">
            <v>200-01-03</v>
          </cell>
          <cell r="R86">
            <v>113</v>
          </cell>
        </row>
        <row r="87">
          <cell r="B87">
            <v>125</v>
          </cell>
          <cell r="C87" t="str">
            <v>Merlyn Eskarla Lopez  Fernandez</v>
          </cell>
          <cell r="D87" t="str">
            <v>Asistente de Compras</v>
          </cell>
          <cell r="E87">
            <v>37508</v>
          </cell>
          <cell r="F87">
            <v>19690.56</v>
          </cell>
          <cell r="G87" t="str">
            <v>COMERCIAL</v>
          </cell>
          <cell r="H87" t="str">
            <v>Fernando De Leon Zaldivar Espinoza</v>
          </cell>
        </row>
        <row r="87">
          <cell r="J87">
            <v>29831</v>
          </cell>
          <cell r="K87" t="str">
            <v>SAN PEDRO SULA-ADMINISTRACION</v>
          </cell>
          <cell r="L87" t="str">
            <v>F</v>
          </cell>
        </row>
        <row r="87">
          <cell r="N87" t="str">
            <v>1606-1981-00518</v>
          </cell>
          <cell r="O87" t="str">
            <v>3190-1476</v>
          </cell>
        </row>
        <row r="87">
          <cell r="Q87" t="str">
            <v>200-01-03</v>
          </cell>
          <cell r="R87">
            <v>114</v>
          </cell>
        </row>
        <row r="88">
          <cell r="B88">
            <v>128</v>
          </cell>
          <cell r="C88" t="str">
            <v>Tania Johana Hernandez  Chinchilla</v>
          </cell>
          <cell r="D88" t="str">
            <v>Jefe Regional de Recursos Humanos</v>
          </cell>
          <cell r="E88">
            <v>37565</v>
          </cell>
          <cell r="F88">
            <v>30000</v>
          </cell>
          <cell r="G88" t="str">
            <v>DIRECCION RECURSOS HUMANOS</v>
          </cell>
          <cell r="H88" t="str">
            <v>Luis Alejandro Caballero  Molina</v>
          </cell>
        </row>
        <row r="88">
          <cell r="J88">
            <v>28689</v>
          </cell>
          <cell r="K88" t="str">
            <v>SAN PEDRO SULA-ADMINISTRACION</v>
          </cell>
          <cell r="L88" t="str">
            <v>F</v>
          </cell>
        </row>
        <row r="88">
          <cell r="N88" t="str">
            <v>0501-1978-05452</v>
          </cell>
          <cell r="O88" t="str">
            <v>3190-1476</v>
          </cell>
        </row>
        <row r="88">
          <cell r="Q88" t="str">
            <v>300-01-05</v>
          </cell>
          <cell r="R88">
            <v>116</v>
          </cell>
        </row>
        <row r="89">
          <cell r="B89">
            <v>130</v>
          </cell>
          <cell r="C89" t="str">
            <v>German Alexy Urbina  Burgos</v>
          </cell>
          <cell r="D89" t="str">
            <v>Motorista de Ejecutivo</v>
          </cell>
          <cell r="E89">
            <v>37607</v>
          </cell>
          <cell r="F89">
            <v>17500</v>
          </cell>
          <cell r="G89" t="str">
            <v>SEGURIDAD EJECUTIVOS</v>
          </cell>
          <cell r="H89" t="str">
            <v>Celan Rodriguez  Sanchez</v>
          </cell>
        </row>
        <row r="89">
          <cell r="J89">
            <v>28257</v>
          </cell>
          <cell r="K89" t="str">
            <v>SAN PEDRO SULA-ADMINISTRACION</v>
          </cell>
          <cell r="L89" t="str">
            <v>M</v>
          </cell>
        </row>
        <row r="89">
          <cell r="N89" t="str">
            <v>1801-1977-00567</v>
          </cell>
        </row>
        <row r="89">
          <cell r="Q89" t="str">
            <v>100-01-05</v>
          </cell>
          <cell r="R89">
            <v>117</v>
          </cell>
        </row>
        <row r="90">
          <cell r="B90">
            <v>131</v>
          </cell>
          <cell r="C90" t="str">
            <v>Jorge Emilio Medina  Avila</v>
          </cell>
          <cell r="D90" t="str">
            <v>Jefe de Soporte</v>
          </cell>
          <cell r="E90">
            <v>37643</v>
          </cell>
          <cell r="F90">
            <v>20520</v>
          </cell>
          <cell r="G90" t="str">
            <v>INFORMATICA</v>
          </cell>
          <cell r="H90" t="str">
            <v>Rafael Gustavo Ajuria  Cruz</v>
          </cell>
        </row>
        <row r="90">
          <cell r="J90">
            <v>30130</v>
          </cell>
          <cell r="K90" t="str">
            <v>SAN PEDRO SULA-ADMINISTRACION</v>
          </cell>
          <cell r="L90" t="str">
            <v>M</v>
          </cell>
        </row>
        <row r="90">
          <cell r="N90" t="str">
            <v>0501-1982-05575</v>
          </cell>
        </row>
        <row r="90">
          <cell r="Q90" t="str">
            <v>300-01-04</v>
          </cell>
          <cell r="R90">
            <v>121</v>
          </cell>
        </row>
        <row r="91">
          <cell r="B91">
            <v>133</v>
          </cell>
          <cell r="C91" t="str">
            <v>Ileana Valesca Perez  Rodriguez</v>
          </cell>
          <cell r="D91" t="str">
            <v>Lider de Equipo</v>
          </cell>
          <cell r="E91">
            <v>37653</v>
          </cell>
          <cell r="F91">
            <v>9338.2</v>
          </cell>
          <cell r="G91" t="str">
            <v>HOGAR</v>
          </cell>
          <cell r="H91" t="str">
            <v>Ana Ruth Erazo Urquia</v>
          </cell>
        </row>
        <row r="91">
          <cell r="J91">
            <v>30708</v>
          </cell>
          <cell r="K91" t="str">
            <v>SAN PEDRO SULA-SEMANAL SAN FERNANDO</v>
          </cell>
          <cell r="L91" t="str">
            <v>F</v>
          </cell>
        </row>
        <row r="91">
          <cell r="N91" t="str">
            <v>1804-1984-00482</v>
          </cell>
        </row>
        <row r="91">
          <cell r="Q91" t="str">
            <v>200-01-10</v>
          </cell>
          <cell r="R91">
            <v>122</v>
          </cell>
        </row>
        <row r="92">
          <cell r="B92">
            <v>134</v>
          </cell>
          <cell r="C92" t="str">
            <v>Jose Rigner Espinal  Castillo</v>
          </cell>
          <cell r="D92" t="str">
            <v>Oficial de Seguridad</v>
          </cell>
          <cell r="E92">
            <v>37666</v>
          </cell>
          <cell r="F92">
            <v>9338.2</v>
          </cell>
          <cell r="G92" t="str">
            <v>SEGURIDAD INTERNA MIRAFLORES</v>
          </cell>
          <cell r="H92" t="str">
            <v>Gerardo Alfonso Colindres Rodriguez</v>
          </cell>
        </row>
        <row r="92">
          <cell r="J92">
            <v>24235</v>
          </cell>
          <cell r="K92" t="str">
            <v>TEGUCIGALPA MIRAFLORES-SEMANAL</v>
          </cell>
          <cell r="L92" t="str">
            <v>M</v>
          </cell>
        </row>
        <row r="92">
          <cell r="N92" t="str">
            <v>0714-1966-00096</v>
          </cell>
        </row>
        <row r="92">
          <cell r="Q92" t="str">
            <v>100-02-02</v>
          </cell>
          <cell r="R92">
            <v>123</v>
          </cell>
        </row>
        <row r="93">
          <cell r="B93">
            <v>136</v>
          </cell>
          <cell r="C93" t="str">
            <v>Daysi Maribel Guzman  Canizales</v>
          </cell>
          <cell r="D93" t="str">
            <v>Auxiliar de Sala Regalos/Paquetes</v>
          </cell>
          <cell r="E93">
            <v>37704</v>
          </cell>
          <cell r="F93">
            <v>9338.2</v>
          </cell>
          <cell r="G93" t="str">
            <v>HOGAR</v>
          </cell>
          <cell r="H93" t="str">
            <v>Karla Patricia Ortega Pineda</v>
          </cell>
        </row>
        <row r="93">
          <cell r="J93">
            <v>23793</v>
          </cell>
          <cell r="K93" t="str">
            <v>SAN PEDRO SULA -SEMANAL PEDREGAL</v>
          </cell>
          <cell r="L93" t="str">
            <v>F</v>
          </cell>
        </row>
        <row r="93">
          <cell r="N93" t="str">
            <v>0501-1965-01297</v>
          </cell>
        </row>
        <row r="93">
          <cell r="Q93" t="str">
            <v>200-04-10</v>
          </cell>
          <cell r="R93">
            <v>124</v>
          </cell>
        </row>
        <row r="94">
          <cell r="B94">
            <v>139</v>
          </cell>
          <cell r="C94" t="str">
            <v>Iris Concepción Umaña  Dubon</v>
          </cell>
          <cell r="D94" t="str">
            <v>Asistente Fundación Diunsa</v>
          </cell>
          <cell r="E94">
            <v>37823</v>
          </cell>
          <cell r="F94">
            <v>16027.2</v>
          </cell>
          <cell r="G94" t="str">
            <v>RESPONSABILIDAD SOCIAL</v>
          </cell>
          <cell r="H94" t="str">
            <v>Diana Mireya Faraj Faraj</v>
          </cell>
        </row>
        <row r="94">
          <cell r="J94">
            <v>28133</v>
          </cell>
          <cell r="K94" t="str">
            <v>SAN PEDRO SULA-ADMINISTRACION</v>
          </cell>
          <cell r="L94" t="str">
            <v>F</v>
          </cell>
        </row>
        <row r="94">
          <cell r="N94" t="str">
            <v>0501-1977-00868</v>
          </cell>
        </row>
        <row r="94">
          <cell r="Q94" t="str">
            <v>300-01-21</v>
          </cell>
          <cell r="R94">
            <v>125</v>
          </cell>
        </row>
        <row r="95">
          <cell r="B95">
            <v>140</v>
          </cell>
          <cell r="C95" t="str">
            <v>Darwin Mauricio Fuentes  Perdomo</v>
          </cell>
          <cell r="D95" t="str">
            <v>Asistente de Mantenimiento</v>
          </cell>
          <cell r="E95">
            <v>37840</v>
          </cell>
          <cell r="F95">
            <v>9616.3</v>
          </cell>
          <cell r="G95" t="str">
            <v>MANTENIMIENTO</v>
          </cell>
          <cell r="H95" t="str">
            <v>José Antonio Rodriguez Escamilla</v>
          </cell>
        </row>
        <row r="95">
          <cell r="J95">
            <v>31170</v>
          </cell>
          <cell r="K95" t="str">
            <v>SAN PEDRO SULA-SEMANAL SAN FERNANDO</v>
          </cell>
          <cell r="L95" t="str">
            <v>M</v>
          </cell>
        </row>
        <row r="95">
          <cell r="N95" t="str">
            <v>0501-1985-06853</v>
          </cell>
        </row>
        <row r="95">
          <cell r="Q95" t="str">
            <v>300-01-09</v>
          </cell>
          <cell r="R95">
            <v>126</v>
          </cell>
        </row>
        <row r="96">
          <cell r="B96">
            <v>142</v>
          </cell>
          <cell r="C96" t="str">
            <v>Jose Marciano Perez  Gomez</v>
          </cell>
          <cell r="D96" t="str">
            <v>Guardia de Residencia</v>
          </cell>
          <cell r="E96">
            <v>37859</v>
          </cell>
          <cell r="F96">
            <v>12306.6</v>
          </cell>
          <cell r="G96" t="str">
            <v>SEGURIDAD RESIDENCIA</v>
          </cell>
          <cell r="H96" t="str">
            <v>Celan Rodriguez  Sanchez</v>
          </cell>
        </row>
        <row r="96">
          <cell r="J96">
            <v>24747</v>
          </cell>
          <cell r="K96" t="str">
            <v>SAN PEDRO SULA-ADMINISTRACION</v>
          </cell>
          <cell r="L96" t="str">
            <v>M</v>
          </cell>
        </row>
        <row r="96">
          <cell r="N96" t="str">
            <v>1016-1967-00265</v>
          </cell>
        </row>
        <row r="96">
          <cell r="Q96" t="str">
            <v>100-01-07</v>
          </cell>
          <cell r="R96">
            <v>128</v>
          </cell>
        </row>
        <row r="97">
          <cell r="B97">
            <v>143</v>
          </cell>
          <cell r="C97" t="str">
            <v>Celia Nohemi Ortiz  Guevara</v>
          </cell>
          <cell r="D97" t="str">
            <v>Lider de Equipo</v>
          </cell>
          <cell r="E97">
            <v>37895</v>
          </cell>
          <cell r="F97">
            <v>9338.2</v>
          </cell>
          <cell r="G97" t="str">
            <v>HOGAR</v>
          </cell>
          <cell r="H97" t="str">
            <v>Ana Ruth Erazo Urquia</v>
          </cell>
        </row>
        <row r="97">
          <cell r="J97">
            <v>30169</v>
          </cell>
          <cell r="K97" t="str">
            <v>SAN PEDRO SULA-SEMANAL SAN FERNANDO</v>
          </cell>
          <cell r="L97" t="str">
            <v>F</v>
          </cell>
        </row>
        <row r="97">
          <cell r="N97" t="str">
            <v>1703-1982-00227</v>
          </cell>
        </row>
        <row r="97">
          <cell r="Q97" t="str">
            <v>200-01-10</v>
          </cell>
          <cell r="R97">
            <v>129</v>
          </cell>
        </row>
        <row r="98">
          <cell r="B98">
            <v>146</v>
          </cell>
          <cell r="C98" t="str">
            <v>Nelson Alonso Rivera  Sauceda</v>
          </cell>
          <cell r="D98" t="str">
            <v>Jefe de Bodega</v>
          </cell>
          <cell r="E98">
            <v>37946</v>
          </cell>
          <cell r="F98">
            <v>15660</v>
          </cell>
          <cell r="G98" t="str">
            <v>INVENTARIOS MIRAFLORES</v>
          </cell>
          <cell r="H98" t="str">
            <v>Joel  David Espinoza Carballo</v>
          </cell>
        </row>
        <row r="98">
          <cell r="J98">
            <v>30276</v>
          </cell>
          <cell r="K98" t="str">
            <v>TEGUCIGALPA MIRAFLORES -ADMINISTRACION</v>
          </cell>
          <cell r="L98" t="str">
            <v>M</v>
          </cell>
        </row>
        <row r="98">
          <cell r="N98" t="str">
            <v>0703-1982-04718</v>
          </cell>
        </row>
        <row r="98">
          <cell r="Q98" t="str">
            <v>300-02-11</v>
          </cell>
          <cell r="R98">
            <v>130</v>
          </cell>
        </row>
        <row r="99">
          <cell r="B99">
            <v>147</v>
          </cell>
          <cell r="C99" t="str">
            <v>Marvin  Lopez Ramirez</v>
          </cell>
          <cell r="D99" t="str">
            <v>Vendedor Junior</v>
          </cell>
          <cell r="E99">
            <v>38005</v>
          </cell>
          <cell r="F99">
            <v>233.33</v>
          </cell>
          <cell r="G99" t="str">
            <v>ELECTRO</v>
          </cell>
          <cell r="H99" t="str">
            <v>Aixa Alessandra Rivera Castillo</v>
          </cell>
        </row>
        <row r="99">
          <cell r="J99">
            <v>29952</v>
          </cell>
          <cell r="K99" t="str">
            <v>TEGUCIGALPA METROMALL-COMISIONES SEMANAL</v>
          </cell>
          <cell r="L99" t="str">
            <v>M</v>
          </cell>
        </row>
        <row r="99">
          <cell r="N99" t="str">
            <v>1206-1982-00011</v>
          </cell>
        </row>
        <row r="99">
          <cell r="Q99" t="str">
            <v>200-03-11</v>
          </cell>
          <cell r="R99">
            <v>131</v>
          </cell>
        </row>
        <row r="100">
          <cell r="B100">
            <v>148</v>
          </cell>
          <cell r="C100" t="str">
            <v>Marbin Doneri Portillo Aguilar</v>
          </cell>
          <cell r="D100" t="str">
            <v>Operador de Montacarga</v>
          </cell>
          <cell r="E100">
            <v>38055</v>
          </cell>
          <cell r="F100">
            <v>9720</v>
          </cell>
          <cell r="G100" t="str">
            <v>RECEPCION CD B</v>
          </cell>
          <cell r="H100" t="str">
            <v>Francisco Nahum Cartagena  Reyes</v>
          </cell>
        </row>
        <row r="100">
          <cell r="J100">
            <v>31210</v>
          </cell>
          <cell r="K100" t="str">
            <v>SAN PEDRO SULA-SEMANAL SAN FERNANDO</v>
          </cell>
          <cell r="L100" t="str">
            <v>M</v>
          </cell>
        </row>
        <row r="100">
          <cell r="N100" t="str">
            <v>1415-1985-00154</v>
          </cell>
        </row>
        <row r="100">
          <cell r="Q100" t="str">
            <v>300-05-27</v>
          </cell>
          <cell r="R100">
            <v>133</v>
          </cell>
        </row>
        <row r="101">
          <cell r="B101">
            <v>149</v>
          </cell>
          <cell r="C101" t="str">
            <v>Santos Alfonso Castro  Velasquez</v>
          </cell>
          <cell r="D101" t="str">
            <v>Guardia de Residencia</v>
          </cell>
          <cell r="E101">
            <v>38056</v>
          </cell>
          <cell r="F101">
            <v>12306.6</v>
          </cell>
          <cell r="G101" t="str">
            <v>SEGURIDAD RESIDENCIA</v>
          </cell>
          <cell r="H101" t="str">
            <v>Celan Rodriguez  Sanchez</v>
          </cell>
        </row>
        <row r="101">
          <cell r="J101">
            <v>23402</v>
          </cell>
          <cell r="K101" t="str">
            <v>SAN PEDRO SULA-ADMINISTRACION</v>
          </cell>
          <cell r="L101" t="str">
            <v>M</v>
          </cell>
        </row>
        <row r="101">
          <cell r="N101" t="str">
            <v>1810-1964-00038</v>
          </cell>
        </row>
        <row r="101">
          <cell r="Q101" t="str">
            <v>100-01-07</v>
          </cell>
          <cell r="R101">
            <v>134</v>
          </cell>
        </row>
        <row r="102">
          <cell r="B102">
            <v>150</v>
          </cell>
          <cell r="C102" t="str">
            <v>Javier Enrique Euceda  Torres</v>
          </cell>
          <cell r="D102" t="str">
            <v>Coordinador de Inventarios Perpetuos</v>
          </cell>
          <cell r="E102">
            <v>38090</v>
          </cell>
          <cell r="F102">
            <v>21762.02</v>
          </cell>
          <cell r="G102" t="str">
            <v>INVENTARIOS PERPETUOS</v>
          </cell>
          <cell r="H102" t="str">
            <v>Vladimir Ernesto Paz  Urbina</v>
          </cell>
        </row>
        <row r="102">
          <cell r="J102">
            <v>30461</v>
          </cell>
          <cell r="K102" t="str">
            <v>SAN PEDRO SULA-ADMINISTRACION</v>
          </cell>
          <cell r="L102" t="str">
            <v>M</v>
          </cell>
        </row>
        <row r="102">
          <cell r="N102" t="str">
            <v>0501-1986-06423</v>
          </cell>
        </row>
        <row r="102">
          <cell r="Q102" t="str">
            <v>200-01-15</v>
          </cell>
          <cell r="R102">
            <v>135</v>
          </cell>
        </row>
        <row r="103">
          <cell r="B103">
            <v>152</v>
          </cell>
          <cell r="C103" t="str">
            <v>Raul Antonio Sanchez  Castellanos</v>
          </cell>
          <cell r="D103" t="str">
            <v>Planificador de Transporte</v>
          </cell>
          <cell r="E103">
            <v>38097</v>
          </cell>
          <cell r="F103">
            <v>16027.2</v>
          </cell>
          <cell r="G103" t="str">
            <v>TRANSPORTE CD</v>
          </cell>
          <cell r="H103" t="str">
            <v>Francisco  Antonio Martinez Borjas</v>
          </cell>
        </row>
        <row r="103">
          <cell r="J103">
            <v>31001</v>
          </cell>
          <cell r="K103" t="str">
            <v>SAN PEDRO SULA-ADMINISTRACION</v>
          </cell>
          <cell r="L103" t="str">
            <v>M</v>
          </cell>
        </row>
        <row r="103">
          <cell r="N103" t="str">
            <v>1605-1984-00127</v>
          </cell>
        </row>
        <row r="103">
          <cell r="Q103" t="str">
            <v>300-05-22</v>
          </cell>
          <cell r="R103">
            <v>136</v>
          </cell>
        </row>
        <row r="104">
          <cell r="B104">
            <v>153</v>
          </cell>
          <cell r="C104" t="str">
            <v>Carlos Alberto Argueta Hernandez</v>
          </cell>
          <cell r="D104" t="str">
            <v>Vendedor Foraneo</v>
          </cell>
          <cell r="E104">
            <v>38180</v>
          </cell>
          <cell r="F104">
            <v>583.33</v>
          </cell>
          <cell r="G104" t="str">
            <v>VENTAS MAYOREO FORANEO</v>
          </cell>
          <cell r="H104" t="str">
            <v>Efrain Antonio Canales Gomez</v>
          </cell>
        </row>
        <row r="104">
          <cell r="J104">
            <v>26056</v>
          </cell>
          <cell r="K104" t="str">
            <v>SAN PEDRO SULA SAN FERNANDO-COMISIONES SEMANAL</v>
          </cell>
          <cell r="L104" t="str">
            <v>M</v>
          </cell>
        </row>
        <row r="104">
          <cell r="N104" t="str">
            <v>0508-1971-00173</v>
          </cell>
        </row>
        <row r="104">
          <cell r="Q104" t="str">
            <v>200-01-05</v>
          </cell>
          <cell r="R104">
            <v>139</v>
          </cell>
        </row>
        <row r="105">
          <cell r="B105">
            <v>160</v>
          </cell>
          <cell r="C105" t="str">
            <v>Rene Avila  Enamorado</v>
          </cell>
          <cell r="D105" t="str">
            <v>Guardia de Residencia</v>
          </cell>
          <cell r="E105">
            <v>38311</v>
          </cell>
          <cell r="F105">
            <v>12306.6</v>
          </cell>
          <cell r="G105" t="str">
            <v>SEGURIDAD RESIDENCIA</v>
          </cell>
          <cell r="H105" t="str">
            <v>Celan Rodriguez  Sanchez</v>
          </cell>
        </row>
        <row r="105">
          <cell r="J105">
            <v>24299</v>
          </cell>
          <cell r="K105" t="str">
            <v>SAN PEDRO SULA-ADMINISTRACION</v>
          </cell>
          <cell r="L105" t="str">
            <v>M</v>
          </cell>
        </row>
        <row r="105">
          <cell r="N105" t="str">
            <v>0506-1966-00767</v>
          </cell>
        </row>
        <row r="105">
          <cell r="Q105" t="str">
            <v>100-01-07</v>
          </cell>
          <cell r="R105">
            <v>140</v>
          </cell>
        </row>
        <row r="106">
          <cell r="B106">
            <v>161</v>
          </cell>
          <cell r="C106" t="str">
            <v>Daniel Rigoberto Bautista  Sanchez</v>
          </cell>
          <cell r="D106" t="str">
            <v>Auxiliar de Logística</v>
          </cell>
          <cell r="E106">
            <v>38313</v>
          </cell>
          <cell r="F106">
            <v>9338.2</v>
          </cell>
          <cell r="G106" t="str">
            <v>RECEPCION CD A</v>
          </cell>
          <cell r="H106" t="str">
            <v>Raul Antonio Sanchez  Castellanos</v>
          </cell>
        </row>
        <row r="106">
          <cell r="J106">
            <v>29321</v>
          </cell>
          <cell r="K106" t="str">
            <v>SAN PEDRO SULA-SEMANAL SAN FERNANDO</v>
          </cell>
          <cell r="L106" t="str">
            <v>M</v>
          </cell>
        </row>
        <row r="106">
          <cell r="N106" t="str">
            <v>1002-1980-00092</v>
          </cell>
        </row>
        <row r="106">
          <cell r="Q106" t="str">
            <v>300-05-25</v>
          </cell>
          <cell r="R106">
            <v>142</v>
          </cell>
        </row>
        <row r="107">
          <cell r="B107">
            <v>162</v>
          </cell>
          <cell r="C107" t="str">
            <v>Carlos Mauricio Mateo  Perez</v>
          </cell>
          <cell r="D107" t="str">
            <v>Motorista</v>
          </cell>
          <cell r="E107">
            <v>38314</v>
          </cell>
          <cell r="F107">
            <v>9364.95</v>
          </cell>
          <cell r="G107" t="str">
            <v>TRANSPORTE CD</v>
          </cell>
          <cell r="H107" t="str">
            <v>Raul Antonio Sanchez  Castellanos</v>
          </cell>
        </row>
        <row r="107">
          <cell r="J107">
            <v>29562</v>
          </cell>
          <cell r="K107" t="str">
            <v>SAN PEDRO SULA-SEMANAL SAN FERNANDO</v>
          </cell>
          <cell r="L107" t="str">
            <v>M</v>
          </cell>
        </row>
        <row r="107">
          <cell r="N107" t="str">
            <v>1621-1980-00077</v>
          </cell>
        </row>
        <row r="107">
          <cell r="Q107" t="str">
            <v>300-05-22</v>
          </cell>
          <cell r="R107">
            <v>143</v>
          </cell>
        </row>
        <row r="108">
          <cell r="B108">
            <v>164</v>
          </cell>
          <cell r="C108" t="str">
            <v>Oscar Rolando Hernandez  Rodriguez</v>
          </cell>
          <cell r="D108" t="str">
            <v>Operador de Montacarga</v>
          </cell>
          <cell r="E108">
            <v>38392</v>
          </cell>
          <cell r="F108">
            <v>9720</v>
          </cell>
          <cell r="G108" t="str">
            <v>RECEPCION CD B</v>
          </cell>
          <cell r="H108" t="str">
            <v>Francisco Nahum Cartagena  Reyes</v>
          </cell>
        </row>
        <row r="108">
          <cell r="J108">
            <v>31339</v>
          </cell>
          <cell r="K108" t="str">
            <v>SAN PEDRO SULA-SEMANAL SAN FERNANDO</v>
          </cell>
          <cell r="L108" t="str">
            <v>M</v>
          </cell>
        </row>
        <row r="108">
          <cell r="N108" t="str">
            <v>1613-1985-01761</v>
          </cell>
        </row>
        <row r="108">
          <cell r="Q108" t="str">
            <v>300-05-27</v>
          </cell>
          <cell r="R108">
            <v>146</v>
          </cell>
        </row>
        <row r="109">
          <cell r="B109">
            <v>168</v>
          </cell>
          <cell r="C109" t="str">
            <v>Jorge Alberto Motiño Canales</v>
          </cell>
          <cell r="D109" t="str">
            <v>Coordinador SAC</v>
          </cell>
          <cell r="E109">
            <v>38407</v>
          </cell>
          <cell r="F109">
            <v>10260</v>
          </cell>
          <cell r="G109" t="str">
            <v>SERVICIO AL CLIENTE</v>
          </cell>
          <cell r="H109" t="str">
            <v>Mario Roberto Faraj Faraj</v>
          </cell>
        </row>
        <row r="109">
          <cell r="J109">
            <v>30368</v>
          </cell>
          <cell r="K109" t="str">
            <v>TEGUCIGALPA MIRAFLORES -ADMINISTRACION</v>
          </cell>
          <cell r="L109" t="str">
            <v>M</v>
          </cell>
        </row>
        <row r="109">
          <cell r="N109" t="str">
            <v>0801-1983-06905</v>
          </cell>
        </row>
        <row r="109">
          <cell r="Q109" t="str">
            <v>300-03-07</v>
          </cell>
          <cell r="R109">
            <v>147</v>
          </cell>
        </row>
        <row r="110">
          <cell r="B110">
            <v>169</v>
          </cell>
          <cell r="C110" t="str">
            <v>Alex Bladimir Caballero  Rivera</v>
          </cell>
          <cell r="D110" t="str">
            <v>Auditor General</v>
          </cell>
          <cell r="E110">
            <v>38428</v>
          </cell>
          <cell r="F110">
            <v>40000</v>
          </cell>
          <cell r="G110" t="str">
            <v>COMERCIAL</v>
          </cell>
          <cell r="H110" t="str">
            <v>Mario Roberto Faraj Faraj</v>
          </cell>
        </row>
        <row r="110">
          <cell r="J110">
            <v>30137</v>
          </cell>
          <cell r="K110" t="str">
            <v>SAN PEDRO SULA-ADMINISTRACION</v>
          </cell>
          <cell r="L110" t="str">
            <v>M</v>
          </cell>
        </row>
        <row r="110">
          <cell r="N110" t="str">
            <v>1606-1982-00291</v>
          </cell>
        </row>
        <row r="110">
          <cell r="Q110" t="str">
            <v>200-01-03</v>
          </cell>
          <cell r="R110">
            <v>148</v>
          </cell>
        </row>
        <row r="111">
          <cell r="B111">
            <v>170</v>
          </cell>
          <cell r="C111" t="str">
            <v>Jose Luis Hernandez</v>
          </cell>
          <cell r="D111" t="str">
            <v>Vendedor Foraneo</v>
          </cell>
          <cell r="E111">
            <v>38430</v>
          </cell>
          <cell r="F111">
            <v>233.33</v>
          </cell>
          <cell r="G111" t="str">
            <v>VENTAS MAYOREO FORANEO</v>
          </cell>
          <cell r="H111" t="str">
            <v>Efrain Antonio Canales Gomez</v>
          </cell>
        </row>
        <row r="111">
          <cell r="J111">
            <v>25788</v>
          </cell>
          <cell r="K111" t="str">
            <v>SAN PEDRO SULA SAN FERNANDO-COMISIONES SEMANAL</v>
          </cell>
          <cell r="L111" t="str">
            <v>M</v>
          </cell>
        </row>
        <row r="111">
          <cell r="N111" t="str">
            <v>0508-1970-00258</v>
          </cell>
        </row>
        <row r="111">
          <cell r="Q111" t="str">
            <v>200-01-05</v>
          </cell>
          <cell r="R111">
            <v>149</v>
          </cell>
        </row>
        <row r="112">
          <cell r="B112">
            <v>172</v>
          </cell>
          <cell r="C112" t="str">
            <v>Karina Lizeth Ramirez  Bustillo</v>
          </cell>
          <cell r="D112" t="str">
            <v>Asistente de Compras</v>
          </cell>
          <cell r="E112">
            <v>38454</v>
          </cell>
          <cell r="F112">
            <v>11000</v>
          </cell>
          <cell r="G112" t="str">
            <v>COMERCIAL</v>
          </cell>
          <cell r="H112" t="str">
            <v>Fernando De Leon Zaldivar Espinoza</v>
          </cell>
        </row>
        <row r="112">
          <cell r="J112">
            <v>31699</v>
          </cell>
          <cell r="K112" t="str">
            <v>SAN PEDRO SULA-ADMINISTRACION</v>
          </cell>
          <cell r="L112" t="str">
            <v>F</v>
          </cell>
        </row>
        <row r="112">
          <cell r="N112" t="str">
            <v>0201-1986-01269</v>
          </cell>
        </row>
        <row r="112">
          <cell r="Q112" t="str">
            <v>200-01-03</v>
          </cell>
          <cell r="R112">
            <v>150</v>
          </cell>
        </row>
        <row r="113">
          <cell r="B113">
            <v>173</v>
          </cell>
          <cell r="C113" t="str">
            <v>Francisco Nahum Cartagena  Reyes</v>
          </cell>
          <cell r="D113" t="str">
            <v>Coordinador de Operadores Montacarga</v>
          </cell>
          <cell r="E113">
            <v>38470</v>
          </cell>
          <cell r="F113">
            <v>12020.4</v>
          </cell>
          <cell r="G113" t="str">
            <v>DISTRIBUCION CD A</v>
          </cell>
          <cell r="H113" t="str">
            <v>Edwin Maximino Herrera  Rodriguez</v>
          </cell>
        </row>
        <row r="113">
          <cell r="J113">
            <v>30932</v>
          </cell>
          <cell r="K113" t="str">
            <v>SAN PEDRO SULA-ADMINISTRACION</v>
          </cell>
          <cell r="L113" t="str">
            <v>M</v>
          </cell>
        </row>
        <row r="113">
          <cell r="N113" t="str">
            <v>1618-1984-00890</v>
          </cell>
        </row>
        <row r="113">
          <cell r="Q113" t="str">
            <v>300-05-21</v>
          </cell>
          <cell r="R113">
            <v>152</v>
          </cell>
        </row>
        <row r="114">
          <cell r="B114">
            <v>174</v>
          </cell>
          <cell r="C114" t="str">
            <v>Francis Daniel Maldonado  Zavala</v>
          </cell>
          <cell r="D114" t="str">
            <v>Despachador</v>
          </cell>
          <cell r="E114">
            <v>38475</v>
          </cell>
          <cell r="F114">
            <v>9600</v>
          </cell>
          <cell r="G114" t="str">
            <v>TRANSPORTE CD</v>
          </cell>
          <cell r="H114" t="str">
            <v>Jairo  Randolfo  Cornejo Zamora</v>
          </cell>
        </row>
        <row r="114">
          <cell r="J114">
            <v>30647</v>
          </cell>
          <cell r="K114" t="str">
            <v>SAN PEDRO SULA-SEMANAL SAN FERNANDO</v>
          </cell>
          <cell r="L114" t="str">
            <v>M</v>
          </cell>
        </row>
        <row r="114">
          <cell r="N114" t="str">
            <v>0318-1983-01871</v>
          </cell>
        </row>
        <row r="114">
          <cell r="Q114" t="str">
            <v>300-05-22</v>
          </cell>
          <cell r="R114">
            <v>153</v>
          </cell>
        </row>
        <row r="115">
          <cell r="B115">
            <v>177</v>
          </cell>
          <cell r="C115" t="str">
            <v>Mario Roberto Lagos  Montoya</v>
          </cell>
          <cell r="D115" t="str">
            <v>Motorista</v>
          </cell>
          <cell r="E115">
            <v>38561</v>
          </cell>
          <cell r="F115">
            <v>9720</v>
          </cell>
          <cell r="G115" t="str">
            <v>LOGISTICA MIRAFLORES</v>
          </cell>
          <cell r="H115" t="str">
            <v>Nelson Alonso Rivera  Sauceda</v>
          </cell>
        </row>
        <row r="115">
          <cell r="J115">
            <v>28851</v>
          </cell>
          <cell r="K115" t="str">
            <v>TEGUCIGALPA MIRAFLORES-SEMANAL</v>
          </cell>
          <cell r="L115" t="str">
            <v>M</v>
          </cell>
        </row>
        <row r="115">
          <cell r="N115" t="str">
            <v>0808-1978-00105</v>
          </cell>
        </row>
        <row r="115">
          <cell r="Q115" t="str">
            <v>300-02-10</v>
          </cell>
          <cell r="R115">
            <v>155</v>
          </cell>
        </row>
        <row r="116">
          <cell r="B116">
            <v>178</v>
          </cell>
          <cell r="C116" t="str">
            <v>Laura  Azucena Vasquez  Amador</v>
          </cell>
          <cell r="D116" t="str">
            <v>Jefe de Operaciones Tiendas</v>
          </cell>
          <cell r="E116">
            <v>38569</v>
          </cell>
          <cell r="F116">
            <v>25000</v>
          </cell>
          <cell r="G116" t="str">
            <v>GERENCIA REGIONAL</v>
          </cell>
          <cell r="H116" t="str">
            <v>Asthildur Osk Eiinarsdottir</v>
          </cell>
        </row>
        <row r="116">
          <cell r="J116">
            <v>29525</v>
          </cell>
          <cell r="K116" t="str">
            <v>TEGUCIGALPA MIRAFLORES -ADMINISTRACION</v>
          </cell>
          <cell r="L116" t="str">
            <v>F</v>
          </cell>
        </row>
        <row r="116">
          <cell r="N116" t="str">
            <v>0801-1980-15328</v>
          </cell>
        </row>
        <row r="116">
          <cell r="Q116" t="str">
            <v>200-02-08</v>
          </cell>
          <cell r="R116">
            <v>157</v>
          </cell>
        </row>
        <row r="117">
          <cell r="B117">
            <v>179</v>
          </cell>
          <cell r="C117" t="str">
            <v>Wendy Jesery Caballero</v>
          </cell>
          <cell r="D117" t="str">
            <v>Impulsadora</v>
          </cell>
          <cell r="E117">
            <v>38596</v>
          </cell>
          <cell r="F117">
            <v>9338.2</v>
          </cell>
          <cell r="G117" t="str">
            <v>VENTAS MAYOREO</v>
          </cell>
          <cell r="H117" t="str">
            <v>Liliam Olivia Escobar  Navarrete</v>
          </cell>
        </row>
        <row r="117">
          <cell r="J117">
            <v>28162</v>
          </cell>
          <cell r="K117" t="str">
            <v>SAN PEDRO SULA-ADMINISTRACION</v>
          </cell>
          <cell r="L117" t="str">
            <v>F</v>
          </cell>
        </row>
        <row r="117">
          <cell r="N117" t="str">
            <v>1804-1977-00831</v>
          </cell>
        </row>
        <row r="117">
          <cell r="Q117" t="str">
            <v>200-01-04</v>
          </cell>
          <cell r="R117">
            <v>160</v>
          </cell>
        </row>
        <row r="118">
          <cell r="B118">
            <v>180</v>
          </cell>
          <cell r="C118" t="str">
            <v>Mario Wilfredo Martinez  PEREZ</v>
          </cell>
          <cell r="D118" t="str">
            <v>Vendedor Junior</v>
          </cell>
          <cell r="E118">
            <v>38635</v>
          </cell>
          <cell r="F118">
            <v>233.33</v>
          </cell>
          <cell r="G118" t="str">
            <v>ELECTRO</v>
          </cell>
          <cell r="H118" t="str">
            <v>Luis  Fernando Iraheta Morales</v>
          </cell>
        </row>
        <row r="118">
          <cell r="J118">
            <v>28659</v>
          </cell>
          <cell r="K118" t="str">
            <v>SAN PEDRO SULA PEDREGAL-COMISIONES SEMANAL</v>
          </cell>
          <cell r="L118" t="str">
            <v>M</v>
          </cell>
        </row>
        <row r="118">
          <cell r="N118" t="str">
            <v>0501-1978-04507</v>
          </cell>
        </row>
        <row r="118">
          <cell r="Q118" t="str">
            <v>200-04-11</v>
          </cell>
          <cell r="R118">
            <v>161</v>
          </cell>
        </row>
        <row r="119">
          <cell r="B119">
            <v>181</v>
          </cell>
          <cell r="C119" t="str">
            <v>Pedro Hermilo Mejía  molina</v>
          </cell>
          <cell r="D119" t="str">
            <v>Gerente de Creditos</v>
          </cell>
          <cell r="E119">
            <v>38642</v>
          </cell>
          <cell r="F119">
            <v>66000</v>
          </cell>
          <cell r="G119" t="str">
            <v>CREDITOS</v>
          </cell>
          <cell r="H119" t="str">
            <v>Denis Roberto Hernandez  Oseguera</v>
          </cell>
        </row>
        <row r="119">
          <cell r="J119">
            <v>21668</v>
          </cell>
          <cell r="K119" t="str">
            <v>SAN PEDRO SULA-CONFIDENCIAL</v>
          </cell>
          <cell r="L119" t="str">
            <v>M</v>
          </cell>
        </row>
        <row r="119">
          <cell r="N119" t="str">
            <v>1803-1959-00114</v>
          </cell>
        </row>
        <row r="119">
          <cell r="Q119" t="str">
            <v>200-01-07</v>
          </cell>
          <cell r="R119">
            <v>162</v>
          </cell>
        </row>
        <row r="120">
          <cell r="B120">
            <v>188</v>
          </cell>
          <cell r="C120" t="str">
            <v>Jimy Orlando Santos  Hernández</v>
          </cell>
          <cell r="D120" t="str">
            <v>Despachador</v>
          </cell>
          <cell r="E120">
            <v>38744</v>
          </cell>
          <cell r="F120">
            <v>9600</v>
          </cell>
          <cell r="G120" t="str">
            <v>TRANSPORTE CD</v>
          </cell>
          <cell r="H120" t="str">
            <v>Jairo  Randolfo  Cornejo Zamora</v>
          </cell>
        </row>
        <row r="120">
          <cell r="J120">
            <v>30093</v>
          </cell>
          <cell r="K120" t="str">
            <v>SAN PEDRO SULA-SEMANAL SAN FERNANDO</v>
          </cell>
          <cell r="L120" t="str">
            <v>M</v>
          </cell>
        </row>
        <row r="120">
          <cell r="N120" t="str">
            <v>1801-1982-01359</v>
          </cell>
        </row>
        <row r="120">
          <cell r="Q120" t="str">
            <v>300-05-22</v>
          </cell>
          <cell r="R120">
            <v>163</v>
          </cell>
        </row>
        <row r="121">
          <cell r="B121">
            <v>190</v>
          </cell>
          <cell r="C121" t="str">
            <v>Marvin Alberto Cornejo  CLAROS</v>
          </cell>
          <cell r="D121" t="str">
            <v>Auxiliar de Costos y Facturación</v>
          </cell>
          <cell r="E121">
            <v>38755</v>
          </cell>
          <cell r="F121">
            <v>17000</v>
          </cell>
          <cell r="G121" t="str">
            <v>COMERCIAL</v>
          </cell>
          <cell r="H121" t="str">
            <v>Rosa Marina Lozano  Sabillon</v>
          </cell>
        </row>
        <row r="121">
          <cell r="J121">
            <v>33378</v>
          </cell>
          <cell r="K121" t="str">
            <v>SAN PEDRO SULA-ADMINISTRACION</v>
          </cell>
          <cell r="L121" t="str">
            <v>M</v>
          </cell>
        </row>
        <row r="121">
          <cell r="N121" t="str">
            <v>0501-1992-02495</v>
          </cell>
        </row>
        <row r="121">
          <cell r="Q121" t="str">
            <v>200-01-03</v>
          </cell>
          <cell r="R121">
            <v>164</v>
          </cell>
        </row>
        <row r="122">
          <cell r="B122">
            <v>191</v>
          </cell>
          <cell r="C122" t="str">
            <v>Ana Ruth Erazo Urquia</v>
          </cell>
          <cell r="D122" t="str">
            <v>Jefe de Division Hogar</v>
          </cell>
          <cell r="E122">
            <v>38763</v>
          </cell>
          <cell r="F122">
            <v>24000</v>
          </cell>
          <cell r="G122" t="str">
            <v>HOGAR</v>
          </cell>
          <cell r="H122" t="str">
            <v>Elsy Nohemy Aguilera Ortez</v>
          </cell>
        </row>
        <row r="122">
          <cell r="J122">
            <v>27608</v>
          </cell>
          <cell r="K122" t="str">
            <v>SAN PEDRO SULA-ADMINISTRACION</v>
          </cell>
          <cell r="L122" t="str">
            <v>F</v>
          </cell>
        </row>
        <row r="122">
          <cell r="N122" t="str">
            <v>0501-1975-05401</v>
          </cell>
        </row>
        <row r="122">
          <cell r="Q122" t="str">
            <v>200-01-10</v>
          </cell>
          <cell r="R122">
            <v>168</v>
          </cell>
        </row>
        <row r="123">
          <cell r="B123">
            <v>194</v>
          </cell>
          <cell r="C123" t="str">
            <v>Kelin Yaneth Mendez  Molina</v>
          </cell>
          <cell r="D123" t="str">
            <v>Cajera</v>
          </cell>
          <cell r="E123">
            <v>38769</v>
          </cell>
          <cell r="F123">
            <v>9600</v>
          </cell>
          <cell r="G123" t="str">
            <v>PUNTOS DE VENTA</v>
          </cell>
          <cell r="H123" t="str">
            <v>Sinia  Saray Arteaga  hernandez</v>
          </cell>
        </row>
        <row r="123">
          <cell r="J123">
            <v>31874</v>
          </cell>
          <cell r="K123" t="str">
            <v>TEGUCIGALPA MIRAFLORES-SEMANAL</v>
          </cell>
          <cell r="L123" t="str">
            <v>F</v>
          </cell>
        </row>
        <row r="123">
          <cell r="N123" t="str">
            <v>1509-1987-00007</v>
          </cell>
        </row>
        <row r="123">
          <cell r="Q123" t="str">
            <v>200-02-13</v>
          </cell>
          <cell r="R123">
            <v>169</v>
          </cell>
        </row>
        <row r="124">
          <cell r="B124">
            <v>195</v>
          </cell>
          <cell r="C124" t="str">
            <v>Kervin Alberto Flores  Cruz</v>
          </cell>
          <cell r="D124" t="str">
            <v>Receptor</v>
          </cell>
          <cell r="E124">
            <v>38772</v>
          </cell>
          <cell r="F124">
            <v>9500</v>
          </cell>
          <cell r="G124" t="str">
            <v>LOGISTICA MIRAFLORES</v>
          </cell>
          <cell r="H124" t="str">
            <v>Melvin Eliodoro Hernandez</v>
          </cell>
        </row>
        <row r="124">
          <cell r="J124">
            <v>30357</v>
          </cell>
          <cell r="K124" t="str">
            <v>TEGUCIGALPA MIRAFLORES-SEMANAL</v>
          </cell>
          <cell r="L124" t="str">
            <v>M</v>
          </cell>
        </row>
        <row r="124">
          <cell r="N124" t="str">
            <v>1809-1983-00045</v>
          </cell>
        </row>
        <row r="124">
          <cell r="Q124" t="str">
            <v>300-02-10</v>
          </cell>
          <cell r="R124">
            <v>170</v>
          </cell>
        </row>
        <row r="125">
          <cell r="B125">
            <v>196</v>
          </cell>
          <cell r="C125" t="str">
            <v>Cristian  Adolfo Mendoza  Funez</v>
          </cell>
          <cell r="D125" t="str">
            <v>Oficial de Seguridad</v>
          </cell>
          <cell r="E125">
            <v>38773</v>
          </cell>
          <cell r="F125">
            <v>9338.2</v>
          </cell>
          <cell r="G125" t="str">
            <v>SEGURIDAD METROMALL</v>
          </cell>
          <cell r="H125" t="str">
            <v>Gerardo Alfonso Colindres Rodriguez</v>
          </cell>
        </row>
        <row r="125">
          <cell r="J125">
            <v>30256</v>
          </cell>
          <cell r="K125" t="str">
            <v>TEGUCIGALPA METROMALL-SEMANAL</v>
          </cell>
          <cell r="L125" t="str">
            <v>M</v>
          </cell>
        </row>
        <row r="125">
          <cell r="N125" t="str">
            <v>0601-1982-03804</v>
          </cell>
        </row>
        <row r="125">
          <cell r="Q125" t="str">
            <v>100-03-01</v>
          </cell>
          <cell r="R125">
            <v>172</v>
          </cell>
        </row>
        <row r="126">
          <cell r="B126">
            <v>197</v>
          </cell>
          <cell r="C126" t="str">
            <v>Sugey Yasmin Vasquez  Euceda</v>
          </cell>
          <cell r="D126" t="str">
            <v>Auxiliar de Sala Hogar</v>
          </cell>
          <cell r="E126">
            <v>38782</v>
          </cell>
          <cell r="F126">
            <v>9338.2</v>
          </cell>
          <cell r="G126" t="str">
            <v>HOGAR</v>
          </cell>
          <cell r="H126" t="str">
            <v>Ana Ruth Erazo Urquia</v>
          </cell>
        </row>
        <row r="126">
          <cell r="J126">
            <v>30169</v>
          </cell>
          <cell r="K126" t="str">
            <v>SAN PEDRO SULA-SEMANAL SAN FERNANDO</v>
          </cell>
          <cell r="L126" t="str">
            <v>F</v>
          </cell>
        </row>
        <row r="126">
          <cell r="N126" t="str">
            <v>0501-1982-06752</v>
          </cell>
        </row>
        <row r="126">
          <cell r="Q126" t="str">
            <v>200-01-10</v>
          </cell>
          <cell r="R126">
            <v>173</v>
          </cell>
        </row>
        <row r="127">
          <cell r="B127">
            <v>199</v>
          </cell>
          <cell r="C127" t="str">
            <v>Blanca Vilma Casco  ALVAREZ</v>
          </cell>
          <cell r="D127" t="str">
            <v>Supervisora de Puntos de Venta</v>
          </cell>
          <cell r="E127">
            <v>38792</v>
          </cell>
          <cell r="F127">
            <v>14000</v>
          </cell>
          <cell r="G127" t="str">
            <v>PUNTOS DE VENTA</v>
          </cell>
          <cell r="H127" t="str">
            <v>Sinia  Saray Arteaga  hernandez</v>
          </cell>
        </row>
        <row r="127">
          <cell r="J127">
            <v>31834</v>
          </cell>
          <cell r="K127" t="str">
            <v>TEGUCIGALPA MIRAFLORES -ADMINISTRACION</v>
          </cell>
          <cell r="L127" t="str">
            <v>F</v>
          </cell>
        </row>
        <row r="127">
          <cell r="N127" t="str">
            <v>0714-1987-00064</v>
          </cell>
        </row>
        <row r="127">
          <cell r="Q127" t="str">
            <v>200-02-13</v>
          </cell>
          <cell r="R127">
            <v>174</v>
          </cell>
        </row>
        <row r="128">
          <cell r="B128">
            <v>201</v>
          </cell>
          <cell r="C128" t="str">
            <v>Paola Lorena Escobar  castellanos</v>
          </cell>
          <cell r="D128" t="str">
            <v>Cajera</v>
          </cell>
          <cell r="E128">
            <v>38792</v>
          </cell>
          <cell r="F128">
            <v>9338.2</v>
          </cell>
          <cell r="G128" t="str">
            <v>PUNTOS DE VENTA</v>
          </cell>
          <cell r="H128" t="str">
            <v>Heydy  Vanessa  Maldonado  Acosta</v>
          </cell>
        </row>
        <row r="128">
          <cell r="J128">
            <v>31460</v>
          </cell>
          <cell r="K128" t="str">
            <v>TEGUCIGALPA METROMALL-SEMANAL</v>
          </cell>
          <cell r="L128" t="str">
            <v>F</v>
          </cell>
        </row>
        <row r="128">
          <cell r="N128" t="str">
            <v>0801-1986-03938</v>
          </cell>
        </row>
        <row r="128">
          <cell r="Q128" t="str">
            <v>200-03-13</v>
          </cell>
          <cell r="R128">
            <v>177</v>
          </cell>
        </row>
        <row r="129">
          <cell r="B129">
            <v>204</v>
          </cell>
          <cell r="C129" t="str">
            <v>Victor Manuel Zuniga  GUTIERREZ</v>
          </cell>
          <cell r="D129" t="str">
            <v>Surtidor</v>
          </cell>
          <cell r="E129">
            <v>38807</v>
          </cell>
          <cell r="F129">
            <v>9338.2</v>
          </cell>
          <cell r="G129" t="str">
            <v>SUMINISTROS MIRAFLORES</v>
          </cell>
          <cell r="H129" t="str">
            <v>Melvin Eliodoro Hernandez</v>
          </cell>
        </row>
        <row r="129">
          <cell r="J129">
            <v>31137</v>
          </cell>
          <cell r="K129" t="str">
            <v>TEGUCIGALPA MIRAFLORES-SEMANAL</v>
          </cell>
          <cell r="L129" t="str">
            <v>M</v>
          </cell>
        </row>
        <row r="129">
          <cell r="N129" t="str">
            <v>0812-1985-00027</v>
          </cell>
        </row>
        <row r="129">
          <cell r="Q129" t="str">
            <v>300-02-13</v>
          </cell>
          <cell r="R129">
            <v>178</v>
          </cell>
        </row>
        <row r="130">
          <cell r="B130">
            <v>205</v>
          </cell>
          <cell r="C130" t="str">
            <v>Raul Ernesto Portillo Ordoñez</v>
          </cell>
          <cell r="D130" t="str">
            <v>Gerente Nacional Servicio al Cliente</v>
          </cell>
          <cell r="E130">
            <v>38808</v>
          </cell>
          <cell r="F130">
            <v>30942</v>
          </cell>
          <cell r="G130" t="str">
            <v>SERVICIO AL CLIENTE</v>
          </cell>
          <cell r="H130" t="str">
            <v>Nelson Edgardo Garcia  Cubas</v>
          </cell>
        </row>
        <row r="130">
          <cell r="J130">
            <v>26715</v>
          </cell>
          <cell r="K130" t="str">
            <v>SAN PEDRO SULA-CONFIDENCIAL</v>
          </cell>
          <cell r="L130" t="str">
            <v>M</v>
          </cell>
        </row>
        <row r="130">
          <cell r="N130" t="str">
            <v>0801-1973-01218</v>
          </cell>
        </row>
        <row r="130">
          <cell r="Q130" t="str">
            <v>300-01-08</v>
          </cell>
          <cell r="R130">
            <v>179</v>
          </cell>
        </row>
        <row r="131">
          <cell r="B131">
            <v>206</v>
          </cell>
          <cell r="C131" t="str">
            <v>Sinia  Saray Arteaga  hernandez</v>
          </cell>
          <cell r="D131" t="str">
            <v>Jefe de Division PDV'S</v>
          </cell>
          <cell r="E131">
            <v>38810</v>
          </cell>
          <cell r="F131">
            <v>18700</v>
          </cell>
          <cell r="G131" t="str">
            <v>PUNTOS DE VENTA</v>
          </cell>
          <cell r="H131" t="str">
            <v>Nelson Edgardo Garcia  Cubas</v>
          </cell>
        </row>
        <row r="131">
          <cell r="J131">
            <v>31035</v>
          </cell>
          <cell r="K131" t="str">
            <v>TEGUCIGALPA MIRAFLORES -ADMINISTRACION</v>
          </cell>
          <cell r="L131" t="str">
            <v>F</v>
          </cell>
        </row>
        <row r="131">
          <cell r="N131" t="str">
            <v>0801-1985-00536</v>
          </cell>
        </row>
        <row r="131">
          <cell r="Q131" t="str">
            <v>200-02-13</v>
          </cell>
          <cell r="R131">
            <v>180</v>
          </cell>
        </row>
        <row r="132">
          <cell r="B132">
            <v>208</v>
          </cell>
          <cell r="C132" t="str">
            <v>Digna Leticia Alvarado Garcia</v>
          </cell>
          <cell r="D132" t="str">
            <v>Auxiliar de Sala Regalos/Paquetes</v>
          </cell>
          <cell r="E132">
            <v>38814</v>
          </cell>
          <cell r="F132">
            <v>9338.2</v>
          </cell>
          <cell r="G132" t="str">
            <v>HOGAR</v>
          </cell>
          <cell r="H132" t="str">
            <v>Eder Alberto  Escalante  Lopez</v>
          </cell>
        </row>
        <row r="132">
          <cell r="J132">
            <v>30711</v>
          </cell>
          <cell r="K132" t="str">
            <v>TEGUCIGALPA METROMALL-SEMANAL</v>
          </cell>
          <cell r="L132" t="str">
            <v>F</v>
          </cell>
        </row>
        <row r="132">
          <cell r="N132" t="str">
            <v>0801-1984-00976</v>
          </cell>
        </row>
        <row r="132">
          <cell r="Q132" t="str">
            <v>200-03-10</v>
          </cell>
          <cell r="R132">
            <v>181</v>
          </cell>
        </row>
        <row r="133">
          <cell r="B133">
            <v>209</v>
          </cell>
          <cell r="C133" t="str">
            <v>Maria Abelina Flores  Canales</v>
          </cell>
          <cell r="D133" t="str">
            <v>Cajera</v>
          </cell>
          <cell r="E133">
            <v>38814</v>
          </cell>
          <cell r="F133">
            <v>9600</v>
          </cell>
          <cell r="G133" t="str">
            <v>PUNTOS DE VENTA</v>
          </cell>
          <cell r="H133" t="str">
            <v>Heydy  Vanessa  Maldonado  Acosta</v>
          </cell>
        </row>
        <row r="133">
          <cell r="J133">
            <v>31726</v>
          </cell>
          <cell r="K133" t="str">
            <v>TEGUCIGALPA METROMALL-SEMANAL</v>
          </cell>
          <cell r="L133" t="str">
            <v>F</v>
          </cell>
        </row>
        <row r="133">
          <cell r="N133" t="str">
            <v>0611-1986-00071</v>
          </cell>
        </row>
        <row r="133">
          <cell r="Q133" t="str">
            <v>200-03-13</v>
          </cell>
          <cell r="R133">
            <v>188</v>
          </cell>
        </row>
        <row r="134">
          <cell r="B134">
            <v>214</v>
          </cell>
          <cell r="C134" t="str">
            <v>Angel  Arturo Chacon  Avila</v>
          </cell>
          <cell r="D134" t="str">
            <v>Oficial de Seguridad</v>
          </cell>
          <cell r="E134">
            <v>38831</v>
          </cell>
          <cell r="F134">
            <v>9338.2</v>
          </cell>
          <cell r="G134" t="str">
            <v>SEGURIDAD INTERNA MIRAFLORES</v>
          </cell>
          <cell r="H134" t="str">
            <v>Gerardo Alfonso Colindres Rodriguez</v>
          </cell>
        </row>
        <row r="134">
          <cell r="J134">
            <v>28118</v>
          </cell>
          <cell r="K134" t="str">
            <v>TEGUCIGALPA MIRAFLORES-SEMANAL</v>
          </cell>
          <cell r="L134" t="str">
            <v>M</v>
          </cell>
        </row>
        <row r="134">
          <cell r="N134" t="str">
            <v>0713-1976-00098</v>
          </cell>
        </row>
        <row r="134">
          <cell r="Q134" t="str">
            <v>100-02-02</v>
          </cell>
          <cell r="R134">
            <v>190</v>
          </cell>
        </row>
        <row r="135">
          <cell r="B135">
            <v>215</v>
          </cell>
          <cell r="C135" t="str">
            <v>Juan Carlos Ramos  Rodriguez</v>
          </cell>
          <cell r="D135" t="str">
            <v>Coordinador de Surtido</v>
          </cell>
          <cell r="E135">
            <v>38831</v>
          </cell>
          <cell r="F135">
            <v>11130</v>
          </cell>
          <cell r="G135" t="str">
            <v>TRANSPORTE CD</v>
          </cell>
          <cell r="H135" t="str">
            <v>Jairo  Randolfo  Cornejo Zamora</v>
          </cell>
        </row>
        <row r="135">
          <cell r="J135">
            <v>29333</v>
          </cell>
          <cell r="K135" t="str">
            <v>SAN PEDRO SULA-ADMINISTRACION</v>
          </cell>
          <cell r="L135" t="str">
            <v>M</v>
          </cell>
        </row>
        <row r="135">
          <cell r="N135" t="str">
            <v>1601-1980-00572</v>
          </cell>
        </row>
        <row r="135">
          <cell r="Q135" t="str">
            <v>300-05-22</v>
          </cell>
          <cell r="R135">
            <v>191</v>
          </cell>
        </row>
        <row r="136">
          <cell r="B136">
            <v>218</v>
          </cell>
          <cell r="C136" t="str">
            <v>Cindy Melissa Flores</v>
          </cell>
          <cell r="D136" t="str">
            <v>Cajera</v>
          </cell>
          <cell r="E136">
            <v>38835</v>
          </cell>
          <cell r="F136">
            <v>9600</v>
          </cell>
          <cell r="G136" t="str">
            <v>PUNTOS DE VENTA</v>
          </cell>
          <cell r="H136" t="str">
            <v>Sinia  Saray Arteaga  hernandez</v>
          </cell>
        </row>
        <row r="136">
          <cell r="J136">
            <v>31557</v>
          </cell>
          <cell r="K136" t="str">
            <v>TEGUCIGALPA MIRAFLORES-SEMANAL</v>
          </cell>
          <cell r="L136" t="str">
            <v>F</v>
          </cell>
        </row>
        <row r="136">
          <cell r="N136" t="str">
            <v>0703-1986-02790</v>
          </cell>
        </row>
        <row r="136">
          <cell r="Q136" t="str">
            <v>200-02-13</v>
          </cell>
          <cell r="R136">
            <v>194</v>
          </cell>
        </row>
        <row r="137">
          <cell r="B137">
            <v>219</v>
          </cell>
          <cell r="C137" t="str">
            <v>Julio Alonso Hernandez Gonzalez</v>
          </cell>
          <cell r="D137" t="str">
            <v>Operador de Stacker</v>
          </cell>
          <cell r="E137">
            <v>38839</v>
          </cell>
          <cell r="F137">
            <v>9338.2</v>
          </cell>
          <cell r="G137" t="str">
            <v>INVENTARIOS</v>
          </cell>
          <cell r="H137" t="str">
            <v>Carlos Arturo Gutierrez Cuvas</v>
          </cell>
        </row>
        <row r="137">
          <cell r="J137">
            <v>30529</v>
          </cell>
          <cell r="K137" t="str">
            <v>SAN PEDRO SULA-SEMANAL SAN FERNANDO</v>
          </cell>
          <cell r="L137" t="str">
            <v>M</v>
          </cell>
        </row>
        <row r="137">
          <cell r="N137" t="str">
            <v>0407-1983-00101</v>
          </cell>
        </row>
        <row r="137">
          <cell r="Q137" t="str">
            <v>300-01-11</v>
          </cell>
          <cell r="R137">
            <v>195</v>
          </cell>
        </row>
        <row r="138">
          <cell r="B138">
            <v>221</v>
          </cell>
          <cell r="C138" t="str">
            <v>Veronica Elizabeth Castro  Morataya</v>
          </cell>
          <cell r="D138" t="str">
            <v>Lider de Equipo</v>
          </cell>
          <cell r="E138">
            <v>38845</v>
          </cell>
          <cell r="F138">
            <v>9338.2</v>
          </cell>
          <cell r="G138" t="str">
            <v>HOGAR</v>
          </cell>
          <cell r="H138" t="str">
            <v>Ana Ruth Erazo Urquia</v>
          </cell>
        </row>
        <row r="138">
          <cell r="J138">
            <v>31721</v>
          </cell>
          <cell r="K138" t="str">
            <v>SAN PEDRO SULA-SEMANAL SAN FERNANDO</v>
          </cell>
          <cell r="L138" t="str">
            <v>F</v>
          </cell>
        </row>
        <row r="138">
          <cell r="N138" t="str">
            <v>0501-1986-10361</v>
          </cell>
        </row>
        <row r="138">
          <cell r="Q138" t="str">
            <v>200-01-10</v>
          </cell>
          <cell r="R138">
            <v>196</v>
          </cell>
        </row>
        <row r="139">
          <cell r="B139">
            <v>224</v>
          </cell>
          <cell r="C139" t="str">
            <v>Lesly  Dalila Rodas  BACA</v>
          </cell>
          <cell r="D139" t="str">
            <v>Cajera</v>
          </cell>
          <cell r="E139">
            <v>38847</v>
          </cell>
          <cell r="F139">
            <v>9600</v>
          </cell>
          <cell r="G139" t="str">
            <v>PUNTOS DE VENTA</v>
          </cell>
          <cell r="H139" t="str">
            <v>Sinia  Saray Arteaga  hernandez</v>
          </cell>
        </row>
        <row r="139">
          <cell r="J139">
            <v>30904</v>
          </cell>
          <cell r="K139" t="str">
            <v>TEGUCIGALPA MIRAFLORES-SEMANAL</v>
          </cell>
          <cell r="L139" t="str">
            <v>F</v>
          </cell>
        </row>
        <row r="139">
          <cell r="N139" t="str">
            <v>0601-1984-04863</v>
          </cell>
        </row>
        <row r="139">
          <cell r="Q139" t="str">
            <v>200-02-13</v>
          </cell>
          <cell r="R139">
            <v>197</v>
          </cell>
        </row>
        <row r="140">
          <cell r="B140">
            <v>227</v>
          </cell>
          <cell r="C140" t="str">
            <v>Sonia Francisca Bonilla  Valladares</v>
          </cell>
          <cell r="D140" t="str">
            <v>Recepcionista de Seguridad</v>
          </cell>
          <cell r="E140">
            <v>38848</v>
          </cell>
          <cell r="F140">
            <v>10000</v>
          </cell>
          <cell r="G140" t="str">
            <v>SEGURIDAD METROMALL</v>
          </cell>
          <cell r="H140" t="str">
            <v>Gerardo Alfonso Colindres Rodriguez</v>
          </cell>
        </row>
        <row r="140">
          <cell r="J140">
            <v>30182</v>
          </cell>
          <cell r="K140" t="str">
            <v>TEGUCIGALPA METROMALL-SEMANAL</v>
          </cell>
          <cell r="L140" t="str">
            <v>F</v>
          </cell>
        </row>
        <row r="140">
          <cell r="N140" t="str">
            <v>0708-1982-00231</v>
          </cell>
        </row>
        <row r="140">
          <cell r="Q140" t="str">
            <v>100-03-01</v>
          </cell>
          <cell r="R140">
            <v>199</v>
          </cell>
        </row>
        <row r="141">
          <cell r="B141">
            <v>229</v>
          </cell>
          <cell r="C141" t="str">
            <v>Mario Roberto Solorzano Leiva</v>
          </cell>
          <cell r="D141" t="str">
            <v>Auxiliar de Creditos</v>
          </cell>
          <cell r="E141">
            <v>38855</v>
          </cell>
          <cell r="F141">
            <v>18500</v>
          </cell>
          <cell r="G141" t="str">
            <v>CREDITOS</v>
          </cell>
          <cell r="H141" t="str">
            <v>Pedro Hermilo Mejía  molina</v>
          </cell>
        </row>
        <row r="141">
          <cell r="J141">
            <v>30024</v>
          </cell>
          <cell r="K141" t="str">
            <v>SAN PEDRO SULA-ADMINISTRACION</v>
          </cell>
          <cell r="L141" t="str">
            <v>M</v>
          </cell>
        </row>
        <row r="141">
          <cell r="N141" t="str">
            <v>0510-1982-01134</v>
          </cell>
        </row>
        <row r="141">
          <cell r="Q141" t="str">
            <v>200-01-07</v>
          </cell>
          <cell r="R141">
            <v>201</v>
          </cell>
        </row>
        <row r="142">
          <cell r="B142">
            <v>233</v>
          </cell>
          <cell r="C142" t="str">
            <v>Jose Ramon Cardona  Salguero</v>
          </cell>
          <cell r="D142" t="str">
            <v>Auxiliar de Logística</v>
          </cell>
          <cell r="E142">
            <v>38929</v>
          </cell>
          <cell r="F142">
            <v>9338.2</v>
          </cell>
          <cell r="G142" t="str">
            <v>INVENTARIOS</v>
          </cell>
          <cell r="H142" t="str">
            <v>Carlos Arturo Gutierrez Cuvas</v>
          </cell>
        </row>
        <row r="142">
          <cell r="J142">
            <v>31376</v>
          </cell>
          <cell r="K142" t="str">
            <v>SAN PEDRO SULA-SEMANAL SAN FERNANDO</v>
          </cell>
          <cell r="L142" t="str">
            <v>M</v>
          </cell>
        </row>
        <row r="142">
          <cell r="N142" t="str">
            <v>0501-1985-12526</v>
          </cell>
        </row>
        <row r="142">
          <cell r="Q142" t="str">
            <v>300-01-11</v>
          </cell>
          <cell r="R142">
            <v>204</v>
          </cell>
        </row>
        <row r="143">
          <cell r="B143">
            <v>234</v>
          </cell>
          <cell r="C143" t="str">
            <v>Sayda Melissa Sabillon  FERNANDEZ</v>
          </cell>
          <cell r="D143" t="str">
            <v>Encargada de Precios</v>
          </cell>
          <cell r="E143">
            <v>38930</v>
          </cell>
          <cell r="F143">
            <v>16000</v>
          </cell>
          <cell r="G143" t="str">
            <v>COMERCIAL</v>
          </cell>
          <cell r="H143" t="str">
            <v>Rosa Marina Lozano  Sabillon</v>
          </cell>
        </row>
        <row r="143">
          <cell r="J143">
            <v>30998</v>
          </cell>
          <cell r="K143" t="str">
            <v>SAN PEDRO SULA-ADMINISTRACION</v>
          </cell>
          <cell r="L143" t="str">
            <v>F</v>
          </cell>
        </row>
        <row r="143">
          <cell r="N143" t="str">
            <v>1601-1984-01196</v>
          </cell>
        </row>
        <row r="143">
          <cell r="Q143" t="str">
            <v>200-01-03</v>
          </cell>
          <cell r="R143">
            <v>205</v>
          </cell>
        </row>
        <row r="144">
          <cell r="B144">
            <v>235</v>
          </cell>
          <cell r="C144" t="str">
            <v>Josue Nahun Rivera  Delcid</v>
          </cell>
          <cell r="D144" t="str">
            <v>Despachador</v>
          </cell>
          <cell r="E144">
            <v>38937</v>
          </cell>
          <cell r="F144">
            <v>9600</v>
          </cell>
          <cell r="G144" t="str">
            <v>TRANSPORTE CD</v>
          </cell>
          <cell r="H144" t="str">
            <v>Jairo  Randolfo  Cornejo Zamora</v>
          </cell>
        </row>
        <row r="144">
          <cell r="J144">
            <v>32144</v>
          </cell>
          <cell r="K144" t="str">
            <v>SAN PEDRO SULA-SEMANAL SAN FERNANDO</v>
          </cell>
          <cell r="L144" t="str">
            <v>M</v>
          </cell>
        </row>
        <row r="144">
          <cell r="N144" t="str">
            <v>0503-1988-01466</v>
          </cell>
        </row>
        <row r="144">
          <cell r="Q144" t="str">
            <v>300-05-22</v>
          </cell>
          <cell r="R144">
            <v>206</v>
          </cell>
        </row>
        <row r="145">
          <cell r="B145">
            <v>238</v>
          </cell>
          <cell r="C145" t="str">
            <v>Dionicio Estrada  Ruiz</v>
          </cell>
          <cell r="D145" t="str">
            <v>Motorista de Patrulla</v>
          </cell>
          <cell r="E145">
            <v>38960</v>
          </cell>
          <cell r="F145">
            <v>13500</v>
          </cell>
          <cell r="G145" t="str">
            <v>SEGURIDAD EJECUTIVOS</v>
          </cell>
          <cell r="H145" t="str">
            <v>Celan Rodriguez  Sanchez</v>
          </cell>
        </row>
        <row r="145">
          <cell r="J145">
            <v>29861</v>
          </cell>
          <cell r="K145" t="str">
            <v>SAN PEDRO SULA-ADMINISTRACION</v>
          </cell>
          <cell r="L145" t="str">
            <v>M</v>
          </cell>
        </row>
        <row r="145">
          <cell r="N145" t="str">
            <v>1501-1981-02569</v>
          </cell>
        </row>
        <row r="145">
          <cell r="Q145" t="str">
            <v>100-01-05</v>
          </cell>
          <cell r="R145">
            <v>208</v>
          </cell>
        </row>
        <row r="146">
          <cell r="B146">
            <v>241</v>
          </cell>
          <cell r="C146" t="str">
            <v>Sady Alexis Aguilar Trejo</v>
          </cell>
          <cell r="D146" t="str">
            <v>Jefe de Contabilidad</v>
          </cell>
          <cell r="E146">
            <v>38978</v>
          </cell>
          <cell r="F146">
            <v>35000</v>
          </cell>
          <cell r="G146" t="str">
            <v>CONTABILIDAD</v>
          </cell>
          <cell r="H146" t="str">
            <v>Cesar Leonel Enamorado  Orellana</v>
          </cell>
        </row>
        <row r="146">
          <cell r="J146">
            <v>32250</v>
          </cell>
          <cell r="K146" t="str">
            <v>SAN PEDRO SULA-ADMINISTRACION</v>
          </cell>
          <cell r="L146" t="str">
            <v>M</v>
          </cell>
        </row>
        <row r="146">
          <cell r="N146" t="str">
            <v>0501-1988-04272</v>
          </cell>
        </row>
        <row r="146">
          <cell r="Q146" t="str">
            <v>300-01-03</v>
          </cell>
          <cell r="R146">
            <v>209</v>
          </cell>
        </row>
        <row r="147">
          <cell r="B147">
            <v>245</v>
          </cell>
          <cell r="C147" t="str">
            <v>Yenny  Ermelinda Portillo  CORRALES</v>
          </cell>
          <cell r="D147" t="str">
            <v>Impulsadora</v>
          </cell>
          <cell r="E147">
            <v>39003</v>
          </cell>
          <cell r="F147">
            <v>9338.2</v>
          </cell>
          <cell r="G147" t="str">
            <v>VENTAS MAYOREO</v>
          </cell>
          <cell r="H147" t="str">
            <v>Ivonne Yaneth Irias  Ochoa</v>
          </cell>
        </row>
        <row r="147">
          <cell r="J147">
            <v>31125</v>
          </cell>
          <cell r="K147" t="str">
            <v>TEGUCIGALPA MIRAFLORES -ADMINISTRACION</v>
          </cell>
          <cell r="L147" t="str">
            <v>F</v>
          </cell>
        </row>
        <row r="147">
          <cell r="N147" t="str">
            <v>0610-1985-00456</v>
          </cell>
        </row>
        <row r="147">
          <cell r="Q147" t="str">
            <v>200-02-04</v>
          </cell>
          <cell r="R147">
            <v>214</v>
          </cell>
        </row>
        <row r="148">
          <cell r="B148">
            <v>246</v>
          </cell>
          <cell r="C148" t="str">
            <v>Jairo Enner Reyes  Mendez</v>
          </cell>
          <cell r="D148" t="str">
            <v>Despachador</v>
          </cell>
          <cell r="E148">
            <v>39010</v>
          </cell>
          <cell r="F148">
            <v>9600</v>
          </cell>
          <cell r="G148" t="str">
            <v>TRANSPORTE CD</v>
          </cell>
          <cell r="H148" t="str">
            <v>Jairo  Randolfo  Cornejo Zamora</v>
          </cell>
        </row>
        <row r="148">
          <cell r="J148">
            <v>33224</v>
          </cell>
          <cell r="K148" t="str">
            <v>SAN PEDRO SULA-SEMANAL SAN FERNANDO</v>
          </cell>
          <cell r="L148" t="str">
            <v>M</v>
          </cell>
        </row>
        <row r="148">
          <cell r="N148" t="str">
            <v>0512-1990-01730</v>
          </cell>
        </row>
        <row r="148">
          <cell r="Q148" t="str">
            <v>300-05-22</v>
          </cell>
          <cell r="R148">
            <v>215</v>
          </cell>
        </row>
        <row r="149">
          <cell r="B149">
            <v>248</v>
          </cell>
          <cell r="C149" t="str">
            <v>Jose Raul Alvarez  Garcia</v>
          </cell>
          <cell r="D149" t="str">
            <v>Auxiliar de Inventarios Perpetuos</v>
          </cell>
          <cell r="E149">
            <v>39022</v>
          </cell>
          <cell r="F149">
            <v>9338.2</v>
          </cell>
          <cell r="G149" t="str">
            <v>INVENTARIOS PERPETUOS</v>
          </cell>
          <cell r="H149" t="str">
            <v>Juan Ramon Ferrera Pavon</v>
          </cell>
        </row>
        <row r="149">
          <cell r="J149">
            <v>30207</v>
          </cell>
          <cell r="K149" t="str">
            <v>TEGUCIGALPA MIRAFLORES-SEMANAL</v>
          </cell>
          <cell r="L149" t="str">
            <v>M</v>
          </cell>
        </row>
        <row r="149">
          <cell r="N149" t="str">
            <v>0801-1982-07448</v>
          </cell>
        </row>
        <row r="149">
          <cell r="Q149" t="str">
            <v>200-02-15</v>
          </cell>
          <cell r="R149">
            <v>218</v>
          </cell>
        </row>
        <row r="150">
          <cell r="B150">
            <v>249</v>
          </cell>
          <cell r="C150" t="str">
            <v>Douglas Gecely Hernández  Sandoval</v>
          </cell>
          <cell r="D150" t="str">
            <v>Director Financiero</v>
          </cell>
          <cell r="E150">
            <v>39022</v>
          </cell>
          <cell r="F150">
            <v>132500</v>
          </cell>
          <cell r="G150" t="str">
            <v>PRESIDENCIA JUNTA DIRECTIVA DEPARTAMENTO</v>
          </cell>
          <cell r="H150" t="str">
            <v>Jorge  Alberto  Faraj Faraj</v>
          </cell>
        </row>
        <row r="150">
          <cell r="J150">
            <v>26168</v>
          </cell>
          <cell r="K150" t="str">
            <v>SAN PEDRO SULA-CONFIDENCIAL</v>
          </cell>
          <cell r="L150" t="str">
            <v>M</v>
          </cell>
        </row>
        <row r="150">
          <cell r="N150" t="str">
            <v>0501-1971-05903</v>
          </cell>
        </row>
        <row r="150">
          <cell r="Q150" t="str">
            <v>100-01-01</v>
          </cell>
          <cell r="R150">
            <v>219</v>
          </cell>
        </row>
        <row r="151">
          <cell r="B151">
            <v>251</v>
          </cell>
          <cell r="C151" t="str">
            <v>Liliam Olivia Escobar  Navarrete</v>
          </cell>
          <cell r="D151" t="str">
            <v>Supervisora de Impulsadora</v>
          </cell>
          <cell r="E151">
            <v>39023</v>
          </cell>
          <cell r="F151">
            <v>11448</v>
          </cell>
          <cell r="G151" t="str">
            <v>VENTAS MAYOREO</v>
          </cell>
          <cell r="H151" t="str">
            <v>Efrain Antonio Canales Gomez</v>
          </cell>
        </row>
        <row r="151">
          <cell r="J151">
            <v>30467</v>
          </cell>
          <cell r="K151" t="str">
            <v>SAN PEDRO SULA-ADMINISTRACION</v>
          </cell>
          <cell r="L151" t="str">
            <v>F</v>
          </cell>
        </row>
        <row r="151">
          <cell r="N151" t="str">
            <v>0501-1983-05707</v>
          </cell>
        </row>
        <row r="151">
          <cell r="Q151" t="str">
            <v>200-01-04</v>
          </cell>
          <cell r="R151">
            <v>221</v>
          </cell>
        </row>
        <row r="152">
          <cell r="B152">
            <v>253</v>
          </cell>
          <cell r="C152" t="str">
            <v>Rommel Antonio Castro Umaña</v>
          </cell>
          <cell r="D152" t="str">
            <v>Auxiliar Sala Moda/Deportes</v>
          </cell>
          <cell r="E152">
            <v>39024</v>
          </cell>
          <cell r="F152">
            <v>9338.2</v>
          </cell>
          <cell r="G152" t="str">
            <v>MODA Y DEPORTES</v>
          </cell>
          <cell r="H152" t="str">
            <v>Ingrid Johely Hernandez  Orellana</v>
          </cell>
        </row>
        <row r="152">
          <cell r="J152">
            <v>31425</v>
          </cell>
          <cell r="K152" t="str">
            <v>SAN PEDRO SULA-SEMANAL SAN FERNANDO</v>
          </cell>
          <cell r="L152" t="str">
            <v>M</v>
          </cell>
        </row>
        <row r="152">
          <cell r="N152" t="str">
            <v>0501-1986-00753</v>
          </cell>
        </row>
        <row r="152">
          <cell r="Q152" t="str">
            <v>200-01-12</v>
          </cell>
          <cell r="R152">
            <v>224</v>
          </cell>
        </row>
        <row r="153">
          <cell r="B153">
            <v>258</v>
          </cell>
          <cell r="C153" t="str">
            <v>Denis Francisco Deras  Mejia</v>
          </cell>
          <cell r="D153" t="str">
            <v>Guardia de Residencia</v>
          </cell>
          <cell r="E153">
            <v>39037</v>
          </cell>
          <cell r="F153">
            <v>12306.6</v>
          </cell>
          <cell r="G153" t="str">
            <v>SEGURIDAD RESIDENCIA</v>
          </cell>
          <cell r="H153" t="str">
            <v>Celan Rodriguez  Sanchez</v>
          </cell>
        </row>
        <row r="153">
          <cell r="J153">
            <v>30732</v>
          </cell>
          <cell r="K153" t="str">
            <v>SAN PEDRO SULA-ADMINISTRACION</v>
          </cell>
          <cell r="L153" t="str">
            <v>M</v>
          </cell>
        </row>
        <row r="153">
          <cell r="N153" t="str">
            <v>0409-1984-00294</v>
          </cell>
        </row>
        <row r="153">
          <cell r="Q153" t="str">
            <v>100-01-07</v>
          </cell>
          <cell r="R153">
            <v>227</v>
          </cell>
        </row>
        <row r="154">
          <cell r="B154">
            <v>259</v>
          </cell>
          <cell r="C154" t="str">
            <v>Elda Lidia Figueroa  SANDRES</v>
          </cell>
          <cell r="D154" t="str">
            <v>Impulsadora</v>
          </cell>
          <cell r="E154">
            <v>39049</v>
          </cell>
          <cell r="F154">
            <v>9338.2</v>
          </cell>
          <cell r="G154" t="str">
            <v>VENTAS MAYOREO</v>
          </cell>
          <cell r="H154" t="str">
            <v>Ivonne Yaneth Irias  Ochoa</v>
          </cell>
        </row>
        <row r="154">
          <cell r="J154">
            <v>28604</v>
          </cell>
          <cell r="K154" t="str">
            <v>TEGUCIGALPA MIRAFLORES -ADMINISTRACION</v>
          </cell>
          <cell r="L154" t="str">
            <v>F</v>
          </cell>
        </row>
        <row r="154">
          <cell r="N154" t="str">
            <v>0801-1978-11077</v>
          </cell>
        </row>
        <row r="154">
          <cell r="Q154" t="str">
            <v>200-02-04</v>
          </cell>
          <cell r="R154">
            <v>229</v>
          </cell>
        </row>
        <row r="155">
          <cell r="B155">
            <v>260</v>
          </cell>
          <cell r="C155" t="str">
            <v>Urias Gustavo Alvarenga  barrientos</v>
          </cell>
          <cell r="D155" t="str">
            <v>Auxiliar de Inventarios Perpetuos</v>
          </cell>
          <cell r="E155">
            <v>39051</v>
          </cell>
          <cell r="F155">
            <v>9338.2</v>
          </cell>
          <cell r="G155" t="str">
            <v>INVENTARIOS PERPETUOS</v>
          </cell>
          <cell r="H155" t="str">
            <v>Juan Ramon Ferrera Pavon</v>
          </cell>
        </row>
        <row r="155">
          <cell r="J155">
            <v>31326</v>
          </cell>
          <cell r="K155" t="str">
            <v>TEGUCIGALPA MIRAFLORES-SEMANAL</v>
          </cell>
          <cell r="L155" t="str">
            <v>M</v>
          </cell>
        </row>
        <row r="155">
          <cell r="N155" t="str">
            <v>0709-1985-00236</v>
          </cell>
        </row>
        <row r="155">
          <cell r="Q155" t="str">
            <v>200-02-15</v>
          </cell>
          <cell r="R155">
            <v>233</v>
          </cell>
        </row>
        <row r="156">
          <cell r="B156">
            <v>261</v>
          </cell>
          <cell r="C156" t="str">
            <v>Leonardo  Castillo Hernandez</v>
          </cell>
          <cell r="D156" t="str">
            <v>Empacador Logística</v>
          </cell>
          <cell r="E156">
            <v>39058</v>
          </cell>
          <cell r="F156">
            <v>9338.2</v>
          </cell>
          <cell r="G156" t="str">
            <v>INVENTARIO CD A</v>
          </cell>
          <cell r="H156" t="str">
            <v>Enrique Alberto  Jordan Barahona</v>
          </cell>
        </row>
        <row r="156">
          <cell r="J156">
            <v>31890</v>
          </cell>
          <cell r="K156" t="str">
            <v>SAN PEDRO SULA-SEMANAL SAN FERNANDO</v>
          </cell>
          <cell r="L156" t="str">
            <v>M</v>
          </cell>
        </row>
        <row r="156">
          <cell r="N156" t="str">
            <v>0512-1987-00563</v>
          </cell>
        </row>
        <row r="156">
          <cell r="Q156" t="str">
            <v>300-05-16</v>
          </cell>
          <cell r="R156">
            <v>234</v>
          </cell>
        </row>
        <row r="157">
          <cell r="B157">
            <v>264</v>
          </cell>
          <cell r="C157" t="str">
            <v>Elmer Marel Rodriguez  Espinal</v>
          </cell>
          <cell r="D157" t="str">
            <v>Auxiliar de Sala Hogar</v>
          </cell>
          <cell r="E157">
            <v>39067</v>
          </cell>
          <cell r="F157">
            <v>9338.2</v>
          </cell>
          <cell r="G157" t="str">
            <v>HOGAR</v>
          </cell>
          <cell r="H157" t="str">
            <v>Eder Alberto  Escalante  Lopez</v>
          </cell>
        </row>
        <row r="157">
          <cell r="J157">
            <v>31510</v>
          </cell>
          <cell r="K157" t="str">
            <v>TEGUCIGALPA METROMALL-SEMANAL</v>
          </cell>
          <cell r="L157" t="str">
            <v>M</v>
          </cell>
        </row>
        <row r="157">
          <cell r="N157" t="str">
            <v>0608-1986-00052</v>
          </cell>
        </row>
        <row r="157">
          <cell r="Q157" t="str">
            <v>200-03-10</v>
          </cell>
          <cell r="R157">
            <v>235</v>
          </cell>
        </row>
        <row r="158">
          <cell r="B158">
            <v>267</v>
          </cell>
          <cell r="C158" t="str">
            <v>Marco Tulio Bobadilla  Sabillón</v>
          </cell>
          <cell r="D158" t="str">
            <v>Gerente de Categoria</v>
          </cell>
          <cell r="E158">
            <v>39097</v>
          </cell>
          <cell r="F158">
            <v>40000</v>
          </cell>
          <cell r="G158" t="str">
            <v>COMPRAS</v>
          </cell>
          <cell r="H158" t="str">
            <v>Fernando De Leon Zaldivar Espinoza</v>
          </cell>
        </row>
        <row r="158">
          <cell r="J158">
            <v>28789</v>
          </cell>
          <cell r="K158" t="str">
            <v>SAN PEDRO SULA-ADMINISTRACION</v>
          </cell>
          <cell r="L158" t="str">
            <v>M</v>
          </cell>
        </row>
        <row r="158">
          <cell r="N158" t="str">
            <v>0501-1978-09143</v>
          </cell>
        </row>
        <row r="158">
          <cell r="Q158" t="str">
            <v>300-01-06</v>
          </cell>
          <cell r="R158">
            <v>237</v>
          </cell>
        </row>
        <row r="159">
          <cell r="B159">
            <v>270</v>
          </cell>
          <cell r="C159" t="str">
            <v>Oscar Alberto Hernandez  Bonilla</v>
          </cell>
          <cell r="D159" t="str">
            <v>Guardia de Patrulla</v>
          </cell>
          <cell r="E159">
            <v>39102</v>
          </cell>
          <cell r="F159">
            <v>12500</v>
          </cell>
          <cell r="G159" t="str">
            <v>SEGURIDAD EJECUTIVOS</v>
          </cell>
          <cell r="H159" t="str">
            <v>Celan Rodriguez  Sanchez</v>
          </cell>
        </row>
        <row r="159">
          <cell r="J159">
            <v>26106</v>
          </cell>
          <cell r="K159" t="str">
            <v>SAN PEDRO SULA-ADMINISTRACION</v>
          </cell>
          <cell r="L159" t="str">
            <v>M</v>
          </cell>
        </row>
        <row r="159">
          <cell r="N159" t="str">
            <v>1804-1971-01826</v>
          </cell>
        </row>
        <row r="159">
          <cell r="Q159" t="str">
            <v>100-01-05</v>
          </cell>
          <cell r="R159">
            <v>238</v>
          </cell>
        </row>
        <row r="160">
          <cell r="B160">
            <v>272</v>
          </cell>
          <cell r="C160" t="str">
            <v>Brayan Samuel Canales Cabieles</v>
          </cell>
          <cell r="D160" t="str">
            <v>Operador de Montacarga</v>
          </cell>
          <cell r="E160">
            <v>39104</v>
          </cell>
          <cell r="F160">
            <v>9720</v>
          </cell>
          <cell r="G160" t="str">
            <v>RECEPCION CD A</v>
          </cell>
          <cell r="H160" t="str">
            <v>Jose Alexis Izaguirre  Lopez</v>
          </cell>
        </row>
        <row r="160">
          <cell r="J160">
            <v>32438</v>
          </cell>
          <cell r="K160" t="str">
            <v>SAN PEDRO SULA-SEMANAL SAN FERNANDO</v>
          </cell>
          <cell r="L160" t="str">
            <v>M</v>
          </cell>
        </row>
        <row r="160">
          <cell r="N160" t="str">
            <v>0501-1988-10373</v>
          </cell>
        </row>
        <row r="160">
          <cell r="Q160" t="str">
            <v>300-05-25</v>
          </cell>
          <cell r="R160">
            <v>241</v>
          </cell>
        </row>
        <row r="161">
          <cell r="B161">
            <v>274</v>
          </cell>
          <cell r="C161" t="str">
            <v>Selvin Ramos  Ramos</v>
          </cell>
          <cell r="D161" t="str">
            <v>Coordinador WMS</v>
          </cell>
          <cell r="E161">
            <v>39104</v>
          </cell>
          <cell r="F161">
            <v>12020.4</v>
          </cell>
          <cell r="G161" t="str">
            <v>DESPACHO CD</v>
          </cell>
          <cell r="H161" t="str">
            <v>Jairo  Randolfo  Cornejo Zamora</v>
          </cell>
        </row>
        <row r="161">
          <cell r="J161">
            <v>31421</v>
          </cell>
          <cell r="K161" t="str">
            <v>SAN PEDRO SULA-ADMINISTRACION</v>
          </cell>
          <cell r="L161" t="str">
            <v>M</v>
          </cell>
        </row>
        <row r="161">
          <cell r="N161" t="str">
            <v>1806-1986-00018</v>
          </cell>
        </row>
        <row r="161">
          <cell r="Q161" t="str">
            <v>300-05-23</v>
          </cell>
          <cell r="R161">
            <v>245</v>
          </cell>
        </row>
        <row r="162">
          <cell r="B162">
            <v>276</v>
          </cell>
          <cell r="C162" t="str">
            <v>Israel Sabino Torres  Flores</v>
          </cell>
          <cell r="D162" t="str">
            <v>Despachador</v>
          </cell>
          <cell r="E162">
            <v>39114</v>
          </cell>
          <cell r="F162">
            <v>9600</v>
          </cell>
          <cell r="G162" t="str">
            <v>TRANSPORTE CD</v>
          </cell>
          <cell r="H162" t="str">
            <v>Jairo  Randolfo  Cornejo Zamora</v>
          </cell>
        </row>
        <row r="162">
          <cell r="J162">
            <v>31555</v>
          </cell>
          <cell r="K162" t="str">
            <v>SAN PEDRO SULA-SEMANAL SAN FERNANDO</v>
          </cell>
          <cell r="L162" t="str">
            <v>M</v>
          </cell>
        </row>
        <row r="162">
          <cell r="N162" t="str">
            <v>0601-1986-01946</v>
          </cell>
        </row>
        <row r="162">
          <cell r="Q162" t="str">
            <v>300-05-22</v>
          </cell>
          <cell r="R162">
            <v>246</v>
          </cell>
        </row>
        <row r="163">
          <cell r="B163">
            <v>277</v>
          </cell>
          <cell r="C163" t="str">
            <v>Jose Armando Mayorquin  Espinoza</v>
          </cell>
          <cell r="D163" t="str">
            <v>Auxiliar de Informatica</v>
          </cell>
          <cell r="E163">
            <v>39114</v>
          </cell>
          <cell r="F163">
            <v>11448</v>
          </cell>
          <cell r="G163" t="str">
            <v>INFORMATICA</v>
          </cell>
          <cell r="H163" t="str">
            <v>Jorge Emilio Medina  Avila</v>
          </cell>
        </row>
        <row r="163">
          <cell r="J163">
            <v>32190</v>
          </cell>
          <cell r="K163" t="str">
            <v>SAN PEDRO SULA-ADMINISTRACION</v>
          </cell>
          <cell r="L163" t="str">
            <v>M</v>
          </cell>
        </row>
        <row r="163">
          <cell r="N163" t="str">
            <v>0501-1988-01538</v>
          </cell>
        </row>
        <row r="163">
          <cell r="Q163" t="str">
            <v>300-01-04</v>
          </cell>
          <cell r="R163">
            <v>247</v>
          </cell>
        </row>
        <row r="164">
          <cell r="B164">
            <v>280</v>
          </cell>
          <cell r="C164" t="str">
            <v>Jose Franklin Buezo  Sanchez</v>
          </cell>
          <cell r="D164" t="str">
            <v>Surtidor</v>
          </cell>
          <cell r="E164">
            <v>39125</v>
          </cell>
          <cell r="F164">
            <v>9338.2</v>
          </cell>
          <cell r="G164" t="str">
            <v>DESPACHO CD</v>
          </cell>
          <cell r="H164" t="str">
            <v>Selvin Ramos  Ramos</v>
          </cell>
        </row>
        <row r="164">
          <cell r="J164">
            <v>32035</v>
          </cell>
          <cell r="K164" t="str">
            <v>SAN PEDRO SULA-SEMANAL SAN FERNANDO</v>
          </cell>
          <cell r="L164" t="str">
            <v>M</v>
          </cell>
        </row>
        <row r="164">
          <cell r="N164" t="str">
            <v>0308-1987-00084</v>
          </cell>
        </row>
        <row r="164">
          <cell r="Q164" t="str">
            <v>300-05-23</v>
          </cell>
          <cell r="R164">
            <v>248</v>
          </cell>
        </row>
        <row r="165">
          <cell r="B165">
            <v>281</v>
          </cell>
          <cell r="C165" t="str">
            <v>kenia Jazmin Zelaya  Nuñez</v>
          </cell>
          <cell r="D165" t="str">
            <v>Auxiliar de Sala Hogar</v>
          </cell>
          <cell r="E165">
            <v>39126</v>
          </cell>
          <cell r="F165">
            <v>9338.2</v>
          </cell>
          <cell r="G165" t="str">
            <v>HOGAR</v>
          </cell>
          <cell r="H165" t="str">
            <v>Ana Ruth Erazo Urquia</v>
          </cell>
        </row>
        <row r="165">
          <cell r="J165">
            <v>32378</v>
          </cell>
          <cell r="K165" t="str">
            <v>SAN PEDRO SULA-SEMANAL SAN FERNANDO</v>
          </cell>
          <cell r="L165" t="str">
            <v>F</v>
          </cell>
        </row>
        <row r="165">
          <cell r="N165" t="str">
            <v>0501-1988-08234</v>
          </cell>
        </row>
        <row r="165">
          <cell r="Q165" t="str">
            <v>200-01-10</v>
          </cell>
          <cell r="R165">
            <v>249</v>
          </cell>
        </row>
        <row r="166">
          <cell r="B166">
            <v>282</v>
          </cell>
          <cell r="C166" t="str">
            <v>Rosibel Chavarria  Salinas</v>
          </cell>
          <cell r="D166" t="str">
            <v>Auxiliar de Sala Hogar</v>
          </cell>
          <cell r="E166">
            <v>39128</v>
          </cell>
          <cell r="F166">
            <v>9338.2</v>
          </cell>
          <cell r="G166" t="str">
            <v>HOGAR</v>
          </cell>
          <cell r="H166" t="str">
            <v>Ana Ruth Erazo Urquia</v>
          </cell>
        </row>
        <row r="166">
          <cell r="J166">
            <v>31935</v>
          </cell>
          <cell r="K166" t="str">
            <v>SAN PEDRO SULA-SEMANAL SAN FERNANDO</v>
          </cell>
          <cell r="L166" t="str">
            <v>F</v>
          </cell>
        </row>
        <row r="166">
          <cell r="N166" t="str">
            <v>0205-1987-00472</v>
          </cell>
        </row>
        <row r="166">
          <cell r="Q166" t="str">
            <v>200-01-10</v>
          </cell>
          <cell r="R166">
            <v>251</v>
          </cell>
        </row>
        <row r="167">
          <cell r="B167">
            <v>283</v>
          </cell>
          <cell r="C167" t="str">
            <v>Evelyn Yadira Sevilla  Ramos</v>
          </cell>
          <cell r="D167" t="str">
            <v>Impulsadora</v>
          </cell>
          <cell r="E167">
            <v>39128</v>
          </cell>
          <cell r="F167">
            <v>9338.2</v>
          </cell>
          <cell r="G167" t="str">
            <v>VENTAS MAYOREO</v>
          </cell>
          <cell r="H167" t="str">
            <v>Liliam Olivia Escobar  Navarrete</v>
          </cell>
        </row>
        <row r="167">
          <cell r="J167">
            <v>31307</v>
          </cell>
          <cell r="K167" t="str">
            <v>SAN PEDRO SULA-ADMINISTRACION</v>
          </cell>
          <cell r="L167" t="str">
            <v>F</v>
          </cell>
        </row>
        <row r="167">
          <cell r="N167" t="str">
            <v>0501-1985-09956</v>
          </cell>
        </row>
        <row r="167">
          <cell r="Q167" t="str">
            <v>200-01-04</v>
          </cell>
          <cell r="R167">
            <v>253</v>
          </cell>
        </row>
        <row r="168">
          <cell r="B168">
            <v>284</v>
          </cell>
          <cell r="C168" t="str">
            <v>Dora Esmeralda Lopez  perez</v>
          </cell>
          <cell r="D168" t="str">
            <v>Impulsadora</v>
          </cell>
          <cell r="E168">
            <v>39128</v>
          </cell>
          <cell r="F168">
            <v>9338.2</v>
          </cell>
          <cell r="G168" t="str">
            <v>VENTAS MAYOREO</v>
          </cell>
          <cell r="H168" t="str">
            <v>Liliam Olivia Escobar  Navarrete</v>
          </cell>
        </row>
        <row r="168">
          <cell r="J168">
            <v>31694</v>
          </cell>
          <cell r="K168" t="str">
            <v>SAN PEDRO SULA-ADMINISTRACION</v>
          </cell>
          <cell r="L168" t="str">
            <v>F</v>
          </cell>
        </row>
        <row r="168">
          <cell r="N168" t="str">
            <v>0506-1986-01856</v>
          </cell>
        </row>
        <row r="168">
          <cell r="Q168" t="str">
            <v>200-01-04</v>
          </cell>
          <cell r="R168">
            <v>258</v>
          </cell>
        </row>
        <row r="169">
          <cell r="B169">
            <v>292</v>
          </cell>
          <cell r="C169" t="str">
            <v>Carlos Roberto Garcia  Izaguirre</v>
          </cell>
          <cell r="D169" t="str">
            <v>Asistente de Mantenimiento</v>
          </cell>
          <cell r="E169">
            <v>39168</v>
          </cell>
          <cell r="F169">
            <v>9616.3</v>
          </cell>
          <cell r="G169" t="str">
            <v>MANTENIMIENTO</v>
          </cell>
          <cell r="H169" t="str">
            <v>José Antonio Rodriguez Escamilla</v>
          </cell>
        </row>
        <row r="169">
          <cell r="J169">
            <v>32076</v>
          </cell>
          <cell r="K169" t="str">
            <v>SAN PEDRO SULA-SEMANAL SAN FERNANDO</v>
          </cell>
          <cell r="L169" t="str">
            <v>M</v>
          </cell>
        </row>
        <row r="169">
          <cell r="N169" t="str">
            <v>1622-1987-00409</v>
          </cell>
        </row>
        <row r="169">
          <cell r="Q169" t="str">
            <v>300-01-09</v>
          </cell>
          <cell r="R169">
            <v>259</v>
          </cell>
        </row>
        <row r="170">
          <cell r="B170">
            <v>293</v>
          </cell>
          <cell r="C170" t="str">
            <v>Carlos Humberto Ramirez  Alvarado</v>
          </cell>
          <cell r="D170" t="str">
            <v>Receptor</v>
          </cell>
          <cell r="E170">
            <v>39184</v>
          </cell>
          <cell r="F170">
            <v>9500</v>
          </cell>
          <cell r="G170" t="str">
            <v>RECEPCION CD A</v>
          </cell>
          <cell r="H170" t="str">
            <v>Jose Alexis Izaguirre  Lopez</v>
          </cell>
        </row>
        <row r="170">
          <cell r="J170">
            <v>32749</v>
          </cell>
          <cell r="K170" t="str">
            <v>SAN PEDRO SULA-SEMANAL SAN FERNANDO</v>
          </cell>
          <cell r="L170" t="str">
            <v>M</v>
          </cell>
        </row>
        <row r="170">
          <cell r="N170" t="str">
            <v>1618-1989-00903</v>
          </cell>
        </row>
        <row r="170">
          <cell r="Q170" t="str">
            <v>300-05-25</v>
          </cell>
          <cell r="R170">
            <v>260</v>
          </cell>
        </row>
        <row r="171">
          <cell r="B171">
            <v>294</v>
          </cell>
          <cell r="C171" t="str">
            <v>Kenia Sofia Ramirez  flores</v>
          </cell>
          <cell r="D171" t="str">
            <v>Auxiliar de Resurtido</v>
          </cell>
          <cell r="E171">
            <v>39192</v>
          </cell>
          <cell r="F171">
            <v>9338.2</v>
          </cell>
          <cell r="G171" t="str">
            <v>HOGAR</v>
          </cell>
          <cell r="H171" t="str">
            <v>Yoselyn Arely Irias Cruz</v>
          </cell>
        </row>
        <row r="171">
          <cell r="J171">
            <v>32563</v>
          </cell>
          <cell r="K171" t="str">
            <v>TEGUCIGALPA MIRAFLORES-SEMANAL</v>
          </cell>
          <cell r="L171" t="str">
            <v>F</v>
          </cell>
        </row>
        <row r="171">
          <cell r="N171" t="str">
            <v>0801-1989-05271</v>
          </cell>
        </row>
        <row r="171">
          <cell r="Q171" t="str">
            <v>200-02-10</v>
          </cell>
          <cell r="R171">
            <v>261</v>
          </cell>
        </row>
        <row r="172">
          <cell r="B172">
            <v>297</v>
          </cell>
          <cell r="C172" t="str">
            <v>Yimi Roberto Canizalez  RAMOS</v>
          </cell>
          <cell r="D172" t="str">
            <v>Asistente de Area</v>
          </cell>
          <cell r="E172">
            <v>39218</v>
          </cell>
          <cell r="F172">
            <v>10875.6</v>
          </cell>
          <cell r="G172" t="str">
            <v>LOGISTICA MIRAFLORES</v>
          </cell>
          <cell r="H172" t="str">
            <v>Joel  David Espinoza Carballo</v>
          </cell>
        </row>
        <row r="172">
          <cell r="J172">
            <v>30520</v>
          </cell>
          <cell r="K172" t="str">
            <v>TEGUCIGALPA MIRAFLORES -ADMINISTRACION</v>
          </cell>
          <cell r="L172" t="str">
            <v>M</v>
          </cell>
        </row>
        <row r="172">
          <cell r="N172" t="str">
            <v>0803-1983-00483</v>
          </cell>
        </row>
        <row r="172">
          <cell r="Q172" t="str">
            <v>300-02-10</v>
          </cell>
          <cell r="R172">
            <v>264</v>
          </cell>
        </row>
        <row r="173">
          <cell r="B173">
            <v>298</v>
          </cell>
          <cell r="C173" t="str">
            <v>Isaías Durón  Santos</v>
          </cell>
          <cell r="D173" t="str">
            <v>Auditor Junior</v>
          </cell>
          <cell r="E173">
            <v>39220</v>
          </cell>
          <cell r="F173">
            <v>21600</v>
          </cell>
          <cell r="G173" t="str">
            <v>AUDITORIA</v>
          </cell>
          <cell r="H173" t="str">
            <v>Alex Bladimir Caballero  Rivera</v>
          </cell>
        </row>
        <row r="173">
          <cell r="J173">
            <v>29947</v>
          </cell>
          <cell r="K173" t="str">
            <v>SAN PEDRO SULA-ADMINISTRACION</v>
          </cell>
          <cell r="L173" t="str">
            <v>M</v>
          </cell>
        </row>
        <row r="173">
          <cell r="N173" t="str">
            <v>0501-1982-00849</v>
          </cell>
        </row>
        <row r="173">
          <cell r="Q173" t="str">
            <v>100-01-03</v>
          </cell>
          <cell r="R173">
            <v>265</v>
          </cell>
        </row>
        <row r="174">
          <cell r="B174">
            <v>299</v>
          </cell>
          <cell r="C174" t="str">
            <v>Ingrid Lorena Carranza  Oliva</v>
          </cell>
          <cell r="D174" t="str">
            <v>Gerente de Tienda</v>
          </cell>
          <cell r="E174">
            <v>39244</v>
          </cell>
          <cell r="F174">
            <v>30000</v>
          </cell>
          <cell r="G174" t="str">
            <v>TIENDA SUPERSTORE METROMALL</v>
          </cell>
          <cell r="H174" t="str">
            <v>Asthildur Osk Eiinarsdottir</v>
          </cell>
        </row>
        <row r="174">
          <cell r="J174">
            <v>27998</v>
          </cell>
          <cell r="K174" t="str">
            <v>TEGUCIGALPA MIRAFLORES -ADMINISTRACION</v>
          </cell>
          <cell r="L174" t="str">
            <v>F</v>
          </cell>
        </row>
        <row r="174">
          <cell r="N174" t="str">
            <v>0808-1976-00179</v>
          </cell>
        </row>
        <row r="174">
          <cell r="Q174" t="str">
            <v>200-03-09</v>
          </cell>
          <cell r="R174">
            <v>267</v>
          </cell>
        </row>
        <row r="175">
          <cell r="B175">
            <v>301</v>
          </cell>
          <cell r="C175" t="str">
            <v>Darwin Adali Morales  Melgar</v>
          </cell>
          <cell r="D175" t="str">
            <v>Auxiliar de Logística</v>
          </cell>
          <cell r="E175">
            <v>39264</v>
          </cell>
          <cell r="F175">
            <v>9338.2</v>
          </cell>
          <cell r="G175" t="str">
            <v>RECEPCION CD A</v>
          </cell>
          <cell r="H175" t="str">
            <v>Raul Antonio Sanchez  Castellanos</v>
          </cell>
        </row>
        <row r="175">
          <cell r="J175">
            <v>31448</v>
          </cell>
          <cell r="K175" t="str">
            <v>SAN PEDRO SULA-SEMANAL SAN FERNANDO</v>
          </cell>
          <cell r="L175" t="str">
            <v>M</v>
          </cell>
        </row>
        <row r="175">
          <cell r="N175" t="str">
            <v>0201-1986-00154</v>
          </cell>
        </row>
        <row r="175">
          <cell r="Q175" t="str">
            <v>300-05-25</v>
          </cell>
          <cell r="R175">
            <v>269</v>
          </cell>
        </row>
        <row r="176">
          <cell r="B176">
            <v>302</v>
          </cell>
          <cell r="C176" t="str">
            <v>Oscar Alberto Giron Varela</v>
          </cell>
          <cell r="D176" t="str">
            <v>Motorista</v>
          </cell>
          <cell r="E176">
            <v>39264</v>
          </cell>
          <cell r="F176">
            <v>9720</v>
          </cell>
          <cell r="G176" t="str">
            <v>TRANSPORTE CD</v>
          </cell>
          <cell r="H176" t="str">
            <v>Raul Antonio Sanchez  Castellanos</v>
          </cell>
        </row>
        <row r="176">
          <cell r="J176">
            <v>30337</v>
          </cell>
          <cell r="K176" t="str">
            <v>SAN PEDRO SULA-SEMANAL SAN FERNANDO</v>
          </cell>
          <cell r="L176" t="str">
            <v>M</v>
          </cell>
        </row>
        <row r="176">
          <cell r="N176" t="str">
            <v>0510-1983-00297</v>
          </cell>
        </row>
        <row r="176">
          <cell r="Q176" t="str">
            <v>300-05-22</v>
          </cell>
          <cell r="R176">
            <v>270</v>
          </cell>
        </row>
        <row r="177">
          <cell r="B177">
            <v>306</v>
          </cell>
          <cell r="C177" t="str">
            <v>Oneida Sanchez  AMAYA</v>
          </cell>
          <cell r="D177" t="str">
            <v>Vendedor Tienda</v>
          </cell>
          <cell r="E177">
            <v>39294</v>
          </cell>
          <cell r="F177">
            <v>233.45</v>
          </cell>
          <cell r="G177" t="str">
            <v>HOGAR</v>
          </cell>
          <cell r="H177" t="str">
            <v>Yoselyn Arely Irias Cruz</v>
          </cell>
        </row>
        <row r="177">
          <cell r="J177">
            <v>30761</v>
          </cell>
          <cell r="K177" t="str">
            <v>TEGUCIGALPA MIRAFLORES-COMISIONES SEMANAL</v>
          </cell>
          <cell r="L177" t="str">
            <v>F</v>
          </cell>
        </row>
        <row r="177">
          <cell r="N177" t="str">
            <v>1010-1984-00108</v>
          </cell>
        </row>
        <row r="177">
          <cell r="Q177" t="str">
            <v>200-02-10</v>
          </cell>
          <cell r="R177">
            <v>272</v>
          </cell>
        </row>
        <row r="178">
          <cell r="B178">
            <v>307</v>
          </cell>
          <cell r="C178" t="str">
            <v>Onan Zael Molina Garcia</v>
          </cell>
          <cell r="D178" t="str">
            <v>Despachador</v>
          </cell>
          <cell r="E178">
            <v>39295</v>
          </cell>
          <cell r="F178">
            <v>9600</v>
          </cell>
          <cell r="G178" t="str">
            <v>DISTRIBUCION MIRAFLORES</v>
          </cell>
          <cell r="H178" t="str">
            <v>Nelson Alonso Rivera  Sauceda</v>
          </cell>
        </row>
        <row r="178">
          <cell r="J178">
            <v>32292</v>
          </cell>
          <cell r="K178" t="str">
            <v>TEGUCIGALPA MIRAFLORES-SEMANAL</v>
          </cell>
          <cell r="L178" t="str">
            <v>M</v>
          </cell>
        </row>
        <row r="178">
          <cell r="N178" t="str">
            <v>0611-1988-00480</v>
          </cell>
        </row>
        <row r="178">
          <cell r="Q178" t="str">
            <v>300-02-12</v>
          </cell>
          <cell r="R178">
            <v>274</v>
          </cell>
        </row>
        <row r="179">
          <cell r="B179">
            <v>312</v>
          </cell>
          <cell r="C179" t="str">
            <v>Manuel De Jesus Alvarado Alvarado</v>
          </cell>
          <cell r="D179" t="str">
            <v>Motorista de Ejecutivo</v>
          </cell>
          <cell r="E179">
            <v>39307</v>
          </cell>
          <cell r="F179">
            <v>17500</v>
          </cell>
          <cell r="G179" t="str">
            <v>SEGURIDAD EJECUTIVOS</v>
          </cell>
          <cell r="H179" t="str">
            <v>Celan Rodriguez  Sanchez</v>
          </cell>
        </row>
        <row r="179">
          <cell r="J179">
            <v>26657</v>
          </cell>
          <cell r="K179" t="str">
            <v>SAN PEDRO SULA-ADMINISTRACION</v>
          </cell>
          <cell r="L179" t="str">
            <v>M</v>
          </cell>
        </row>
        <row r="179">
          <cell r="N179" t="str">
            <v>1623-1972-00012</v>
          </cell>
        </row>
        <row r="179">
          <cell r="Q179" t="str">
            <v>100-01-05</v>
          </cell>
          <cell r="R179">
            <v>276</v>
          </cell>
        </row>
        <row r="180">
          <cell r="B180">
            <v>314</v>
          </cell>
          <cell r="C180" t="str">
            <v>Jenson Geovany Arita  Reyes</v>
          </cell>
          <cell r="D180" t="str">
            <v>Programador</v>
          </cell>
          <cell r="E180">
            <v>39310</v>
          </cell>
          <cell r="F180">
            <v>12960</v>
          </cell>
          <cell r="G180" t="str">
            <v>INFORMATICA</v>
          </cell>
          <cell r="H180" t="str">
            <v>Rafael Gustavo Ajuria  Cruz</v>
          </cell>
        </row>
        <row r="180">
          <cell r="J180">
            <v>32686</v>
          </cell>
          <cell r="K180" t="str">
            <v>SAN PEDRO SULA-ADMINISTRACION</v>
          </cell>
          <cell r="L180" t="str">
            <v>M</v>
          </cell>
        </row>
        <row r="180">
          <cell r="N180" t="str">
            <v>0401-1989-00593</v>
          </cell>
        </row>
        <row r="180">
          <cell r="Q180" t="str">
            <v>300-01-04</v>
          </cell>
          <cell r="R180">
            <v>277</v>
          </cell>
        </row>
        <row r="181">
          <cell r="B181">
            <v>315</v>
          </cell>
          <cell r="C181" t="str">
            <v>Jose Alexis Izaguirre  Lopez</v>
          </cell>
          <cell r="D181" t="str">
            <v>Coordinador de Recepción</v>
          </cell>
          <cell r="E181">
            <v>39312</v>
          </cell>
          <cell r="F181">
            <v>12020.4</v>
          </cell>
          <cell r="G181" t="str">
            <v>RECEPCION CD A</v>
          </cell>
          <cell r="H181" t="str">
            <v>Edwin Maximino Herrera  Rodriguez</v>
          </cell>
        </row>
        <row r="181">
          <cell r="J181">
            <v>30377</v>
          </cell>
          <cell r="K181" t="str">
            <v>SAN PEDRO SULA-ADMINISTRACION</v>
          </cell>
          <cell r="L181" t="str">
            <v>M</v>
          </cell>
        </row>
        <row r="181">
          <cell r="N181" t="str">
            <v>0318-1983-00408</v>
          </cell>
        </row>
        <row r="181">
          <cell r="Q181" t="str">
            <v>300-05-25</v>
          </cell>
          <cell r="R181">
            <v>280</v>
          </cell>
        </row>
        <row r="182">
          <cell r="B182">
            <v>316</v>
          </cell>
          <cell r="C182" t="str">
            <v>Jesus Salvador Paz  Erazo</v>
          </cell>
          <cell r="D182" t="str">
            <v>Gestor de Abastecimiento</v>
          </cell>
          <cell r="E182">
            <v>39315</v>
          </cell>
          <cell r="F182">
            <v>11075.94</v>
          </cell>
          <cell r="G182" t="str">
            <v>COMERCIAL</v>
          </cell>
          <cell r="H182" t="str">
            <v>Rosa Marina Lozano  Sabillon</v>
          </cell>
        </row>
        <row r="182">
          <cell r="J182">
            <v>32592</v>
          </cell>
          <cell r="K182" t="str">
            <v>SAN PEDRO SULA-ADMINISTRACION</v>
          </cell>
          <cell r="L182" t="str">
            <v>M</v>
          </cell>
        </row>
        <row r="182">
          <cell r="N182" t="str">
            <v>0501-1989-03962</v>
          </cell>
        </row>
        <row r="182">
          <cell r="Q182" t="str">
            <v>200-01-03</v>
          </cell>
          <cell r="R182">
            <v>281</v>
          </cell>
        </row>
        <row r="183">
          <cell r="B183">
            <v>318</v>
          </cell>
          <cell r="C183" t="str">
            <v>Roger Donaldo Rivera  Perdomo</v>
          </cell>
          <cell r="D183" t="str">
            <v>Coordinador de Surtido</v>
          </cell>
          <cell r="E183">
            <v>39316</v>
          </cell>
          <cell r="F183">
            <v>11130</v>
          </cell>
          <cell r="G183" t="str">
            <v>TRANSPORTE CD</v>
          </cell>
          <cell r="H183" t="str">
            <v>Jairo  Randolfo  Cornejo Zamora</v>
          </cell>
        </row>
        <row r="183">
          <cell r="J183">
            <v>31687</v>
          </cell>
          <cell r="K183" t="str">
            <v>SAN PEDRO SULA-ADMINISTRACION</v>
          </cell>
          <cell r="L183" t="str">
            <v>M</v>
          </cell>
        </row>
        <row r="183">
          <cell r="N183" t="str">
            <v>1606-1986-00417</v>
          </cell>
        </row>
        <row r="183">
          <cell r="Q183" t="str">
            <v>300-05-22</v>
          </cell>
          <cell r="R183">
            <v>282</v>
          </cell>
        </row>
        <row r="184">
          <cell r="B184">
            <v>320</v>
          </cell>
          <cell r="C184" t="str">
            <v>Karol Julissa Avila Murillo</v>
          </cell>
          <cell r="D184" t="str">
            <v>Cajera</v>
          </cell>
          <cell r="E184">
            <v>39316</v>
          </cell>
          <cell r="F184">
            <v>9600</v>
          </cell>
          <cell r="G184" t="str">
            <v>PUNTOS DE VENTA</v>
          </cell>
          <cell r="H184" t="str">
            <v>Sinia  Saray Arteaga  hernandez</v>
          </cell>
        </row>
        <row r="184">
          <cell r="J184">
            <v>32016</v>
          </cell>
          <cell r="K184" t="str">
            <v>TEGUCIGALPA MIRAFLORES-SEMANAL</v>
          </cell>
          <cell r="L184" t="str">
            <v>F</v>
          </cell>
        </row>
        <row r="184">
          <cell r="N184" t="str">
            <v>0801-1987-20155</v>
          </cell>
        </row>
        <row r="184">
          <cell r="Q184" t="str">
            <v>200-02-13</v>
          </cell>
          <cell r="R184">
            <v>283</v>
          </cell>
        </row>
        <row r="185">
          <cell r="B185">
            <v>321</v>
          </cell>
          <cell r="C185" t="str">
            <v>Gerardo Alfonso Colindres Rodriguez</v>
          </cell>
          <cell r="D185" t="str">
            <v>Asistente de Seguridad</v>
          </cell>
          <cell r="E185">
            <v>39318</v>
          </cell>
          <cell r="F185">
            <v>12000</v>
          </cell>
          <cell r="G185" t="str">
            <v>SEGURIDAD METROMALL</v>
          </cell>
          <cell r="H185" t="str">
            <v>Jorge Humberto Pino  Archaga</v>
          </cell>
        </row>
        <row r="185">
          <cell r="J185">
            <v>31395</v>
          </cell>
          <cell r="K185" t="str">
            <v>TEGUCIGALPA MIRAFLORES -ADMINISTRACION</v>
          </cell>
          <cell r="L185" t="str">
            <v>M</v>
          </cell>
        </row>
        <row r="185">
          <cell r="N185" t="str">
            <v>0705-1985-00004</v>
          </cell>
        </row>
        <row r="185">
          <cell r="Q185" t="str">
            <v>100-03-01</v>
          </cell>
          <cell r="R185">
            <v>284</v>
          </cell>
        </row>
        <row r="186">
          <cell r="B186">
            <v>324</v>
          </cell>
          <cell r="C186" t="str">
            <v>Lidia Esperanza  Ramos  Palma</v>
          </cell>
          <cell r="D186" t="str">
            <v>Lider de Equipo</v>
          </cell>
          <cell r="E186">
            <v>39327</v>
          </cell>
          <cell r="F186">
            <v>9338.2</v>
          </cell>
          <cell r="G186" t="str">
            <v>HOGAR</v>
          </cell>
          <cell r="H186" t="str">
            <v>Eder Alberto  Escalante  Lopez</v>
          </cell>
        </row>
        <row r="186">
          <cell r="J186">
            <v>32255</v>
          </cell>
          <cell r="K186" t="str">
            <v>TEGUCIGALPA METROMALL-SEMANAL</v>
          </cell>
          <cell r="L186" t="str">
            <v>F</v>
          </cell>
        </row>
        <row r="186">
          <cell r="N186" t="str">
            <v>0703-1988-01844</v>
          </cell>
        </row>
        <row r="186">
          <cell r="Q186" t="str">
            <v>200-03-10</v>
          </cell>
          <cell r="R186">
            <v>285</v>
          </cell>
        </row>
        <row r="187">
          <cell r="B187">
            <v>325</v>
          </cell>
          <cell r="C187" t="str">
            <v>Derik Daniel Carson  Matute</v>
          </cell>
          <cell r="D187" t="str">
            <v>Auxiliar de Sala Hogar</v>
          </cell>
          <cell r="E187">
            <v>39328</v>
          </cell>
          <cell r="F187">
            <v>9338.2</v>
          </cell>
          <cell r="G187" t="str">
            <v>HOGAR</v>
          </cell>
          <cell r="H187" t="str">
            <v>Ana Ruth Erazo Urquia</v>
          </cell>
        </row>
        <row r="187">
          <cell r="J187">
            <v>31198</v>
          </cell>
          <cell r="K187" t="str">
            <v>SAN PEDRO SULA-SEMANAL SAN FERNANDO</v>
          </cell>
          <cell r="L187" t="str">
            <v>M</v>
          </cell>
        </row>
        <row r="187">
          <cell r="N187" t="str">
            <v>0501-1985-06496</v>
          </cell>
        </row>
        <row r="187">
          <cell r="Q187" t="str">
            <v>200-01-10</v>
          </cell>
          <cell r="R187">
            <v>292</v>
          </cell>
        </row>
        <row r="188">
          <cell r="B188">
            <v>326</v>
          </cell>
          <cell r="C188" t="str">
            <v>Elsa Maria Montoya Melgar</v>
          </cell>
          <cell r="D188" t="str">
            <v>Impulsadora</v>
          </cell>
          <cell r="E188">
            <v>39328</v>
          </cell>
          <cell r="F188">
            <v>9338.2</v>
          </cell>
          <cell r="G188" t="str">
            <v>VENTAS MAYOREO</v>
          </cell>
          <cell r="H188" t="str">
            <v>Liliam Olivia Escobar  Navarrete</v>
          </cell>
        </row>
        <row r="188">
          <cell r="J188">
            <v>30567</v>
          </cell>
          <cell r="K188" t="str">
            <v>SAN PEDRO SULA-ADMINISTRACION</v>
          </cell>
          <cell r="L188" t="str">
            <v>F</v>
          </cell>
        </row>
        <row r="188">
          <cell r="N188" t="str">
            <v>0101-1983-02395</v>
          </cell>
        </row>
        <row r="188">
          <cell r="Q188" t="str">
            <v>200-01-04</v>
          </cell>
          <cell r="R188">
            <v>293</v>
          </cell>
        </row>
        <row r="189">
          <cell r="B189">
            <v>329</v>
          </cell>
          <cell r="C189" t="str">
            <v>Jose Nain Trochez  Mendoza</v>
          </cell>
          <cell r="D189" t="str">
            <v>Receptor</v>
          </cell>
          <cell r="E189">
            <v>39331</v>
          </cell>
          <cell r="F189">
            <v>9500</v>
          </cell>
          <cell r="G189" t="str">
            <v>RECEPCION CD A</v>
          </cell>
          <cell r="H189" t="str">
            <v>Jose Alexis Izaguirre  Lopez</v>
          </cell>
        </row>
        <row r="189">
          <cell r="J189">
            <v>32057</v>
          </cell>
          <cell r="K189" t="str">
            <v>SAN PEDRO SULA-SEMANAL SAN FERNANDO</v>
          </cell>
          <cell r="L189" t="str">
            <v>M</v>
          </cell>
        </row>
        <row r="189">
          <cell r="N189" t="str">
            <v>1622-1987-00327</v>
          </cell>
        </row>
        <row r="189">
          <cell r="Q189" t="str">
            <v>300-05-25</v>
          </cell>
          <cell r="R189">
            <v>294</v>
          </cell>
        </row>
        <row r="190">
          <cell r="B190">
            <v>331</v>
          </cell>
          <cell r="C190" t="str">
            <v>Luis Alejandro Caballero  Molina</v>
          </cell>
          <cell r="D190" t="str">
            <v>Director Recursos Humanos</v>
          </cell>
          <cell r="E190">
            <v>39344</v>
          </cell>
          <cell r="F190">
            <v>80000</v>
          </cell>
          <cell r="G190" t="str">
            <v>PRESIDENCIA EJECUTIVA DEPARTAMENTO</v>
          </cell>
          <cell r="H190" t="str">
            <v>Mario Roberto Faraj Faraj</v>
          </cell>
        </row>
        <row r="190">
          <cell r="J190">
            <v>26901</v>
          </cell>
          <cell r="K190" t="str">
            <v>SAN PEDRO SULA-CONFIDENCIAL</v>
          </cell>
          <cell r="L190" t="str">
            <v>M</v>
          </cell>
        </row>
        <row r="190">
          <cell r="N190" t="str">
            <v>0501-1973-06404</v>
          </cell>
        </row>
        <row r="190">
          <cell r="Q190" t="str">
            <v>200-01-01</v>
          </cell>
          <cell r="R190">
            <v>297</v>
          </cell>
        </row>
        <row r="191">
          <cell r="B191">
            <v>332</v>
          </cell>
          <cell r="C191" t="str">
            <v>Melvin Noel Luque  FIGUEROA</v>
          </cell>
          <cell r="D191" t="str">
            <v>Auxiliar de Resurtido</v>
          </cell>
          <cell r="E191">
            <v>39354</v>
          </cell>
          <cell r="F191">
            <v>9338.2</v>
          </cell>
          <cell r="G191" t="str">
            <v>HOGAR</v>
          </cell>
          <cell r="H191" t="str">
            <v>Yoselyn Arely Irias Cruz</v>
          </cell>
        </row>
        <row r="191">
          <cell r="J191">
            <v>32562</v>
          </cell>
          <cell r="K191" t="str">
            <v>TEGUCIGALPA MIRAFLORES-SEMANAL</v>
          </cell>
          <cell r="L191" t="str">
            <v>M</v>
          </cell>
        </row>
        <row r="191">
          <cell r="N191" t="str">
            <v>1809-1989-00106</v>
          </cell>
        </row>
        <row r="191">
          <cell r="Q191" t="str">
            <v>200-02-10</v>
          </cell>
          <cell r="R191">
            <v>298</v>
          </cell>
        </row>
        <row r="192">
          <cell r="B192">
            <v>334</v>
          </cell>
          <cell r="C192" t="str">
            <v>Geyli Marideni Estrada  sanchez</v>
          </cell>
          <cell r="D192" t="str">
            <v>Impulsadora</v>
          </cell>
          <cell r="E192">
            <v>39356</v>
          </cell>
          <cell r="F192">
            <v>9338.2</v>
          </cell>
          <cell r="G192" t="str">
            <v>VENTAS MAYOREO</v>
          </cell>
          <cell r="H192" t="str">
            <v>Ivonne Yaneth Irias  Ochoa</v>
          </cell>
        </row>
        <row r="192">
          <cell r="J192">
            <v>30355</v>
          </cell>
          <cell r="K192" t="str">
            <v>TEGUCIGALPA MIRAFLORES -ADMINISTRACION</v>
          </cell>
          <cell r="L192" t="str">
            <v>F</v>
          </cell>
        </row>
        <row r="192">
          <cell r="N192" t="str">
            <v>0704-1983-00226</v>
          </cell>
        </row>
        <row r="192">
          <cell r="Q192" t="str">
            <v>200-02-04</v>
          </cell>
          <cell r="R192">
            <v>299</v>
          </cell>
        </row>
        <row r="193">
          <cell r="B193">
            <v>335</v>
          </cell>
          <cell r="C193" t="str">
            <v>Angel Adan Andino  ortiz</v>
          </cell>
          <cell r="D193" t="str">
            <v>Auxiliar de Sala Hogar</v>
          </cell>
          <cell r="E193">
            <v>39360</v>
          </cell>
          <cell r="F193">
            <v>9338.2</v>
          </cell>
          <cell r="G193" t="str">
            <v>HOGAR</v>
          </cell>
          <cell r="H193" t="str">
            <v>Eder Alberto  Escalante  Lopez</v>
          </cell>
        </row>
        <row r="193">
          <cell r="J193">
            <v>32052</v>
          </cell>
          <cell r="K193" t="str">
            <v>TEGUCIGALPA METROMALL-SEMANAL</v>
          </cell>
          <cell r="L193" t="str">
            <v>M</v>
          </cell>
        </row>
        <row r="193">
          <cell r="N193" t="str">
            <v>0612-1987-00181</v>
          </cell>
        </row>
        <row r="193">
          <cell r="Q193" t="str">
            <v>200-03-10</v>
          </cell>
          <cell r="R193">
            <v>301</v>
          </cell>
        </row>
        <row r="194">
          <cell r="B194">
            <v>336</v>
          </cell>
          <cell r="C194" t="str">
            <v>Angel Donaldo Andino  Vega</v>
          </cell>
          <cell r="D194" t="str">
            <v>Auxiliar de Inventarios Perpetuos</v>
          </cell>
          <cell r="E194">
            <v>39363</v>
          </cell>
          <cell r="F194">
            <v>9338.2</v>
          </cell>
          <cell r="G194" t="str">
            <v>INVENTARIOS PERPETUOS</v>
          </cell>
          <cell r="H194" t="str">
            <v>Javier Enrique Euceda  Torres</v>
          </cell>
        </row>
        <row r="194">
          <cell r="J194">
            <v>32362</v>
          </cell>
          <cell r="K194" t="str">
            <v>SAN PEDRO SULA-SEMANAL SAN FERNANDO</v>
          </cell>
          <cell r="L194" t="str">
            <v>M</v>
          </cell>
        </row>
        <row r="194">
          <cell r="N194" t="str">
            <v>0501-1989-04335</v>
          </cell>
        </row>
        <row r="194">
          <cell r="Q194" t="str">
            <v>200-01-15</v>
          </cell>
          <cell r="R194">
            <v>302</v>
          </cell>
        </row>
        <row r="195">
          <cell r="B195">
            <v>337</v>
          </cell>
          <cell r="C195" t="str">
            <v>Gloria Lizeth Martinez  Matuz</v>
          </cell>
          <cell r="D195" t="str">
            <v>Auxiliar de Sala Hogar</v>
          </cell>
          <cell r="E195">
            <v>39365</v>
          </cell>
          <cell r="F195">
            <v>9338.2</v>
          </cell>
          <cell r="G195" t="str">
            <v>HOGAR</v>
          </cell>
          <cell r="H195" t="str">
            <v>Ana Ruth Erazo Urquia</v>
          </cell>
        </row>
        <row r="195">
          <cell r="J195">
            <v>30786</v>
          </cell>
          <cell r="K195" t="str">
            <v>SAN PEDRO SULA-SEMANAL SAN FERNANDO</v>
          </cell>
          <cell r="L195" t="str">
            <v>F</v>
          </cell>
        </row>
        <row r="195">
          <cell r="N195" t="str">
            <v>0822-1984-00075</v>
          </cell>
        </row>
        <row r="195">
          <cell r="Q195" t="str">
            <v>200-01-10</v>
          </cell>
          <cell r="R195">
            <v>303</v>
          </cell>
        </row>
        <row r="196">
          <cell r="B196">
            <v>338</v>
          </cell>
          <cell r="C196" t="str">
            <v>Jenny Elizabeth Perez  Fernandez</v>
          </cell>
          <cell r="D196" t="str">
            <v>Auxiliar de Sala Hogar</v>
          </cell>
          <cell r="E196">
            <v>39365</v>
          </cell>
          <cell r="F196">
            <v>9338.2</v>
          </cell>
          <cell r="G196" t="str">
            <v>HOGAR</v>
          </cell>
          <cell r="H196" t="str">
            <v>Ana Ruth Erazo Urquia</v>
          </cell>
        </row>
        <row r="196">
          <cell r="J196">
            <v>29985</v>
          </cell>
          <cell r="K196" t="str">
            <v>SAN PEDRO SULA-SEMANAL SAN FERNANDO</v>
          </cell>
          <cell r="L196" t="str">
            <v>F</v>
          </cell>
        </row>
        <row r="196">
          <cell r="N196" t="str">
            <v>0501-1982-02351</v>
          </cell>
        </row>
        <row r="196">
          <cell r="Q196" t="str">
            <v>200-01-10</v>
          </cell>
          <cell r="R196">
            <v>304</v>
          </cell>
        </row>
        <row r="197">
          <cell r="B197">
            <v>341</v>
          </cell>
          <cell r="C197" t="str">
            <v>Gelin Josefina Baca  Guevara</v>
          </cell>
          <cell r="D197" t="str">
            <v>Auxiliar de Sala Hogar</v>
          </cell>
          <cell r="E197">
            <v>39389</v>
          </cell>
          <cell r="F197">
            <v>9338.2</v>
          </cell>
          <cell r="G197" t="str">
            <v>HOGAR</v>
          </cell>
          <cell r="H197" t="str">
            <v>Ana Ruth Erazo Urquia</v>
          </cell>
        </row>
        <row r="197">
          <cell r="J197">
            <v>31490</v>
          </cell>
          <cell r="K197" t="str">
            <v>SAN PEDRO SULA-SEMANAL SAN FERNANDO</v>
          </cell>
          <cell r="L197" t="str">
            <v>F</v>
          </cell>
        </row>
        <row r="197">
          <cell r="N197" t="str">
            <v>0614-1986-00054</v>
          </cell>
        </row>
        <row r="197">
          <cell r="Q197" t="str">
            <v>200-01-10</v>
          </cell>
          <cell r="R197">
            <v>306</v>
          </cell>
        </row>
        <row r="198">
          <cell r="B198">
            <v>342</v>
          </cell>
          <cell r="C198" t="str">
            <v>Albert Mauricio Galdamez  Sanchez</v>
          </cell>
          <cell r="D198" t="str">
            <v>Auxiliar de Inventarios Perpetuos</v>
          </cell>
          <cell r="E198">
            <v>39391</v>
          </cell>
          <cell r="F198">
            <v>9338.2</v>
          </cell>
          <cell r="G198" t="str">
            <v>INVENTARIOS PERPETUOS</v>
          </cell>
          <cell r="H198" t="str">
            <v>Javier Enrique Euceda  Torres</v>
          </cell>
        </row>
        <row r="198">
          <cell r="J198">
            <v>32263</v>
          </cell>
          <cell r="K198" t="str">
            <v>SAN PEDRO SULA-SEMANAL SAN FERNANDO</v>
          </cell>
          <cell r="L198" t="str">
            <v>M</v>
          </cell>
        </row>
        <row r="198">
          <cell r="N198" t="str">
            <v>0501-1988-04146</v>
          </cell>
        </row>
        <row r="198">
          <cell r="Q198" t="str">
            <v>200-01-15</v>
          </cell>
          <cell r="R198">
            <v>307</v>
          </cell>
        </row>
        <row r="199">
          <cell r="B199">
            <v>345</v>
          </cell>
          <cell r="C199" t="str">
            <v>Norma Elizabeth  Escalante AbregO</v>
          </cell>
          <cell r="D199" t="str">
            <v>Auxiliar de Sala Hogar</v>
          </cell>
          <cell r="E199">
            <v>39396</v>
          </cell>
          <cell r="F199">
            <v>9338.2</v>
          </cell>
          <cell r="G199" t="str">
            <v>HOGAR</v>
          </cell>
          <cell r="H199" t="str">
            <v>Ana Ruth Erazo Urquia</v>
          </cell>
        </row>
        <row r="199">
          <cell r="J199">
            <v>32434</v>
          </cell>
          <cell r="K199" t="str">
            <v>SAN PEDRO SULA-SEMANAL SAN FERNANDO</v>
          </cell>
          <cell r="L199" t="str">
            <v>F</v>
          </cell>
        </row>
        <row r="199">
          <cell r="N199" t="str">
            <v>0512-1988-01323</v>
          </cell>
        </row>
        <row r="199">
          <cell r="Q199" t="str">
            <v>200-01-10</v>
          </cell>
          <cell r="R199">
            <v>311</v>
          </cell>
        </row>
        <row r="200">
          <cell r="B200">
            <v>348</v>
          </cell>
          <cell r="C200" t="str">
            <v>Nelly Esmerani Hernandez  Mancia</v>
          </cell>
          <cell r="D200" t="str">
            <v>Auxiliar de Sala Hogar</v>
          </cell>
          <cell r="E200">
            <v>39398</v>
          </cell>
          <cell r="F200">
            <v>9338.2</v>
          </cell>
          <cell r="G200" t="str">
            <v>HOGAR</v>
          </cell>
          <cell r="H200" t="str">
            <v>Ana Ruth Erazo Urquia</v>
          </cell>
        </row>
        <row r="200">
          <cell r="J200">
            <v>31989</v>
          </cell>
          <cell r="K200" t="str">
            <v>SAN PEDRO SULA-SEMANAL SAN FERNANDO</v>
          </cell>
          <cell r="L200" t="str">
            <v>F</v>
          </cell>
        </row>
        <row r="200">
          <cell r="N200" t="str">
            <v>1626-1987-00395</v>
          </cell>
        </row>
        <row r="200">
          <cell r="Q200" t="str">
            <v>200-01-10</v>
          </cell>
          <cell r="R200">
            <v>312</v>
          </cell>
        </row>
        <row r="201">
          <cell r="B201">
            <v>349</v>
          </cell>
          <cell r="C201" t="str">
            <v>Marlen Dioscelyn Alvarenga  Sauceda</v>
          </cell>
          <cell r="D201" t="str">
            <v>Cajera General</v>
          </cell>
          <cell r="E201">
            <v>39401</v>
          </cell>
          <cell r="F201">
            <v>20500</v>
          </cell>
          <cell r="G201" t="str">
            <v>CONTABILIDAD</v>
          </cell>
          <cell r="H201" t="str">
            <v>Sady Alexis Aguilar Trejo</v>
          </cell>
        </row>
        <row r="201">
          <cell r="J201">
            <v>32620</v>
          </cell>
          <cell r="K201" t="str">
            <v>SAN PEDRO SULA-ADMINISTRACION</v>
          </cell>
          <cell r="L201" t="str">
            <v>F</v>
          </cell>
        </row>
        <row r="201">
          <cell r="N201" t="str">
            <v>0801-1989-09828</v>
          </cell>
        </row>
        <row r="201">
          <cell r="Q201" t="str">
            <v>300-01-03</v>
          </cell>
          <cell r="R201">
            <v>313</v>
          </cell>
        </row>
        <row r="202">
          <cell r="B202">
            <v>355</v>
          </cell>
          <cell r="C202" t="str">
            <v>Ricardo Banegas Maldonado</v>
          </cell>
          <cell r="D202" t="str">
            <v>Auxiliar de Oficina</v>
          </cell>
          <cell r="E202">
            <v>39410</v>
          </cell>
          <cell r="F202">
            <v>9338.2</v>
          </cell>
          <cell r="G202" t="str">
            <v>MERCADEO</v>
          </cell>
          <cell r="H202" t="str">
            <v>Belinda Carolina Bonilla  Martínez</v>
          </cell>
        </row>
        <row r="202">
          <cell r="J202">
            <v>33097</v>
          </cell>
          <cell r="K202" t="str">
            <v>SAN PEDRO SULA-ADMINISTRACION</v>
          </cell>
          <cell r="L202" t="str">
            <v>M</v>
          </cell>
        </row>
        <row r="202">
          <cell r="N202" t="str">
            <v>1804-1990-03266</v>
          </cell>
        </row>
        <row r="202">
          <cell r="Q202" t="str">
            <v>200-01-02</v>
          </cell>
          <cell r="R202">
            <v>314</v>
          </cell>
        </row>
        <row r="203">
          <cell r="B203">
            <v>358</v>
          </cell>
          <cell r="C203" t="str">
            <v>Christian Daniel  Rivera  LOPEZ</v>
          </cell>
          <cell r="D203" t="str">
            <v>Surtidor</v>
          </cell>
          <cell r="E203">
            <v>39415</v>
          </cell>
          <cell r="F203">
            <v>9338.2</v>
          </cell>
          <cell r="G203" t="str">
            <v>SUMINISTROS MIRAFLORES</v>
          </cell>
          <cell r="H203" t="str">
            <v>Melvin Eliodoro Hernandez</v>
          </cell>
        </row>
        <row r="203">
          <cell r="J203">
            <v>32478</v>
          </cell>
          <cell r="K203" t="str">
            <v>TEGUCIGALPA MIRAFLORES-SEMANAL</v>
          </cell>
          <cell r="L203" t="str">
            <v>M</v>
          </cell>
        </row>
        <row r="203">
          <cell r="N203" t="str">
            <v>0801-1988-21813</v>
          </cell>
        </row>
        <row r="203">
          <cell r="Q203" t="str">
            <v>300-02-13</v>
          </cell>
          <cell r="R203">
            <v>315</v>
          </cell>
        </row>
        <row r="204">
          <cell r="B204">
            <v>359</v>
          </cell>
          <cell r="C204" t="str">
            <v>Hector Amilcar Hernandez  Lopez</v>
          </cell>
          <cell r="D204" t="str">
            <v>Etiquetador</v>
          </cell>
          <cell r="E204">
            <v>39415</v>
          </cell>
          <cell r="F204">
            <v>9338.2</v>
          </cell>
          <cell r="G204" t="str">
            <v>HOGAR</v>
          </cell>
          <cell r="H204" t="str">
            <v>Melvin  Alexander  Nunez  Lopez</v>
          </cell>
        </row>
        <row r="204">
          <cell r="J204">
            <v>30564</v>
          </cell>
          <cell r="K204" t="str">
            <v>TEGUCIGALPA MIRAFLORES-SEMANAL</v>
          </cell>
          <cell r="L204" t="str">
            <v>M</v>
          </cell>
        </row>
        <row r="204">
          <cell r="N204" t="str">
            <v>0801-1983-12018</v>
          </cell>
        </row>
        <row r="204">
          <cell r="Q204" t="str">
            <v>200-02-10</v>
          </cell>
          <cell r="R204">
            <v>316</v>
          </cell>
        </row>
        <row r="205">
          <cell r="B205">
            <v>360</v>
          </cell>
          <cell r="C205" t="str">
            <v>Wilmer Edilberto Carranza   Redondo</v>
          </cell>
          <cell r="D205" t="str">
            <v>Motorista</v>
          </cell>
          <cell r="E205">
            <v>39419</v>
          </cell>
          <cell r="F205">
            <v>9720</v>
          </cell>
          <cell r="G205" t="str">
            <v>TRANSPORTE CD</v>
          </cell>
          <cell r="H205" t="str">
            <v>Raul Antonio Sanchez  Castellanos</v>
          </cell>
        </row>
        <row r="205">
          <cell r="J205">
            <v>32896</v>
          </cell>
          <cell r="K205" t="str">
            <v>SAN PEDRO SULA-SEMANAL SAN FERNANDO</v>
          </cell>
          <cell r="L205" t="str">
            <v>M</v>
          </cell>
        </row>
        <row r="205">
          <cell r="N205" t="str">
            <v>0501-1990-01388</v>
          </cell>
        </row>
        <row r="205">
          <cell r="Q205" t="str">
            <v>300-05-22</v>
          </cell>
          <cell r="R205">
            <v>318</v>
          </cell>
        </row>
        <row r="206">
          <cell r="B206">
            <v>361</v>
          </cell>
          <cell r="C206" t="str">
            <v>Marlon Osmer Mejia Mejia</v>
          </cell>
          <cell r="D206" t="str">
            <v>Motorista</v>
          </cell>
          <cell r="E206">
            <v>39419</v>
          </cell>
          <cell r="F206">
            <v>9720</v>
          </cell>
          <cell r="G206" t="str">
            <v>TRANSPORTE CD</v>
          </cell>
          <cell r="H206" t="str">
            <v>Raul Antonio Sanchez  Castellanos</v>
          </cell>
        </row>
        <row r="206">
          <cell r="J206">
            <v>32043</v>
          </cell>
          <cell r="K206" t="str">
            <v>SAN PEDRO SULA-SEMANAL SAN FERNANDO</v>
          </cell>
          <cell r="L206" t="str">
            <v>M</v>
          </cell>
        </row>
        <row r="206">
          <cell r="N206" t="str">
            <v>0419-1987-00183</v>
          </cell>
        </row>
        <row r="206">
          <cell r="Q206" t="str">
            <v>300-05-22</v>
          </cell>
          <cell r="R206">
            <v>320</v>
          </cell>
        </row>
        <row r="207">
          <cell r="B207">
            <v>366</v>
          </cell>
          <cell r="C207" t="str">
            <v>Fany Esther Avila   Reyes</v>
          </cell>
          <cell r="D207" t="str">
            <v>Auxiliar de Resurtido</v>
          </cell>
          <cell r="E207">
            <v>39450</v>
          </cell>
          <cell r="F207">
            <v>9338.2</v>
          </cell>
          <cell r="G207" t="str">
            <v>HOGAR</v>
          </cell>
          <cell r="H207" t="str">
            <v>Yoselyn Arely Irias Cruz</v>
          </cell>
        </row>
        <row r="207">
          <cell r="J207">
            <v>31153</v>
          </cell>
          <cell r="K207" t="str">
            <v>TEGUCIGALPA MIRAFLORES-SEMANAL</v>
          </cell>
          <cell r="L207" t="str">
            <v>F</v>
          </cell>
        </row>
        <row r="207">
          <cell r="N207" t="str">
            <v>0801-1985-07669</v>
          </cell>
        </row>
        <row r="207">
          <cell r="Q207" t="str">
            <v>200-02-10</v>
          </cell>
          <cell r="R207">
            <v>321</v>
          </cell>
        </row>
        <row r="208">
          <cell r="B208">
            <v>373</v>
          </cell>
          <cell r="C208" t="str">
            <v>Yilian Miladis Perez  Padilla</v>
          </cell>
          <cell r="D208" t="str">
            <v>Auxiliar de Sala Regalos/Paquetes</v>
          </cell>
          <cell r="E208">
            <v>39486</v>
          </cell>
          <cell r="F208">
            <v>9338.2</v>
          </cell>
          <cell r="G208" t="str">
            <v>HOGAR</v>
          </cell>
          <cell r="H208" t="str">
            <v>Ana Ruth Erazo Urquia</v>
          </cell>
        </row>
        <row r="208">
          <cell r="J208">
            <v>31539</v>
          </cell>
          <cell r="K208" t="str">
            <v>SAN PEDRO SULA-SEMANAL SAN FERNANDO</v>
          </cell>
          <cell r="L208" t="str">
            <v>F</v>
          </cell>
        </row>
        <row r="208">
          <cell r="N208" t="str">
            <v>1509-1986-00105</v>
          </cell>
        </row>
        <row r="208">
          <cell r="Q208" t="str">
            <v>200-01-10</v>
          </cell>
          <cell r="R208">
            <v>322</v>
          </cell>
        </row>
        <row r="209">
          <cell r="B209">
            <v>374</v>
          </cell>
          <cell r="C209" t="str">
            <v>Eliezer Jacob Argueta  Gutierrez</v>
          </cell>
          <cell r="D209" t="str">
            <v>Analista de Planeación Demanda</v>
          </cell>
          <cell r="E209">
            <v>39489</v>
          </cell>
          <cell r="F209">
            <v>13000</v>
          </cell>
          <cell r="G209" t="str">
            <v>LOGISTICA CD</v>
          </cell>
          <cell r="H209" t="str">
            <v>Gustavo  Enrique Paz  Guerra</v>
          </cell>
        </row>
        <row r="209">
          <cell r="J209">
            <v>32322</v>
          </cell>
          <cell r="K209" t="str">
            <v>SAN PEDRO SULA-ADMINISTRACION</v>
          </cell>
          <cell r="L209" t="str">
            <v>M</v>
          </cell>
        </row>
        <row r="209">
          <cell r="N209" t="str">
            <v>0301-1988-02021</v>
          </cell>
        </row>
        <row r="209">
          <cell r="Q209" t="str">
            <v>300-05-10</v>
          </cell>
          <cell r="R209">
            <v>324</v>
          </cell>
        </row>
        <row r="210">
          <cell r="B210">
            <v>377</v>
          </cell>
          <cell r="C210" t="str">
            <v>Jose Ramon Ortega  Martinez</v>
          </cell>
          <cell r="D210" t="str">
            <v>Auditor Junior</v>
          </cell>
          <cell r="E210">
            <v>39494</v>
          </cell>
          <cell r="F210">
            <v>21600</v>
          </cell>
          <cell r="G210" t="str">
            <v>AUDITORIA</v>
          </cell>
          <cell r="H210" t="str">
            <v>Raul Antonio Sanchez  Castellanos</v>
          </cell>
        </row>
        <row r="210">
          <cell r="J210">
            <v>28519</v>
          </cell>
          <cell r="K210" t="str">
            <v>TEGUCIGALPA MIRAFLORES -ADMINISTRACION</v>
          </cell>
          <cell r="L210" t="str">
            <v>M</v>
          </cell>
        </row>
        <row r="210">
          <cell r="N210" t="str">
            <v>0703-1978-00875</v>
          </cell>
        </row>
        <row r="210">
          <cell r="Q210" t="str">
            <v>100-02-03</v>
          </cell>
          <cell r="R210">
            <v>325</v>
          </cell>
        </row>
        <row r="211">
          <cell r="B211">
            <v>378</v>
          </cell>
          <cell r="C211" t="str">
            <v>Martir Rolando López Castillo</v>
          </cell>
          <cell r="D211" t="str">
            <v>Empacador Logística</v>
          </cell>
          <cell r="E211">
            <v>39498</v>
          </cell>
          <cell r="F211">
            <v>9338.2</v>
          </cell>
          <cell r="G211" t="str">
            <v>RECEPCION CD A</v>
          </cell>
          <cell r="H211" t="str">
            <v>Raul Antonio Sanchez  Castellanos</v>
          </cell>
        </row>
        <row r="211">
          <cell r="J211">
            <v>32660</v>
          </cell>
          <cell r="K211" t="str">
            <v>SAN PEDRO SULA-SEMANAL SAN FERNANDO</v>
          </cell>
          <cell r="L211" t="str">
            <v>M</v>
          </cell>
        </row>
        <row r="211">
          <cell r="N211" t="str">
            <v>1627-1989-00371</v>
          </cell>
        </row>
        <row r="211">
          <cell r="Q211" t="str">
            <v>300-05-25</v>
          </cell>
          <cell r="R211">
            <v>326</v>
          </cell>
        </row>
        <row r="212">
          <cell r="B212">
            <v>383</v>
          </cell>
          <cell r="C212" t="str">
            <v>Angelica Pineda  Gonzalez</v>
          </cell>
          <cell r="D212" t="str">
            <v>Auxiliar de Sala Hogar</v>
          </cell>
          <cell r="E212">
            <v>39507</v>
          </cell>
          <cell r="F212">
            <v>9338.2</v>
          </cell>
          <cell r="G212" t="str">
            <v>HOGAR</v>
          </cell>
          <cell r="H212" t="str">
            <v>Ana Ruth Erazo Urquia</v>
          </cell>
        </row>
        <row r="212">
          <cell r="J212">
            <v>31531</v>
          </cell>
          <cell r="K212" t="str">
            <v>SAN PEDRO SULA-SEMANAL SAN FERNANDO</v>
          </cell>
          <cell r="L212" t="str">
            <v>F</v>
          </cell>
        </row>
        <row r="212">
          <cell r="N212" t="str">
            <v>1006-1986-00340</v>
          </cell>
        </row>
        <row r="212">
          <cell r="Q212" t="str">
            <v>200-01-10</v>
          </cell>
          <cell r="R212">
            <v>329</v>
          </cell>
        </row>
        <row r="213">
          <cell r="B213">
            <v>384</v>
          </cell>
          <cell r="C213" t="str">
            <v>Josue Raul Cruz  ZELAYA</v>
          </cell>
          <cell r="D213" t="str">
            <v>Surtidor</v>
          </cell>
          <cell r="E213">
            <v>39507</v>
          </cell>
          <cell r="F213">
            <v>9338.2</v>
          </cell>
          <cell r="G213" t="str">
            <v>SUMINISTROS MIRAFLORES</v>
          </cell>
          <cell r="H213" t="str">
            <v>Joel  David Espinoza Carballo</v>
          </cell>
        </row>
        <row r="213">
          <cell r="J213">
            <v>32056</v>
          </cell>
          <cell r="K213" t="str">
            <v>TEGUCIGALPA MIRAFLORES-SEMANAL</v>
          </cell>
          <cell r="L213" t="str">
            <v>M</v>
          </cell>
        </row>
        <row r="213">
          <cell r="N213" t="str">
            <v>0801-1987-16950</v>
          </cell>
        </row>
        <row r="213">
          <cell r="Q213" t="str">
            <v>300-02-13</v>
          </cell>
          <cell r="R213">
            <v>331</v>
          </cell>
        </row>
        <row r="214">
          <cell r="B214">
            <v>385</v>
          </cell>
          <cell r="C214" t="str">
            <v>Angel Antonio  Rosales  Coello</v>
          </cell>
          <cell r="D214" t="str">
            <v>Supervisor de Trastiendas</v>
          </cell>
          <cell r="E214">
            <v>39510</v>
          </cell>
          <cell r="F214">
            <v>32514</v>
          </cell>
          <cell r="G214" t="str">
            <v>DISTRIBUCION CD A</v>
          </cell>
          <cell r="H214" t="str">
            <v>Francisco  Antonio Martinez Borjas</v>
          </cell>
        </row>
        <row r="214">
          <cell r="J214">
            <v>31238</v>
          </cell>
          <cell r="K214" t="str">
            <v>SAN PEDRO SULA-ADMINISTRACION</v>
          </cell>
          <cell r="L214" t="str">
            <v>M</v>
          </cell>
        </row>
        <row r="214">
          <cell r="N214" t="str">
            <v>0801-1985-16666</v>
          </cell>
        </row>
        <row r="214">
          <cell r="Q214" t="str">
            <v>300-05-21</v>
          </cell>
          <cell r="R214">
            <v>332</v>
          </cell>
        </row>
        <row r="215">
          <cell r="B215">
            <v>388</v>
          </cell>
          <cell r="C215" t="str">
            <v>German Isaac Garcia  PAVON</v>
          </cell>
          <cell r="D215" t="str">
            <v>Surtidor</v>
          </cell>
          <cell r="E215">
            <v>39511</v>
          </cell>
          <cell r="F215">
            <v>9338.2</v>
          </cell>
          <cell r="G215" t="str">
            <v>SUMINISTROS MIRAFLORES</v>
          </cell>
          <cell r="H215" t="str">
            <v>Melvin Eliodoro Hernandez</v>
          </cell>
        </row>
        <row r="215">
          <cell r="J215">
            <v>32617</v>
          </cell>
          <cell r="K215" t="str">
            <v>TEGUCIGALPA MIRAFLORES-SEMANAL</v>
          </cell>
          <cell r="L215" t="str">
            <v>M</v>
          </cell>
        </row>
        <row r="215">
          <cell r="N215" t="str">
            <v>0611-1989-00528</v>
          </cell>
        </row>
        <row r="215">
          <cell r="Q215" t="str">
            <v>300-02-13</v>
          </cell>
          <cell r="R215">
            <v>334</v>
          </cell>
        </row>
        <row r="216">
          <cell r="B216">
            <v>389</v>
          </cell>
          <cell r="C216" t="str">
            <v>Marlon Ivan Ramirez</v>
          </cell>
          <cell r="D216" t="str">
            <v>Surtidor</v>
          </cell>
          <cell r="E216">
            <v>39513</v>
          </cell>
          <cell r="F216">
            <v>9338.2</v>
          </cell>
          <cell r="G216" t="str">
            <v>SUMINISTROS MIRAFLORES</v>
          </cell>
          <cell r="H216" t="str">
            <v>Melvin Eliodoro Hernandez</v>
          </cell>
        </row>
        <row r="216">
          <cell r="J216">
            <v>31644</v>
          </cell>
          <cell r="K216" t="str">
            <v>TEGUCIGALPA MIRAFLORES-SEMANAL</v>
          </cell>
          <cell r="L216" t="str">
            <v>M</v>
          </cell>
        </row>
        <row r="216">
          <cell r="N216" t="str">
            <v>0707-1987-00243</v>
          </cell>
        </row>
        <row r="216">
          <cell r="Q216" t="str">
            <v>300-02-13</v>
          </cell>
          <cell r="R216">
            <v>335</v>
          </cell>
        </row>
        <row r="217">
          <cell r="B217">
            <v>394</v>
          </cell>
          <cell r="C217" t="str">
            <v>Marco Antonio López  Hernandez</v>
          </cell>
          <cell r="D217" t="str">
            <v>Gestor de Abastecimiento</v>
          </cell>
          <cell r="E217">
            <v>39519</v>
          </cell>
          <cell r="F217">
            <v>11075.94</v>
          </cell>
          <cell r="G217" t="str">
            <v>COMERCIAL</v>
          </cell>
          <cell r="H217" t="str">
            <v>Rosa Marina Lozano  Sabillon</v>
          </cell>
        </row>
        <row r="217">
          <cell r="J217">
            <v>32632</v>
          </cell>
          <cell r="K217" t="str">
            <v>SAN PEDRO SULA-ADMINISTRACION</v>
          </cell>
          <cell r="L217" t="str">
            <v>M</v>
          </cell>
        </row>
        <row r="217">
          <cell r="N217" t="str">
            <v>0501-1989-04449</v>
          </cell>
        </row>
        <row r="217">
          <cell r="Q217" t="str">
            <v>200-01-03</v>
          </cell>
          <cell r="R217">
            <v>336</v>
          </cell>
        </row>
        <row r="218">
          <cell r="B218">
            <v>395</v>
          </cell>
          <cell r="C218" t="str">
            <v>Ivonne Yaneth Irias  Ochoa</v>
          </cell>
          <cell r="D218" t="str">
            <v>Supervisora de Impulsadora</v>
          </cell>
          <cell r="E218">
            <v>39524</v>
          </cell>
          <cell r="F218">
            <v>11448</v>
          </cell>
          <cell r="G218" t="str">
            <v>VENTAS MAYOREO</v>
          </cell>
          <cell r="H218" t="str">
            <v>Oscar Orlando Bonilla Osorto</v>
          </cell>
        </row>
        <row r="218">
          <cell r="J218">
            <v>32761</v>
          </cell>
          <cell r="K218" t="str">
            <v>TEGUCIGALPA MIRAFLORES -ADMINISTRACION</v>
          </cell>
          <cell r="L218" t="str">
            <v>F</v>
          </cell>
        </row>
        <row r="218">
          <cell r="N218" t="str">
            <v>0801-1989-21071</v>
          </cell>
        </row>
        <row r="218">
          <cell r="Q218" t="str">
            <v>200-02-04</v>
          </cell>
          <cell r="R218">
            <v>337</v>
          </cell>
        </row>
        <row r="219">
          <cell r="B219">
            <v>397</v>
          </cell>
          <cell r="C219" t="str">
            <v>Zhivaro  Carvajal  Camacho</v>
          </cell>
          <cell r="D219" t="str">
            <v>Motorista de Ejecutivo</v>
          </cell>
          <cell r="E219">
            <v>39531</v>
          </cell>
          <cell r="F219">
            <v>14472</v>
          </cell>
          <cell r="G219" t="str">
            <v>SEGURIDAD MIRAFLORES</v>
          </cell>
          <cell r="H219" t="str">
            <v>Jorge Humberto Pino  Archaga</v>
          </cell>
        </row>
        <row r="219">
          <cell r="J219">
            <v>27529</v>
          </cell>
          <cell r="K219" t="str">
            <v>TEGUCIGALPA MIRAFLORES -ADMINISTRACION</v>
          </cell>
          <cell r="L219" t="str">
            <v>M</v>
          </cell>
        </row>
        <row r="219">
          <cell r="N219" t="str">
            <v>0801-1975-20036</v>
          </cell>
        </row>
        <row r="219">
          <cell r="Q219" t="str">
            <v>100-02-01</v>
          </cell>
          <cell r="R219">
            <v>338</v>
          </cell>
        </row>
        <row r="220">
          <cell r="B220">
            <v>400</v>
          </cell>
          <cell r="C220" t="str">
            <v>Eucebio Alexander Mendez  Guillen</v>
          </cell>
          <cell r="D220" t="str">
            <v>Auxiliar de Inventarios Perpetuos</v>
          </cell>
          <cell r="E220">
            <v>39538</v>
          </cell>
          <cell r="F220">
            <v>9338.2</v>
          </cell>
          <cell r="G220" t="str">
            <v>INVENTARIOS PERPETUOS</v>
          </cell>
          <cell r="H220" t="str">
            <v>Javier Enrique Euceda  Torres</v>
          </cell>
        </row>
        <row r="220">
          <cell r="J220">
            <v>32263</v>
          </cell>
          <cell r="K220" t="str">
            <v>SAN PEDRO SULA-SEMANAL SAN FERNANDO</v>
          </cell>
          <cell r="L220" t="str">
            <v>M</v>
          </cell>
        </row>
        <row r="220">
          <cell r="N220" t="str">
            <v>0616-1988-00113</v>
          </cell>
        </row>
        <row r="220">
          <cell r="Q220" t="str">
            <v>200-01-15</v>
          </cell>
          <cell r="R220">
            <v>340</v>
          </cell>
        </row>
        <row r="221">
          <cell r="B221">
            <v>403</v>
          </cell>
          <cell r="C221" t="str">
            <v>Gerbin Donal Rodriguez  Izaguirre</v>
          </cell>
          <cell r="D221" t="str">
            <v>Etiquetador</v>
          </cell>
          <cell r="E221">
            <v>39539</v>
          </cell>
          <cell r="F221">
            <v>9338.2</v>
          </cell>
          <cell r="G221" t="str">
            <v>HOGAR</v>
          </cell>
          <cell r="H221" t="str">
            <v>Melvin  Alexander  Nunez  Lopez</v>
          </cell>
        </row>
        <row r="221">
          <cell r="J221">
            <v>32219</v>
          </cell>
          <cell r="K221" t="str">
            <v>TEGUCIGALPA MIRAFLORES-SEMANAL</v>
          </cell>
          <cell r="L221" t="str">
            <v>M</v>
          </cell>
        </row>
        <row r="221">
          <cell r="N221" t="str">
            <v>0708-1988-00079</v>
          </cell>
        </row>
        <row r="221">
          <cell r="Q221" t="str">
            <v>200-02-10</v>
          </cell>
          <cell r="R221">
            <v>341</v>
          </cell>
        </row>
        <row r="222">
          <cell r="B222">
            <v>404</v>
          </cell>
          <cell r="C222" t="str">
            <v>Cristian Alexander Bobadilla   Lara</v>
          </cell>
          <cell r="D222" t="str">
            <v>Operador de Montacarga</v>
          </cell>
          <cell r="E222">
            <v>39541</v>
          </cell>
          <cell r="F222">
            <v>9720</v>
          </cell>
          <cell r="G222" t="str">
            <v>RECEPCION CD B</v>
          </cell>
          <cell r="H222" t="str">
            <v>Francisco Nahum Cartagena  Reyes</v>
          </cell>
        </row>
        <row r="222">
          <cell r="J222">
            <v>32446</v>
          </cell>
          <cell r="K222" t="str">
            <v>SAN PEDRO SULA-SEMANAL SAN FERNANDO</v>
          </cell>
          <cell r="L222" t="str">
            <v>M</v>
          </cell>
        </row>
        <row r="222">
          <cell r="N222" t="str">
            <v>0401-1988-01091</v>
          </cell>
        </row>
        <row r="222">
          <cell r="Q222" t="str">
            <v>300-05-27</v>
          </cell>
          <cell r="R222">
            <v>342</v>
          </cell>
        </row>
        <row r="223">
          <cell r="B223">
            <v>405</v>
          </cell>
          <cell r="C223" t="str">
            <v>Walter Samuel Barahona Palma</v>
          </cell>
          <cell r="D223" t="str">
            <v>Despachador</v>
          </cell>
          <cell r="E223">
            <v>39555</v>
          </cell>
          <cell r="F223">
            <v>9600</v>
          </cell>
          <cell r="G223" t="str">
            <v>TRANSPORTE CD</v>
          </cell>
          <cell r="H223" t="str">
            <v>Jairo  Randolfo  Cornejo Zamora</v>
          </cell>
        </row>
        <row r="223">
          <cell r="J223">
            <v>32850</v>
          </cell>
          <cell r="K223" t="str">
            <v>SAN PEDRO SULA-SEMANAL SAN FERNANDO</v>
          </cell>
          <cell r="L223" t="str">
            <v>M</v>
          </cell>
        </row>
        <row r="223">
          <cell r="N223" t="str">
            <v>1807-1990-00024</v>
          </cell>
        </row>
        <row r="223">
          <cell r="Q223" t="str">
            <v>300-05-22</v>
          </cell>
          <cell r="R223">
            <v>344</v>
          </cell>
        </row>
        <row r="224">
          <cell r="B224">
            <v>406</v>
          </cell>
          <cell r="C224" t="str">
            <v>Victor Otoniel Rivera  Lopez</v>
          </cell>
          <cell r="D224" t="str">
            <v>Jefe de Division PDV'S</v>
          </cell>
          <cell r="E224">
            <v>39555</v>
          </cell>
          <cell r="F224">
            <v>21750</v>
          </cell>
          <cell r="G224" t="str">
            <v>PUNTOS DE VENTA</v>
          </cell>
          <cell r="H224" t="str">
            <v>Hector Enrique Mercadal Zapata</v>
          </cell>
        </row>
        <row r="224">
          <cell r="J224">
            <v>32899</v>
          </cell>
          <cell r="K224" t="str">
            <v>CEIBA-ADMINISTRACION</v>
          </cell>
          <cell r="L224" t="str">
            <v>M</v>
          </cell>
        </row>
        <row r="224">
          <cell r="N224" t="str">
            <v>0501-1990-01660</v>
          </cell>
        </row>
        <row r="224">
          <cell r="Q224" t="str">
            <v>200-06-13</v>
          </cell>
          <cell r="R224">
            <v>345</v>
          </cell>
        </row>
        <row r="225">
          <cell r="B225">
            <v>409</v>
          </cell>
          <cell r="C225" t="str">
            <v>Donelin Rapalo   Perdomo</v>
          </cell>
          <cell r="D225" t="str">
            <v>Operador de Montacarga</v>
          </cell>
          <cell r="E225">
            <v>39561</v>
          </cell>
          <cell r="F225">
            <v>9720</v>
          </cell>
          <cell r="G225" t="str">
            <v>RECEPCION CD B</v>
          </cell>
          <cell r="H225" t="str">
            <v>Francisco Nahum Cartagena  Reyes</v>
          </cell>
        </row>
        <row r="225">
          <cell r="J225">
            <v>29764</v>
          </cell>
          <cell r="K225" t="str">
            <v>SAN PEDRO SULA-SEMANAL SAN FERNANDO</v>
          </cell>
          <cell r="L225" t="str">
            <v>M</v>
          </cell>
        </row>
        <row r="225">
          <cell r="N225" t="str">
            <v>1606-1981-00422</v>
          </cell>
        </row>
        <row r="225">
          <cell r="Q225" t="str">
            <v>300-05-27</v>
          </cell>
          <cell r="R225">
            <v>348</v>
          </cell>
        </row>
        <row r="226">
          <cell r="B226">
            <v>410</v>
          </cell>
          <cell r="C226" t="str">
            <v>Gustavo Reyes  Avila</v>
          </cell>
          <cell r="D226" t="str">
            <v>Despachador</v>
          </cell>
          <cell r="E226">
            <v>39563</v>
          </cell>
          <cell r="F226">
            <v>9600</v>
          </cell>
          <cell r="G226" t="str">
            <v>TRANSPORTE CD</v>
          </cell>
          <cell r="H226" t="str">
            <v>Jairo  Randolfo  Cornejo Zamora</v>
          </cell>
        </row>
        <row r="226">
          <cell r="J226">
            <v>32108</v>
          </cell>
          <cell r="K226" t="str">
            <v>SAN PEDRO SULA-SEMANAL SAN FERNANDO</v>
          </cell>
          <cell r="L226" t="str">
            <v>M</v>
          </cell>
        </row>
        <row r="226">
          <cell r="N226" t="str">
            <v>1804-1987-04821</v>
          </cell>
        </row>
        <row r="226">
          <cell r="Q226" t="str">
            <v>300-05-22</v>
          </cell>
          <cell r="R226">
            <v>349</v>
          </cell>
        </row>
        <row r="227">
          <cell r="B227">
            <v>411</v>
          </cell>
          <cell r="C227" t="str">
            <v>Ines Martir Paz  PERDOMO</v>
          </cell>
          <cell r="D227" t="str">
            <v>Display</v>
          </cell>
          <cell r="E227">
            <v>39564</v>
          </cell>
          <cell r="F227">
            <v>9338.2</v>
          </cell>
          <cell r="G227" t="str">
            <v>VENTAS MAYOREO</v>
          </cell>
          <cell r="H227" t="str">
            <v>Liliam Olivia Escobar  Navarrete</v>
          </cell>
        </row>
        <row r="227">
          <cell r="J227">
            <v>32658</v>
          </cell>
          <cell r="K227" t="str">
            <v>SAN PEDRO SULA-ADMINISTRACION</v>
          </cell>
          <cell r="L227" t="str">
            <v>M</v>
          </cell>
        </row>
        <row r="227">
          <cell r="N227" t="str">
            <v>0501-1989-05721</v>
          </cell>
        </row>
        <row r="227">
          <cell r="Q227" t="str">
            <v>200-01-04</v>
          </cell>
          <cell r="R227">
            <v>355</v>
          </cell>
        </row>
        <row r="228">
          <cell r="B228">
            <v>412</v>
          </cell>
          <cell r="C228" t="str">
            <v>Josue Ariel Bogran  Rodriguez</v>
          </cell>
          <cell r="D228" t="str">
            <v>Surtidor</v>
          </cell>
          <cell r="E228">
            <v>39567</v>
          </cell>
          <cell r="F228">
            <v>9338.2</v>
          </cell>
          <cell r="G228" t="str">
            <v>SUMINISTROS MIRAFLORES</v>
          </cell>
          <cell r="H228" t="str">
            <v>Joel  David Espinoza Carballo</v>
          </cell>
        </row>
        <row r="228">
          <cell r="J228">
            <v>32677</v>
          </cell>
          <cell r="K228" t="str">
            <v>TEGUCIGALPA MIRAFLORES-SEMANAL</v>
          </cell>
          <cell r="L228" t="str">
            <v>M</v>
          </cell>
        </row>
        <row r="228">
          <cell r="N228" t="str">
            <v>0701-1989-00168</v>
          </cell>
        </row>
        <row r="228">
          <cell r="Q228" t="str">
            <v>300-02-13</v>
          </cell>
          <cell r="R228">
            <v>358</v>
          </cell>
        </row>
        <row r="229">
          <cell r="B229">
            <v>415</v>
          </cell>
          <cell r="C229" t="str">
            <v>Santos Alberto  Euceda  Cardenas</v>
          </cell>
          <cell r="D229" t="str">
            <v>Operador de Montacarga</v>
          </cell>
          <cell r="E229">
            <v>39574</v>
          </cell>
          <cell r="F229">
            <v>9720</v>
          </cell>
          <cell r="G229" t="str">
            <v>RECEPCION CD B</v>
          </cell>
          <cell r="H229" t="str">
            <v>Francisco Nahum Cartagena  Reyes</v>
          </cell>
        </row>
        <row r="229">
          <cell r="J229">
            <v>28955</v>
          </cell>
          <cell r="K229" t="str">
            <v>SAN PEDRO SULA-SEMANAL SAN FERNANDO</v>
          </cell>
          <cell r="L229" t="str">
            <v>M</v>
          </cell>
        </row>
        <row r="229">
          <cell r="N229" t="str">
            <v>1803-1979-00188</v>
          </cell>
        </row>
        <row r="229">
          <cell r="Q229" t="str">
            <v>300-05-27</v>
          </cell>
          <cell r="R229">
            <v>359</v>
          </cell>
        </row>
        <row r="230">
          <cell r="B230">
            <v>417</v>
          </cell>
          <cell r="C230" t="str">
            <v>Noblida Emelinda Sevilla  PADILLA</v>
          </cell>
          <cell r="D230" t="str">
            <v>Auxiliar de Resurtido</v>
          </cell>
          <cell r="E230">
            <v>39577</v>
          </cell>
          <cell r="F230">
            <v>9338.2</v>
          </cell>
          <cell r="G230" t="str">
            <v>HOGAR</v>
          </cell>
          <cell r="H230" t="str">
            <v>Yoselyn Arely Irias Cruz</v>
          </cell>
        </row>
        <row r="230">
          <cell r="J230">
            <v>31642</v>
          </cell>
          <cell r="K230" t="str">
            <v>TEGUCIGALPA MIRAFLORES-SEMANAL</v>
          </cell>
          <cell r="L230" t="str">
            <v>F</v>
          </cell>
        </row>
        <row r="230">
          <cell r="N230" t="str">
            <v>1509-1986-00156</v>
          </cell>
        </row>
        <row r="230">
          <cell r="Q230" t="str">
            <v>200-02-10</v>
          </cell>
          <cell r="R230">
            <v>360</v>
          </cell>
        </row>
        <row r="231">
          <cell r="B231">
            <v>418</v>
          </cell>
          <cell r="C231" t="str">
            <v>Henry Arnulfo Cruz  Javier</v>
          </cell>
          <cell r="D231" t="str">
            <v>Motorista de Ejecutivo</v>
          </cell>
          <cell r="E231">
            <v>39581</v>
          </cell>
          <cell r="F231">
            <v>15000</v>
          </cell>
          <cell r="G231" t="str">
            <v>SEGURIDAD EJECUTIVOS</v>
          </cell>
          <cell r="H231" t="str">
            <v>Celan Rodriguez  Sanchez</v>
          </cell>
        </row>
        <row r="231">
          <cell r="J231">
            <v>29108</v>
          </cell>
          <cell r="K231" t="str">
            <v>SAN PEDRO SULA-ADMINISTRACION</v>
          </cell>
          <cell r="L231" t="str">
            <v>M</v>
          </cell>
        </row>
        <row r="231">
          <cell r="N231" t="str">
            <v>0501-1979-10653</v>
          </cell>
        </row>
        <row r="231">
          <cell r="Q231" t="str">
            <v>100-01-05</v>
          </cell>
          <cell r="R231">
            <v>361</v>
          </cell>
        </row>
        <row r="232">
          <cell r="B232">
            <v>419</v>
          </cell>
          <cell r="C232" t="str">
            <v>Miriam Leticia Thomas  BONIFACIO</v>
          </cell>
          <cell r="D232" t="str">
            <v>Auxiliar de Sala Hogar</v>
          </cell>
          <cell r="E232">
            <v>39589</v>
          </cell>
          <cell r="F232">
            <v>9338.2</v>
          </cell>
          <cell r="G232" t="str">
            <v>HOGAR</v>
          </cell>
          <cell r="H232" t="str">
            <v>Ana Ruth Erazo Urquia</v>
          </cell>
        </row>
        <row r="232">
          <cell r="J232">
            <v>31980</v>
          </cell>
          <cell r="K232" t="str">
            <v>SAN PEDRO SULA-SEMANAL SAN FERNANDO</v>
          </cell>
          <cell r="L232" t="str">
            <v>F</v>
          </cell>
        </row>
        <row r="232">
          <cell r="N232" t="str">
            <v>0501-1987-06480</v>
          </cell>
        </row>
        <row r="232">
          <cell r="Q232" t="str">
            <v>200-01-10</v>
          </cell>
          <cell r="R232">
            <v>366</v>
          </cell>
        </row>
        <row r="233">
          <cell r="B233">
            <v>421</v>
          </cell>
          <cell r="C233" t="str">
            <v>Santos Cornelio Garcia Rodriguez</v>
          </cell>
          <cell r="D233" t="str">
            <v>Oficial de Seguridad</v>
          </cell>
          <cell r="E233">
            <v>39596</v>
          </cell>
          <cell r="F233">
            <v>9338.2</v>
          </cell>
          <cell r="G233" t="str">
            <v>SEGURIDAD INTERNA MIRAFLORES</v>
          </cell>
          <cell r="H233" t="str">
            <v>Gerardo Alfonso Colindres Rodriguez</v>
          </cell>
        </row>
        <row r="233">
          <cell r="J233">
            <v>30043</v>
          </cell>
          <cell r="K233" t="str">
            <v>TEGUCIGALPA MIRAFLORES-SEMANAL</v>
          </cell>
          <cell r="L233" t="str">
            <v>M</v>
          </cell>
        </row>
        <row r="233">
          <cell r="N233" t="str">
            <v>1210-1982-00066</v>
          </cell>
        </row>
        <row r="233">
          <cell r="Q233" t="str">
            <v>100-02-02</v>
          </cell>
          <cell r="R233">
            <v>370</v>
          </cell>
        </row>
        <row r="234">
          <cell r="B234">
            <v>423</v>
          </cell>
          <cell r="C234" t="str">
            <v>Adalid Cruz  PALMA</v>
          </cell>
          <cell r="D234" t="str">
            <v>Auxiliar de Logística</v>
          </cell>
          <cell r="E234">
            <v>39598</v>
          </cell>
          <cell r="F234">
            <v>9338.2</v>
          </cell>
          <cell r="G234" t="str">
            <v>INVENTARIOS MIRAFLORES</v>
          </cell>
          <cell r="H234" t="str">
            <v>Melvin Eliodoro Hernandez</v>
          </cell>
        </row>
        <row r="234">
          <cell r="J234">
            <v>30256</v>
          </cell>
          <cell r="K234" t="str">
            <v>TEGUCIGALPA MIRAFLORES-SEMANAL</v>
          </cell>
          <cell r="L234" t="str">
            <v>M</v>
          </cell>
        </row>
        <row r="234">
          <cell r="N234" t="str">
            <v>0704-1982-01248</v>
          </cell>
        </row>
        <row r="234">
          <cell r="Q234" t="str">
            <v>300-02-11</v>
          </cell>
          <cell r="R234">
            <v>373</v>
          </cell>
        </row>
        <row r="235">
          <cell r="B235">
            <v>424</v>
          </cell>
          <cell r="C235" t="str">
            <v>Alis Leonel  Martinez  Moreno</v>
          </cell>
          <cell r="D235" t="str">
            <v>Surtidor</v>
          </cell>
          <cell r="E235">
            <v>39598</v>
          </cell>
          <cell r="F235">
            <v>9338.2</v>
          </cell>
          <cell r="G235" t="str">
            <v>SUMINISTROS MIRAFLORES</v>
          </cell>
          <cell r="H235" t="str">
            <v>Joel  David Espinoza Carballo</v>
          </cell>
        </row>
        <row r="235">
          <cell r="J235">
            <v>28382</v>
          </cell>
          <cell r="K235" t="str">
            <v>TEGUCIGALPA MIRAFLORES-SEMANAL</v>
          </cell>
          <cell r="L235" t="str">
            <v>M</v>
          </cell>
        </row>
        <row r="235">
          <cell r="N235" t="str">
            <v>0603-1977-00803</v>
          </cell>
        </row>
        <row r="235">
          <cell r="Q235" t="str">
            <v>300-02-13</v>
          </cell>
          <cell r="R235">
            <v>374</v>
          </cell>
        </row>
        <row r="236">
          <cell r="B236">
            <v>425</v>
          </cell>
          <cell r="C236" t="str">
            <v>Marvin  Fajardo Zaldivar</v>
          </cell>
          <cell r="D236" t="str">
            <v>Auxiliar de Sala Hogar</v>
          </cell>
          <cell r="E236">
            <v>39604</v>
          </cell>
          <cell r="F236">
            <v>9338.2</v>
          </cell>
          <cell r="G236" t="str">
            <v>HOGAR</v>
          </cell>
          <cell r="H236" t="str">
            <v>Ana Ruth Erazo Urquia</v>
          </cell>
        </row>
        <row r="236">
          <cell r="J236">
            <v>32686</v>
          </cell>
          <cell r="K236" t="str">
            <v>SAN PEDRO SULA-SEMANAL SAN FERNANDO</v>
          </cell>
          <cell r="L236" t="str">
            <v>M</v>
          </cell>
        </row>
        <row r="236">
          <cell r="N236" t="str">
            <v>1606-1989-00278</v>
          </cell>
        </row>
        <row r="236">
          <cell r="Q236" t="str">
            <v>200-01-10</v>
          </cell>
          <cell r="R236">
            <v>376</v>
          </cell>
        </row>
        <row r="237">
          <cell r="B237">
            <v>434</v>
          </cell>
          <cell r="C237" t="str">
            <v>Maria Del Carmen Aguilera Garcia</v>
          </cell>
          <cell r="D237" t="str">
            <v>Auxiliar de Sala Hogar</v>
          </cell>
          <cell r="E237">
            <v>39652</v>
          </cell>
          <cell r="F237">
            <v>9338.2</v>
          </cell>
          <cell r="G237" t="str">
            <v>HOGAR</v>
          </cell>
          <cell r="H237" t="str">
            <v>Yoselyn Arely Irias Cruz</v>
          </cell>
        </row>
        <row r="237">
          <cell r="J237">
            <v>30487</v>
          </cell>
          <cell r="K237" t="str">
            <v>TEGUCIGALPA MIRAFLORES-SEMANAL</v>
          </cell>
          <cell r="L237" t="str">
            <v>F</v>
          </cell>
        </row>
        <row r="237">
          <cell r="N237" t="str">
            <v>0602-1983-00223</v>
          </cell>
        </row>
        <row r="237">
          <cell r="Q237" t="str">
            <v>200-02-10</v>
          </cell>
          <cell r="R237">
            <v>377</v>
          </cell>
        </row>
        <row r="238">
          <cell r="B238">
            <v>437</v>
          </cell>
          <cell r="C238" t="str">
            <v>Yesy Patricia Garcia  ARGUETA</v>
          </cell>
          <cell r="D238" t="str">
            <v>Auxiliar Sala Moda/Deportes</v>
          </cell>
          <cell r="E238">
            <v>39667</v>
          </cell>
          <cell r="F238">
            <v>9338.2</v>
          </cell>
          <cell r="G238" t="str">
            <v>MODA Y DEPORTES</v>
          </cell>
          <cell r="H238" t="str">
            <v>Ingrid Lorena Carranza  Oliva</v>
          </cell>
        </row>
        <row r="238">
          <cell r="J238">
            <v>32320</v>
          </cell>
          <cell r="K238" t="str">
            <v>TEGUCIGALPA METROMALL-SEMANAL</v>
          </cell>
          <cell r="L238" t="str">
            <v>F</v>
          </cell>
        </row>
        <row r="238">
          <cell r="N238" t="str">
            <v>0801-1988-11648</v>
          </cell>
        </row>
        <row r="238">
          <cell r="Q238" t="str">
            <v>200-03-12</v>
          </cell>
          <cell r="R238">
            <v>378</v>
          </cell>
        </row>
        <row r="239">
          <cell r="B239">
            <v>438</v>
          </cell>
          <cell r="C239" t="str">
            <v>Byron Josue Romero   Diaz</v>
          </cell>
          <cell r="D239" t="str">
            <v>Auxiliar de Inventarios Perpetuos</v>
          </cell>
          <cell r="E239">
            <v>39671</v>
          </cell>
          <cell r="F239">
            <v>9338.2</v>
          </cell>
          <cell r="G239" t="str">
            <v>INVENTARIOS PERPETUOS</v>
          </cell>
          <cell r="H239" t="str">
            <v>Javier Enrique Euceda  Torres</v>
          </cell>
        </row>
        <row r="239">
          <cell r="J239">
            <v>32162</v>
          </cell>
          <cell r="K239" t="str">
            <v>SAN PEDRO SULA-SEMANAL SAN FERNANDO</v>
          </cell>
          <cell r="L239" t="str">
            <v>M</v>
          </cell>
        </row>
        <row r="239">
          <cell r="N239" t="str">
            <v>0501-1988-00382</v>
          </cell>
        </row>
        <row r="239">
          <cell r="Q239" t="str">
            <v>200-01-15</v>
          </cell>
          <cell r="R239">
            <v>383</v>
          </cell>
        </row>
        <row r="240">
          <cell r="B240">
            <v>439</v>
          </cell>
          <cell r="C240" t="str">
            <v>Cristhian Mauricio Hernandez  Guillen</v>
          </cell>
          <cell r="D240" t="str">
            <v>Despachador</v>
          </cell>
          <cell r="E240">
            <v>39672</v>
          </cell>
          <cell r="F240">
            <v>9600</v>
          </cell>
          <cell r="G240" t="str">
            <v>TRANSPORTE CD</v>
          </cell>
          <cell r="H240" t="str">
            <v>Jairo  Randolfo  Cornejo Zamora</v>
          </cell>
        </row>
        <row r="240">
          <cell r="J240">
            <v>32428</v>
          </cell>
          <cell r="K240" t="str">
            <v>SAN PEDRO SULA-SEMANAL SAN FERNANDO</v>
          </cell>
          <cell r="L240" t="str">
            <v>M</v>
          </cell>
        </row>
        <row r="240">
          <cell r="N240" t="str">
            <v>0501-1989-07963</v>
          </cell>
        </row>
        <row r="240">
          <cell r="Q240" t="str">
            <v>300-05-22</v>
          </cell>
          <cell r="R240">
            <v>384</v>
          </cell>
        </row>
        <row r="241">
          <cell r="B241">
            <v>440</v>
          </cell>
          <cell r="C241" t="str">
            <v>Julio Cesar Ayala  QUIROZ</v>
          </cell>
          <cell r="D241" t="str">
            <v>Oficial de Seguridad</v>
          </cell>
          <cell r="E241">
            <v>39673</v>
          </cell>
          <cell r="F241">
            <v>9338.2</v>
          </cell>
          <cell r="G241" t="str">
            <v>SEGURIDAD METROMALL</v>
          </cell>
          <cell r="H241" t="str">
            <v>Gerardo Alfonso Colindres Rodriguez</v>
          </cell>
        </row>
        <row r="241">
          <cell r="J241">
            <v>28333</v>
          </cell>
          <cell r="K241" t="str">
            <v>TEGUCIGALPA METROMALL-SEMANAL</v>
          </cell>
          <cell r="L241" t="str">
            <v>M</v>
          </cell>
        </row>
        <row r="241">
          <cell r="N241" t="str">
            <v>0606-1977-00422</v>
          </cell>
        </row>
        <row r="241">
          <cell r="Q241" t="str">
            <v>100-03-01</v>
          </cell>
          <cell r="R241">
            <v>385</v>
          </cell>
        </row>
        <row r="242">
          <cell r="B242">
            <v>444</v>
          </cell>
          <cell r="C242" t="str">
            <v>Sadid Ramon Galdamez  Reyes</v>
          </cell>
          <cell r="D242" t="str">
            <v>Coordinador Slotting</v>
          </cell>
          <cell r="E242">
            <v>39704</v>
          </cell>
          <cell r="F242">
            <v>12204</v>
          </cell>
          <cell r="G242" t="str">
            <v>DISTRIBUCION CD A</v>
          </cell>
          <cell r="H242" t="str">
            <v>Edwin Maximino Herrera  Rodriguez</v>
          </cell>
        </row>
        <row r="242">
          <cell r="J242">
            <v>32626</v>
          </cell>
          <cell r="K242" t="str">
            <v>SAN PEDRO SULA-ADMINISTRACION</v>
          </cell>
          <cell r="L242" t="str">
            <v>M</v>
          </cell>
        </row>
        <row r="242">
          <cell r="N242" t="str">
            <v>1804-1989-01724</v>
          </cell>
        </row>
        <row r="242">
          <cell r="Q242" t="str">
            <v>300-05-21</v>
          </cell>
          <cell r="R242">
            <v>388</v>
          </cell>
        </row>
        <row r="243">
          <cell r="B243">
            <v>445</v>
          </cell>
          <cell r="C243" t="str">
            <v>Erick Yajairo Najar Perez</v>
          </cell>
          <cell r="D243" t="str">
            <v>Receptor</v>
          </cell>
          <cell r="E243">
            <v>39704</v>
          </cell>
          <cell r="F243">
            <v>9500</v>
          </cell>
          <cell r="G243" t="str">
            <v>RECEPCION CD A</v>
          </cell>
          <cell r="H243" t="str">
            <v>Jose Alexis Izaguirre  Lopez</v>
          </cell>
        </row>
        <row r="243">
          <cell r="J243">
            <v>32701</v>
          </cell>
          <cell r="K243" t="str">
            <v>SAN PEDRO SULA-SEMANAL SAN FERNANDO</v>
          </cell>
          <cell r="L243" t="str">
            <v>M</v>
          </cell>
        </row>
        <row r="243">
          <cell r="N243" t="str">
            <v>0512-1989-00993</v>
          </cell>
        </row>
        <row r="243">
          <cell r="Q243" t="str">
            <v>300-05-25</v>
          </cell>
          <cell r="R243">
            <v>389</v>
          </cell>
        </row>
        <row r="244">
          <cell r="B244">
            <v>447</v>
          </cell>
          <cell r="C244" t="str">
            <v>Martin Isaí Castro  Gamez</v>
          </cell>
          <cell r="D244" t="str">
            <v>Coordinador Tienda Apple</v>
          </cell>
          <cell r="E244">
            <v>39721</v>
          </cell>
          <cell r="F244">
            <v>11000</v>
          </cell>
          <cell r="G244" t="str">
            <v>TIENDA SUPERSTORE SPS</v>
          </cell>
          <cell r="H244" t="str">
            <v>Gina Maria  Aguirre Lanza</v>
          </cell>
        </row>
        <row r="244">
          <cell r="J244">
            <v>31586</v>
          </cell>
          <cell r="K244" t="str">
            <v>SAN PEDRO SULA-ADMINISTRACION</v>
          </cell>
          <cell r="L244" t="str">
            <v>M</v>
          </cell>
        </row>
        <row r="244">
          <cell r="N244" t="str">
            <v>0318-1986-01235</v>
          </cell>
        </row>
        <row r="244">
          <cell r="Q244" t="str">
            <v>200-01-09</v>
          </cell>
          <cell r="R244">
            <v>394</v>
          </cell>
        </row>
        <row r="245">
          <cell r="B245">
            <v>452</v>
          </cell>
          <cell r="C245" t="str">
            <v>Juan Ramon Euraque  GONZALES</v>
          </cell>
          <cell r="D245" t="str">
            <v>Motorista</v>
          </cell>
          <cell r="E245">
            <v>39738</v>
          </cell>
          <cell r="F245">
            <v>9720</v>
          </cell>
          <cell r="G245" t="str">
            <v>LOGISTICA MIRAFLORES</v>
          </cell>
          <cell r="H245" t="str">
            <v>Nelson Alonso Rivera  Sauceda</v>
          </cell>
        </row>
        <row r="245">
          <cell r="J245">
            <v>30363</v>
          </cell>
          <cell r="K245" t="str">
            <v>TEGUCIGALPA MIRAFLORES-SEMANAL</v>
          </cell>
          <cell r="L245" t="str">
            <v>M</v>
          </cell>
        </row>
        <row r="245">
          <cell r="N245" t="str">
            <v>1807-1983-01198</v>
          </cell>
        </row>
        <row r="245">
          <cell r="Q245" t="str">
            <v>300-02-10</v>
          </cell>
          <cell r="R245">
            <v>395</v>
          </cell>
        </row>
        <row r="246">
          <cell r="B246">
            <v>457</v>
          </cell>
          <cell r="C246" t="str">
            <v>Denis Geovany Rapalo   Acosta</v>
          </cell>
          <cell r="D246" t="str">
            <v>Auxiliar de Facturación</v>
          </cell>
          <cell r="E246">
            <v>39742</v>
          </cell>
          <cell r="F246">
            <v>9400</v>
          </cell>
          <cell r="G246" t="str">
            <v>RECEPCION CD A</v>
          </cell>
          <cell r="H246" t="str">
            <v>Raul Antonio Sanchez  Castellanos</v>
          </cell>
        </row>
        <row r="246">
          <cell r="J246">
            <v>31645</v>
          </cell>
          <cell r="K246" t="str">
            <v>SAN PEDRO SULA-SEMANAL SAN FERNANDO</v>
          </cell>
          <cell r="L246" t="str">
            <v>M</v>
          </cell>
        </row>
        <row r="246">
          <cell r="N246" t="str">
            <v>1603-1986-00293</v>
          </cell>
        </row>
        <row r="246">
          <cell r="Q246" t="str">
            <v>300-05-25</v>
          </cell>
          <cell r="R246">
            <v>397</v>
          </cell>
        </row>
        <row r="247">
          <cell r="B247">
            <v>466</v>
          </cell>
          <cell r="C247" t="str">
            <v>Maria Elena Morgan Banegas</v>
          </cell>
          <cell r="D247" t="str">
            <v>Auxiliar de Sala Hogar</v>
          </cell>
          <cell r="E247">
            <v>39755</v>
          </cell>
          <cell r="F247">
            <v>9338.2</v>
          </cell>
          <cell r="G247" t="str">
            <v>HOGAR</v>
          </cell>
          <cell r="H247" t="str">
            <v>Eder Alberto  Escalante  Lopez</v>
          </cell>
        </row>
        <row r="247">
          <cell r="J247">
            <v>32737</v>
          </cell>
          <cell r="K247" t="str">
            <v>TEGUCIGALPA METROMALL-SEMANAL</v>
          </cell>
          <cell r="L247" t="str">
            <v>F</v>
          </cell>
        </row>
        <row r="247">
          <cell r="N247" t="str">
            <v>0801-1989-17925</v>
          </cell>
        </row>
        <row r="247">
          <cell r="Q247" t="str">
            <v>200-03-10</v>
          </cell>
          <cell r="R247">
            <v>400</v>
          </cell>
        </row>
        <row r="248">
          <cell r="B248">
            <v>472</v>
          </cell>
          <cell r="C248" t="str">
            <v>Jorge Arcenio Ortega  Robles</v>
          </cell>
          <cell r="D248" t="str">
            <v>Auxiliar de Inventarios Perpetuos</v>
          </cell>
          <cell r="E248">
            <v>39765</v>
          </cell>
          <cell r="F248">
            <v>9338.2</v>
          </cell>
          <cell r="G248" t="str">
            <v>INVENTARIOS PERPETUOS</v>
          </cell>
          <cell r="H248" t="str">
            <v>Javier Enrique Euceda  Torres</v>
          </cell>
        </row>
        <row r="248">
          <cell r="J248">
            <v>32918</v>
          </cell>
          <cell r="K248" t="str">
            <v>SAN PEDRO SULA-SEMANAL SAN FERNANDO</v>
          </cell>
          <cell r="L248" t="str">
            <v>M</v>
          </cell>
        </row>
        <row r="248">
          <cell r="N248" t="str">
            <v>0501-1990-02281</v>
          </cell>
        </row>
        <row r="248">
          <cell r="Q248" t="str">
            <v>200-01-15</v>
          </cell>
          <cell r="R248">
            <v>403</v>
          </cell>
        </row>
        <row r="249">
          <cell r="B249">
            <v>474</v>
          </cell>
          <cell r="C249" t="str">
            <v>Jose Enrique Villeda Dominguez</v>
          </cell>
          <cell r="D249" t="str">
            <v>Auxiliar de Inventarios Perpetuos</v>
          </cell>
          <cell r="E249">
            <v>39774</v>
          </cell>
          <cell r="F249">
            <v>9338.2</v>
          </cell>
          <cell r="G249" t="str">
            <v>INVENTARIOS PERPETUOS</v>
          </cell>
          <cell r="H249" t="str">
            <v>Juan Ramon Ferrera Pavon</v>
          </cell>
        </row>
        <row r="249">
          <cell r="J249">
            <v>32937</v>
          </cell>
          <cell r="K249" t="str">
            <v>TEGUCIGALPA MIRAFLORES-SEMANAL</v>
          </cell>
          <cell r="L249" t="str">
            <v>M</v>
          </cell>
        </row>
        <row r="249">
          <cell r="N249" t="str">
            <v>0801-1990-07022</v>
          </cell>
        </row>
        <row r="249">
          <cell r="Q249" t="str">
            <v>200-02-15</v>
          </cell>
          <cell r="R249">
            <v>404</v>
          </cell>
        </row>
        <row r="250">
          <cell r="B250">
            <v>485</v>
          </cell>
          <cell r="C250" t="str">
            <v>Juan Francisco Lopez   Lopez</v>
          </cell>
          <cell r="D250" t="str">
            <v>Auxiliar de Logística</v>
          </cell>
          <cell r="E250">
            <v>39826</v>
          </cell>
          <cell r="F250">
            <v>9338.2</v>
          </cell>
          <cell r="G250" t="str">
            <v>INVENTARIOS MIRAFLORES</v>
          </cell>
          <cell r="H250" t="str">
            <v>Melvin Eliodoro Hernandez</v>
          </cell>
        </row>
        <row r="250">
          <cell r="J250">
            <v>29761</v>
          </cell>
          <cell r="K250" t="str">
            <v>TEGUCIGALPA MIRAFLORES-SEMANAL</v>
          </cell>
          <cell r="L250" t="str">
            <v>M</v>
          </cell>
        </row>
        <row r="250">
          <cell r="N250" t="str">
            <v>0716-1981-01405</v>
          </cell>
        </row>
        <row r="250">
          <cell r="Q250" t="str">
            <v>300-02-11</v>
          </cell>
          <cell r="R250">
            <v>405</v>
          </cell>
        </row>
        <row r="251">
          <cell r="B251">
            <v>489</v>
          </cell>
          <cell r="C251" t="str">
            <v>Nelson Edgardo Garcia  Cubas</v>
          </cell>
          <cell r="D251" t="str">
            <v>Gerente de Tienda</v>
          </cell>
          <cell r="E251">
            <v>39849</v>
          </cell>
          <cell r="F251">
            <v>50000</v>
          </cell>
          <cell r="G251" t="str">
            <v>TIENDA SUPERSTORE MIRAFLORES</v>
          </cell>
          <cell r="H251" t="str">
            <v>Asthildur Osk Eiinarsdottir</v>
          </cell>
        </row>
        <row r="251">
          <cell r="J251">
            <v>30397</v>
          </cell>
          <cell r="K251" t="str">
            <v>TEGUCIGALPA MIRAFLORES -ADMINISTRACION</v>
          </cell>
          <cell r="L251" t="str">
            <v>M</v>
          </cell>
        </row>
        <row r="251">
          <cell r="N251" t="str">
            <v>0801-1983-02146</v>
          </cell>
        </row>
        <row r="251">
          <cell r="Q251" t="str">
            <v>200-02-09</v>
          </cell>
          <cell r="R251">
            <v>406</v>
          </cell>
        </row>
        <row r="252">
          <cell r="B252">
            <v>491</v>
          </cell>
          <cell r="C252" t="str">
            <v>Fredis Omar Cabrera   Estrada</v>
          </cell>
          <cell r="D252" t="str">
            <v>Operador de Montacarga</v>
          </cell>
          <cell r="E252">
            <v>39853</v>
          </cell>
          <cell r="F252">
            <v>9720</v>
          </cell>
          <cell r="G252" t="str">
            <v>RECEPCION CD B</v>
          </cell>
          <cell r="H252" t="str">
            <v>Francisco Nahum Cartagena  Reyes</v>
          </cell>
        </row>
        <row r="252">
          <cell r="J252">
            <v>31325</v>
          </cell>
          <cell r="K252" t="str">
            <v>SAN PEDRO SULA-SEMANAL SAN FERNANDO</v>
          </cell>
          <cell r="L252" t="str">
            <v>M</v>
          </cell>
        </row>
        <row r="252">
          <cell r="N252" t="str">
            <v>1809-1985-00555</v>
          </cell>
        </row>
        <row r="252">
          <cell r="Q252" t="str">
            <v>300-05-27</v>
          </cell>
          <cell r="R252">
            <v>409</v>
          </cell>
        </row>
        <row r="253">
          <cell r="B253">
            <v>492</v>
          </cell>
          <cell r="C253" t="str">
            <v>Angel David Ponce</v>
          </cell>
          <cell r="D253" t="str">
            <v>Surtidor</v>
          </cell>
          <cell r="E253">
            <v>39853</v>
          </cell>
          <cell r="F253">
            <v>9338.2</v>
          </cell>
          <cell r="G253" t="str">
            <v>DESPACHO CD</v>
          </cell>
          <cell r="H253" t="str">
            <v>Selvin Ramos  Ramos</v>
          </cell>
        </row>
        <row r="253">
          <cell r="J253">
            <v>32449</v>
          </cell>
          <cell r="K253" t="str">
            <v>SAN PEDRO SULA-SEMANAL SAN FERNANDO</v>
          </cell>
          <cell r="L253" t="str">
            <v>M</v>
          </cell>
        </row>
        <row r="253">
          <cell r="N253" t="str">
            <v>1622-1988-00390</v>
          </cell>
        </row>
        <row r="253">
          <cell r="Q253" t="str">
            <v>300-05-23</v>
          </cell>
          <cell r="R253">
            <v>410</v>
          </cell>
        </row>
        <row r="254">
          <cell r="B254">
            <v>493</v>
          </cell>
          <cell r="C254" t="str">
            <v>Franco José  Cruz  Ramirez</v>
          </cell>
          <cell r="D254" t="str">
            <v>Surtidor</v>
          </cell>
          <cell r="E254">
            <v>39853</v>
          </cell>
          <cell r="F254">
            <v>9338.2</v>
          </cell>
          <cell r="G254" t="str">
            <v>LOGISTICA DEPORTES</v>
          </cell>
          <cell r="H254" t="str">
            <v>Carlos Arturo Gutierrez Cuvas</v>
          </cell>
        </row>
        <row r="254">
          <cell r="J254">
            <v>32592</v>
          </cell>
          <cell r="K254" t="str">
            <v>SAN PEDRO SULA-SEMANAL SAN FERNANDO</v>
          </cell>
          <cell r="L254" t="str">
            <v>M</v>
          </cell>
        </row>
        <row r="254">
          <cell r="N254" t="str">
            <v>0501-1989-03803</v>
          </cell>
        </row>
        <row r="254">
          <cell r="Q254" t="str">
            <v>300-01-15</v>
          </cell>
          <cell r="R254">
            <v>411</v>
          </cell>
        </row>
        <row r="255">
          <cell r="B255">
            <v>496</v>
          </cell>
          <cell r="C255" t="str">
            <v>Felix Alonso  Mejía  medina</v>
          </cell>
          <cell r="D255" t="str">
            <v>Key Account Manager</v>
          </cell>
          <cell r="E255">
            <v>39858</v>
          </cell>
          <cell r="F255">
            <v>20000</v>
          </cell>
          <cell r="G255" t="str">
            <v>VENTAS MAYOREO</v>
          </cell>
          <cell r="H255" t="str">
            <v>Antonio Eduardo Palacio  Abraham</v>
          </cell>
        </row>
        <row r="255">
          <cell r="J255">
            <v>26987</v>
          </cell>
          <cell r="K255" t="str">
            <v>SAN PEDRO SULA-ADMINISTRACION</v>
          </cell>
          <cell r="L255" t="str">
            <v>M</v>
          </cell>
        </row>
        <row r="255">
          <cell r="N255" t="str">
            <v>0301-1973-01435</v>
          </cell>
        </row>
        <row r="255">
          <cell r="Q255" t="str">
            <v>200-01-04</v>
          </cell>
          <cell r="R255">
            <v>412</v>
          </cell>
        </row>
        <row r="256">
          <cell r="B256">
            <v>499</v>
          </cell>
          <cell r="C256" t="str">
            <v>Oscar Alexander  Alcantara  Romero</v>
          </cell>
          <cell r="D256" t="str">
            <v>Surtidor</v>
          </cell>
          <cell r="E256">
            <v>39868</v>
          </cell>
          <cell r="F256">
            <v>9338.2</v>
          </cell>
          <cell r="G256" t="str">
            <v>DESPACHO CD</v>
          </cell>
          <cell r="H256" t="str">
            <v>Selvin Ramos  Ramos</v>
          </cell>
        </row>
        <row r="256">
          <cell r="J256">
            <v>32498</v>
          </cell>
          <cell r="K256" t="str">
            <v>SAN PEDRO SULA-SEMANAL SAN FERNANDO</v>
          </cell>
          <cell r="L256" t="str">
            <v>M</v>
          </cell>
        </row>
        <row r="256">
          <cell r="N256" t="str">
            <v>0512-1989-00008</v>
          </cell>
        </row>
        <row r="256">
          <cell r="Q256" t="str">
            <v>300-05-23</v>
          </cell>
          <cell r="R256">
            <v>415</v>
          </cell>
        </row>
        <row r="257">
          <cell r="B257">
            <v>502</v>
          </cell>
          <cell r="C257" t="str">
            <v>Elmer Javier  Fernandez  Castillo</v>
          </cell>
          <cell r="D257" t="str">
            <v>Auxiliar de Facturación</v>
          </cell>
          <cell r="E257">
            <v>39872</v>
          </cell>
          <cell r="F257">
            <v>9720</v>
          </cell>
          <cell r="G257" t="str">
            <v>RECEPCION CD A</v>
          </cell>
          <cell r="H257" t="str">
            <v>Raul Antonio Sanchez  Castellanos</v>
          </cell>
        </row>
        <row r="257">
          <cell r="J257">
            <v>31358</v>
          </cell>
          <cell r="K257" t="str">
            <v>SAN PEDRO SULA-SEMANAL SAN FERNANDO</v>
          </cell>
          <cell r="L257" t="str">
            <v>M</v>
          </cell>
        </row>
        <row r="257">
          <cell r="N257" t="str">
            <v>1622-1985-00486</v>
          </cell>
        </row>
        <row r="257">
          <cell r="Q257" t="str">
            <v>300-05-25</v>
          </cell>
          <cell r="R257">
            <v>417</v>
          </cell>
        </row>
        <row r="258">
          <cell r="B258">
            <v>512</v>
          </cell>
          <cell r="C258" t="str">
            <v>Elsis De jesus Arias Alonso</v>
          </cell>
          <cell r="D258" t="str">
            <v>Auxiliar de Resurtido</v>
          </cell>
          <cell r="E258">
            <v>39931</v>
          </cell>
          <cell r="F258">
            <v>9338.2</v>
          </cell>
          <cell r="G258" t="str">
            <v>HOGAR</v>
          </cell>
          <cell r="H258" t="str">
            <v>Yoselyn Arely Irias Cruz</v>
          </cell>
        </row>
        <row r="258">
          <cell r="J258">
            <v>32339</v>
          </cell>
          <cell r="K258" t="str">
            <v>TEGUCIGALPA MIRAFLORES-SEMANAL</v>
          </cell>
          <cell r="L258" t="str">
            <v>F</v>
          </cell>
        </row>
        <row r="258">
          <cell r="N258" t="str">
            <v>0805-1988-00327</v>
          </cell>
        </row>
        <row r="258">
          <cell r="Q258" t="str">
            <v>200-02-10</v>
          </cell>
          <cell r="R258">
            <v>418</v>
          </cell>
        </row>
        <row r="259">
          <cell r="B259">
            <v>515</v>
          </cell>
          <cell r="C259" t="str">
            <v>Ada Lizeth Lopez  Raudales</v>
          </cell>
          <cell r="D259" t="str">
            <v>Auxiliar de Resurtido</v>
          </cell>
          <cell r="E259">
            <v>39935</v>
          </cell>
          <cell r="F259">
            <v>9338.2</v>
          </cell>
          <cell r="G259" t="str">
            <v>HOGAR</v>
          </cell>
          <cell r="H259" t="str">
            <v>Yoselyn Arely Irias Cruz</v>
          </cell>
        </row>
        <row r="259">
          <cell r="J259">
            <v>33156</v>
          </cell>
          <cell r="K259" t="str">
            <v>TEGUCIGALPA MIRAFLORES-SEMANAL</v>
          </cell>
          <cell r="L259" t="str">
            <v>F</v>
          </cell>
        </row>
        <row r="259">
          <cell r="N259" t="str">
            <v>0805-1990-00449</v>
          </cell>
        </row>
        <row r="259">
          <cell r="Q259" t="str">
            <v>200-02-10</v>
          </cell>
          <cell r="R259">
            <v>419</v>
          </cell>
        </row>
        <row r="260">
          <cell r="B260">
            <v>531</v>
          </cell>
          <cell r="C260" t="str">
            <v>Mirian Iveth Rivera  Castellanos</v>
          </cell>
          <cell r="D260" t="str">
            <v>Cajera</v>
          </cell>
          <cell r="E260">
            <v>39993</v>
          </cell>
          <cell r="F260">
            <v>9600</v>
          </cell>
          <cell r="G260" t="str">
            <v>PUNTOS DE VENTA</v>
          </cell>
          <cell r="H260" t="str">
            <v>Cindy Aracely  López  Gomez</v>
          </cell>
        </row>
        <row r="260">
          <cell r="J260">
            <v>33027</v>
          </cell>
          <cell r="K260" t="str">
            <v>SAN PEDRO SULA -SEMANAL PEDREGAL</v>
          </cell>
          <cell r="L260" t="str">
            <v>F</v>
          </cell>
        </row>
        <row r="260">
          <cell r="N260" t="str">
            <v>0501-1990-05824</v>
          </cell>
        </row>
        <row r="260">
          <cell r="Q260" t="str">
            <v>200-04-13</v>
          </cell>
          <cell r="R260">
            <v>421</v>
          </cell>
        </row>
        <row r="261">
          <cell r="B261">
            <v>537</v>
          </cell>
          <cell r="C261" t="str">
            <v>Francisco Ismael Pineda   Palma</v>
          </cell>
          <cell r="D261" t="str">
            <v>Asistente de Mantenimiento</v>
          </cell>
          <cell r="E261">
            <v>40003</v>
          </cell>
          <cell r="F261">
            <v>11800</v>
          </cell>
          <cell r="G261" t="str">
            <v>MANTENIMIENTO</v>
          </cell>
          <cell r="H261" t="str">
            <v>Williams Antonio Perlas  Perlas</v>
          </cell>
        </row>
        <row r="261">
          <cell r="J261">
            <v>31026</v>
          </cell>
          <cell r="K261" t="str">
            <v>TEGUCIGALPA MIRAFLORES -ADMINISTRACION</v>
          </cell>
          <cell r="L261" t="str">
            <v>M</v>
          </cell>
        </row>
        <row r="261">
          <cell r="N261" t="str">
            <v>0615-1984-02072</v>
          </cell>
        </row>
        <row r="261">
          <cell r="Q261" t="str">
            <v>300-02-08</v>
          </cell>
          <cell r="R261">
            <v>423</v>
          </cell>
        </row>
        <row r="262">
          <cell r="B262">
            <v>538</v>
          </cell>
          <cell r="C262" t="str">
            <v>Bayron Lenin  Arita  Alvarez</v>
          </cell>
          <cell r="D262" t="str">
            <v>Empacador Logística</v>
          </cell>
          <cell r="E262">
            <v>40011</v>
          </cell>
          <cell r="F262">
            <v>9338.2</v>
          </cell>
          <cell r="G262" t="str">
            <v>DISTRIBUCION CD A</v>
          </cell>
          <cell r="H262" t="str">
            <v>Enrique Alberto  Jordan Barahona</v>
          </cell>
        </row>
        <row r="262">
          <cell r="J262">
            <v>32815</v>
          </cell>
          <cell r="K262" t="str">
            <v>SAN PEDRO SULA-SEMANAL SAN FERNANDO</v>
          </cell>
          <cell r="L262" t="str">
            <v>M</v>
          </cell>
        </row>
        <row r="262">
          <cell r="N262" t="str">
            <v>1804-1989-06785</v>
          </cell>
        </row>
        <row r="262">
          <cell r="Q262" t="str">
            <v>300-05-21</v>
          </cell>
          <cell r="R262">
            <v>424</v>
          </cell>
        </row>
        <row r="263">
          <cell r="B263">
            <v>546</v>
          </cell>
          <cell r="C263" t="str">
            <v>Milady Yaneth Duran  Espinoza</v>
          </cell>
          <cell r="D263" t="str">
            <v>Cajera General</v>
          </cell>
          <cell r="E263">
            <v>40061</v>
          </cell>
          <cell r="F263">
            <v>20500</v>
          </cell>
          <cell r="G263" t="str">
            <v>CONTABILIDAD</v>
          </cell>
          <cell r="H263" t="str">
            <v>Cesar Leonel Enamorado  Orellana</v>
          </cell>
        </row>
        <row r="263">
          <cell r="J263">
            <v>28926</v>
          </cell>
          <cell r="K263" t="str">
            <v>TEGUCIGALPA MIRAFLORES -ADMINISTRACION</v>
          </cell>
          <cell r="L263" t="str">
            <v>F</v>
          </cell>
        </row>
        <row r="263">
          <cell r="N263" t="str">
            <v>0801-1979-11043</v>
          </cell>
        </row>
        <row r="263">
          <cell r="Q263" t="str">
            <v>300-02-03</v>
          </cell>
          <cell r="R263">
            <v>425</v>
          </cell>
        </row>
        <row r="264">
          <cell r="B264">
            <v>551</v>
          </cell>
          <cell r="C264" t="str">
            <v>Leybi Lily Hernández  Gomez</v>
          </cell>
          <cell r="D264" t="str">
            <v>Vendedor Junior</v>
          </cell>
          <cell r="E264">
            <v>40077</v>
          </cell>
          <cell r="F264">
            <v>233.33</v>
          </cell>
          <cell r="G264" t="str">
            <v>ELECTRO</v>
          </cell>
          <cell r="H264" t="str">
            <v>Gina Maria  Aguirre Lanza</v>
          </cell>
        </row>
        <row r="264">
          <cell r="J264">
            <v>30733</v>
          </cell>
          <cell r="K264" t="str">
            <v>SAN PEDRO SULA SAN FERNANDO-COMISIONES SEMANAL</v>
          </cell>
          <cell r="L264" t="str">
            <v>F</v>
          </cell>
        </row>
        <row r="264">
          <cell r="N264" t="str">
            <v>0512-1984-00310</v>
          </cell>
        </row>
        <row r="264">
          <cell r="Q264" t="str">
            <v>200-01-11</v>
          </cell>
          <cell r="R264">
            <v>428</v>
          </cell>
        </row>
        <row r="265">
          <cell r="B265">
            <v>552</v>
          </cell>
          <cell r="C265" t="str">
            <v>Eustacio  Garmendia</v>
          </cell>
          <cell r="D265" t="str">
            <v>Guardia de Residencia</v>
          </cell>
          <cell r="E265">
            <v>40098</v>
          </cell>
          <cell r="F265">
            <v>12306.6</v>
          </cell>
          <cell r="G265" t="str">
            <v>SEGURIDAD RESIDENCIA</v>
          </cell>
          <cell r="H265" t="str">
            <v>Celan Rodriguez  Sanchez</v>
          </cell>
        </row>
        <row r="265">
          <cell r="J265">
            <v>23098</v>
          </cell>
          <cell r="K265" t="str">
            <v>SAN PEDRO SULA-ADMINISTRACION</v>
          </cell>
          <cell r="L265" t="str">
            <v>M</v>
          </cell>
        </row>
        <row r="265">
          <cell r="N265" t="str">
            <v>1806-1981-00017</v>
          </cell>
        </row>
        <row r="265">
          <cell r="Q265" t="str">
            <v>100-01-07</v>
          </cell>
          <cell r="R265">
            <v>430</v>
          </cell>
        </row>
        <row r="266">
          <cell r="B266">
            <v>553</v>
          </cell>
          <cell r="C266" t="str">
            <v>Evelio Villeda  Giron</v>
          </cell>
          <cell r="D266" t="str">
            <v>Motorista</v>
          </cell>
          <cell r="E266">
            <v>40098</v>
          </cell>
          <cell r="F266">
            <v>9720</v>
          </cell>
          <cell r="G266" t="str">
            <v>TRANSPORTE CD</v>
          </cell>
          <cell r="H266" t="str">
            <v>Raul Antonio Sanchez  Castellanos</v>
          </cell>
        </row>
        <row r="266">
          <cell r="J266">
            <v>23414</v>
          </cell>
          <cell r="K266" t="str">
            <v>SAN PEDRO SULA-SEMANAL SAN FERNANDO</v>
          </cell>
          <cell r="L266" t="str">
            <v>M</v>
          </cell>
        </row>
        <row r="266">
          <cell r="N266" t="str">
            <v>0501-1964-01054</v>
          </cell>
        </row>
        <row r="266">
          <cell r="Q266" t="str">
            <v>300-05-22</v>
          </cell>
          <cell r="R266">
            <v>432</v>
          </cell>
        </row>
        <row r="267">
          <cell r="B267">
            <v>554</v>
          </cell>
          <cell r="C267" t="str">
            <v>Edwin Maximino Herrera  Rodriguez</v>
          </cell>
          <cell r="D267" t="str">
            <v>Jefe de Recepciones e Inventarios</v>
          </cell>
          <cell r="E267">
            <v>40098</v>
          </cell>
          <cell r="F267">
            <v>15120</v>
          </cell>
          <cell r="G267" t="str">
            <v>DISTRIBUCION CD A</v>
          </cell>
          <cell r="H267" t="str">
            <v>Francisco  Antonio Martinez Borjas</v>
          </cell>
        </row>
        <row r="267">
          <cell r="J267">
            <v>30084</v>
          </cell>
          <cell r="K267" t="str">
            <v>SAN PEDRO SULA-ADMINISTRACION</v>
          </cell>
          <cell r="L267" t="str">
            <v>M</v>
          </cell>
        </row>
        <row r="267">
          <cell r="N267" t="str">
            <v>1406-1982-00061</v>
          </cell>
        </row>
        <row r="267">
          <cell r="Q267" t="str">
            <v>300-05-21</v>
          </cell>
          <cell r="R267">
            <v>433</v>
          </cell>
        </row>
        <row r="268">
          <cell r="B268">
            <v>557</v>
          </cell>
          <cell r="C268" t="str">
            <v>Karen Nohelia Romero  Aquino</v>
          </cell>
          <cell r="D268" t="str">
            <v>Jefe de Division PDV'S</v>
          </cell>
          <cell r="E268">
            <v>40148</v>
          </cell>
          <cell r="F268">
            <v>20140</v>
          </cell>
          <cell r="G268" t="str">
            <v>PUNTOS DE VENTA</v>
          </cell>
          <cell r="H268" t="str">
            <v>Elsy Nohemy Aguilera Ortez</v>
          </cell>
        </row>
        <row r="268">
          <cell r="J268">
            <v>30464</v>
          </cell>
          <cell r="K268" t="str">
            <v>SAN PEDRO SULA-ADMINISTRACION</v>
          </cell>
          <cell r="L268" t="str">
            <v>F</v>
          </cell>
        </row>
        <row r="268">
          <cell r="N268" t="str">
            <v>0501-1983-10240</v>
          </cell>
        </row>
        <row r="268">
          <cell r="Q268" t="str">
            <v>200-01-13</v>
          </cell>
          <cell r="R268">
            <v>434</v>
          </cell>
        </row>
        <row r="269">
          <cell r="B269">
            <v>558</v>
          </cell>
          <cell r="C269" t="str">
            <v>Yadira Elizabeth Velasquez  Quintanilla</v>
          </cell>
          <cell r="D269" t="str">
            <v>Asistente de Compras</v>
          </cell>
          <cell r="E269">
            <v>40156</v>
          </cell>
          <cell r="F269">
            <v>15200</v>
          </cell>
          <cell r="G269" t="str">
            <v>COMERCIAL</v>
          </cell>
          <cell r="H269" t="str">
            <v>Fernando De Leon Zaldivar Espinoza</v>
          </cell>
        </row>
        <row r="269">
          <cell r="J269">
            <v>28409</v>
          </cell>
          <cell r="K269" t="str">
            <v>SAN PEDRO SULA-ADMINISTRACION</v>
          </cell>
          <cell r="L269" t="str">
            <v>F</v>
          </cell>
        </row>
        <row r="269">
          <cell r="N269" t="str">
            <v>1613-1977-01121</v>
          </cell>
        </row>
        <row r="269">
          <cell r="Q269" t="str">
            <v>200-01-03</v>
          </cell>
          <cell r="R269">
            <v>437</v>
          </cell>
        </row>
        <row r="270">
          <cell r="B270">
            <v>565</v>
          </cell>
          <cell r="C270" t="str">
            <v>Wilson Daniel  Zepeda  Acosta</v>
          </cell>
          <cell r="D270" t="str">
            <v>Jefe Regional Auditoria</v>
          </cell>
          <cell r="E270">
            <v>40189</v>
          </cell>
          <cell r="F270">
            <v>24840</v>
          </cell>
          <cell r="G270" t="str">
            <v>AUDITORIA</v>
          </cell>
          <cell r="H270" t="str">
            <v>Alex Bladimir Caballero  Rivera</v>
          </cell>
        </row>
        <row r="270">
          <cell r="J270">
            <v>31364</v>
          </cell>
          <cell r="K270" t="str">
            <v>TEGUCIGALPA MIRAFLORES -ADMINISTRACION</v>
          </cell>
          <cell r="L270" t="str">
            <v>M</v>
          </cell>
        </row>
        <row r="270">
          <cell r="N270" t="str">
            <v>0801-1985-21844</v>
          </cell>
        </row>
        <row r="270">
          <cell r="Q270" t="str">
            <v>100-02-03</v>
          </cell>
          <cell r="R270">
            <v>438</v>
          </cell>
        </row>
        <row r="271">
          <cell r="B271">
            <v>566</v>
          </cell>
          <cell r="C271" t="str">
            <v>Digna Suyapa Escobar  Enamorado</v>
          </cell>
          <cell r="D271" t="str">
            <v>Supervisora de Puntos de Venta</v>
          </cell>
          <cell r="E271">
            <v>40190</v>
          </cell>
          <cell r="F271">
            <v>14000</v>
          </cell>
          <cell r="G271" t="str">
            <v>PUNTOS DE VENTA</v>
          </cell>
          <cell r="H271" t="str">
            <v>Karen Nohelia Romero  Aquino</v>
          </cell>
        </row>
        <row r="271">
          <cell r="J271">
            <v>33364</v>
          </cell>
          <cell r="K271" t="str">
            <v>SAN PEDRO SULA-ADMINISTRACION</v>
          </cell>
          <cell r="L271" t="str">
            <v>F</v>
          </cell>
        </row>
        <row r="271">
          <cell r="N271" t="str">
            <v>0501-1991-03971</v>
          </cell>
        </row>
        <row r="271">
          <cell r="Q271" t="str">
            <v>200-01-13</v>
          </cell>
          <cell r="R271">
            <v>439</v>
          </cell>
        </row>
        <row r="272">
          <cell r="B272">
            <v>574</v>
          </cell>
          <cell r="C272" t="str">
            <v>Pablo Cecilio  Zelaya   ZELAYA</v>
          </cell>
          <cell r="D272" t="str">
            <v>Etiquetador</v>
          </cell>
          <cell r="E272">
            <v>40196</v>
          </cell>
          <cell r="F272">
            <v>9338.2</v>
          </cell>
          <cell r="G272" t="str">
            <v>HOGAR</v>
          </cell>
          <cell r="H272" t="str">
            <v>Melvin  Alexander  Nunez  Lopez</v>
          </cell>
        </row>
        <row r="272">
          <cell r="J272">
            <v>32274</v>
          </cell>
          <cell r="K272" t="str">
            <v>TEGUCIGALPA MIRAFLORES-SEMANAL</v>
          </cell>
          <cell r="L272" t="str">
            <v>M</v>
          </cell>
        </row>
        <row r="272">
          <cell r="N272" t="str">
            <v>1509-1988-00119</v>
          </cell>
        </row>
        <row r="272">
          <cell r="Q272" t="str">
            <v>200-02-10</v>
          </cell>
          <cell r="R272">
            <v>440</v>
          </cell>
        </row>
        <row r="273">
          <cell r="B273">
            <v>577</v>
          </cell>
          <cell r="C273" t="str">
            <v>Karla Gabriela Escobar Izaguirre</v>
          </cell>
          <cell r="D273" t="str">
            <v>Asistente de Mercadeo</v>
          </cell>
          <cell r="E273">
            <v>40204</v>
          </cell>
          <cell r="F273">
            <v>12960</v>
          </cell>
          <cell r="G273" t="str">
            <v>MERCADEO</v>
          </cell>
          <cell r="H273" t="str">
            <v>Siria Iveth Lopez Andino</v>
          </cell>
        </row>
        <row r="273">
          <cell r="J273">
            <v>33348</v>
          </cell>
          <cell r="K273" t="str">
            <v>SAN PEDRO SULA-ADMINISTRACION</v>
          </cell>
          <cell r="L273" t="str">
            <v>F</v>
          </cell>
        </row>
        <row r="273">
          <cell r="N273" t="str">
            <v>0501-1991-04136</v>
          </cell>
        </row>
        <row r="273">
          <cell r="Q273" t="str">
            <v>200-01-02</v>
          </cell>
          <cell r="R273">
            <v>442</v>
          </cell>
        </row>
        <row r="274">
          <cell r="B274">
            <v>578</v>
          </cell>
          <cell r="C274" t="str">
            <v>Claudia Edith   Paz Flores</v>
          </cell>
          <cell r="D274" t="str">
            <v>Auxiliar de Contabilidad</v>
          </cell>
          <cell r="E274">
            <v>40204</v>
          </cell>
          <cell r="F274">
            <v>10800</v>
          </cell>
          <cell r="G274" t="str">
            <v>CONTABILIDAD</v>
          </cell>
          <cell r="H274" t="str">
            <v>Sady Alexis Aguilar Trejo</v>
          </cell>
        </row>
        <row r="274">
          <cell r="J274">
            <v>33267</v>
          </cell>
          <cell r="K274" t="str">
            <v>SAN PEDRO SULA-ADMINISTRACION</v>
          </cell>
          <cell r="L274" t="str">
            <v>F</v>
          </cell>
        </row>
        <row r="274">
          <cell r="N274" t="str">
            <v>0508-1991-00066</v>
          </cell>
        </row>
        <row r="274">
          <cell r="Q274" t="str">
            <v>300-01-03</v>
          </cell>
          <cell r="R274">
            <v>444</v>
          </cell>
        </row>
        <row r="275">
          <cell r="B275">
            <v>580</v>
          </cell>
          <cell r="C275" t="str">
            <v>Carlos Eduardo Figueroa  acosta</v>
          </cell>
          <cell r="D275" t="str">
            <v>Surtidor</v>
          </cell>
          <cell r="E275">
            <v>40210</v>
          </cell>
          <cell r="F275">
            <v>9338.2</v>
          </cell>
          <cell r="G275" t="str">
            <v>SUMINISTROS MIRAFLORES</v>
          </cell>
          <cell r="H275" t="str">
            <v>Joel  David Espinoza Carballo</v>
          </cell>
        </row>
        <row r="275">
          <cell r="J275">
            <v>32209</v>
          </cell>
          <cell r="K275" t="str">
            <v>TEGUCIGALPA MIRAFLORES-SEMANAL</v>
          </cell>
          <cell r="L275" t="str">
            <v>M</v>
          </cell>
        </row>
        <row r="275">
          <cell r="N275" t="str">
            <v>0801-1988-07028</v>
          </cell>
        </row>
        <row r="275">
          <cell r="Q275" t="str">
            <v>300-02-13</v>
          </cell>
          <cell r="R275">
            <v>445</v>
          </cell>
        </row>
        <row r="276">
          <cell r="B276">
            <v>581</v>
          </cell>
          <cell r="C276" t="str">
            <v>Miguel Alexander Rodas  Ponce</v>
          </cell>
          <cell r="D276" t="str">
            <v>Asistente de Mantenimiento</v>
          </cell>
          <cell r="E276">
            <v>40210</v>
          </cell>
          <cell r="F276">
            <v>11500</v>
          </cell>
          <cell r="G276" t="str">
            <v>MANTENIMIENTO</v>
          </cell>
          <cell r="H276" t="str">
            <v>Williams Antonio Perlas  Perlas</v>
          </cell>
        </row>
        <row r="276">
          <cell r="J276">
            <v>31360</v>
          </cell>
          <cell r="K276" t="str">
            <v>TEGUCIGALPA MIRAFLORES -ADMINISTRACION</v>
          </cell>
          <cell r="L276" t="str">
            <v>M</v>
          </cell>
        </row>
        <row r="276">
          <cell r="N276" t="str">
            <v>0801-1986-00445</v>
          </cell>
        </row>
        <row r="276">
          <cell r="Q276" t="str">
            <v>300-02-08</v>
          </cell>
          <cell r="R276">
            <v>446</v>
          </cell>
        </row>
        <row r="277">
          <cell r="B277">
            <v>584</v>
          </cell>
          <cell r="C277" t="str">
            <v>Pedro Luis Mendez  VILLAGRA</v>
          </cell>
          <cell r="D277" t="str">
            <v>Etiquetador</v>
          </cell>
          <cell r="E277">
            <v>40210</v>
          </cell>
          <cell r="F277">
            <v>9338.2</v>
          </cell>
          <cell r="G277" t="str">
            <v>HOGAR</v>
          </cell>
          <cell r="H277" t="str">
            <v>Eder Alberto  Escalante  Lopez</v>
          </cell>
        </row>
        <row r="277">
          <cell r="J277">
            <v>32069</v>
          </cell>
          <cell r="K277" t="str">
            <v>TEGUCIGALPA METROMALL-SEMANAL</v>
          </cell>
          <cell r="L277" t="str">
            <v>M</v>
          </cell>
        </row>
        <row r="277">
          <cell r="N277" t="str">
            <v>0601-1987-03377</v>
          </cell>
        </row>
        <row r="277">
          <cell r="Q277" t="str">
            <v>200-03-10</v>
          </cell>
          <cell r="R277">
            <v>447</v>
          </cell>
        </row>
        <row r="278">
          <cell r="B278">
            <v>586</v>
          </cell>
          <cell r="C278" t="str">
            <v>Elena Elizabeth Faraj  Pumpo</v>
          </cell>
          <cell r="D278" t="str">
            <v>Gerente de Categoria</v>
          </cell>
          <cell r="E278">
            <v>40211</v>
          </cell>
          <cell r="F278">
            <v>60000</v>
          </cell>
          <cell r="G278" t="str">
            <v>COMPRAS</v>
          </cell>
          <cell r="H278" t="str">
            <v>Fernando De Leon Zaldivar Espinoza</v>
          </cell>
        </row>
        <row r="278">
          <cell r="J278">
            <v>32199</v>
          </cell>
          <cell r="K278" t="str">
            <v>SAN PEDRO SULA-ADMINISTRACION</v>
          </cell>
          <cell r="L278" t="str">
            <v>F</v>
          </cell>
        </row>
        <row r="278">
          <cell r="N278" t="str">
            <v>0501-1988-02271</v>
          </cell>
        </row>
        <row r="278">
          <cell r="Q278" t="str">
            <v>300-01-06</v>
          </cell>
          <cell r="R278">
            <v>452</v>
          </cell>
        </row>
        <row r="279">
          <cell r="B279">
            <v>587</v>
          </cell>
          <cell r="C279" t="str">
            <v>Victor Eduardo Navarrete  Banegas</v>
          </cell>
          <cell r="D279" t="str">
            <v>Auditor Junior</v>
          </cell>
          <cell r="E279">
            <v>40215</v>
          </cell>
          <cell r="F279">
            <v>21600</v>
          </cell>
          <cell r="G279" t="str">
            <v>AUDITORIA</v>
          </cell>
          <cell r="H279" t="str">
            <v>Ana Ruth Erazo Urquia</v>
          </cell>
        </row>
        <row r="279">
          <cell r="J279">
            <v>30499</v>
          </cell>
          <cell r="K279" t="str">
            <v>TEGUCIGALPA MIRAFLORES -ADMINISTRACION</v>
          </cell>
          <cell r="L279" t="str">
            <v>M</v>
          </cell>
        </row>
        <row r="279">
          <cell r="N279" t="str">
            <v>0801-1983-04788</v>
          </cell>
        </row>
        <row r="279">
          <cell r="Q279" t="str">
            <v>100-02-03</v>
          </cell>
          <cell r="R279">
            <v>457</v>
          </cell>
        </row>
        <row r="280">
          <cell r="B280">
            <v>588</v>
          </cell>
          <cell r="C280" t="str">
            <v>Melida Graciela Amaya  Bronfield</v>
          </cell>
          <cell r="D280" t="str">
            <v>Auxiliar de Sala Hogar</v>
          </cell>
          <cell r="E280">
            <v>40217</v>
          </cell>
          <cell r="F280">
            <v>9338.2</v>
          </cell>
          <cell r="G280" t="str">
            <v>HOGAR</v>
          </cell>
          <cell r="H280" t="str">
            <v>Ana Ruth Erazo Urquia</v>
          </cell>
        </row>
        <row r="280">
          <cell r="J280">
            <v>32990</v>
          </cell>
          <cell r="K280" t="str">
            <v>SAN PEDRO SULA-SEMANAL SAN FERNANDO</v>
          </cell>
          <cell r="L280" t="str">
            <v>F</v>
          </cell>
        </row>
        <row r="280">
          <cell r="N280" t="str">
            <v>0501-1990-05304</v>
          </cell>
        </row>
        <row r="280">
          <cell r="Q280" t="str">
            <v>200-01-10</v>
          </cell>
          <cell r="R280">
            <v>461</v>
          </cell>
        </row>
        <row r="281">
          <cell r="B281">
            <v>591</v>
          </cell>
          <cell r="C281" t="str">
            <v>Darwin Antonio Flores  PINEL</v>
          </cell>
          <cell r="D281" t="str">
            <v>Coordinador Muelle Tienda</v>
          </cell>
          <cell r="E281">
            <v>40217</v>
          </cell>
          <cell r="F281">
            <v>10260</v>
          </cell>
          <cell r="G281" t="str">
            <v>TIENDA SUPERSTORE SPS</v>
          </cell>
          <cell r="H281" t="str">
            <v>Elsy Nohemy Aguilera Ortez</v>
          </cell>
        </row>
        <row r="281">
          <cell r="J281">
            <v>33698</v>
          </cell>
          <cell r="K281" t="str">
            <v>SAN PEDRO SULA-ADMINISTRACION</v>
          </cell>
          <cell r="L281" t="str">
            <v>M</v>
          </cell>
        </row>
        <row r="281">
          <cell r="N281" t="str">
            <v>0501-1992-04575</v>
          </cell>
        </row>
        <row r="281">
          <cell r="Q281" t="str">
            <v>200-01-09</v>
          </cell>
          <cell r="R281">
            <v>466</v>
          </cell>
        </row>
        <row r="282">
          <cell r="B282">
            <v>592</v>
          </cell>
          <cell r="C282" t="str">
            <v>Karla Patricia Molina  Alfaro</v>
          </cell>
          <cell r="D282" t="str">
            <v>Cajera</v>
          </cell>
          <cell r="E282">
            <v>40217</v>
          </cell>
          <cell r="F282">
            <v>9600</v>
          </cell>
          <cell r="G282" t="str">
            <v>PUNTOS DE VENTA</v>
          </cell>
          <cell r="H282" t="str">
            <v>Cindy Aracely  López  Gomez</v>
          </cell>
        </row>
        <row r="282">
          <cell r="J282">
            <v>32479</v>
          </cell>
          <cell r="K282" t="str">
            <v>SAN PEDRO SULA -SEMANAL PEDREGAL</v>
          </cell>
          <cell r="L282" t="str">
            <v>F</v>
          </cell>
        </row>
        <row r="282">
          <cell r="N282" t="str">
            <v>1803-1988-00737</v>
          </cell>
        </row>
        <row r="282">
          <cell r="Q282" t="str">
            <v>200-04-13</v>
          </cell>
          <cell r="R282">
            <v>470</v>
          </cell>
        </row>
        <row r="283">
          <cell r="B283">
            <v>593</v>
          </cell>
          <cell r="C283" t="str">
            <v>Juan Ramon Aguilar  Rodriguez</v>
          </cell>
          <cell r="D283" t="str">
            <v>Surtidor</v>
          </cell>
          <cell r="E283">
            <v>40217</v>
          </cell>
          <cell r="F283">
            <v>9338.2</v>
          </cell>
          <cell r="G283" t="str">
            <v>SUMINISTROS MIRAFLORES</v>
          </cell>
          <cell r="H283" t="str">
            <v>Joel  David Espinoza Carballo</v>
          </cell>
        </row>
        <row r="283">
          <cell r="J283">
            <v>31994</v>
          </cell>
          <cell r="K283" t="str">
            <v>TEGUCIGALPA MIRAFLORES-SEMANAL</v>
          </cell>
          <cell r="L283" t="str">
            <v>M</v>
          </cell>
        </row>
        <row r="283">
          <cell r="N283" t="str">
            <v>0608-1987-00016</v>
          </cell>
        </row>
        <row r="283">
          <cell r="Q283" t="str">
            <v>300-02-13</v>
          </cell>
          <cell r="R283">
            <v>472</v>
          </cell>
        </row>
        <row r="284">
          <cell r="B284">
            <v>594</v>
          </cell>
          <cell r="C284" t="str">
            <v>Marco Tulio Cardona  Rivera</v>
          </cell>
          <cell r="D284" t="str">
            <v>Surtidor</v>
          </cell>
          <cell r="E284">
            <v>40217</v>
          </cell>
          <cell r="F284">
            <v>9338.2</v>
          </cell>
          <cell r="G284" t="str">
            <v>SUMINISTROS PEDREGAL</v>
          </cell>
          <cell r="H284" t="str">
            <v>Elvin  Oswaldo Canales Gonzalez</v>
          </cell>
        </row>
        <row r="284">
          <cell r="J284">
            <v>33089</v>
          </cell>
          <cell r="K284" t="str">
            <v>SAN PEDRO SULA -SEMANAL PEDREGAL</v>
          </cell>
          <cell r="L284" t="str">
            <v>M</v>
          </cell>
        </row>
        <row r="284">
          <cell r="N284" t="str">
            <v>1606-1990-00312</v>
          </cell>
        </row>
        <row r="284">
          <cell r="Q284" t="str">
            <v>300-04-13</v>
          </cell>
          <cell r="R284">
            <v>473</v>
          </cell>
        </row>
        <row r="285">
          <cell r="B285">
            <v>595</v>
          </cell>
          <cell r="C285" t="str">
            <v>Erik  Rivera   Garcia</v>
          </cell>
          <cell r="D285" t="str">
            <v>Operador de Montacarga</v>
          </cell>
          <cell r="E285">
            <v>40217</v>
          </cell>
          <cell r="F285">
            <v>9720</v>
          </cell>
          <cell r="G285" t="str">
            <v>RECEPCION CD A</v>
          </cell>
          <cell r="H285" t="str">
            <v>Jose Alexis Izaguirre  Lopez</v>
          </cell>
        </row>
        <row r="285">
          <cell r="J285">
            <v>29832</v>
          </cell>
          <cell r="K285" t="str">
            <v>SAN PEDRO SULA-SEMANAL SAN FERNANDO</v>
          </cell>
          <cell r="L285" t="str">
            <v>M</v>
          </cell>
        </row>
        <row r="285">
          <cell r="N285" t="str">
            <v>1606-1981-00554</v>
          </cell>
        </row>
        <row r="285">
          <cell r="Q285" t="str">
            <v>300-05-25</v>
          </cell>
          <cell r="R285">
            <v>474</v>
          </cell>
        </row>
        <row r="286">
          <cell r="B286">
            <v>600</v>
          </cell>
          <cell r="C286" t="str">
            <v>Olbin Bladimir Blanco  Rubio</v>
          </cell>
          <cell r="D286" t="str">
            <v>Auxiliar de Logística</v>
          </cell>
          <cell r="E286">
            <v>40217</v>
          </cell>
          <cell r="F286">
            <v>9338.2</v>
          </cell>
          <cell r="G286" t="str">
            <v>INVENTARIOS MIRAFLORES</v>
          </cell>
          <cell r="H286" t="str">
            <v>Melvin Eliodoro Hernandez</v>
          </cell>
        </row>
        <row r="286">
          <cell r="J286">
            <v>30896</v>
          </cell>
          <cell r="K286" t="str">
            <v>TEGUCIGALPA MIRAFLORES-SEMANAL</v>
          </cell>
          <cell r="L286" t="str">
            <v>M</v>
          </cell>
        </row>
        <row r="286">
          <cell r="N286" t="str">
            <v>1701-1984-04261</v>
          </cell>
        </row>
        <row r="286">
          <cell r="Q286" t="str">
            <v>300-02-11</v>
          </cell>
          <cell r="R286">
            <v>476</v>
          </cell>
        </row>
        <row r="287">
          <cell r="B287">
            <v>604</v>
          </cell>
          <cell r="C287" t="str">
            <v>Ludy Eunice Mejía   Almendarez</v>
          </cell>
          <cell r="D287" t="str">
            <v>Auxiliar de Sala Hogar</v>
          </cell>
          <cell r="E287">
            <v>40217</v>
          </cell>
          <cell r="F287">
            <v>9338.2</v>
          </cell>
          <cell r="G287" t="str">
            <v>HOGAR</v>
          </cell>
          <cell r="H287" t="str">
            <v>Ana Ruth Erazo Urquia</v>
          </cell>
        </row>
        <row r="287">
          <cell r="J287">
            <v>33141</v>
          </cell>
          <cell r="K287" t="str">
            <v>SAN PEDRO SULA-SEMANAL SAN FERNANDO</v>
          </cell>
          <cell r="L287" t="str">
            <v>F</v>
          </cell>
        </row>
        <row r="287">
          <cell r="N287" t="str">
            <v>0501-1990-10266</v>
          </cell>
        </row>
        <row r="287">
          <cell r="Q287" t="str">
            <v>200-01-10</v>
          </cell>
          <cell r="R287">
            <v>478</v>
          </cell>
        </row>
        <row r="288">
          <cell r="B288">
            <v>606</v>
          </cell>
          <cell r="C288" t="str">
            <v>Nicasio Izaguirre  Herrera</v>
          </cell>
          <cell r="D288" t="str">
            <v>Oficial de Seguridad</v>
          </cell>
          <cell r="E288">
            <v>40218</v>
          </cell>
          <cell r="F288">
            <v>9338.2</v>
          </cell>
          <cell r="G288" t="str">
            <v>SEGURIDAD METROMALL</v>
          </cell>
          <cell r="H288" t="str">
            <v>Gerardo Alfonso Colindres Rodriguez</v>
          </cell>
        </row>
        <row r="288">
          <cell r="J288">
            <v>29112</v>
          </cell>
          <cell r="K288" t="str">
            <v>TEGUCIGALPA METROMALL-SEMANAL</v>
          </cell>
          <cell r="L288" t="str">
            <v>M</v>
          </cell>
        </row>
        <row r="288">
          <cell r="N288" t="str">
            <v>0707-1979-00276</v>
          </cell>
        </row>
        <row r="288">
          <cell r="Q288" t="str">
            <v>100-03-01</v>
          </cell>
          <cell r="R288">
            <v>483</v>
          </cell>
        </row>
        <row r="289">
          <cell r="B289">
            <v>608</v>
          </cell>
          <cell r="C289" t="str">
            <v>Richer Wuilians Villeda Rios</v>
          </cell>
          <cell r="D289" t="str">
            <v>Motorista de Patrulla</v>
          </cell>
          <cell r="E289">
            <v>40224</v>
          </cell>
          <cell r="F289">
            <v>13500</v>
          </cell>
          <cell r="G289" t="str">
            <v>SEGURIDAD EJECUTIVOS</v>
          </cell>
          <cell r="H289" t="str">
            <v>Celan Rodriguez  Sanchez</v>
          </cell>
        </row>
        <row r="289">
          <cell r="J289">
            <v>28748</v>
          </cell>
          <cell r="K289" t="str">
            <v>SAN PEDRO SULA-ADMINISTRACION</v>
          </cell>
          <cell r="L289" t="str">
            <v>M</v>
          </cell>
        </row>
        <row r="289">
          <cell r="N289" t="str">
            <v>1623-1978-00674</v>
          </cell>
        </row>
        <row r="289">
          <cell r="Q289" t="str">
            <v>100-01-05</v>
          </cell>
          <cell r="R289">
            <v>484</v>
          </cell>
        </row>
        <row r="290">
          <cell r="B290">
            <v>611</v>
          </cell>
          <cell r="C290" t="str">
            <v>Cristobal Adalid  Alvarado  Matute</v>
          </cell>
          <cell r="D290" t="str">
            <v>Asistente de Mantenimiento</v>
          </cell>
          <cell r="E290">
            <v>40225</v>
          </cell>
          <cell r="F290">
            <v>11500</v>
          </cell>
          <cell r="G290" t="str">
            <v>MANTENIMIENTO</v>
          </cell>
          <cell r="H290" t="str">
            <v>Williams Antonio Perlas  Perlas</v>
          </cell>
        </row>
        <row r="290">
          <cell r="J290">
            <v>31678</v>
          </cell>
          <cell r="K290" t="str">
            <v>TEGUCIGALPA MIRAFLORES -ADMINISTRACION</v>
          </cell>
          <cell r="L290" t="str">
            <v>M</v>
          </cell>
        </row>
        <row r="290">
          <cell r="N290" t="str">
            <v>0801-1986-16311</v>
          </cell>
        </row>
        <row r="290">
          <cell r="Q290" t="str">
            <v>300-02-08</v>
          </cell>
          <cell r="R290">
            <v>485</v>
          </cell>
        </row>
        <row r="291">
          <cell r="B291">
            <v>612</v>
          </cell>
          <cell r="C291" t="str">
            <v>Leonardo Enrique Hernández   Barrera</v>
          </cell>
          <cell r="D291" t="str">
            <v>Surtidor</v>
          </cell>
          <cell r="E291">
            <v>40227</v>
          </cell>
          <cell r="F291">
            <v>9338.2</v>
          </cell>
          <cell r="G291" t="str">
            <v>SUMINISTROS</v>
          </cell>
          <cell r="H291" t="str">
            <v>Carlos Arturo Gutierrez Cuvas</v>
          </cell>
        </row>
        <row r="291">
          <cell r="J291">
            <v>33545</v>
          </cell>
          <cell r="K291" t="str">
            <v>SAN PEDRO SULA-SEMANAL SAN FERNANDO</v>
          </cell>
          <cell r="L291" t="str">
            <v>M</v>
          </cell>
        </row>
        <row r="291">
          <cell r="N291" t="str">
            <v>0501-1991-10686</v>
          </cell>
        </row>
        <row r="291">
          <cell r="Q291" t="str">
            <v>300-01-13</v>
          </cell>
          <cell r="R291">
            <v>489</v>
          </cell>
        </row>
        <row r="292">
          <cell r="B292">
            <v>615</v>
          </cell>
          <cell r="C292" t="str">
            <v>Jose Francisco Mejia  Tercero</v>
          </cell>
          <cell r="D292" t="str">
            <v>Etiquetador</v>
          </cell>
          <cell r="E292">
            <v>40231</v>
          </cell>
          <cell r="F292">
            <v>9338.2</v>
          </cell>
          <cell r="G292" t="str">
            <v>HOGAR</v>
          </cell>
          <cell r="H292" t="str">
            <v>Melvin  Alexander  Nunez  Lopez</v>
          </cell>
        </row>
        <row r="292">
          <cell r="J292">
            <v>32007</v>
          </cell>
          <cell r="K292" t="str">
            <v>TEGUCIGALPA MIRAFLORES-SEMANAL</v>
          </cell>
          <cell r="L292" t="str">
            <v>M</v>
          </cell>
          <cell r="M292" t="str">
            <v>Col. Satelite casa #27, I etapa, bloque #174   </v>
          </cell>
          <cell r="N292" t="str">
            <v>0801-1987-03399</v>
          </cell>
        </row>
        <row r="292">
          <cell r="Q292" t="str">
            <v>200-02-10</v>
          </cell>
          <cell r="R292">
            <v>491</v>
          </cell>
        </row>
        <row r="293">
          <cell r="B293">
            <v>616</v>
          </cell>
          <cell r="C293" t="str">
            <v>Francisco Javier Lopez  López</v>
          </cell>
          <cell r="D293" t="str">
            <v>Surtidor</v>
          </cell>
          <cell r="E293">
            <v>40231</v>
          </cell>
          <cell r="F293">
            <v>9338.2</v>
          </cell>
          <cell r="G293" t="str">
            <v>SUMINISTROS MIRAFLORES</v>
          </cell>
          <cell r="H293" t="str">
            <v>Joel  David Espinoza Carballo</v>
          </cell>
        </row>
        <row r="293">
          <cell r="J293">
            <v>32153</v>
          </cell>
          <cell r="K293" t="str">
            <v>TEGUCIGALPA MIRAFLORES-SEMANAL</v>
          </cell>
          <cell r="L293" t="str">
            <v>M</v>
          </cell>
        </row>
        <row r="293">
          <cell r="N293" t="str">
            <v>0511-1988-00059</v>
          </cell>
        </row>
        <row r="293">
          <cell r="Q293" t="str">
            <v>300-02-13</v>
          </cell>
          <cell r="R293">
            <v>492</v>
          </cell>
        </row>
        <row r="294">
          <cell r="B294">
            <v>623</v>
          </cell>
          <cell r="C294" t="str">
            <v>Nilson Baudilio Ramos  Carrasco</v>
          </cell>
          <cell r="D294" t="str">
            <v>Auxiliar de Logística</v>
          </cell>
          <cell r="E294">
            <v>40245</v>
          </cell>
          <cell r="F294">
            <v>9338.2</v>
          </cell>
          <cell r="G294" t="str">
            <v>INVENTARIOS MIRAFLORES</v>
          </cell>
          <cell r="H294" t="str">
            <v>Melvin Eliodoro Hernandez</v>
          </cell>
        </row>
        <row r="294">
          <cell r="J294">
            <v>32979</v>
          </cell>
          <cell r="K294" t="str">
            <v>TEGUCIGALPA MIRAFLORES-SEMANAL</v>
          </cell>
          <cell r="L294" t="str">
            <v>M</v>
          </cell>
          <cell r="M294" t="str">
            <v>Col. Satelite casa #27, I etapa, bloque #174   </v>
          </cell>
          <cell r="N294" t="str">
            <v>0703-1990-04070</v>
          </cell>
        </row>
        <row r="294">
          <cell r="Q294" t="str">
            <v>300-02-11</v>
          </cell>
          <cell r="R294">
            <v>493</v>
          </cell>
        </row>
        <row r="295">
          <cell r="B295">
            <v>626</v>
          </cell>
          <cell r="C295" t="str">
            <v>Jorge Adalberto Martinez   Lopez</v>
          </cell>
          <cell r="D295" t="str">
            <v>Oficial de Seguridad</v>
          </cell>
          <cell r="E295">
            <v>40246</v>
          </cell>
          <cell r="F295">
            <v>9338.2</v>
          </cell>
          <cell r="G295" t="str">
            <v>SEGURIDAD INTERNA MIRAFLORES</v>
          </cell>
          <cell r="H295" t="str">
            <v>Gerardo Alfonso Colindres Rodriguez</v>
          </cell>
        </row>
        <row r="295">
          <cell r="J295">
            <v>31011</v>
          </cell>
          <cell r="K295" t="str">
            <v>TEGUCIGALPA MIRAFLORES-SEMANAL</v>
          </cell>
          <cell r="L295" t="str">
            <v>M</v>
          </cell>
          <cell r="M295" t="str">
            <v>Col. Satelite casa #27, I etapa, bloque #174   </v>
          </cell>
          <cell r="N295" t="str">
            <v>1206-1984-00490</v>
          </cell>
        </row>
        <row r="295">
          <cell r="Q295" t="str">
            <v>100-02-02</v>
          </cell>
          <cell r="R295">
            <v>496</v>
          </cell>
        </row>
        <row r="296">
          <cell r="B296">
            <v>629</v>
          </cell>
          <cell r="C296" t="str">
            <v>Santos Javier Martinez  SUAZO</v>
          </cell>
          <cell r="D296" t="str">
            <v>Cobrador</v>
          </cell>
          <cell r="E296">
            <v>40254</v>
          </cell>
          <cell r="F296">
            <v>233.45</v>
          </cell>
          <cell r="G296" t="str">
            <v>CREDITOS TEGUCIGALPA</v>
          </cell>
          <cell r="H296" t="str">
            <v>Malcon Renan Rivera Ordoñez</v>
          </cell>
        </row>
        <row r="296">
          <cell r="J296">
            <v>28689</v>
          </cell>
          <cell r="K296" t="str">
            <v>TEGUCIGALPA MIRAFLORES-COMISIONES SEMANAL</v>
          </cell>
          <cell r="L296" t="str">
            <v>M</v>
          </cell>
        </row>
        <row r="296">
          <cell r="N296" t="str">
            <v>0801-1978-05941</v>
          </cell>
        </row>
        <row r="296">
          <cell r="Q296" t="str">
            <v>200-02-07</v>
          </cell>
          <cell r="R296">
            <v>498</v>
          </cell>
        </row>
        <row r="297">
          <cell r="B297">
            <v>632</v>
          </cell>
          <cell r="C297" t="str">
            <v>Isaias Edgardo  Escobar  Avila</v>
          </cell>
          <cell r="D297" t="str">
            <v>Surtidor</v>
          </cell>
          <cell r="E297">
            <v>40259</v>
          </cell>
          <cell r="F297">
            <v>9338.2</v>
          </cell>
          <cell r="G297" t="str">
            <v>SUMINISTROS MIRAFLORES</v>
          </cell>
          <cell r="H297" t="str">
            <v>Melvin Eliodoro Hernandez</v>
          </cell>
        </row>
        <row r="297">
          <cell r="J297">
            <v>33219</v>
          </cell>
          <cell r="K297" t="str">
            <v>TEGUCIGALPA MIRAFLORES-SEMANAL</v>
          </cell>
          <cell r="L297" t="str">
            <v>M</v>
          </cell>
          <cell r="M297" t="str">
            <v>Col. Satelite casa #27, I etapa, bloque #174   </v>
          </cell>
          <cell r="N297" t="str">
            <v>1809-1990-00459</v>
          </cell>
        </row>
        <row r="297">
          <cell r="Q297" t="str">
            <v>300-02-13</v>
          </cell>
          <cell r="R297">
            <v>499</v>
          </cell>
        </row>
        <row r="298">
          <cell r="B298">
            <v>640</v>
          </cell>
          <cell r="C298" t="str">
            <v>Marvin Alfonso Brizuela Galvez</v>
          </cell>
          <cell r="D298" t="str">
            <v>Auditor Junior</v>
          </cell>
          <cell r="E298">
            <v>40295</v>
          </cell>
          <cell r="F298">
            <v>21600</v>
          </cell>
          <cell r="G298" t="str">
            <v>AUDITORIA</v>
          </cell>
          <cell r="H298" t="str">
            <v>Alex Bladimir Caballero  Rivera</v>
          </cell>
        </row>
        <row r="298">
          <cell r="J298">
            <v>29947</v>
          </cell>
          <cell r="K298" t="str">
            <v>SAN PEDRO SULA-ADMINISTRACION</v>
          </cell>
          <cell r="L298" t="str">
            <v>M</v>
          </cell>
          <cell r="M298" t="str">
            <v>Col. Satelite casa #27, I etapa, bloque #174   </v>
          </cell>
          <cell r="N298" t="str">
            <v>0601-1981-07766</v>
          </cell>
        </row>
        <row r="298">
          <cell r="Q298" t="str">
            <v>100-01-03</v>
          </cell>
          <cell r="R298">
            <v>502</v>
          </cell>
        </row>
        <row r="299">
          <cell r="B299">
            <v>645</v>
          </cell>
          <cell r="C299" t="str">
            <v>Luis Enrique Corrales</v>
          </cell>
          <cell r="D299" t="str">
            <v>Oficial de Seguridad</v>
          </cell>
          <cell r="E299">
            <v>40323</v>
          </cell>
          <cell r="F299">
            <v>9338.2</v>
          </cell>
          <cell r="G299" t="str">
            <v>SEGURIDAD METROMALL</v>
          </cell>
          <cell r="H299" t="str">
            <v>Gerardo Alfonso Colindres Rodriguez</v>
          </cell>
        </row>
        <row r="299">
          <cell r="J299">
            <v>25494</v>
          </cell>
          <cell r="K299" t="str">
            <v>TEGUCIGALPA METROMALL-SEMANAL</v>
          </cell>
          <cell r="L299" t="str">
            <v>M</v>
          </cell>
        </row>
        <row r="299">
          <cell r="N299" t="str">
            <v>0615-1969-00572</v>
          </cell>
        </row>
        <row r="299">
          <cell r="Q299" t="str">
            <v>100-03-01</v>
          </cell>
          <cell r="R299">
            <v>509</v>
          </cell>
        </row>
        <row r="300">
          <cell r="B300">
            <v>646</v>
          </cell>
          <cell r="C300" t="str">
            <v>David Antonio Suazo  Espinoza</v>
          </cell>
          <cell r="D300" t="str">
            <v>Auditor Junior</v>
          </cell>
          <cell r="E300">
            <v>40325</v>
          </cell>
          <cell r="F300">
            <v>21600</v>
          </cell>
          <cell r="G300" t="str">
            <v>AUDITORIA</v>
          </cell>
          <cell r="H300" t="str">
            <v>Alex Bladimir Caballero  Rivera</v>
          </cell>
        </row>
        <row r="300">
          <cell r="J300">
            <v>31163</v>
          </cell>
          <cell r="K300" t="str">
            <v>SAN PEDRO SULA-ADMINISTRACION</v>
          </cell>
          <cell r="L300" t="str">
            <v>M</v>
          </cell>
        </row>
        <row r="300">
          <cell r="N300" t="str">
            <v>0501-1985-05894</v>
          </cell>
        </row>
        <row r="300">
          <cell r="Q300" t="str">
            <v>100-01-03</v>
          </cell>
          <cell r="R300">
            <v>512</v>
          </cell>
        </row>
        <row r="301">
          <cell r="B301">
            <v>650</v>
          </cell>
          <cell r="C301" t="str">
            <v>Osman Yobani Madrid Burgos</v>
          </cell>
          <cell r="D301" t="str">
            <v>Empacador Logística</v>
          </cell>
          <cell r="E301">
            <v>40346</v>
          </cell>
          <cell r="F301">
            <v>9338.2</v>
          </cell>
          <cell r="G301" t="str">
            <v>INVENTARIO CD A</v>
          </cell>
          <cell r="H301" t="str">
            <v>Enrique Alberto  Jordan Barahona</v>
          </cell>
        </row>
        <row r="301">
          <cell r="J301">
            <v>33419</v>
          </cell>
          <cell r="K301" t="str">
            <v>SAN PEDRO SULA-SEMANAL SAN FERNANDO</v>
          </cell>
          <cell r="L301" t="str">
            <v>M</v>
          </cell>
        </row>
        <row r="301">
          <cell r="N301" t="str">
            <v>0105-1991-00533</v>
          </cell>
        </row>
        <row r="301">
          <cell r="Q301" t="str">
            <v>300-05-16</v>
          </cell>
          <cell r="R301">
            <v>515</v>
          </cell>
        </row>
        <row r="302">
          <cell r="B302">
            <v>653</v>
          </cell>
          <cell r="C302" t="str">
            <v>Erin Lorenzo Barahona  AMAYA</v>
          </cell>
          <cell r="D302" t="str">
            <v>Vendedor Junior Moda/Deportes</v>
          </cell>
          <cell r="E302">
            <v>40352</v>
          </cell>
          <cell r="F302">
            <v>233.33</v>
          </cell>
          <cell r="G302" t="str">
            <v>MODA Y DEPORTES</v>
          </cell>
          <cell r="H302" t="str">
            <v>Ingrid Johely Hernandez  Orellana</v>
          </cell>
        </row>
        <row r="302">
          <cell r="J302">
            <v>33095</v>
          </cell>
          <cell r="K302" t="str">
            <v>SAN PEDRO SULA SAN FERNANDO-COMISIONES SEMANAL</v>
          </cell>
          <cell r="L302" t="str">
            <v>M</v>
          </cell>
        </row>
        <row r="302">
          <cell r="N302" t="str">
            <v>0821-1990-00055</v>
          </cell>
        </row>
        <row r="302">
          <cell r="Q302" t="str">
            <v>200-01-12</v>
          </cell>
          <cell r="R302">
            <v>522</v>
          </cell>
        </row>
        <row r="303">
          <cell r="B303">
            <v>668</v>
          </cell>
          <cell r="C303" t="str">
            <v>Nelson Enrique Aguilar  Motiño</v>
          </cell>
          <cell r="D303" t="str">
            <v>Auxiliar de Logística</v>
          </cell>
          <cell r="E303">
            <v>40378</v>
          </cell>
          <cell r="F303">
            <v>9338.2</v>
          </cell>
          <cell r="G303" t="str">
            <v>INVENTARIOS MIRAFLORES</v>
          </cell>
          <cell r="H303" t="str">
            <v>Melvin Eliodoro Hernandez</v>
          </cell>
        </row>
        <row r="303">
          <cell r="J303">
            <v>31926</v>
          </cell>
          <cell r="K303" t="str">
            <v>TEGUCIGALPA MIRAFLORES-SEMANAL</v>
          </cell>
          <cell r="L303" t="str">
            <v>M</v>
          </cell>
        </row>
        <row r="303">
          <cell r="N303" t="str">
            <v>0801-1987-09188</v>
          </cell>
        </row>
        <row r="303">
          <cell r="Q303" t="str">
            <v>300-02-11</v>
          </cell>
          <cell r="R303">
            <v>531</v>
          </cell>
        </row>
        <row r="304">
          <cell r="B304">
            <v>670</v>
          </cell>
          <cell r="C304" t="str">
            <v>Franklin Eduardo Gutierrez  GARCIA</v>
          </cell>
          <cell r="D304" t="str">
            <v>Empacador</v>
          </cell>
          <cell r="E304">
            <v>40380</v>
          </cell>
          <cell r="F304">
            <v>9338.2</v>
          </cell>
          <cell r="G304" t="str">
            <v>PUNTOS DE VENTA</v>
          </cell>
          <cell r="H304" t="str">
            <v>Heydy  Vanessa  Maldonado  Acosta</v>
          </cell>
        </row>
        <row r="304">
          <cell r="J304">
            <v>33459</v>
          </cell>
          <cell r="K304" t="str">
            <v>TEGUCIGALPA METROMALL-SEMANAL</v>
          </cell>
          <cell r="L304" t="str">
            <v>M</v>
          </cell>
        </row>
        <row r="304">
          <cell r="N304" t="str">
            <v>1706-1991-00330</v>
          </cell>
        </row>
        <row r="304">
          <cell r="Q304" t="str">
            <v>200-03-13</v>
          </cell>
          <cell r="R304">
            <v>537</v>
          </cell>
        </row>
        <row r="305">
          <cell r="B305">
            <v>677</v>
          </cell>
          <cell r="C305" t="str">
            <v>Hector Javier Villeda  Escobar</v>
          </cell>
          <cell r="D305" t="str">
            <v>Lider de Seguridad</v>
          </cell>
          <cell r="E305">
            <v>40390</v>
          </cell>
          <cell r="F305">
            <v>12000</v>
          </cell>
          <cell r="G305" t="str">
            <v>SEGURIDAD INTERNA</v>
          </cell>
          <cell r="H305" t="str">
            <v>Celan Rodriguez  Sanchez</v>
          </cell>
        </row>
        <row r="305">
          <cell r="J305">
            <v>31691</v>
          </cell>
          <cell r="K305" t="str">
            <v>SAN PEDRO SULA-ADMINISTRACION</v>
          </cell>
          <cell r="L305" t="str">
            <v>M</v>
          </cell>
        </row>
        <row r="305">
          <cell r="N305" t="str">
            <v>0501-1986-09500</v>
          </cell>
        </row>
        <row r="305">
          <cell r="Q305" t="str">
            <v>100-01-06</v>
          </cell>
          <cell r="R305">
            <v>538</v>
          </cell>
        </row>
        <row r="306">
          <cell r="B306">
            <v>680</v>
          </cell>
          <cell r="C306" t="str">
            <v>Rosa Emilia Vasquez  VASQUEZ</v>
          </cell>
          <cell r="D306" t="str">
            <v>Impulsadora</v>
          </cell>
          <cell r="E306">
            <v>40397</v>
          </cell>
          <cell r="F306">
            <v>9338.2</v>
          </cell>
          <cell r="G306" t="str">
            <v>VENTAS MAYOREO</v>
          </cell>
          <cell r="H306" t="str">
            <v>Ivonne Yaneth Irias  Ochoa</v>
          </cell>
        </row>
        <row r="306">
          <cell r="J306">
            <v>32147</v>
          </cell>
          <cell r="K306" t="str">
            <v>TEGUCIGALPA MIRAFLORES -ADMINISTRACION</v>
          </cell>
          <cell r="L306" t="str">
            <v>F</v>
          </cell>
        </row>
        <row r="306">
          <cell r="N306" t="str">
            <v>0801-1988-19154</v>
          </cell>
        </row>
        <row r="306">
          <cell r="Q306" t="str">
            <v>200-02-04</v>
          </cell>
          <cell r="R306">
            <v>546</v>
          </cell>
        </row>
        <row r="307">
          <cell r="B307">
            <v>682</v>
          </cell>
          <cell r="C307" t="str">
            <v>Cindy Aracely  López  Gomez</v>
          </cell>
          <cell r="D307" t="str">
            <v>Jefe de Division PDV'S</v>
          </cell>
          <cell r="E307">
            <v>40409</v>
          </cell>
          <cell r="F307">
            <v>20800</v>
          </cell>
          <cell r="G307" t="str">
            <v>PUNTOS DE VENTA</v>
          </cell>
          <cell r="H307" t="str">
            <v>Roberto Ricardo Sammur  Nazal</v>
          </cell>
        </row>
        <row r="307">
          <cell r="J307">
            <v>32842</v>
          </cell>
          <cell r="K307" t="str">
            <v>SAN PEDRO SULA-ADMINISTRACION PEDREGAL</v>
          </cell>
          <cell r="L307" t="str">
            <v>F</v>
          </cell>
        </row>
        <row r="307">
          <cell r="N307" t="str">
            <v>0512-1989-01723</v>
          </cell>
        </row>
        <row r="307">
          <cell r="Q307" t="str">
            <v>200-04-13</v>
          </cell>
          <cell r="R307">
            <v>551</v>
          </cell>
        </row>
        <row r="308">
          <cell r="B308">
            <v>686</v>
          </cell>
          <cell r="C308" t="str">
            <v>Jesus Othoman Fajardo Barahona</v>
          </cell>
          <cell r="D308" t="str">
            <v>Vendedor Mayorista</v>
          </cell>
          <cell r="E308">
            <v>40411</v>
          </cell>
          <cell r="F308">
            <v>350</v>
          </cell>
          <cell r="G308" t="str">
            <v>VENTAS MAYOREO SALA</v>
          </cell>
          <cell r="H308" t="str">
            <v>Efrain Antonio Canales Gomez</v>
          </cell>
        </row>
        <row r="308">
          <cell r="J308">
            <v>21543</v>
          </cell>
          <cell r="K308" t="str">
            <v>SAN PEDRO SULA SAN FERNANDO-COMISIONES SEMANAL</v>
          </cell>
          <cell r="L308" t="str">
            <v>M</v>
          </cell>
        </row>
        <row r="308">
          <cell r="N308" t="str">
            <v>0501-1958-06044</v>
          </cell>
        </row>
        <row r="308">
          <cell r="Q308" t="str">
            <v>200-01-06</v>
          </cell>
          <cell r="R308">
            <v>552</v>
          </cell>
        </row>
        <row r="309">
          <cell r="B309">
            <v>694</v>
          </cell>
          <cell r="C309" t="str">
            <v>Manuel Eduardo Cabezas  Ramirez</v>
          </cell>
          <cell r="D309" t="str">
            <v>Motorista</v>
          </cell>
          <cell r="E309">
            <v>40436</v>
          </cell>
          <cell r="F309">
            <v>9720</v>
          </cell>
          <cell r="G309" t="str">
            <v>LOGISTICA MIRAFLORES</v>
          </cell>
          <cell r="H309" t="str">
            <v>Nelson Alonso Rivera  Sauceda</v>
          </cell>
        </row>
        <row r="309">
          <cell r="J309">
            <v>30229</v>
          </cell>
          <cell r="K309" t="str">
            <v>TEGUCIGALPA MIRAFLORES-SEMANAL</v>
          </cell>
          <cell r="L309" t="str">
            <v>M</v>
          </cell>
        </row>
        <row r="309">
          <cell r="N309" t="str">
            <v>0801-2000-20527</v>
          </cell>
        </row>
        <row r="309">
          <cell r="Q309" t="str">
            <v>300-02-10</v>
          </cell>
          <cell r="R309">
            <v>553</v>
          </cell>
        </row>
        <row r="310">
          <cell r="B310">
            <v>700</v>
          </cell>
          <cell r="C310" t="str">
            <v>Yonis Adelid  Velasquez   Gonzalez</v>
          </cell>
          <cell r="D310" t="str">
            <v>Cajera</v>
          </cell>
          <cell r="E310">
            <v>40448</v>
          </cell>
          <cell r="F310">
            <v>9600</v>
          </cell>
          <cell r="G310" t="str">
            <v>PUNTOS DE VENTA</v>
          </cell>
          <cell r="H310" t="str">
            <v>Sinia  Saray Arteaga  hernandez</v>
          </cell>
        </row>
        <row r="310">
          <cell r="J310">
            <v>31955</v>
          </cell>
          <cell r="K310" t="str">
            <v>TEGUCIGALPA MIRAFLORES-SEMANAL</v>
          </cell>
          <cell r="L310" t="str">
            <v>F</v>
          </cell>
        </row>
        <row r="310">
          <cell r="N310" t="str">
            <v>0606-1987-00708</v>
          </cell>
        </row>
        <row r="310">
          <cell r="Q310" t="str">
            <v>200-02-13</v>
          </cell>
          <cell r="R310">
            <v>554</v>
          </cell>
        </row>
        <row r="311">
          <cell r="B311">
            <v>701</v>
          </cell>
          <cell r="C311" t="str">
            <v>Bryan Josue Alas Chavez</v>
          </cell>
          <cell r="D311" t="str">
            <v>Display</v>
          </cell>
          <cell r="E311">
            <v>40449</v>
          </cell>
          <cell r="F311">
            <v>9338.2</v>
          </cell>
          <cell r="G311" t="str">
            <v>VENTAS MAYOREO</v>
          </cell>
          <cell r="H311" t="str">
            <v>Liliam Olivia Escobar  Navarrete</v>
          </cell>
        </row>
        <row r="311">
          <cell r="J311">
            <v>33567</v>
          </cell>
          <cell r="K311" t="str">
            <v>SAN PEDRO SULA-ADMINISTRACION</v>
          </cell>
          <cell r="L311" t="str">
            <v>M</v>
          </cell>
        </row>
        <row r="311">
          <cell r="N311" t="str">
            <v>0512-1992-00288</v>
          </cell>
        </row>
        <row r="311">
          <cell r="Q311" t="str">
            <v>200-01-04</v>
          </cell>
          <cell r="R311">
            <v>555</v>
          </cell>
        </row>
        <row r="312">
          <cell r="B312">
            <v>707</v>
          </cell>
          <cell r="C312" t="str">
            <v>Onris Misael Guevara Rios</v>
          </cell>
          <cell r="D312" t="str">
            <v>Display</v>
          </cell>
          <cell r="E312">
            <v>40770</v>
          </cell>
          <cell r="F312">
            <v>9338.2</v>
          </cell>
          <cell r="G312" t="str">
            <v>VENTAS MAYOREO</v>
          </cell>
          <cell r="H312" t="str">
            <v>Ivonne Yaneth Irias  Ochoa</v>
          </cell>
        </row>
        <row r="312">
          <cell r="J312">
            <v>30911</v>
          </cell>
          <cell r="K312" t="str">
            <v>TEGUCIGALPA MIRAFLORES -ADMINISTRACION</v>
          </cell>
          <cell r="L312" t="str">
            <v>M</v>
          </cell>
        </row>
        <row r="312">
          <cell r="N312" t="str">
            <v>0606-1984-02101</v>
          </cell>
        </row>
        <row r="312">
          <cell r="Q312" t="str">
            <v>200-02-04</v>
          </cell>
          <cell r="R312">
            <v>557</v>
          </cell>
        </row>
        <row r="313">
          <cell r="B313">
            <v>708</v>
          </cell>
          <cell r="C313" t="str">
            <v>Vladimir Ernesto Paz  Urbina</v>
          </cell>
          <cell r="D313" t="str">
            <v>Gerente de Inventarios y Proyectos</v>
          </cell>
          <cell r="E313">
            <v>40493</v>
          </cell>
          <cell r="F313">
            <v>58500</v>
          </cell>
          <cell r="G313" t="str">
            <v>COMERCIAL</v>
          </cell>
          <cell r="H313" t="str">
            <v>Denis Roberto Hernandez  Oseguera</v>
          </cell>
        </row>
        <row r="313">
          <cell r="J313">
            <v>27217</v>
          </cell>
          <cell r="K313" t="str">
            <v>SAN PEDRO SULA-ADMINISTRACION</v>
          </cell>
          <cell r="L313" t="str">
            <v>M</v>
          </cell>
        </row>
        <row r="313">
          <cell r="N313" t="str">
            <v>0801-1974-03755</v>
          </cell>
        </row>
        <row r="313">
          <cell r="Q313" t="str">
            <v>200-01-03</v>
          </cell>
          <cell r="R313">
            <v>558</v>
          </cell>
        </row>
        <row r="314">
          <cell r="B314">
            <v>709</v>
          </cell>
          <cell r="C314" t="str">
            <v>José Antonio Rodriguez Escamilla</v>
          </cell>
          <cell r="D314" t="str">
            <v>Coordinador de Mantenimiento</v>
          </cell>
          <cell r="E314">
            <v>40493</v>
          </cell>
          <cell r="F314">
            <v>16200</v>
          </cell>
          <cell r="G314" t="str">
            <v>MANTENIMIENTO</v>
          </cell>
          <cell r="H314" t="str">
            <v>Denis Roberto Hernandez  Oseguera</v>
          </cell>
        </row>
        <row r="314">
          <cell r="J314">
            <v>31753</v>
          </cell>
          <cell r="K314" t="str">
            <v>SAN PEDRO SULA-ADMINISTRACION</v>
          </cell>
          <cell r="L314" t="str">
            <v>M</v>
          </cell>
        </row>
        <row r="314">
          <cell r="N314" t="str">
            <v>0510-1986-01283</v>
          </cell>
        </row>
        <row r="314">
          <cell r="Q314" t="str">
            <v>300-01-09</v>
          </cell>
          <cell r="R314">
            <v>565</v>
          </cell>
        </row>
        <row r="315">
          <cell r="B315">
            <v>710</v>
          </cell>
          <cell r="C315" t="str">
            <v>Dili Carolina Gonzalez  Osorio</v>
          </cell>
          <cell r="D315" t="str">
            <v>Asistente de Compras</v>
          </cell>
          <cell r="E315">
            <v>40497</v>
          </cell>
          <cell r="F315">
            <v>12000</v>
          </cell>
          <cell r="G315" t="str">
            <v>COMERCIAL</v>
          </cell>
          <cell r="H315" t="str">
            <v>Fernando De Leon Zaldivar Espinoza</v>
          </cell>
        </row>
        <row r="315">
          <cell r="J315">
            <v>30715</v>
          </cell>
          <cell r="K315" t="str">
            <v>SAN PEDRO SULA-ADMINISTRACION</v>
          </cell>
          <cell r="L315" t="str">
            <v>F</v>
          </cell>
        </row>
        <row r="315">
          <cell r="N315" t="str">
            <v>0501-1984-00833</v>
          </cell>
        </row>
        <row r="315">
          <cell r="Q315" t="str">
            <v>200-01-03</v>
          </cell>
          <cell r="R315">
            <v>566</v>
          </cell>
        </row>
        <row r="316">
          <cell r="B316">
            <v>711</v>
          </cell>
          <cell r="C316" t="str">
            <v>Noe Ovidio Gomez Amaya</v>
          </cell>
          <cell r="D316" t="str">
            <v>Cobrador</v>
          </cell>
          <cell r="E316">
            <v>40497</v>
          </cell>
          <cell r="F316">
            <v>250</v>
          </cell>
          <cell r="G316" t="str">
            <v>CREDITOS</v>
          </cell>
          <cell r="H316" t="str">
            <v>Pedro Hermilo Mejía  molina</v>
          </cell>
        </row>
        <row r="316">
          <cell r="J316">
            <v>31713</v>
          </cell>
          <cell r="K316" t="str">
            <v>SAN PEDRO SULA SAN FERNANDO-COMISIONES SEMANAL</v>
          </cell>
          <cell r="L316" t="str">
            <v>M</v>
          </cell>
        </row>
        <row r="316">
          <cell r="N316" t="str">
            <v>0501-1986-10562</v>
          </cell>
        </row>
        <row r="316">
          <cell r="Q316" t="str">
            <v>200-01-07</v>
          </cell>
          <cell r="R316">
            <v>572</v>
          </cell>
        </row>
        <row r="317">
          <cell r="B317">
            <v>712</v>
          </cell>
          <cell r="C317" t="str">
            <v>Jorge Alexander  Torres  Faraj</v>
          </cell>
          <cell r="D317" t="str">
            <v>Programador</v>
          </cell>
          <cell r="E317">
            <v>40501</v>
          </cell>
          <cell r="F317">
            <v>24840</v>
          </cell>
          <cell r="G317" t="str">
            <v>INFORMATICA</v>
          </cell>
          <cell r="H317" t="str">
            <v>Rafael Gustavo Ajuria  Cruz</v>
          </cell>
        </row>
        <row r="317">
          <cell r="J317">
            <v>29044</v>
          </cell>
          <cell r="K317" t="str">
            <v>SAN PEDRO SULA-ADMINISTRACION</v>
          </cell>
          <cell r="L317" t="str">
            <v>M</v>
          </cell>
        </row>
        <row r="317">
          <cell r="N317" t="str">
            <v>0501-1979-05350</v>
          </cell>
        </row>
        <row r="317">
          <cell r="Q317" t="str">
            <v>300-01-04</v>
          </cell>
          <cell r="R317">
            <v>574</v>
          </cell>
        </row>
        <row r="318">
          <cell r="B318">
            <v>714</v>
          </cell>
          <cell r="C318" t="str">
            <v>Cindy Estefania Robles Rodriguez</v>
          </cell>
          <cell r="D318" t="str">
            <v>Auxiliar de Centro de Llamadas</v>
          </cell>
          <cell r="E318">
            <v>40503</v>
          </cell>
          <cell r="F318">
            <v>9845.28</v>
          </cell>
          <cell r="G318" t="str">
            <v>SERVICIO AL CLIENTE</v>
          </cell>
          <cell r="H318" t="str">
            <v>Raul Ernesto Portillo Ordoñez</v>
          </cell>
        </row>
        <row r="318">
          <cell r="J318">
            <v>33189</v>
          </cell>
          <cell r="K318" t="str">
            <v>SAN PEDRO SULA-ADMINISTRACION</v>
          </cell>
          <cell r="L318" t="str">
            <v>F</v>
          </cell>
        </row>
        <row r="318">
          <cell r="N318" t="str">
            <v>0501-1992-01605</v>
          </cell>
        </row>
        <row r="318">
          <cell r="Q318" t="str">
            <v>300-01-08</v>
          </cell>
          <cell r="R318">
            <v>576</v>
          </cell>
        </row>
        <row r="319">
          <cell r="B319">
            <v>727</v>
          </cell>
          <cell r="C319" t="str">
            <v>Carlos Humberto Sanchez   Sanchez</v>
          </cell>
          <cell r="D319" t="str">
            <v>Auxiliar de Logística</v>
          </cell>
          <cell r="E319">
            <v>40546</v>
          </cell>
          <cell r="F319">
            <v>9338.2</v>
          </cell>
          <cell r="G319" t="str">
            <v>INVENTARIOS MIRAFLORES</v>
          </cell>
          <cell r="H319" t="str">
            <v>Melvin Eliodoro Hernandez</v>
          </cell>
        </row>
        <row r="319">
          <cell r="J319">
            <v>32050</v>
          </cell>
          <cell r="K319" t="str">
            <v>TEGUCIGALPA MIRAFLORES-SEMANAL</v>
          </cell>
          <cell r="L319" t="str">
            <v>M</v>
          </cell>
        </row>
        <row r="319">
          <cell r="N319" t="str">
            <v>0610-1987-00527</v>
          </cell>
        </row>
        <row r="319">
          <cell r="Q319" t="str">
            <v>300-02-11</v>
          </cell>
          <cell r="R319">
            <v>577</v>
          </cell>
        </row>
        <row r="320">
          <cell r="B320">
            <v>731</v>
          </cell>
          <cell r="C320" t="str">
            <v>Jean Carlo Zelaya   Sandoval</v>
          </cell>
          <cell r="D320" t="str">
            <v>Empacador Logística</v>
          </cell>
          <cell r="E320">
            <v>40546</v>
          </cell>
          <cell r="F320">
            <v>9338.2</v>
          </cell>
          <cell r="G320" t="str">
            <v>DISTRIBUCION MIRAFLORES</v>
          </cell>
          <cell r="H320" t="str">
            <v>Nelson Alonso Rivera  Sauceda</v>
          </cell>
        </row>
        <row r="320">
          <cell r="J320">
            <v>32402</v>
          </cell>
          <cell r="K320" t="str">
            <v>TEGUCIGALPA MIRAFLORES-SEMANAL</v>
          </cell>
          <cell r="L320" t="str">
            <v>M</v>
          </cell>
        </row>
        <row r="320">
          <cell r="N320" t="str">
            <v>0801-1989-07463</v>
          </cell>
        </row>
        <row r="320">
          <cell r="Q320" t="str">
            <v>300-02-12</v>
          </cell>
          <cell r="R320">
            <v>578</v>
          </cell>
        </row>
        <row r="321">
          <cell r="B321">
            <v>737</v>
          </cell>
          <cell r="C321" t="str">
            <v>Braysy Alejandra Garcia Paz</v>
          </cell>
          <cell r="D321" t="str">
            <v>Supervisora de Puntos de Venta</v>
          </cell>
          <cell r="E321">
            <v>42009</v>
          </cell>
          <cell r="F321">
            <v>14000</v>
          </cell>
          <cell r="G321" t="str">
            <v>PUNTOS DE VENTA</v>
          </cell>
          <cell r="H321" t="str">
            <v>Karen Nohelia Romero  Aquino</v>
          </cell>
        </row>
        <row r="321">
          <cell r="J321">
            <v>33519</v>
          </cell>
          <cell r="K321" t="str">
            <v>SAN PEDRO SULA-ADMINISTRACION</v>
          </cell>
          <cell r="L321" t="str">
            <v>F</v>
          </cell>
        </row>
        <row r="321">
          <cell r="N321" t="str">
            <v>0105-1991-09998</v>
          </cell>
        </row>
        <row r="321">
          <cell r="Q321" t="str">
            <v>200-01-13</v>
          </cell>
          <cell r="R321">
            <v>580</v>
          </cell>
        </row>
        <row r="322">
          <cell r="B322">
            <v>739</v>
          </cell>
          <cell r="C322" t="str">
            <v>Sindy Dayana  Elvir   Vallejo</v>
          </cell>
          <cell r="D322" t="str">
            <v>Lider de Equipo</v>
          </cell>
          <cell r="E322">
            <v>40560</v>
          </cell>
          <cell r="F322">
            <v>9338.2</v>
          </cell>
          <cell r="G322" t="str">
            <v>HOGAR</v>
          </cell>
          <cell r="H322" t="str">
            <v>Eder Alberto  Escalante  Lopez</v>
          </cell>
        </row>
        <row r="322">
          <cell r="J322">
            <v>32501</v>
          </cell>
          <cell r="K322" t="str">
            <v>TEGUCIGALPA METROMALL-SEMANAL</v>
          </cell>
          <cell r="L322" t="str">
            <v>F</v>
          </cell>
        </row>
        <row r="322">
          <cell r="N322" t="str">
            <v>0801-1989-02463</v>
          </cell>
        </row>
        <row r="322">
          <cell r="Q322" t="str">
            <v>200-03-10</v>
          </cell>
          <cell r="R322">
            <v>581</v>
          </cell>
        </row>
        <row r="323">
          <cell r="B323">
            <v>752</v>
          </cell>
          <cell r="C323" t="str">
            <v>Oscar Nahun Flores   Moncada</v>
          </cell>
          <cell r="D323" t="str">
            <v>Oficial de Seguridad</v>
          </cell>
          <cell r="E323">
            <v>40570</v>
          </cell>
          <cell r="F323">
            <v>9338.2</v>
          </cell>
          <cell r="G323" t="str">
            <v>SEGURIDAD PEDREGAL</v>
          </cell>
          <cell r="H323" t="str">
            <v>Celan Rodriguez  Sanchez</v>
          </cell>
        </row>
        <row r="323">
          <cell r="J323">
            <v>31569</v>
          </cell>
          <cell r="K323" t="str">
            <v>SAN PEDRO SULA -SEMANAL PEDREGAL</v>
          </cell>
          <cell r="L323" t="str">
            <v>M</v>
          </cell>
        </row>
        <row r="323">
          <cell r="N323" t="str">
            <v>0711-1986-00106</v>
          </cell>
        </row>
        <row r="323">
          <cell r="Q323" t="str">
            <v>100-04-01</v>
          </cell>
          <cell r="R323">
            <v>584</v>
          </cell>
        </row>
        <row r="324">
          <cell r="B324">
            <v>763</v>
          </cell>
          <cell r="C324" t="str">
            <v>Francis Omar Reyes Gabarrete</v>
          </cell>
          <cell r="D324" t="str">
            <v>Guardia de Patrulla</v>
          </cell>
          <cell r="E324">
            <v>40582</v>
          </cell>
          <cell r="F324">
            <v>12500</v>
          </cell>
          <cell r="G324" t="str">
            <v>SEGURIDAD EJECUTIVOS</v>
          </cell>
          <cell r="H324" t="str">
            <v>Celan Rodriguez  Sanchez</v>
          </cell>
        </row>
        <row r="324">
          <cell r="J324">
            <v>32698</v>
          </cell>
          <cell r="K324" t="str">
            <v>SAN PEDRO SULA-ADMINISTRACION</v>
          </cell>
          <cell r="L324" t="str">
            <v>M</v>
          </cell>
        </row>
        <row r="324">
          <cell r="N324" t="str">
            <v>1415-1989-00129</v>
          </cell>
        </row>
        <row r="324">
          <cell r="Q324" t="str">
            <v>100-01-05</v>
          </cell>
          <cell r="R324">
            <v>586</v>
          </cell>
        </row>
        <row r="325">
          <cell r="B325">
            <v>771</v>
          </cell>
          <cell r="C325" t="str">
            <v>Annuar Fabricio Perdomo  Lanza</v>
          </cell>
          <cell r="D325" t="str">
            <v>Asistente de RSE</v>
          </cell>
          <cell r="E325">
            <v>40595</v>
          </cell>
          <cell r="F325">
            <v>10800</v>
          </cell>
          <cell r="G325" t="str">
            <v>RESPONSABILIDAD SOCIAL</v>
          </cell>
          <cell r="H325" t="str">
            <v>Elisa  Mercedes Pineda Pineda</v>
          </cell>
        </row>
        <row r="325">
          <cell r="J325">
            <v>33072</v>
          </cell>
          <cell r="K325" t="str">
            <v>SAN PEDRO SULA-ADMINISTRACION</v>
          </cell>
          <cell r="L325" t="str">
            <v>M</v>
          </cell>
        </row>
        <row r="325">
          <cell r="N325" t="str">
            <v>0501-1990-07552</v>
          </cell>
        </row>
        <row r="325">
          <cell r="Q325" t="str">
            <v>300-01-21</v>
          </cell>
          <cell r="R325">
            <v>587</v>
          </cell>
        </row>
        <row r="326">
          <cell r="B326">
            <v>775</v>
          </cell>
          <cell r="C326" t="str">
            <v>Alejandra Maria Lanza Lagos</v>
          </cell>
          <cell r="D326" t="str">
            <v>Auxiliar Sala Moda/Deportes</v>
          </cell>
          <cell r="E326">
            <v>40596</v>
          </cell>
          <cell r="F326">
            <v>9338.2</v>
          </cell>
          <cell r="G326" t="str">
            <v>MODA Y DEPORTES</v>
          </cell>
          <cell r="H326" t="str">
            <v>Ingrid Lorena Carranza  Oliva</v>
          </cell>
        </row>
        <row r="326">
          <cell r="J326">
            <v>33199</v>
          </cell>
          <cell r="K326" t="str">
            <v>TEGUCIGALPA METROMALL-SEMANAL</v>
          </cell>
          <cell r="L326" t="str">
            <v>F</v>
          </cell>
        </row>
        <row r="326">
          <cell r="N326" t="str">
            <v>0801-1991-05303</v>
          </cell>
        </row>
        <row r="326">
          <cell r="Q326" t="str">
            <v>200-03-12</v>
          </cell>
          <cell r="R326">
            <v>588</v>
          </cell>
        </row>
        <row r="327">
          <cell r="B327">
            <v>778</v>
          </cell>
          <cell r="C327" t="str">
            <v>Bayron Leonidas Gomez Murillos</v>
          </cell>
          <cell r="D327" t="str">
            <v>Vendedor Junior</v>
          </cell>
          <cell r="E327">
            <v>40599</v>
          </cell>
          <cell r="F327">
            <v>233.33</v>
          </cell>
          <cell r="G327" t="str">
            <v>ELECTRO</v>
          </cell>
          <cell r="H327" t="str">
            <v>Gina Maria  Aguirre Lanza</v>
          </cell>
        </row>
        <row r="327">
          <cell r="J327">
            <v>33046</v>
          </cell>
          <cell r="K327" t="str">
            <v>SAN PEDRO SULA SAN FERNANDO-COMISIONES SEMANAL</v>
          </cell>
          <cell r="L327" t="str">
            <v>M</v>
          </cell>
        </row>
        <row r="327">
          <cell r="N327" t="str">
            <v>0512-1990-00915</v>
          </cell>
        </row>
        <row r="327">
          <cell r="Q327" t="str">
            <v>200-01-11</v>
          </cell>
          <cell r="R327">
            <v>589</v>
          </cell>
        </row>
        <row r="328">
          <cell r="B328">
            <v>779</v>
          </cell>
          <cell r="C328" t="str">
            <v>Julio Cesar Moya Palma</v>
          </cell>
          <cell r="D328" t="str">
            <v>Surtidor</v>
          </cell>
          <cell r="E328">
            <v>40599</v>
          </cell>
          <cell r="F328">
            <v>9338.2</v>
          </cell>
          <cell r="G328" t="str">
            <v>DESPACHO CD</v>
          </cell>
          <cell r="H328" t="str">
            <v>Selvin Ramos  Ramos</v>
          </cell>
        </row>
        <row r="328">
          <cell r="J328">
            <v>32648</v>
          </cell>
          <cell r="K328" t="str">
            <v>SAN PEDRO SULA-SEMANAL SAN FERNANDO</v>
          </cell>
          <cell r="L328" t="str">
            <v>M</v>
          </cell>
          <cell r="M328" t="str">
            <v>Col. Geisa 11 y 12, casa #1133 5 5 </v>
          </cell>
          <cell r="N328" t="str">
            <v>0501-1989-06276</v>
          </cell>
        </row>
        <row r="328">
          <cell r="Q328" t="str">
            <v>300-05-23</v>
          </cell>
          <cell r="R328">
            <v>591</v>
          </cell>
        </row>
        <row r="329">
          <cell r="B329">
            <v>781</v>
          </cell>
          <cell r="C329" t="str">
            <v>Delmer Geovanny Matheu Avelar</v>
          </cell>
          <cell r="D329" t="str">
            <v>Motorista</v>
          </cell>
          <cell r="E329">
            <v>40602</v>
          </cell>
          <cell r="F329">
            <v>9720</v>
          </cell>
          <cell r="G329" t="str">
            <v>TRANSPORTE CD</v>
          </cell>
          <cell r="H329" t="str">
            <v>Raul Antonio Sanchez  Castellanos</v>
          </cell>
        </row>
        <row r="329">
          <cell r="J329">
            <v>31560</v>
          </cell>
          <cell r="K329" t="str">
            <v>SAN PEDRO SULA-SEMANAL SAN FERNANDO</v>
          </cell>
          <cell r="L329" t="str">
            <v>M</v>
          </cell>
          <cell r="M329" t="str">
            <v>Bo. Cabañas 14 y 15 ave. 11 y 12 11 y 12 </v>
          </cell>
          <cell r="N329" t="str">
            <v>0501-1986-05251</v>
          </cell>
          <cell r="O329" t="str">
            <v>9752-8019</v>
          </cell>
        </row>
        <row r="329">
          <cell r="Q329" t="str">
            <v>300-05-22</v>
          </cell>
          <cell r="R329">
            <v>592</v>
          </cell>
        </row>
        <row r="330">
          <cell r="B330">
            <v>782</v>
          </cell>
          <cell r="C330" t="str">
            <v>Asthildur Osk Eiinarsdottir</v>
          </cell>
          <cell r="D330" t="str">
            <v>Directora Regional</v>
          </cell>
          <cell r="E330">
            <v>40602</v>
          </cell>
          <cell r="F330">
            <v>100000</v>
          </cell>
          <cell r="G330" t="str">
            <v>COMERCIAL</v>
          </cell>
          <cell r="H330" t="str">
            <v>Mario Roberto Faraj Faraj</v>
          </cell>
        </row>
        <row r="330">
          <cell r="J330">
            <v>25232</v>
          </cell>
          <cell r="K330" t="str">
            <v>SAN PEDRO SULA-CONFIDENCIAL</v>
          </cell>
          <cell r="L330" t="str">
            <v>F</v>
          </cell>
          <cell r="M330" t="str">
            <v>Col. Geisa 11 y 12, casa #1133 5 5 </v>
          </cell>
          <cell r="N330" t="str">
            <v>1707-2006-04796</v>
          </cell>
        </row>
        <row r="330">
          <cell r="Q330" t="str">
            <v>200-01-03</v>
          </cell>
          <cell r="R330">
            <v>593</v>
          </cell>
        </row>
        <row r="331">
          <cell r="B331">
            <v>783</v>
          </cell>
          <cell r="C331" t="str">
            <v>Rafael Antonio Argeñal Urquia</v>
          </cell>
          <cell r="D331" t="str">
            <v>Auditor Junior</v>
          </cell>
          <cell r="E331">
            <v>40602</v>
          </cell>
          <cell r="F331">
            <v>21600</v>
          </cell>
          <cell r="G331" t="str">
            <v>AUDITORIA</v>
          </cell>
          <cell r="H331" t="str">
            <v>Alex Bladimir Caballero  Rivera</v>
          </cell>
        </row>
        <row r="331">
          <cell r="J331">
            <v>30327</v>
          </cell>
          <cell r="K331" t="str">
            <v>SAN PEDRO SULA-ADMINISTRACION</v>
          </cell>
          <cell r="L331" t="str">
            <v>M</v>
          </cell>
          <cell r="M331" t="str">
            <v>Col. Geisa 11 y 12, casa #1133 5 5 </v>
          </cell>
          <cell r="N331" t="str">
            <v>0501-1983-02040</v>
          </cell>
          <cell r="O331" t="str">
            <v>9752-8019</v>
          </cell>
        </row>
        <row r="331">
          <cell r="Q331" t="str">
            <v>100-01-03</v>
          </cell>
          <cell r="R331">
            <v>594</v>
          </cell>
        </row>
        <row r="332">
          <cell r="B332">
            <v>785</v>
          </cell>
          <cell r="C332" t="str">
            <v>Irma Patricia Gomez</v>
          </cell>
          <cell r="D332" t="str">
            <v>Auxiliar de Sala Hogar</v>
          </cell>
          <cell r="E332">
            <v>40603</v>
          </cell>
          <cell r="F332">
            <v>9338.2</v>
          </cell>
          <cell r="G332" t="str">
            <v>HOGAR</v>
          </cell>
          <cell r="H332" t="str">
            <v>Ana Ruth Erazo Urquia</v>
          </cell>
        </row>
        <row r="332">
          <cell r="J332">
            <v>32260</v>
          </cell>
          <cell r="K332" t="str">
            <v>SAN PEDRO SULA-SEMANAL SAN FERNANDO</v>
          </cell>
          <cell r="L332" t="str">
            <v>F</v>
          </cell>
          <cell r="M332" t="str">
            <v>Bo. Cabañas 14 y 15 ave. 11 y 12 11 y 12 </v>
          </cell>
          <cell r="N332" t="str">
            <v>1626-1988-00220</v>
          </cell>
          <cell r="O332" t="str">
            <v>9752-8019</v>
          </cell>
        </row>
        <row r="332">
          <cell r="Q332" t="str">
            <v>200-01-10</v>
          </cell>
          <cell r="R332">
            <v>595</v>
          </cell>
        </row>
        <row r="333">
          <cell r="B333">
            <v>787</v>
          </cell>
          <cell r="C333" t="str">
            <v>Cesar Josue Hernández  Zambrano</v>
          </cell>
          <cell r="D333" t="str">
            <v>Etiquetador</v>
          </cell>
          <cell r="E333">
            <v>40603</v>
          </cell>
          <cell r="F333">
            <v>9338.2</v>
          </cell>
          <cell r="G333" t="str">
            <v>LOGISTICA</v>
          </cell>
          <cell r="H333" t="str">
            <v>Carlos Arturo Gutierrez Cuvas</v>
          </cell>
        </row>
        <row r="333">
          <cell r="J333">
            <v>33025</v>
          </cell>
          <cell r="K333" t="str">
            <v>SAN PEDRO SULA-SEMANAL SAN FERNANDO</v>
          </cell>
          <cell r="L333" t="str">
            <v>M</v>
          </cell>
          <cell r="M333" t="str">
            <v>Col. Geisa 11 y 12, casa #1133 5 5 </v>
          </cell>
          <cell r="N333" t="str">
            <v>0512-1990-00844</v>
          </cell>
          <cell r="O333" t="str">
            <v>9790-1353</v>
          </cell>
        </row>
        <row r="333">
          <cell r="Q333" t="str">
            <v>300-01-10</v>
          </cell>
          <cell r="R333">
            <v>599</v>
          </cell>
        </row>
        <row r="334">
          <cell r="B334">
            <v>789</v>
          </cell>
          <cell r="C334" t="str">
            <v>Nelly Del carmen Marquez Vasquez</v>
          </cell>
          <cell r="D334" t="str">
            <v>Coordinador SAC</v>
          </cell>
          <cell r="E334">
            <v>40777</v>
          </cell>
          <cell r="F334">
            <v>10260</v>
          </cell>
          <cell r="G334" t="str">
            <v>SERVICIO AL CLIENTE</v>
          </cell>
          <cell r="H334" t="str">
            <v>Diana Melissa Guzman Amaya</v>
          </cell>
        </row>
        <row r="334">
          <cell r="J334">
            <v>33699</v>
          </cell>
          <cell r="K334" t="str">
            <v>SAN PEDRO SULA-ADMINISTRACION</v>
          </cell>
          <cell r="L334" t="str">
            <v>F</v>
          </cell>
          <cell r="M334" t="str">
            <v>Col. Geisa 11 y 12, casa #1133 5 5 </v>
          </cell>
          <cell r="N334" t="str">
            <v>0501-1992-05693</v>
          </cell>
          <cell r="O334" t="str">
            <v>9752-8019</v>
          </cell>
        </row>
        <row r="334">
          <cell r="Q334" t="str">
            <v>300-01-08</v>
          </cell>
          <cell r="R334">
            <v>600</v>
          </cell>
        </row>
        <row r="335">
          <cell r="B335">
            <v>796</v>
          </cell>
          <cell r="C335" t="str">
            <v>Jeyssel  Paola Rios Rodriguez</v>
          </cell>
          <cell r="D335" t="str">
            <v>Recepcionista de Seguridad</v>
          </cell>
          <cell r="E335">
            <v>40784</v>
          </cell>
          <cell r="F335">
            <v>10000</v>
          </cell>
          <cell r="G335" t="str">
            <v>SEGURIDAD INTERNA</v>
          </cell>
          <cell r="H335" t="str">
            <v>Celan Rodriguez  Sanchez</v>
          </cell>
        </row>
        <row r="335">
          <cell r="J335">
            <v>33947</v>
          </cell>
          <cell r="K335" t="str">
            <v>SAN PEDRO SULA-SEMANAL SAN FERNANDO</v>
          </cell>
          <cell r="L335" t="str">
            <v>F</v>
          </cell>
          <cell r="M335" t="str">
            <v>Bo. Cabañas 14 y 15 ave. 11 y 12 11 y 12 </v>
          </cell>
          <cell r="N335" t="str">
            <v>0501-1993-01022</v>
          </cell>
          <cell r="O335" t="str">
            <v>9752-8019</v>
          </cell>
        </row>
        <row r="335">
          <cell r="Q335" t="str">
            <v>100-01-06</v>
          </cell>
          <cell r="R335">
            <v>604</v>
          </cell>
        </row>
        <row r="336">
          <cell r="B336">
            <v>799</v>
          </cell>
          <cell r="C336" t="str">
            <v>Virginia Margarita Zuniga Rapalo</v>
          </cell>
          <cell r="D336" t="str">
            <v>Auxiliar Sala Moda/Deportes</v>
          </cell>
          <cell r="E336">
            <v>40610</v>
          </cell>
          <cell r="F336">
            <v>9338.2</v>
          </cell>
          <cell r="G336" t="str">
            <v>MODA Y DEPORTES</v>
          </cell>
          <cell r="H336" t="str">
            <v>Ingrid Johely Hernandez  Orellana</v>
          </cell>
        </row>
        <row r="336">
          <cell r="J336">
            <v>33638</v>
          </cell>
          <cell r="K336" t="str">
            <v>SAN PEDRO SULA-SEMANAL SAN FERNANDO</v>
          </cell>
          <cell r="L336" t="str">
            <v>F</v>
          </cell>
          <cell r="M336" t="str">
            <v>Col. Sandoval Sorto, Sector B, Bloque #3 Principal Principal </v>
          </cell>
          <cell r="N336" t="str">
            <v>0501-1992-03753</v>
          </cell>
          <cell r="O336" t="str">
            <v>9790-1353</v>
          </cell>
        </row>
        <row r="336">
          <cell r="Q336" t="str">
            <v>200-01-12</v>
          </cell>
          <cell r="R336">
            <v>606</v>
          </cell>
        </row>
        <row r="337">
          <cell r="B337">
            <v>806</v>
          </cell>
          <cell r="C337" t="str">
            <v>Darwin Geovany Martinez Lopez</v>
          </cell>
          <cell r="D337" t="str">
            <v>Jefe de Trastienda</v>
          </cell>
          <cell r="E337">
            <v>40626</v>
          </cell>
          <cell r="F337">
            <v>14040</v>
          </cell>
          <cell r="G337" t="str">
            <v>TIENDA SUPERSTORE CEIBA</v>
          </cell>
          <cell r="H337" t="str">
            <v>Hector Enrique Mercadal Zapata</v>
          </cell>
        </row>
        <row r="337">
          <cell r="J337">
            <v>32415</v>
          </cell>
          <cell r="K337" t="str">
            <v>CEIBA-ADMINISTRACION</v>
          </cell>
          <cell r="L337" t="str">
            <v>M</v>
          </cell>
          <cell r="M337" t="str">
            <v>Col. Sandoval Sorto, Sector B, Bloque #3 Principal Principal </v>
          </cell>
          <cell r="N337" t="str">
            <v>0107-1997-02743</v>
          </cell>
          <cell r="O337" t="str">
            <v>9790-1353</v>
          </cell>
        </row>
        <row r="337">
          <cell r="Q337" t="str">
            <v>200-06-09</v>
          </cell>
          <cell r="R337">
            <v>608</v>
          </cell>
        </row>
        <row r="338">
          <cell r="B338">
            <v>818</v>
          </cell>
          <cell r="C338" t="str">
            <v>Bairon Omar Medina</v>
          </cell>
          <cell r="D338" t="str">
            <v>Empacador Logística</v>
          </cell>
          <cell r="E338">
            <v>40639</v>
          </cell>
          <cell r="F338">
            <v>9338.2</v>
          </cell>
          <cell r="G338" t="str">
            <v>INVENTARIO CD A</v>
          </cell>
          <cell r="H338" t="str">
            <v>Enrique Alberto  Jordan Barahona</v>
          </cell>
        </row>
        <row r="338">
          <cell r="J338">
            <v>33608</v>
          </cell>
          <cell r="K338" t="str">
            <v>SAN PEDRO SULA-SEMANAL SAN FERNANDO</v>
          </cell>
          <cell r="L338" t="str">
            <v>M</v>
          </cell>
          <cell r="M338" t="str">
            <v>Campo Cazenave ave #5, casa #101 2 2 </v>
          </cell>
          <cell r="N338" t="str">
            <v>1803-1992-00028</v>
          </cell>
          <cell r="O338" t="str">
            <v>9898-5040</v>
          </cell>
        </row>
        <row r="338">
          <cell r="Q338" t="str">
            <v>300-05-16</v>
          </cell>
          <cell r="R338">
            <v>609</v>
          </cell>
        </row>
        <row r="339">
          <cell r="B339">
            <v>821</v>
          </cell>
          <cell r="C339" t="str">
            <v>Alfredo Amilcar Ordoñex  Lopez</v>
          </cell>
          <cell r="D339" t="str">
            <v>Auxiliar de Inventarios Perpetuos</v>
          </cell>
          <cell r="E339">
            <v>40641</v>
          </cell>
          <cell r="F339">
            <v>9338.2</v>
          </cell>
          <cell r="G339" t="str">
            <v>INVENTARIOS PERPETUOS</v>
          </cell>
          <cell r="H339" t="str">
            <v>Juan Ramon Ferrera Pavon</v>
          </cell>
        </row>
        <row r="339">
          <cell r="J339">
            <v>32780</v>
          </cell>
          <cell r="K339" t="str">
            <v>TEGUCIGALPA MIRAFLORES-SEMANAL</v>
          </cell>
          <cell r="L339" t="str">
            <v>M</v>
          </cell>
          <cell r="M339" t="str">
            <v>Bo. Cabañas 13 y 14 Ave. 10 Y 11 10 Y 11 </v>
          </cell>
          <cell r="N339" t="str">
            <v>0801-1989-22181</v>
          </cell>
          <cell r="O339" t="str">
            <v>9572-6663</v>
          </cell>
        </row>
        <row r="339">
          <cell r="Q339" t="str">
            <v>200-02-15</v>
          </cell>
          <cell r="R339">
            <v>611</v>
          </cell>
        </row>
        <row r="340">
          <cell r="B340">
            <v>822</v>
          </cell>
          <cell r="C340" t="str">
            <v>Mariela Judith Marquez Hernandez</v>
          </cell>
          <cell r="D340" t="str">
            <v>Supervisora de Puntos de Venta</v>
          </cell>
          <cell r="E340">
            <v>40770</v>
          </cell>
          <cell r="F340">
            <v>14000</v>
          </cell>
          <cell r="G340" t="str">
            <v>PUNTOS DE VENTA</v>
          </cell>
          <cell r="H340" t="str">
            <v>Cindy Aracely  López  Gomez</v>
          </cell>
        </row>
        <row r="340">
          <cell r="J340">
            <v>33652</v>
          </cell>
          <cell r="K340" t="str">
            <v>SAN PEDRO SULA-ADMINISTRACION PEDREGAL</v>
          </cell>
          <cell r="L340" t="str">
            <v>F</v>
          </cell>
          <cell r="M340" t="str">
            <v>Bo. Cabañas 13 y 14 Ave. 10 Y 11 10 Y 11 </v>
          </cell>
          <cell r="N340" t="str">
            <v>0309-1992-00024</v>
          </cell>
          <cell r="O340" t="str">
            <v>9572-6663</v>
          </cell>
        </row>
        <row r="340">
          <cell r="Q340" t="str">
            <v>200-04-13</v>
          </cell>
          <cell r="R340">
            <v>612</v>
          </cell>
        </row>
        <row r="341">
          <cell r="B341">
            <v>838</v>
          </cell>
          <cell r="C341" t="str">
            <v>Juan Ramon Ferrera Pavon</v>
          </cell>
          <cell r="D341" t="str">
            <v>Coordinador de Inventarios Perpetuos</v>
          </cell>
          <cell r="E341">
            <v>40770</v>
          </cell>
          <cell r="F341">
            <v>14040</v>
          </cell>
          <cell r="G341" t="str">
            <v>INVENTARIOS PERPETUOS</v>
          </cell>
          <cell r="H341" t="str">
            <v>Vladimir Ernesto Paz  Urbina</v>
          </cell>
        </row>
        <row r="341">
          <cell r="J341">
            <v>30434</v>
          </cell>
          <cell r="K341" t="str">
            <v>TEGUCIGALPA MIRAFLORES -ADMINISTRACION</v>
          </cell>
          <cell r="L341" t="str">
            <v>M</v>
          </cell>
          <cell r="M341" t="str">
            <v>Campo Cazenave ave #5, casa #101 2 2 </v>
          </cell>
          <cell r="N341" t="str">
            <v>0801-1983-08245</v>
          </cell>
          <cell r="O341" t="str">
            <v>9898-5040</v>
          </cell>
        </row>
        <row r="341">
          <cell r="Q341" t="str">
            <v>200-02-15</v>
          </cell>
          <cell r="R341">
            <v>615</v>
          </cell>
        </row>
        <row r="342">
          <cell r="B342">
            <v>848</v>
          </cell>
          <cell r="C342" t="str">
            <v>Cristhian Antonio Tejeda Fernandez</v>
          </cell>
          <cell r="D342" t="str">
            <v>Vendedor Junior</v>
          </cell>
          <cell r="E342">
            <v>40848</v>
          </cell>
          <cell r="F342">
            <v>233.33</v>
          </cell>
          <cell r="G342" t="str">
            <v>ELECTRO</v>
          </cell>
          <cell r="H342" t="str">
            <v>Gina Maria  Aguirre Lanza</v>
          </cell>
        </row>
        <row r="342">
          <cell r="J342">
            <v>33759</v>
          </cell>
          <cell r="K342" t="str">
            <v>SAN PEDRO SULA SAN FERNANDO-COMISIONES SEMANAL</v>
          </cell>
          <cell r="L342" t="str">
            <v>M</v>
          </cell>
          <cell r="M342" t="str">
            <v>Campo Cazenave ave #5, casa #101 2 2 </v>
          </cell>
          <cell r="N342" t="str">
            <v>0512-1993-00852</v>
          </cell>
          <cell r="O342" t="str">
            <v>9898-5040</v>
          </cell>
        </row>
        <row r="342">
          <cell r="Q342" t="str">
            <v>200-01-11</v>
          </cell>
          <cell r="R342">
            <v>616</v>
          </cell>
        </row>
        <row r="343">
          <cell r="B343">
            <v>866</v>
          </cell>
          <cell r="C343" t="str">
            <v>Jenifer Odesa Fuentez</v>
          </cell>
          <cell r="D343" t="str">
            <v>Auxiliar Sala Moda/Deportes</v>
          </cell>
          <cell r="E343">
            <v>40777</v>
          </cell>
          <cell r="F343">
            <v>9338.2</v>
          </cell>
          <cell r="G343" t="str">
            <v>MODA Y DEPORTES</v>
          </cell>
          <cell r="H343" t="str">
            <v>Ilsa  Maribel Peraza  Turcios</v>
          </cell>
        </row>
        <row r="343">
          <cell r="J343">
            <v>32628</v>
          </cell>
          <cell r="K343" t="str">
            <v>SAN PEDRO SULA -SEMANAL PEDREGAL</v>
          </cell>
          <cell r="L343" t="str">
            <v>F</v>
          </cell>
          <cell r="M343" t="str">
            <v>Col. Jerusalen 2 2 </v>
          </cell>
          <cell r="N343" t="str">
            <v>1517-1989-00670</v>
          </cell>
          <cell r="O343" t="str">
            <v>9644-4478</v>
          </cell>
        </row>
        <row r="343">
          <cell r="Q343" t="str">
            <v>200-04-12</v>
          </cell>
          <cell r="R343">
            <v>623</v>
          </cell>
        </row>
        <row r="344">
          <cell r="B344">
            <v>919</v>
          </cell>
          <cell r="C344" t="str">
            <v>Andy Steven Tapia Minaya</v>
          </cell>
          <cell r="D344" t="str">
            <v>Surtidor</v>
          </cell>
          <cell r="E344">
            <v>40665</v>
          </cell>
          <cell r="F344">
            <v>9338.2</v>
          </cell>
          <cell r="G344" t="str">
            <v>SUMINISTROS PEDREGAL</v>
          </cell>
          <cell r="H344" t="str">
            <v>Elvin  Oswaldo Canales Gonzalez</v>
          </cell>
        </row>
        <row r="344">
          <cell r="J344">
            <v>31939</v>
          </cell>
          <cell r="K344" t="str">
            <v>SAN PEDRO SULA -SEMANAL PEDREGAL</v>
          </cell>
          <cell r="L344" t="str">
            <v>M</v>
          </cell>
          <cell r="M344" t="str">
            <v>Col. Jerusalen 2 2 </v>
          </cell>
          <cell r="N344" t="str">
            <v>0801-1987-09919</v>
          </cell>
          <cell r="O344" t="str">
            <v>9644-4478</v>
          </cell>
        </row>
        <row r="344">
          <cell r="Q344" t="str">
            <v>300-04-13</v>
          </cell>
          <cell r="R344">
            <v>626</v>
          </cell>
        </row>
        <row r="345">
          <cell r="B345">
            <v>931</v>
          </cell>
          <cell r="C345" t="str">
            <v>Victor Manuel Corea Matamoros</v>
          </cell>
          <cell r="D345" t="str">
            <v>Auxiliar de Inventarios Perpetuos</v>
          </cell>
          <cell r="E345">
            <v>40770</v>
          </cell>
          <cell r="F345">
            <v>9338.2</v>
          </cell>
          <cell r="G345" t="str">
            <v>INVENTARIOS PERPETUOS</v>
          </cell>
          <cell r="H345" t="str">
            <v>Juan Ramon Ferrera Pavon</v>
          </cell>
        </row>
        <row r="345">
          <cell r="J345">
            <v>33406</v>
          </cell>
          <cell r="K345" t="str">
            <v>TEGUCIGALPA MIRAFLORES-SEMANAL</v>
          </cell>
          <cell r="L345" t="str">
            <v>M</v>
          </cell>
          <cell r="M345" t="str">
            <v>Col Arnulfo Cantarero Lopez,Sector 3, Bl. CY, Casa 560   </v>
          </cell>
          <cell r="N345" t="str">
            <v>0801-1991-00310</v>
          </cell>
          <cell r="O345" t="str">
            <v>9853-8927</v>
          </cell>
        </row>
        <row r="345">
          <cell r="Q345" t="str">
            <v>200-02-15</v>
          </cell>
          <cell r="R345">
            <v>629</v>
          </cell>
        </row>
        <row r="346">
          <cell r="B346">
            <v>938</v>
          </cell>
          <cell r="C346" t="str">
            <v>Gerardo Enrique Luna Morales</v>
          </cell>
          <cell r="D346" t="str">
            <v>Surtidor</v>
          </cell>
          <cell r="E346">
            <v>40791</v>
          </cell>
          <cell r="F346">
            <v>9338.2</v>
          </cell>
          <cell r="G346" t="str">
            <v>RECEPCION CD</v>
          </cell>
          <cell r="H346" t="str">
            <v>Selvin Ramos  Ramos</v>
          </cell>
        </row>
        <row r="346">
          <cell r="J346">
            <v>34081</v>
          </cell>
          <cell r="K346" t="str">
            <v>SAN PEDRO SULA-SEMANAL SAN FERNANDO</v>
          </cell>
          <cell r="L346" t="str">
            <v>M</v>
          </cell>
          <cell r="M346" t="str">
            <v>Bro. Cabañas 16 y 17 Calle 17 Ave. SPS 16-17 16-17 </v>
          </cell>
          <cell r="N346" t="str">
            <v>0501-1993-04705</v>
          </cell>
          <cell r="O346" t="str">
            <v>8992-4587 9694-7931</v>
          </cell>
        </row>
        <row r="346">
          <cell r="Q346" t="str">
            <v>300-05-24</v>
          </cell>
          <cell r="R346">
            <v>630</v>
          </cell>
        </row>
        <row r="347">
          <cell r="B347">
            <v>948</v>
          </cell>
          <cell r="C347" t="str">
            <v>Janeth Eduviges Amador Canales</v>
          </cell>
          <cell r="D347" t="str">
            <v>Impulsadora</v>
          </cell>
          <cell r="E347">
            <v>40687</v>
          </cell>
          <cell r="F347">
            <v>9338.2</v>
          </cell>
          <cell r="G347" t="str">
            <v>VENTAS MAYOREO</v>
          </cell>
          <cell r="H347" t="str">
            <v>Ivonne Yaneth Irias  Ochoa</v>
          </cell>
        </row>
        <row r="347">
          <cell r="J347">
            <v>30971</v>
          </cell>
          <cell r="K347" t="str">
            <v>TEGUCIGALPA MIRAFLORES -ADMINISTRACION</v>
          </cell>
          <cell r="L347" t="str">
            <v>F</v>
          </cell>
          <cell r="M347" t="str">
            <v>Col Kenedy, Sector 1, Bl. 5   Tegucigalpa</v>
          </cell>
          <cell r="N347" t="str">
            <v>0801-1984-16833</v>
          </cell>
          <cell r="O347" t="str">
            <v>9747-0738</v>
          </cell>
        </row>
        <row r="347">
          <cell r="Q347" t="str">
            <v>200-02-04</v>
          </cell>
          <cell r="R347">
            <v>632</v>
          </cell>
        </row>
        <row r="348">
          <cell r="B348">
            <v>951</v>
          </cell>
          <cell r="C348" t="str">
            <v>Cristhian Alfredo Rivas Garcia</v>
          </cell>
          <cell r="D348" t="str">
            <v>Surtidor</v>
          </cell>
          <cell r="E348">
            <v>40777</v>
          </cell>
          <cell r="F348">
            <v>9338.2</v>
          </cell>
          <cell r="G348" t="str">
            <v>DESPACHO CD</v>
          </cell>
          <cell r="H348" t="str">
            <v>Selvin Ramos  Ramos</v>
          </cell>
        </row>
        <row r="348">
          <cell r="J348">
            <v>32729</v>
          </cell>
          <cell r="K348" t="str">
            <v>SAN PEDRO SULA-SEMANAL SAN FERNANDO</v>
          </cell>
          <cell r="L348" t="str">
            <v>M</v>
          </cell>
          <cell r="M348" t="str">
            <v>Col. Sandoval Sorto Bloque #5 Casa# 27 Bloq.05 Bloq.05 San Pedro Sula, S.E.</v>
          </cell>
          <cell r="N348" t="str">
            <v>0501-1989-10310</v>
          </cell>
          <cell r="O348" t="str">
            <v>9784-7941</v>
          </cell>
        </row>
        <row r="348">
          <cell r="Q348" t="str">
            <v>300-05-23</v>
          </cell>
          <cell r="R348">
            <v>640</v>
          </cell>
        </row>
        <row r="349">
          <cell r="B349">
            <v>953</v>
          </cell>
          <cell r="C349" t="str">
            <v>Bayron Bayardo Veles Zuniga</v>
          </cell>
          <cell r="D349" t="str">
            <v>Receptor</v>
          </cell>
          <cell r="E349">
            <v>40770</v>
          </cell>
          <cell r="F349">
            <v>9500</v>
          </cell>
          <cell r="G349" t="str">
            <v>RECEPCION CD A</v>
          </cell>
          <cell r="H349" t="str">
            <v>Jose Alexis Izaguirre  Lopez</v>
          </cell>
        </row>
        <row r="349">
          <cell r="J349">
            <v>33564</v>
          </cell>
          <cell r="K349" t="str">
            <v>SAN PEDRO SULA-SEMANAL SAN FERNANDO</v>
          </cell>
          <cell r="L349" t="str">
            <v>M</v>
          </cell>
          <cell r="M349" t="str">
            <v>Col. Satelite Bloq.#32 Casa# 6 1ra. Etapa   San Pedro Sula, S.E.</v>
          </cell>
          <cell r="N349" t="str">
            <v>1508-1991-00024</v>
          </cell>
          <cell r="O349" t="str">
            <v>9682-5019/9920-8761</v>
          </cell>
        </row>
        <row r="349">
          <cell r="Q349" t="str">
            <v>300-05-25</v>
          </cell>
          <cell r="R349">
            <v>643</v>
          </cell>
        </row>
        <row r="350">
          <cell r="B350">
            <v>960</v>
          </cell>
          <cell r="C350" t="str">
            <v>Carlos Eduardo Mercado Guerra</v>
          </cell>
          <cell r="D350" t="str">
            <v>Surtidor</v>
          </cell>
          <cell r="E350">
            <v>40805</v>
          </cell>
          <cell r="F350">
            <v>9338.2</v>
          </cell>
          <cell r="G350" t="str">
            <v>LOGISTICA DEPORTES</v>
          </cell>
          <cell r="H350" t="str">
            <v>Carlos Arturo Gutierrez Cuvas</v>
          </cell>
        </row>
        <row r="350">
          <cell r="J350">
            <v>33673</v>
          </cell>
          <cell r="K350" t="str">
            <v>SAN PEDRO SULA-SEMANAL SAN FERNANDO</v>
          </cell>
          <cell r="L350" t="str">
            <v>M</v>
          </cell>
          <cell r="M350" t="str">
            <v>Col. Reivera Hernandez 4ta. Calle 6y7 Ave. Casa# 331 SPS 4 4 San Pedro Sula, N.E.</v>
          </cell>
          <cell r="N350" t="str">
            <v>0501-1992-03009</v>
          </cell>
          <cell r="O350" t="str">
            <v>9646-3566</v>
          </cell>
        </row>
        <row r="350">
          <cell r="Q350" t="str">
            <v>300-01-15</v>
          </cell>
          <cell r="R350">
            <v>645</v>
          </cell>
        </row>
        <row r="351">
          <cell r="B351">
            <v>962</v>
          </cell>
          <cell r="C351" t="str">
            <v>Miguel Angel Bonilla Fuentes</v>
          </cell>
          <cell r="D351" t="str">
            <v>Auxiliar de Inventarios Perpetuos</v>
          </cell>
          <cell r="E351">
            <v>40770</v>
          </cell>
          <cell r="F351">
            <v>9338.2</v>
          </cell>
          <cell r="G351" t="str">
            <v>INVENTARIOS PERPETUOS</v>
          </cell>
          <cell r="H351" t="str">
            <v>Javier Enrique Euceda  Torres</v>
          </cell>
        </row>
        <row r="351">
          <cell r="J351">
            <v>33312</v>
          </cell>
          <cell r="K351" t="str">
            <v>SAN PEDRO SULA-SEMANAL SAN FERNANDO</v>
          </cell>
          <cell r="L351" t="str">
            <v>M</v>
          </cell>
          <cell r="M351" t="str">
            <v>Cal. Ayestas Calle Pasaje4 Casa#727 Principal Principal San Pedro Sula, N.E.</v>
          </cell>
          <cell r="N351" t="str">
            <v>1701-1991-00501</v>
          </cell>
          <cell r="O351" t="str">
            <v>9804-1530</v>
          </cell>
        </row>
        <row r="351">
          <cell r="Q351" t="str">
            <v>200-01-15</v>
          </cell>
          <cell r="R351">
            <v>646</v>
          </cell>
        </row>
        <row r="352">
          <cell r="B352">
            <v>964</v>
          </cell>
          <cell r="C352" t="str">
            <v>Victor Gustavo Funez Soriano</v>
          </cell>
          <cell r="D352" t="str">
            <v>Surtidor</v>
          </cell>
          <cell r="E352">
            <v>40770</v>
          </cell>
          <cell r="F352">
            <v>9338.2</v>
          </cell>
          <cell r="G352" t="str">
            <v>DESPACHO CD</v>
          </cell>
          <cell r="H352" t="str">
            <v>Selvin Ramos  Ramos</v>
          </cell>
        </row>
        <row r="352">
          <cell r="J352">
            <v>33971</v>
          </cell>
          <cell r="K352" t="str">
            <v>SAN PEDRO SULA-SEMANAL SAN FERNANDO</v>
          </cell>
          <cell r="L352" t="str">
            <v>M</v>
          </cell>
          <cell r="M352" t="str">
            <v>Col. Santa Martha casa #2, bloque #51   </v>
          </cell>
          <cell r="N352" t="str">
            <v>0501-1993-14367</v>
          </cell>
          <cell r="O352" t="str">
            <v>9724-8858</v>
          </cell>
        </row>
        <row r="352">
          <cell r="Q352" t="str">
            <v>300-05-23</v>
          </cell>
          <cell r="R352">
            <v>648</v>
          </cell>
        </row>
        <row r="353">
          <cell r="B353">
            <v>992</v>
          </cell>
          <cell r="C353" t="str">
            <v>Diana Marissela Pineda Gomez</v>
          </cell>
          <cell r="D353" t="str">
            <v>Auxiliar de Sala Hogar</v>
          </cell>
          <cell r="E353">
            <v>40882</v>
          </cell>
          <cell r="F353">
            <v>9338.2</v>
          </cell>
          <cell r="G353" t="str">
            <v>HOGAR</v>
          </cell>
          <cell r="H353" t="str">
            <v>Ana Ruth Erazo Urquia</v>
          </cell>
        </row>
        <row r="353">
          <cell r="J353">
            <v>33218</v>
          </cell>
          <cell r="K353" t="str">
            <v>SAN PEDRO SULA-SEMANAL SAN FERNANDO</v>
          </cell>
          <cell r="L353" t="str">
            <v>F</v>
          </cell>
          <cell r="M353" t="str">
            <v>Col. Asentamientos Humanos casa #2, bloque #72   </v>
          </cell>
          <cell r="N353" t="str">
            <v>0321-1991-00046</v>
          </cell>
          <cell r="O353" t="str">
            <v>9861-5783</v>
          </cell>
        </row>
        <row r="353">
          <cell r="Q353" t="str">
            <v>200-01-10</v>
          </cell>
          <cell r="R353">
            <v>650</v>
          </cell>
        </row>
        <row r="354">
          <cell r="B354">
            <v>997</v>
          </cell>
          <cell r="C354" t="str">
            <v>Abraham Orlando Hernández Sanchez</v>
          </cell>
          <cell r="D354" t="str">
            <v>Auxiliar de Inventarios Perpetuos</v>
          </cell>
          <cell r="E354">
            <v>40743</v>
          </cell>
          <cell r="F354">
            <v>9338.2</v>
          </cell>
          <cell r="G354" t="str">
            <v>INVENTARIOS PERPETUOS</v>
          </cell>
          <cell r="H354" t="str">
            <v>Javier Enrique Euceda  Torres</v>
          </cell>
        </row>
        <row r="354">
          <cell r="J354">
            <v>32216</v>
          </cell>
          <cell r="K354" t="str">
            <v>SAN PEDRO SULA-SEMANAL SAN FERNANDO</v>
          </cell>
          <cell r="L354" t="str">
            <v>M</v>
          </cell>
          <cell r="M354" t="str">
            <v>Col. San Martin casa #12, zona #2   </v>
          </cell>
          <cell r="N354" t="str">
            <v>0501-1988-02496</v>
          </cell>
          <cell r="O354" t="str">
            <v>9765-8008</v>
          </cell>
        </row>
        <row r="354">
          <cell r="Q354" t="str">
            <v>200-01-15</v>
          </cell>
          <cell r="R354">
            <v>653</v>
          </cell>
        </row>
        <row r="355">
          <cell r="B355">
            <v>1021</v>
          </cell>
          <cell r="C355" t="str">
            <v>Jessenia Jamileth Amaya Alvarenga</v>
          </cell>
          <cell r="D355" t="str">
            <v>Auxiliar Sala Moda/Deportes</v>
          </cell>
          <cell r="E355">
            <v>40784</v>
          </cell>
          <cell r="F355">
            <v>9338.2</v>
          </cell>
          <cell r="G355" t="str">
            <v>MODA Y DEPORTES</v>
          </cell>
          <cell r="H355" t="str">
            <v>Ilsa  Maribel Peraza  Turcios</v>
          </cell>
        </row>
        <row r="355">
          <cell r="J355">
            <v>32655</v>
          </cell>
          <cell r="K355" t="str">
            <v>SAN PEDRO SULA -SEMANAL PEDREGAL</v>
          </cell>
          <cell r="L355" t="str">
            <v>F</v>
          </cell>
          <cell r="M355" t="str">
            <v>Col. Pineda, La Lima   </v>
          </cell>
          <cell r="N355" t="str">
            <v>1804-1989-00671</v>
          </cell>
          <cell r="O355" t="str">
            <v>8988-3514</v>
          </cell>
        </row>
        <row r="355">
          <cell r="Q355" t="str">
            <v>200-04-12</v>
          </cell>
          <cell r="R355">
            <v>656</v>
          </cell>
        </row>
        <row r="356">
          <cell r="B356">
            <v>1032</v>
          </cell>
          <cell r="C356" t="str">
            <v>Marlon Reniery Salcedo Colindres</v>
          </cell>
          <cell r="D356" t="str">
            <v>Vendedor Tienda</v>
          </cell>
          <cell r="E356">
            <v>40756</v>
          </cell>
          <cell r="F356">
            <v>233.33</v>
          </cell>
          <cell r="G356" t="str">
            <v>ELECTRO</v>
          </cell>
          <cell r="H356" t="str">
            <v>Ranses Ramon Sierra Andino</v>
          </cell>
        </row>
        <row r="356">
          <cell r="J356">
            <v>33463</v>
          </cell>
          <cell r="K356" t="str">
            <v>TEGUCIGALPA MIRAFLORES-COMISIONES SEMANAL</v>
          </cell>
          <cell r="L356" t="str">
            <v>M</v>
          </cell>
          <cell r="M356" t="str">
            <v>Col Centro A Oeste,Zona 1, Bl. T, Casa 4722   Comayaguela</v>
          </cell>
          <cell r="N356" t="str">
            <v>0801-1991-19070</v>
          </cell>
          <cell r="O356" t="str">
            <v>9498-6975</v>
          </cell>
        </row>
        <row r="356">
          <cell r="Q356" t="str">
            <v>200-02-11</v>
          </cell>
          <cell r="R356">
            <v>658</v>
          </cell>
        </row>
        <row r="357">
          <cell r="B357">
            <v>1037</v>
          </cell>
          <cell r="C357" t="str">
            <v>Mailen Sarahy Colindres Montoya</v>
          </cell>
          <cell r="D357" t="str">
            <v>Coordinador SAC</v>
          </cell>
          <cell r="E357">
            <v>40756</v>
          </cell>
          <cell r="F357">
            <v>9338.2</v>
          </cell>
          <cell r="G357" t="str">
            <v>SERVICIO AL CLIENTE</v>
          </cell>
          <cell r="H357" t="str">
            <v>Francisco Nahum Cartagena  Reyes</v>
          </cell>
        </row>
        <row r="357">
          <cell r="J357">
            <v>33288</v>
          </cell>
          <cell r="K357" t="str">
            <v>TEGUCIGALPA MIRAFLORES -ADMINISTRACION</v>
          </cell>
          <cell r="L357" t="str">
            <v>F</v>
          </cell>
          <cell r="M357" t="str">
            <v>Col Arturo Quezada,Bl 43,Peatonal 19, Casa 5   Tegucigalpa</v>
          </cell>
          <cell r="N357" t="str">
            <v>0801-1991-09290</v>
          </cell>
          <cell r="O357" t="str">
            <v>9721-8406</v>
          </cell>
        </row>
        <row r="357">
          <cell r="Q357" t="str">
            <v>300-02-07</v>
          </cell>
          <cell r="R357">
            <v>667</v>
          </cell>
        </row>
        <row r="358">
          <cell r="B358">
            <v>1044</v>
          </cell>
          <cell r="C358" t="str">
            <v>Denis Omar Baquedano Suazo</v>
          </cell>
          <cell r="D358" t="str">
            <v>Operador de Montacarga</v>
          </cell>
          <cell r="E358">
            <v>40763</v>
          </cell>
          <cell r="F358">
            <v>9720</v>
          </cell>
          <cell r="G358" t="str">
            <v>RECEPCION CD B</v>
          </cell>
          <cell r="H358" t="str">
            <v>Francisco Nahum Cartagena  Reyes</v>
          </cell>
        </row>
        <row r="358">
          <cell r="J358">
            <v>33780</v>
          </cell>
          <cell r="K358" t="str">
            <v>SAN PEDRO SULA-SEMANAL SAN FERNANDO</v>
          </cell>
          <cell r="L358" t="str">
            <v>M</v>
          </cell>
          <cell r="M358" t="str">
            <v>Col. Esquipulas #2, casa #1822 16 y 17 16 y 17 San Pedro Sula, N.E.</v>
          </cell>
          <cell r="N358" t="str">
            <v>0501-1992-07691</v>
          </cell>
          <cell r="O358" t="str">
            <v>9964-9566</v>
          </cell>
        </row>
        <row r="358">
          <cell r="Q358" t="str">
            <v>300-05-27</v>
          </cell>
          <cell r="R358">
            <v>668</v>
          </cell>
        </row>
        <row r="359">
          <cell r="B359">
            <v>1050</v>
          </cell>
          <cell r="C359" t="str">
            <v>Noldyn  Doney  Hernández Portales</v>
          </cell>
          <cell r="D359" t="str">
            <v>Surtidor</v>
          </cell>
          <cell r="E359">
            <v>40763</v>
          </cell>
          <cell r="F359">
            <v>9338.2</v>
          </cell>
          <cell r="G359" t="str">
            <v>SUMINISTROS PEDREGAL</v>
          </cell>
          <cell r="H359" t="str">
            <v>Elvin  Oswaldo Canales Gonzalez</v>
          </cell>
        </row>
        <row r="359">
          <cell r="J359">
            <v>31532</v>
          </cell>
          <cell r="K359" t="str">
            <v>SAN PEDRO SULA -SEMANAL PEDREGAL</v>
          </cell>
          <cell r="L359" t="str">
            <v>M</v>
          </cell>
          <cell r="M359" t="str">
            <v>Col. Brisas ave. #3, casa #2312 7 y 8 7 y 8 </v>
          </cell>
          <cell r="N359" t="str">
            <v>0401-1986-00445</v>
          </cell>
          <cell r="O359" t="str">
            <v>9964-9566</v>
          </cell>
        </row>
        <row r="359">
          <cell r="Q359" t="str">
            <v>300-04-13</v>
          </cell>
          <cell r="R359">
            <v>670</v>
          </cell>
        </row>
        <row r="360">
          <cell r="B360">
            <v>1062</v>
          </cell>
          <cell r="C360" t="str">
            <v>Jorge  Daniel Vasquez Ventura</v>
          </cell>
          <cell r="D360" t="str">
            <v>Asistente de Informatica</v>
          </cell>
          <cell r="E360">
            <v>40770</v>
          </cell>
          <cell r="F360">
            <v>11448</v>
          </cell>
          <cell r="G360" t="str">
            <v>INFORMATICA</v>
          </cell>
          <cell r="H360" t="str">
            <v>Rafael Gustavo Ajuria  Cruz</v>
          </cell>
        </row>
        <row r="360">
          <cell r="J360">
            <v>33379</v>
          </cell>
          <cell r="K360" t="str">
            <v>SAN PEDRO SULA-ADMINISTRACION</v>
          </cell>
          <cell r="L360" t="str">
            <v>M</v>
          </cell>
          <cell r="M360" t="str">
            <v>Col. San Sebastian, Sector Calpules   San Pedro Sula, N.E.</v>
          </cell>
          <cell r="N360" t="str">
            <v>0501-1991-04522</v>
          </cell>
          <cell r="O360" t="str">
            <v>9911-8710</v>
          </cell>
        </row>
        <row r="360">
          <cell r="Q360" t="str">
            <v>300-01-04</v>
          </cell>
          <cell r="R360">
            <v>677</v>
          </cell>
        </row>
        <row r="361">
          <cell r="B361">
            <v>1066</v>
          </cell>
          <cell r="C361" t="str">
            <v>Digna  Felisa Hernández Banegas</v>
          </cell>
          <cell r="D361" t="str">
            <v>Recepcionista de Seguridad</v>
          </cell>
          <cell r="E361">
            <v>40773</v>
          </cell>
          <cell r="F361">
            <v>10000</v>
          </cell>
          <cell r="G361" t="str">
            <v>SEGURIDAD PEDREGAL</v>
          </cell>
          <cell r="H361" t="str">
            <v>Celan Rodriguez  Sanchez</v>
          </cell>
        </row>
        <row r="361">
          <cell r="J361">
            <v>31412</v>
          </cell>
          <cell r="K361" t="str">
            <v>SAN PEDRO SULA -SEMANAL PEDREGAL</v>
          </cell>
          <cell r="L361" t="str">
            <v>F</v>
          </cell>
          <cell r="M361" t="str">
            <v>Col. Aurora 14 y 15 ave. casa #1463 4 y 5 4 y 5 </v>
          </cell>
          <cell r="N361" t="str">
            <v>1801-1986-00047</v>
          </cell>
          <cell r="O361" t="str">
            <v>9752-6019</v>
          </cell>
        </row>
        <row r="361">
          <cell r="Q361" t="str">
            <v>100-04-01</v>
          </cell>
          <cell r="R361">
            <v>680</v>
          </cell>
        </row>
        <row r="362">
          <cell r="B362">
            <v>1068</v>
          </cell>
          <cell r="C362" t="str">
            <v>Karla  Viviana Merlos  Gonzalez</v>
          </cell>
          <cell r="D362" t="str">
            <v>Recepcionista de Seguridad</v>
          </cell>
          <cell r="E362">
            <v>40774</v>
          </cell>
          <cell r="F362">
            <v>10000</v>
          </cell>
          <cell r="G362" t="str">
            <v>SEGURIDAD PEDREGAL</v>
          </cell>
          <cell r="H362" t="str">
            <v>Celan Rodriguez  Sanchez</v>
          </cell>
        </row>
        <row r="362">
          <cell r="J362">
            <v>32021</v>
          </cell>
          <cell r="K362" t="str">
            <v>SAN PEDRO SULA -SEMANAL PEDREGAL</v>
          </cell>
          <cell r="L362" t="str">
            <v>F</v>
          </cell>
          <cell r="M362" t="str">
            <v>Col. Islas del Progreso 11 y 12 Ave. casa # 20, bloque #5 11 y 12 11 y 12 San Pedro Sula, N.E.</v>
          </cell>
          <cell r="N362" t="str">
            <v>0501-1987-08227</v>
          </cell>
          <cell r="O362" t="str">
            <v>2554-5670</v>
          </cell>
        </row>
        <row r="362">
          <cell r="Q362" t="str">
            <v>100-04-01</v>
          </cell>
          <cell r="R362">
            <v>681</v>
          </cell>
        </row>
        <row r="363">
          <cell r="B363">
            <v>1076</v>
          </cell>
          <cell r="C363" t="str">
            <v>Enrique Alberto  Jordan Barahona</v>
          </cell>
          <cell r="D363" t="str">
            <v>Jefe Control de Calidad e Inventarios</v>
          </cell>
          <cell r="E363">
            <v>40777</v>
          </cell>
          <cell r="F363">
            <v>20520</v>
          </cell>
          <cell r="G363" t="str">
            <v>INVENTARIOS CD</v>
          </cell>
          <cell r="H363" t="str">
            <v>Aldo  Hugo  Aguero  Castillo</v>
          </cell>
        </row>
        <row r="363">
          <cell r="J363">
            <v>30377</v>
          </cell>
          <cell r="K363" t="str">
            <v>SAN PEDRO SULA-ADMINISTRACION</v>
          </cell>
          <cell r="L363" t="str">
            <v>M</v>
          </cell>
          <cell r="M363" t="str">
            <v>Bo. Suyapa 13 ave. casa #24 5 y 6 5 y 6 San Pedro Sula, S.O.</v>
          </cell>
          <cell r="N363" t="str">
            <v>0801-1983-09724</v>
          </cell>
          <cell r="O363" t="str">
            <v>3399-6514</v>
          </cell>
        </row>
        <row r="363">
          <cell r="Q363" t="str">
            <v>300-05-11</v>
          </cell>
          <cell r="R363">
            <v>682</v>
          </cell>
        </row>
        <row r="364">
          <cell r="B364">
            <v>1086</v>
          </cell>
          <cell r="C364" t="str">
            <v>Nelson  Omar Trochez Bardales</v>
          </cell>
          <cell r="D364" t="str">
            <v>Receptor</v>
          </cell>
          <cell r="E364">
            <v>40847</v>
          </cell>
          <cell r="F364">
            <v>9500</v>
          </cell>
          <cell r="G364" t="str">
            <v>RECEPCION CD A</v>
          </cell>
          <cell r="H364" t="str">
            <v>Jose Alexis Izaguirre  Lopez</v>
          </cell>
        </row>
        <row r="364">
          <cell r="J364">
            <v>32734</v>
          </cell>
          <cell r="K364" t="str">
            <v>SAN PEDRO SULA-SEMANAL SAN FERNANDO</v>
          </cell>
          <cell r="L364" t="str">
            <v>M</v>
          </cell>
          <cell r="M364" t="str">
            <v>Col. Cerrito Lindo, Casa #5, bloque #18   </v>
          </cell>
          <cell r="N364" t="str">
            <v>1605-1989-00097</v>
          </cell>
          <cell r="O364" t="str">
            <v>9984-7115</v>
          </cell>
        </row>
        <row r="364">
          <cell r="Q364" t="str">
            <v>300-05-25</v>
          </cell>
          <cell r="R364">
            <v>686</v>
          </cell>
        </row>
        <row r="365">
          <cell r="B365">
            <v>1089</v>
          </cell>
          <cell r="C365" t="str">
            <v>Steve Alexander Jule Solis</v>
          </cell>
          <cell r="D365" t="str">
            <v>Auxiliar de Logística</v>
          </cell>
          <cell r="E365">
            <v>40847</v>
          </cell>
          <cell r="F365">
            <v>9338.2</v>
          </cell>
          <cell r="G365" t="str">
            <v>INVENTARIO CD C</v>
          </cell>
          <cell r="H365" t="str">
            <v>Selvin Ramos  Ramos</v>
          </cell>
        </row>
        <row r="365">
          <cell r="J365">
            <v>33872</v>
          </cell>
          <cell r="K365" t="str">
            <v>SAN PEDRO SULA-SEMANAL SAN FERNANDO</v>
          </cell>
          <cell r="L365" t="str">
            <v>M</v>
          </cell>
          <cell r="M365" t="str">
            <v>Col. Aurora 16 ave. 7 7 </v>
          </cell>
          <cell r="N365" t="str">
            <v>0501-1992-11869</v>
          </cell>
          <cell r="O365" t="str">
            <v>9854-2846</v>
          </cell>
        </row>
        <row r="365">
          <cell r="Q365" t="str">
            <v>300-05-18</v>
          </cell>
          <cell r="R365">
            <v>694</v>
          </cell>
        </row>
        <row r="366">
          <cell r="B366">
            <v>1091</v>
          </cell>
          <cell r="C366" t="str">
            <v>Mario  Josseth Guardado Medina</v>
          </cell>
          <cell r="D366" t="str">
            <v>Surtidor</v>
          </cell>
          <cell r="E366">
            <v>40847</v>
          </cell>
          <cell r="F366">
            <v>9338.2</v>
          </cell>
          <cell r="G366" t="str">
            <v>SUMINISTROS PEDREGAL</v>
          </cell>
          <cell r="H366" t="str">
            <v>Elvin  Oswaldo Canales Gonzalez</v>
          </cell>
        </row>
        <row r="366">
          <cell r="J366">
            <v>34333</v>
          </cell>
          <cell r="K366" t="str">
            <v>SAN PEDRO SULA -SEMANAL PEDREGAL</v>
          </cell>
          <cell r="L366" t="str">
            <v>M</v>
          </cell>
          <cell r="M366" t="str">
            <v>Col. Ciudad Nueva, casa #411 27 27 </v>
          </cell>
          <cell r="N366" t="str">
            <v>0501-1994-02206</v>
          </cell>
          <cell r="O366" t="str">
            <v>9854-2846</v>
          </cell>
        </row>
        <row r="366">
          <cell r="Q366" t="str">
            <v>300-04-13</v>
          </cell>
          <cell r="R366">
            <v>700</v>
          </cell>
        </row>
        <row r="367">
          <cell r="B367">
            <v>1093</v>
          </cell>
          <cell r="C367" t="str">
            <v>Yosif Cesar Lazo Ortega</v>
          </cell>
          <cell r="D367" t="str">
            <v>Receptor</v>
          </cell>
          <cell r="E367">
            <v>40847</v>
          </cell>
          <cell r="F367">
            <v>9500</v>
          </cell>
          <cell r="G367" t="str">
            <v>RECEPCION CD A</v>
          </cell>
          <cell r="H367" t="str">
            <v>Jose Alexis Izaguirre  Lopez</v>
          </cell>
        </row>
        <row r="367">
          <cell r="J367">
            <v>33977</v>
          </cell>
          <cell r="K367" t="str">
            <v>SAN PEDRO SULA-SEMANAL SAN FERNANDO</v>
          </cell>
          <cell r="L367" t="str">
            <v>M</v>
          </cell>
          <cell r="M367" t="str">
            <v>Res. Villa Olimpica   </v>
          </cell>
          <cell r="N367" t="str">
            <v>0501-1993-10637</v>
          </cell>
          <cell r="O367" t="str">
            <v>9770-1763</v>
          </cell>
        </row>
        <row r="367">
          <cell r="Q367" t="str">
            <v>300-05-25</v>
          </cell>
          <cell r="R367">
            <v>701</v>
          </cell>
        </row>
        <row r="368">
          <cell r="B368">
            <v>1096</v>
          </cell>
          <cell r="C368" t="str">
            <v>Lidia  Gabriela  Salgado Rodas</v>
          </cell>
          <cell r="D368" t="str">
            <v>Cajera</v>
          </cell>
          <cell r="E368">
            <v>40854</v>
          </cell>
          <cell r="F368">
            <v>9600</v>
          </cell>
          <cell r="G368" t="str">
            <v>PUNTOS DE VENTA</v>
          </cell>
          <cell r="H368" t="str">
            <v>Heydy  Vanessa  Maldonado  Acosta</v>
          </cell>
        </row>
        <row r="368">
          <cell r="J368">
            <v>33644</v>
          </cell>
          <cell r="K368" t="str">
            <v>TEGUCIGALPA METROMALL-SEMANAL</v>
          </cell>
          <cell r="L368" t="str">
            <v>F</v>
          </cell>
          <cell r="M368" t="str">
            <v>Col Las Torres, Sector 1, B. 30, Casa 5202   Tegucigalpa</v>
          </cell>
          <cell r="N368" t="str">
            <v>0801-1992-03533</v>
          </cell>
          <cell r="O368" t="str">
            <v>9817-0463</v>
          </cell>
        </row>
        <row r="368">
          <cell r="Q368" t="str">
            <v>200-03-13</v>
          </cell>
          <cell r="R368">
            <v>707</v>
          </cell>
        </row>
        <row r="369">
          <cell r="B369">
            <v>1097</v>
          </cell>
          <cell r="C369" t="str">
            <v>Yoni Roberto Reyes Garcia</v>
          </cell>
          <cell r="D369" t="str">
            <v>Oficial de Seguridad</v>
          </cell>
          <cell r="E369">
            <v>40784</v>
          </cell>
          <cell r="F369">
            <v>9338.2</v>
          </cell>
          <cell r="G369" t="str">
            <v>SEGURIDAD INTERNA</v>
          </cell>
          <cell r="H369" t="str">
            <v>Celan Rodriguez  Sanchez</v>
          </cell>
        </row>
        <row r="369">
          <cell r="J369">
            <v>32313</v>
          </cell>
          <cell r="K369" t="str">
            <v>SAN PEDRO SULA-SEMANAL SAN FERNANDO</v>
          </cell>
          <cell r="L369" t="str">
            <v>M</v>
          </cell>
          <cell r="M369" t="str">
            <v>Rio Lindo, Cortes   </v>
          </cell>
          <cell r="N369" t="str">
            <v>1626-1988-00289</v>
          </cell>
          <cell r="O369" t="str">
            <v>9727-8994</v>
          </cell>
        </row>
        <row r="369">
          <cell r="Q369" t="str">
            <v>100-01-06</v>
          </cell>
          <cell r="R369">
            <v>708</v>
          </cell>
        </row>
        <row r="370">
          <cell r="B370">
            <v>1108</v>
          </cell>
          <cell r="C370" t="str">
            <v>Carlos Enrique Bautista Fuentes</v>
          </cell>
          <cell r="D370" t="str">
            <v>Key Account Manager</v>
          </cell>
          <cell r="E370">
            <v>40791</v>
          </cell>
          <cell r="F370">
            <v>21650.5</v>
          </cell>
          <cell r="G370" t="str">
            <v>VENTAS MAYOREO</v>
          </cell>
          <cell r="H370" t="str">
            <v>Antonio Eduardo Palacio  Abraham</v>
          </cell>
        </row>
        <row r="370">
          <cell r="J370">
            <v>29160</v>
          </cell>
          <cell r="K370" t="str">
            <v>SAN PEDRO SULA-ADMINISTRACION</v>
          </cell>
          <cell r="L370" t="str">
            <v>M</v>
          </cell>
          <cell r="M370" t="str">
            <v>Col. Quebrada Seca, #1 ave, casa #60 1 1 </v>
          </cell>
          <cell r="N370" t="str">
            <v>1804-1979-03712</v>
          </cell>
          <cell r="O370" t="str">
            <v>9964-8904</v>
          </cell>
        </row>
        <row r="370">
          <cell r="Q370" t="str">
            <v>200-01-04</v>
          </cell>
          <cell r="R370">
            <v>709</v>
          </cell>
        </row>
        <row r="371">
          <cell r="B371">
            <v>1109</v>
          </cell>
          <cell r="C371" t="str">
            <v>Maynor Ubence Diaz Miranda</v>
          </cell>
          <cell r="D371" t="str">
            <v>Vendedor Junior</v>
          </cell>
          <cell r="E371">
            <v>40791</v>
          </cell>
          <cell r="F371">
            <v>233.33</v>
          </cell>
          <cell r="G371" t="str">
            <v>ELECTRO</v>
          </cell>
          <cell r="H371" t="str">
            <v>Luis  Fernando Iraheta Morales</v>
          </cell>
        </row>
        <row r="371">
          <cell r="J371">
            <v>33939</v>
          </cell>
          <cell r="K371" t="str">
            <v>SAN PEDRO SULA PEDREGAL-COMISIONES SEMANAL</v>
          </cell>
          <cell r="L371" t="str">
            <v>M</v>
          </cell>
          <cell r="M371" t="str">
            <v>Col. Villa Ernestina casa #19 27 27 </v>
          </cell>
          <cell r="N371" t="str">
            <v>1604-1992-00581</v>
          </cell>
          <cell r="O371" t="str">
            <v>9715-5789</v>
          </cell>
        </row>
        <row r="371">
          <cell r="Q371" t="str">
            <v>200-04-11</v>
          </cell>
          <cell r="R371">
            <v>710</v>
          </cell>
        </row>
        <row r="372">
          <cell r="B372">
            <v>1117</v>
          </cell>
          <cell r="C372" t="str">
            <v>Evelyn Vanessa Dubón Fuentes</v>
          </cell>
          <cell r="D372" t="str">
            <v>Cajera</v>
          </cell>
          <cell r="E372">
            <v>40791</v>
          </cell>
          <cell r="F372">
            <v>10000</v>
          </cell>
          <cell r="G372" t="str">
            <v>PUNTOS DE VENTA</v>
          </cell>
          <cell r="H372" t="str">
            <v>Cindy Aracely  López  Gomez</v>
          </cell>
        </row>
        <row r="372">
          <cell r="J372">
            <v>33639</v>
          </cell>
          <cell r="K372" t="str">
            <v>SAN PEDRO SULA -SEMANAL PEDREGAL</v>
          </cell>
          <cell r="L372" t="str">
            <v>F</v>
          </cell>
          <cell r="M372" t="str">
            <v>Col. La Unión, casa #49, bloque #21   </v>
          </cell>
          <cell r="N372" t="str">
            <v>0501-1992-03443</v>
          </cell>
          <cell r="O372" t="str">
            <v>9629-8820</v>
          </cell>
        </row>
        <row r="372">
          <cell r="Q372" t="str">
            <v>200-04-13</v>
          </cell>
          <cell r="R372">
            <v>711</v>
          </cell>
        </row>
        <row r="373">
          <cell r="B373">
            <v>1136</v>
          </cell>
          <cell r="C373" t="str">
            <v>Skarlet Briggiet Alvarado Sanchez</v>
          </cell>
          <cell r="D373" t="str">
            <v>Cajera</v>
          </cell>
          <cell r="E373">
            <v>40924</v>
          </cell>
          <cell r="F373">
            <v>9600</v>
          </cell>
          <cell r="G373" t="str">
            <v>PUNTOS DE VENTA</v>
          </cell>
          <cell r="H373" t="str">
            <v>Sinia  Saray Arteaga  hernandez</v>
          </cell>
        </row>
        <row r="373">
          <cell r="J373">
            <v>32887</v>
          </cell>
          <cell r="K373" t="str">
            <v>TEGUCIGALPA MIRAFLORES-SEMANAL</v>
          </cell>
          <cell r="L373" t="str">
            <v>F</v>
          </cell>
          <cell r="M373" t="str">
            <v>Col El Carrizal, Casa 14   Tegucigalpa</v>
          </cell>
          <cell r="N373" t="str">
            <v>0801-1990-04815</v>
          </cell>
          <cell r="O373" t="str">
            <v>9905-3054</v>
          </cell>
        </row>
        <row r="373">
          <cell r="Q373" t="str">
            <v>200-02-13</v>
          </cell>
          <cell r="R373">
            <v>712</v>
          </cell>
        </row>
        <row r="374">
          <cell r="B374">
            <v>1137</v>
          </cell>
          <cell r="C374" t="str">
            <v>Allan Andres Ayala  Viatoro</v>
          </cell>
          <cell r="D374" t="str">
            <v>Auxiliar de Logística</v>
          </cell>
          <cell r="E374">
            <v>40882</v>
          </cell>
          <cell r="F374">
            <v>9338.2</v>
          </cell>
          <cell r="G374" t="str">
            <v>INVENTARIOS MIRAFLORES</v>
          </cell>
          <cell r="H374" t="str">
            <v>Melvin Eliodoro Hernandez</v>
          </cell>
        </row>
        <row r="374">
          <cell r="J374">
            <v>32935</v>
          </cell>
          <cell r="K374" t="str">
            <v>TEGUCIGALPA MIRAFLORES-SEMANAL</v>
          </cell>
          <cell r="L374" t="str">
            <v>M</v>
          </cell>
          <cell r="M374" t="str">
            <v>Col La Peña, Bloque F, Casa 807 Principal Principal Tegucigalpa</v>
          </cell>
          <cell r="N374" t="str">
            <v>0801-1990-05712</v>
          </cell>
          <cell r="O374" t="str">
            <v>3301-4894</v>
          </cell>
        </row>
        <row r="374">
          <cell r="Q374" t="str">
            <v>300-02-11</v>
          </cell>
          <cell r="R374">
            <v>714</v>
          </cell>
        </row>
        <row r="375">
          <cell r="B375">
            <v>1138</v>
          </cell>
          <cell r="C375" t="str">
            <v>Santos  Alvarado Cruz</v>
          </cell>
          <cell r="D375" t="str">
            <v>Oficial de Seguridad</v>
          </cell>
          <cell r="E375">
            <v>40802</v>
          </cell>
          <cell r="F375">
            <v>9338.2</v>
          </cell>
          <cell r="G375" t="str">
            <v>SEGURIDAD PEDREGAL</v>
          </cell>
          <cell r="H375" t="str">
            <v>Celan Rodriguez  Sanchez</v>
          </cell>
        </row>
        <row r="375">
          <cell r="J375">
            <v>32082</v>
          </cell>
          <cell r="K375" t="str">
            <v>SAN PEDRO SULA -SEMANAL PEDREGAL</v>
          </cell>
          <cell r="L375" t="str">
            <v>M</v>
          </cell>
          <cell r="M375" t="str">
            <v>Col. Sandoval sector 2, ave. #7, casa #35 1 1 San Pedro Sula, S.O.</v>
          </cell>
          <cell r="N375" t="str">
            <v>1707-1987-00899</v>
          </cell>
          <cell r="O375" t="str">
            <v>9646-9328</v>
          </cell>
        </row>
        <row r="375">
          <cell r="Q375" t="str">
            <v>100-04-01</v>
          </cell>
          <cell r="R375">
            <v>717</v>
          </cell>
        </row>
        <row r="376">
          <cell r="B376">
            <v>1139</v>
          </cell>
          <cell r="C376" t="str">
            <v>José Adan  Sanchez Enamorado</v>
          </cell>
          <cell r="D376" t="str">
            <v>Oficial de Seguridad</v>
          </cell>
          <cell r="E376">
            <v>40802</v>
          </cell>
          <cell r="F376">
            <v>9338.2</v>
          </cell>
          <cell r="G376" t="str">
            <v>SEGURIDAD PEDREGAL</v>
          </cell>
          <cell r="H376" t="str">
            <v>Celan Rodriguez  Sanchez</v>
          </cell>
        </row>
        <row r="376">
          <cell r="J376">
            <v>32346</v>
          </cell>
          <cell r="K376" t="str">
            <v>SAN PEDRO SULA -SEMANAL PEDREGAL</v>
          </cell>
          <cell r="L376" t="str">
            <v>M</v>
          </cell>
          <cell r="M376" t="str">
            <v>Col. Pastor Zelaya   </v>
          </cell>
          <cell r="N376" t="str">
            <v>1623-1988-00199</v>
          </cell>
          <cell r="O376" t="str">
            <v>9648-3509</v>
          </cell>
        </row>
        <row r="376">
          <cell r="Q376" t="str">
            <v>100-04-01</v>
          </cell>
          <cell r="R376">
            <v>723</v>
          </cell>
        </row>
        <row r="377">
          <cell r="B377">
            <v>1143</v>
          </cell>
          <cell r="C377" t="str">
            <v>Gloria  Esther Garcia Perdomo</v>
          </cell>
          <cell r="D377" t="str">
            <v>Jefe Servicio al Cliente</v>
          </cell>
          <cell r="E377">
            <v>40805</v>
          </cell>
          <cell r="F377">
            <v>14767.92</v>
          </cell>
          <cell r="G377" t="str">
            <v>SERVICIO AL CLIENTE</v>
          </cell>
          <cell r="H377" t="str">
            <v>Raul Ernesto Portillo Ordoñez</v>
          </cell>
        </row>
        <row r="377">
          <cell r="J377">
            <v>30712</v>
          </cell>
          <cell r="K377" t="str">
            <v>SAN PEDRO SULA-ADMINISTRACION PEDREGAL</v>
          </cell>
          <cell r="L377" t="str">
            <v>F</v>
          </cell>
          <cell r="M377" t="str">
            <v>Col. Bogran 2 da. ave. casa #812 8 y 9 8 y 9 </v>
          </cell>
          <cell r="N377" t="str">
            <v>0501-1984-00850</v>
          </cell>
          <cell r="O377" t="str">
            <v>9648-3509</v>
          </cell>
        </row>
        <row r="377">
          <cell r="Q377" t="str">
            <v>300-04-07</v>
          </cell>
          <cell r="R377">
            <v>727</v>
          </cell>
        </row>
        <row r="378">
          <cell r="B378">
            <v>1155</v>
          </cell>
          <cell r="C378" t="str">
            <v>Eddy Alexander Quezada Trochez</v>
          </cell>
          <cell r="D378" t="str">
            <v>Empacador</v>
          </cell>
          <cell r="E378">
            <v>40924</v>
          </cell>
          <cell r="F378">
            <v>9338.2</v>
          </cell>
          <cell r="G378" t="str">
            <v>PUNTOS DE VENTA</v>
          </cell>
          <cell r="H378" t="str">
            <v>Cindy Aracely  López  Gomez</v>
          </cell>
        </row>
        <row r="378">
          <cell r="J378">
            <v>33983</v>
          </cell>
          <cell r="K378" t="str">
            <v>SAN PEDRO SULA -SEMANAL PEDREGAL</v>
          </cell>
          <cell r="L378" t="str">
            <v>M</v>
          </cell>
          <cell r="M378" t="str">
            <v>Col. Satelite, casa #22, bloque #78   </v>
          </cell>
          <cell r="N378" t="str">
            <v>0501-1993-00836</v>
          </cell>
          <cell r="O378" t="str">
            <v>9450-9193</v>
          </cell>
        </row>
        <row r="378">
          <cell r="Q378" t="str">
            <v>200-04-13</v>
          </cell>
          <cell r="R378">
            <v>731</v>
          </cell>
        </row>
        <row r="379">
          <cell r="B379">
            <v>1158</v>
          </cell>
          <cell r="C379" t="str">
            <v>Edgar Xavier Soriano Baca</v>
          </cell>
          <cell r="D379" t="str">
            <v>Asistente de Informatica</v>
          </cell>
          <cell r="E379">
            <v>40910</v>
          </cell>
          <cell r="F379">
            <v>10260</v>
          </cell>
          <cell r="G379" t="str">
            <v>INFORMATICA</v>
          </cell>
          <cell r="H379" t="str">
            <v>Guillermo Rafael Pagan Diaz del Valle</v>
          </cell>
        </row>
        <row r="379">
          <cell r="J379">
            <v>33815</v>
          </cell>
          <cell r="K379" t="str">
            <v>TEGUCIGALPA MIRAFLORES -ADMINISTRACION</v>
          </cell>
          <cell r="L379" t="str">
            <v>M</v>
          </cell>
          <cell r="M379" t="str">
            <v>Barrio Bellavista, Fte. Esc Fco Martinez Maradiaga Casa 1037   Comayaguela</v>
          </cell>
          <cell r="N379" t="str">
            <v>0801-1992-14540</v>
          </cell>
          <cell r="O379" t="str">
            <v>9450-9193</v>
          </cell>
        </row>
        <row r="379">
          <cell r="Q379" t="str">
            <v>300-02-04</v>
          </cell>
          <cell r="R379">
            <v>734</v>
          </cell>
        </row>
        <row r="380">
          <cell r="B380">
            <v>1170</v>
          </cell>
          <cell r="C380" t="str">
            <v>Cindy Michelle Milla Romero</v>
          </cell>
          <cell r="D380" t="str">
            <v>Vendedor Junior</v>
          </cell>
          <cell r="E380">
            <v>40812</v>
          </cell>
          <cell r="F380">
            <v>233.35</v>
          </cell>
          <cell r="G380" t="str">
            <v>ELECTRO</v>
          </cell>
          <cell r="H380" t="str">
            <v>Luis  Fernando Iraheta Morales</v>
          </cell>
        </row>
        <row r="380">
          <cell r="J380">
            <v>32048</v>
          </cell>
          <cell r="K380" t="str">
            <v>SAN PEDRO SULA PEDREGAL-COMISIONES SEMANAL</v>
          </cell>
          <cell r="L380" t="str">
            <v>F</v>
          </cell>
          <cell r="M380" t="str">
            <v>Col. Modelo ave. 11 y 12, casa #1110 12 12 </v>
          </cell>
          <cell r="N380" t="str">
            <v>0501-1987-09315</v>
          </cell>
          <cell r="O380" t="str">
            <v>9697-3819</v>
          </cell>
        </row>
        <row r="380">
          <cell r="Q380" t="str">
            <v>200-04-11</v>
          </cell>
          <cell r="R380">
            <v>737</v>
          </cell>
        </row>
        <row r="381">
          <cell r="B381">
            <v>1176</v>
          </cell>
          <cell r="C381" t="str">
            <v>Claudia Isabel  Hernández Portillo</v>
          </cell>
          <cell r="D381" t="str">
            <v>Cajera</v>
          </cell>
          <cell r="E381">
            <v>40812</v>
          </cell>
          <cell r="F381">
            <v>9600</v>
          </cell>
          <cell r="G381" t="str">
            <v>PUNTOS DE VENTA</v>
          </cell>
          <cell r="H381" t="str">
            <v>Cindy Aracely  López  Gomez</v>
          </cell>
        </row>
        <row r="381">
          <cell r="J381">
            <v>31516</v>
          </cell>
          <cell r="K381" t="str">
            <v>SAN PEDRO SULA -SEMANAL PEDREGAL</v>
          </cell>
          <cell r="L381" t="str">
            <v>F</v>
          </cell>
          <cell r="M381" t="str">
            <v>Col. San Martin sector #4   </v>
          </cell>
          <cell r="N381" t="str">
            <v>0501-1986-04404</v>
          </cell>
          <cell r="O381" t="str">
            <v>9831-1045</v>
          </cell>
        </row>
        <row r="381">
          <cell r="Q381" t="str">
            <v>200-04-13</v>
          </cell>
          <cell r="R381">
            <v>739</v>
          </cell>
        </row>
        <row r="382">
          <cell r="B382">
            <v>1177</v>
          </cell>
          <cell r="C382" t="str">
            <v>Allan Daniel  Gonzalez  Lara</v>
          </cell>
          <cell r="D382" t="str">
            <v>Auditor Junior</v>
          </cell>
          <cell r="E382">
            <v>40812</v>
          </cell>
          <cell r="F382">
            <v>21600</v>
          </cell>
          <cell r="G382" t="str">
            <v>AUDITORIA</v>
          </cell>
          <cell r="H382" t="str">
            <v>Carlos Arturo Gutierrez Cuvas</v>
          </cell>
        </row>
        <row r="382">
          <cell r="J382">
            <v>32222</v>
          </cell>
          <cell r="K382" t="str">
            <v>SAN PEDRO SULA-ADMINISTRACION</v>
          </cell>
          <cell r="L382" t="str">
            <v>M</v>
          </cell>
          <cell r="M382" t="str">
            <v>Col. Satelite II etapa, bloque #97   </v>
          </cell>
          <cell r="N382" t="str">
            <v>0501-1988-02964</v>
          </cell>
          <cell r="O382" t="str">
            <v>3391-4882</v>
          </cell>
        </row>
        <row r="382">
          <cell r="Q382" t="str">
            <v>100-01-03</v>
          </cell>
          <cell r="R382">
            <v>743</v>
          </cell>
        </row>
        <row r="383">
          <cell r="B383">
            <v>1187</v>
          </cell>
          <cell r="C383" t="str">
            <v>Darlin  López Rivera</v>
          </cell>
          <cell r="D383" t="str">
            <v>Surtidor</v>
          </cell>
          <cell r="E383">
            <v>40973</v>
          </cell>
          <cell r="F383">
            <v>9338.2</v>
          </cell>
          <cell r="G383" t="str">
            <v>LOGISTICA DEPORTES</v>
          </cell>
          <cell r="H383" t="str">
            <v>Carlos Arturo Gutierrez Cuvas</v>
          </cell>
        </row>
        <row r="383">
          <cell r="J383">
            <v>33253</v>
          </cell>
          <cell r="K383" t="str">
            <v>SAN PEDRO SULA-SEMANAL SAN FERNANDO</v>
          </cell>
          <cell r="L383" t="str">
            <v>M</v>
          </cell>
          <cell r="M383" t="str">
            <v>Col. Miguel Angel Pavón ave. # 15 y 14, bloque #1 9 9 </v>
          </cell>
          <cell r="N383" t="str">
            <v>1606-1991-00368</v>
          </cell>
          <cell r="O383" t="str">
            <v>8874-2698</v>
          </cell>
        </row>
        <row r="383">
          <cell r="Q383" t="str">
            <v>300-01-15</v>
          </cell>
          <cell r="R383">
            <v>752</v>
          </cell>
        </row>
        <row r="384">
          <cell r="B384">
            <v>1191</v>
          </cell>
          <cell r="C384" t="str">
            <v>Marco Tulio Portillo Hernández</v>
          </cell>
          <cell r="D384" t="str">
            <v>Surtidor</v>
          </cell>
          <cell r="E384">
            <v>40959</v>
          </cell>
          <cell r="F384">
            <v>9338.2</v>
          </cell>
          <cell r="G384" t="str">
            <v>DESPACHO CD</v>
          </cell>
          <cell r="H384" t="str">
            <v>Selvin Ramos  Ramos</v>
          </cell>
        </row>
        <row r="384">
          <cell r="J384">
            <v>32074</v>
          </cell>
          <cell r="K384" t="str">
            <v>SAN PEDRO SULA-SEMANAL SAN FERNANDO</v>
          </cell>
          <cell r="L384" t="str">
            <v>M</v>
          </cell>
          <cell r="M384" t="str">
            <v>col. Planeta pasaje #2, casa #1840, bloque #65 Principal Principal </v>
          </cell>
          <cell r="N384" t="str">
            <v>0512-1987-01373</v>
          </cell>
          <cell r="O384" t="str">
            <v>9527-8665</v>
          </cell>
        </row>
        <row r="384">
          <cell r="Q384" t="str">
            <v>300-05-23</v>
          </cell>
          <cell r="R384">
            <v>757</v>
          </cell>
        </row>
        <row r="385">
          <cell r="B385">
            <v>1216</v>
          </cell>
          <cell r="C385" t="str">
            <v>Dimas Danilo Gómez Mendez</v>
          </cell>
          <cell r="D385" t="str">
            <v>Empacador</v>
          </cell>
          <cell r="E385">
            <v>40924</v>
          </cell>
          <cell r="F385">
            <v>9338.2</v>
          </cell>
          <cell r="G385" t="str">
            <v>PUNTOS DE VENTA</v>
          </cell>
          <cell r="H385" t="str">
            <v>Cindy Aracely  López  Gomez</v>
          </cell>
        </row>
        <row r="385">
          <cell r="J385">
            <v>32227</v>
          </cell>
          <cell r="K385" t="str">
            <v>SAN PEDRO SULA -SEMANAL PEDREGAL</v>
          </cell>
          <cell r="L385" t="str">
            <v>M</v>
          </cell>
          <cell r="M385" t="str">
            <v>Col.  R. Gonzalez   </v>
          </cell>
          <cell r="N385" t="str">
            <v>1006-1988-00347</v>
          </cell>
          <cell r="O385" t="str">
            <v>9644-2649</v>
          </cell>
        </row>
        <row r="385">
          <cell r="Q385" t="str">
            <v>200-04-13</v>
          </cell>
          <cell r="R385">
            <v>759</v>
          </cell>
        </row>
        <row r="386">
          <cell r="B386">
            <v>1228</v>
          </cell>
          <cell r="C386" t="str">
            <v>Raúl Antonio Castellanos Lara</v>
          </cell>
          <cell r="D386" t="str">
            <v>Surtidor</v>
          </cell>
          <cell r="E386">
            <v>40959</v>
          </cell>
          <cell r="F386">
            <v>9338.2</v>
          </cell>
          <cell r="G386" t="str">
            <v>DESPACHO CD</v>
          </cell>
          <cell r="H386" t="str">
            <v>Selvin Ramos  Ramos</v>
          </cell>
        </row>
        <row r="386">
          <cell r="J386">
            <v>32947</v>
          </cell>
          <cell r="K386" t="str">
            <v>SAN PEDRO SULA-SEMANAL SAN FERNANDO</v>
          </cell>
          <cell r="L386" t="str">
            <v>M</v>
          </cell>
          <cell r="M386" t="str">
            <v>Col. Municipal pasaje orquidia, casa #7   </v>
          </cell>
          <cell r="N386" t="str">
            <v>0501-1990-06165</v>
          </cell>
          <cell r="O386" t="str">
            <v>9832-9192</v>
          </cell>
        </row>
        <row r="386">
          <cell r="Q386" t="str">
            <v>300-05-23</v>
          </cell>
          <cell r="R386">
            <v>763</v>
          </cell>
        </row>
        <row r="387">
          <cell r="B387">
            <v>1236</v>
          </cell>
          <cell r="C387" t="str">
            <v>Karla  Julissa Iscoa Cruz</v>
          </cell>
          <cell r="D387" t="str">
            <v>Lider de Equipo</v>
          </cell>
          <cell r="E387">
            <v>40826</v>
          </cell>
          <cell r="F387">
            <v>9338.2</v>
          </cell>
          <cell r="G387" t="str">
            <v>HOGAR</v>
          </cell>
          <cell r="H387" t="str">
            <v>Karla Patricia Ortega Pineda</v>
          </cell>
        </row>
        <row r="387">
          <cell r="J387">
            <v>33278</v>
          </cell>
          <cell r="K387" t="str">
            <v>SAN PEDRO SULA -SEMANAL PEDREGAL</v>
          </cell>
          <cell r="L387" t="str">
            <v>F</v>
          </cell>
          <cell r="M387" t="str">
            <v>Bo. Cabañas ave. 16, casa #1778 10 10 </v>
          </cell>
          <cell r="N387" t="str">
            <v>0501-1991-02954</v>
          </cell>
          <cell r="O387" t="str">
            <v>9768-7864</v>
          </cell>
        </row>
        <row r="387">
          <cell r="Q387" t="str">
            <v>200-04-10</v>
          </cell>
          <cell r="R387">
            <v>770</v>
          </cell>
        </row>
        <row r="388">
          <cell r="B388">
            <v>1241</v>
          </cell>
          <cell r="C388" t="str">
            <v>Diana Melissa Guzman Amaya</v>
          </cell>
          <cell r="D388" t="str">
            <v>Jefe Servicio al Cliente</v>
          </cell>
          <cell r="E388">
            <v>40826</v>
          </cell>
          <cell r="F388">
            <v>14767.92</v>
          </cell>
          <cell r="G388" t="str">
            <v>SERVICIO AL CLIENTE</v>
          </cell>
          <cell r="H388" t="str">
            <v>Raul Ernesto Portillo Ordoñez</v>
          </cell>
        </row>
        <row r="388">
          <cell r="J388">
            <v>31392</v>
          </cell>
          <cell r="K388" t="str">
            <v>SAN PEDRO SULA-ADMINISTRACION</v>
          </cell>
          <cell r="L388" t="str">
            <v>F</v>
          </cell>
          <cell r="M388" t="str">
            <v>Col. Felipe Zelaya 8 y 9 ave. casa #18 11 11 </v>
          </cell>
          <cell r="N388" t="str">
            <v>0801-1986-01712</v>
          </cell>
          <cell r="O388" t="str">
            <v>9695-4074</v>
          </cell>
        </row>
        <row r="388">
          <cell r="Q388" t="str">
            <v>300-01-08</v>
          </cell>
          <cell r="R388">
            <v>771</v>
          </cell>
        </row>
        <row r="389">
          <cell r="B389">
            <v>1245</v>
          </cell>
          <cell r="C389" t="str">
            <v>Oscar Rolando Munguia Mendez</v>
          </cell>
          <cell r="D389" t="str">
            <v>Empacador Logística</v>
          </cell>
          <cell r="E389">
            <v>40959</v>
          </cell>
          <cell r="F389">
            <v>9338.2</v>
          </cell>
          <cell r="G389" t="str">
            <v>TRANSPORTE CD</v>
          </cell>
          <cell r="H389" t="str">
            <v>Jairo  Randolfo  Cornejo Zamora</v>
          </cell>
        </row>
        <row r="389">
          <cell r="J389">
            <v>33584</v>
          </cell>
          <cell r="K389" t="str">
            <v>SAN PEDRO SULA-SEMANAL SAN FERNANDO</v>
          </cell>
          <cell r="L389" t="str">
            <v>M</v>
          </cell>
          <cell r="M389" t="str">
            <v>Col. 10 de Septiembre casa #213, bloque #12   </v>
          </cell>
          <cell r="N389" t="str">
            <v>0501-1992-00546</v>
          </cell>
          <cell r="O389" t="str">
            <v>9855-3247</v>
          </cell>
        </row>
        <row r="389">
          <cell r="Q389" t="str">
            <v>300-05-22</v>
          </cell>
          <cell r="R389">
            <v>775</v>
          </cell>
        </row>
        <row r="390">
          <cell r="B390">
            <v>1248</v>
          </cell>
          <cell r="C390" t="str">
            <v>Javier Edgardo Rodriguez Hernández</v>
          </cell>
          <cell r="D390" t="str">
            <v>Surtidor</v>
          </cell>
          <cell r="E390">
            <v>40973</v>
          </cell>
          <cell r="F390">
            <v>9338.2</v>
          </cell>
          <cell r="G390" t="str">
            <v>SUMINISTROS PEDREGAL</v>
          </cell>
          <cell r="H390" t="str">
            <v>Elvin  Oswaldo Canales Gonzalez</v>
          </cell>
        </row>
        <row r="390">
          <cell r="J390">
            <v>33859</v>
          </cell>
          <cell r="K390" t="str">
            <v>SAN PEDRO SULA -SEMANAL PEDREGAL</v>
          </cell>
          <cell r="L390" t="str">
            <v>M</v>
          </cell>
          <cell r="M390" t="str">
            <v>Bo. Medina 5 y 6 ave. 14 14 </v>
          </cell>
          <cell r="N390" t="str">
            <v>1622-1992-00396</v>
          </cell>
          <cell r="O390" t="str">
            <v>9695-6878</v>
          </cell>
        </row>
        <row r="390">
          <cell r="Q390" t="str">
            <v>300-04-13</v>
          </cell>
          <cell r="R390">
            <v>778</v>
          </cell>
        </row>
        <row r="391">
          <cell r="B391">
            <v>1265</v>
          </cell>
          <cell r="C391" t="str">
            <v>Miguel Angel  Reyes Rivera</v>
          </cell>
          <cell r="D391" t="str">
            <v>Oficial de Seguridad</v>
          </cell>
          <cell r="E391">
            <v>40831</v>
          </cell>
          <cell r="F391">
            <v>9338.2</v>
          </cell>
          <cell r="G391" t="str">
            <v>SEGURIDAD PEDREGAL</v>
          </cell>
          <cell r="H391" t="str">
            <v>Celan Rodriguez  Sanchez</v>
          </cell>
        </row>
        <row r="391">
          <cell r="J391">
            <v>32980</v>
          </cell>
          <cell r="K391" t="str">
            <v>SAN PEDRO SULA -SEMANAL PEDREGAL</v>
          </cell>
          <cell r="L391" t="str">
            <v>M</v>
          </cell>
          <cell r="M391" t="str">
            <v>Col. Arevalo, Cofradia   </v>
          </cell>
          <cell r="N391" t="str">
            <v>1618-1997-01517</v>
          </cell>
          <cell r="O391" t="str">
            <v>9798-2631</v>
          </cell>
        </row>
        <row r="391">
          <cell r="Q391" t="str">
            <v>100-04-01</v>
          </cell>
          <cell r="R391">
            <v>779</v>
          </cell>
        </row>
        <row r="392">
          <cell r="B392">
            <v>1269</v>
          </cell>
          <cell r="C392" t="str">
            <v>Johan Sebastian Perez Mendoza</v>
          </cell>
          <cell r="D392" t="str">
            <v>Surtidor</v>
          </cell>
          <cell r="E392">
            <v>40980</v>
          </cell>
          <cell r="F392">
            <v>9338.2</v>
          </cell>
          <cell r="G392" t="str">
            <v>DESPACHO CD</v>
          </cell>
          <cell r="H392" t="str">
            <v>Selvin Ramos  Ramos</v>
          </cell>
        </row>
        <row r="392">
          <cell r="J392">
            <v>33976</v>
          </cell>
          <cell r="K392" t="str">
            <v>SAN PEDRO SULA-SEMANAL SAN FERNANDO</v>
          </cell>
          <cell r="L392" t="str">
            <v>M</v>
          </cell>
          <cell r="M392" t="str">
            <v>Col. Pineda 1 ra. ave. casa #138, La Lima 4 4 </v>
          </cell>
          <cell r="N392" t="str">
            <v>0512-1993-00113</v>
          </cell>
          <cell r="O392" t="str">
            <v>9627-5590</v>
          </cell>
        </row>
        <row r="392">
          <cell r="Q392" t="str">
            <v>300-05-23</v>
          </cell>
          <cell r="R392">
            <v>781</v>
          </cell>
        </row>
        <row r="393">
          <cell r="B393">
            <v>1273</v>
          </cell>
          <cell r="C393" t="str">
            <v>Gladys  Ondina Velasquez Madrid</v>
          </cell>
          <cell r="D393" t="str">
            <v>Auxiliar de Sala Hogar</v>
          </cell>
          <cell r="E393">
            <v>40924</v>
          </cell>
          <cell r="F393">
            <v>9338.2</v>
          </cell>
          <cell r="G393" t="str">
            <v>HOGAR</v>
          </cell>
          <cell r="H393" t="str">
            <v>Karla Patricia Ortega Pineda</v>
          </cell>
        </row>
        <row r="393">
          <cell r="J393">
            <v>32354</v>
          </cell>
          <cell r="K393" t="str">
            <v>SAN PEDRO SULA -SEMANAL PEDREGAL</v>
          </cell>
          <cell r="L393" t="str">
            <v>F</v>
          </cell>
          <cell r="M393" t="str">
            <v>Col. La Primavera   </v>
          </cell>
          <cell r="N393" t="str">
            <v>0501-1988-06893</v>
          </cell>
          <cell r="O393" t="str">
            <v>9918-2401</v>
          </cell>
        </row>
        <row r="393">
          <cell r="Q393" t="str">
            <v>200-04-10</v>
          </cell>
          <cell r="R393">
            <v>782</v>
          </cell>
        </row>
        <row r="394">
          <cell r="B394">
            <v>1282</v>
          </cell>
          <cell r="C394" t="str">
            <v>Dilcia Lizeth  León Santiago</v>
          </cell>
          <cell r="D394" t="str">
            <v>Auxiliar Sala Moda/Deportes</v>
          </cell>
          <cell r="E394">
            <v>40924</v>
          </cell>
          <cell r="F394">
            <v>9338.2</v>
          </cell>
          <cell r="G394" t="str">
            <v>MODA Y DEPORTES</v>
          </cell>
          <cell r="H394" t="str">
            <v>Ingrid Johely Hernandez  Orellana</v>
          </cell>
        </row>
        <row r="394">
          <cell r="J394">
            <v>33230</v>
          </cell>
          <cell r="K394" t="str">
            <v>SAN PEDRO SULA-SEMANAL SAN FERNANDO</v>
          </cell>
          <cell r="L394" t="str">
            <v>F</v>
          </cell>
          <cell r="M394" t="str">
            <v>Col. Jupiter ave. #31 Sector Satelite 13 y 14 13 y 14 </v>
          </cell>
          <cell r="N394" t="str">
            <v>0209-1991-00217</v>
          </cell>
          <cell r="O394" t="str">
            <v>3322-0825</v>
          </cell>
        </row>
        <row r="394">
          <cell r="Q394" t="str">
            <v>200-01-12</v>
          </cell>
          <cell r="R394">
            <v>783</v>
          </cell>
        </row>
        <row r="395">
          <cell r="B395">
            <v>1308</v>
          </cell>
          <cell r="C395" t="str">
            <v>Luz  Marina Ramos Hernández</v>
          </cell>
          <cell r="D395" t="str">
            <v>Auxiliar de Sala Regalos/Paquetes</v>
          </cell>
          <cell r="E395">
            <v>40924</v>
          </cell>
          <cell r="F395">
            <v>9338.2</v>
          </cell>
          <cell r="G395" t="str">
            <v>HOGAR</v>
          </cell>
          <cell r="H395" t="str">
            <v>Karla Patricia Ortega Pineda</v>
          </cell>
        </row>
        <row r="395">
          <cell r="J395">
            <v>32565</v>
          </cell>
          <cell r="K395" t="str">
            <v>SAN PEDRO SULA -SEMANAL PEDREGAL</v>
          </cell>
          <cell r="L395" t="str">
            <v>F</v>
          </cell>
          <cell r="M395" t="str">
            <v>Col. Losura bloque #32, sector chamelecon   </v>
          </cell>
          <cell r="N395" t="str">
            <v>0501-1989-04426</v>
          </cell>
          <cell r="O395" t="str">
            <v>9894-8947</v>
          </cell>
        </row>
        <row r="395">
          <cell r="Q395" t="str">
            <v>200-04-10</v>
          </cell>
          <cell r="R395">
            <v>785</v>
          </cell>
        </row>
        <row r="396">
          <cell r="B396">
            <v>1319</v>
          </cell>
          <cell r="C396" t="str">
            <v>Ever Natanael Giron Cantarero</v>
          </cell>
          <cell r="D396" t="str">
            <v>Oficial de Seguridad</v>
          </cell>
          <cell r="E396">
            <v>40836</v>
          </cell>
          <cell r="F396">
            <v>9338.2</v>
          </cell>
          <cell r="G396" t="str">
            <v>SEGURIDAD CENTRO DISTRIBUCION</v>
          </cell>
          <cell r="H396" t="str">
            <v>Celan Rodriguez  Sanchez</v>
          </cell>
        </row>
        <row r="396">
          <cell r="J396">
            <v>32608</v>
          </cell>
          <cell r="K396" t="str">
            <v>SAN PEDRO SULA-SEMANAL SAN FERNANDO</v>
          </cell>
          <cell r="L396" t="str">
            <v>M</v>
          </cell>
          <cell r="M396" t="str">
            <v>Col. Valle de Sula #2, ave. 15 y 16, casa #508 26 26 </v>
          </cell>
          <cell r="N396" t="str">
            <v>1007-1989-00238</v>
          </cell>
          <cell r="O396" t="str">
            <v>9556-1442</v>
          </cell>
        </row>
        <row r="396">
          <cell r="Q396" t="str">
            <v>100-05-01</v>
          </cell>
          <cell r="R396">
            <v>787</v>
          </cell>
        </row>
        <row r="397">
          <cell r="B397">
            <v>1320</v>
          </cell>
          <cell r="C397" t="str">
            <v>Roberto Carlos Reyes Rodriguez</v>
          </cell>
          <cell r="D397" t="str">
            <v>Guardaespalda</v>
          </cell>
          <cell r="E397">
            <v>40836</v>
          </cell>
          <cell r="F397">
            <v>14472</v>
          </cell>
          <cell r="G397" t="str">
            <v>SEGURIDAD EJECUTIVOS</v>
          </cell>
          <cell r="H397" t="str">
            <v>Celan Rodriguez  Sanchez</v>
          </cell>
        </row>
        <row r="397">
          <cell r="J397">
            <v>32914</v>
          </cell>
          <cell r="K397" t="str">
            <v>SAN PEDRO SULA-ADMINISTRACION</v>
          </cell>
          <cell r="L397" t="str">
            <v>M</v>
          </cell>
          <cell r="M397" t="str">
            <v>Col. Cazanave ave. #6, casa #140 2 2 </v>
          </cell>
          <cell r="N397" t="str">
            <v>1201-1990-00118</v>
          </cell>
          <cell r="O397" t="str">
            <v>9986-1085</v>
          </cell>
        </row>
        <row r="397">
          <cell r="Q397" t="str">
            <v>100-01-05</v>
          </cell>
          <cell r="R397">
            <v>789</v>
          </cell>
        </row>
        <row r="398">
          <cell r="B398">
            <v>1329</v>
          </cell>
          <cell r="C398" t="str">
            <v>Rodrigo Alberto  Solis García</v>
          </cell>
          <cell r="D398" t="str">
            <v>Surtidor</v>
          </cell>
          <cell r="E398">
            <v>41036</v>
          </cell>
          <cell r="F398">
            <v>9338.2</v>
          </cell>
          <cell r="G398" t="str">
            <v>DESPACHO CD</v>
          </cell>
          <cell r="H398" t="str">
            <v>Selvin Ramos  Ramos</v>
          </cell>
        </row>
        <row r="398">
          <cell r="J398">
            <v>33431</v>
          </cell>
          <cell r="K398" t="str">
            <v>SAN PEDRO SULA-SEMANAL SAN FERNANDO</v>
          </cell>
          <cell r="L398" t="str">
            <v>M</v>
          </cell>
          <cell r="M398" t="str">
            <v>Col. Cazanave ave. #6, casa #140 2 2 </v>
          </cell>
          <cell r="N398" t="str">
            <v>0512-1991-01075</v>
          </cell>
          <cell r="O398" t="str">
            <v>9986-1085</v>
          </cell>
        </row>
        <row r="398">
          <cell r="Q398" t="str">
            <v>300-05-23</v>
          </cell>
          <cell r="R398">
            <v>795</v>
          </cell>
        </row>
        <row r="399">
          <cell r="B399">
            <v>1333</v>
          </cell>
          <cell r="C399" t="str">
            <v>Ninoska  Jackeline Casco Andrade</v>
          </cell>
          <cell r="D399" t="str">
            <v>Auxiliar de Sala Regalos/Paquetes</v>
          </cell>
          <cell r="E399">
            <v>40924</v>
          </cell>
          <cell r="F399">
            <v>9338.2</v>
          </cell>
          <cell r="G399" t="str">
            <v>HOGAR</v>
          </cell>
          <cell r="H399" t="str">
            <v>Ana Ruth Erazo Urquia</v>
          </cell>
        </row>
        <row r="399">
          <cell r="J399">
            <v>30915</v>
          </cell>
          <cell r="K399" t="str">
            <v>SAN PEDRO SULA-SEMANAL SAN FERNANDO</v>
          </cell>
          <cell r="L399" t="str">
            <v>F</v>
          </cell>
          <cell r="M399" t="str">
            <v>Col. Islas del Progreso ave. #11, casa #24, bloque #5 32 32 </v>
          </cell>
          <cell r="N399" t="str">
            <v>0501-1984-06605</v>
          </cell>
          <cell r="O399" t="str">
            <v>9791-9554</v>
          </cell>
        </row>
        <row r="399">
          <cell r="Q399" t="str">
            <v>200-01-10</v>
          </cell>
          <cell r="R399">
            <v>796</v>
          </cell>
        </row>
        <row r="400">
          <cell r="B400">
            <v>1337</v>
          </cell>
          <cell r="C400" t="str">
            <v>Marvin Bayardo  Leiva Gamez</v>
          </cell>
          <cell r="D400" t="str">
            <v>Vendedor Junior Moda/Deportes</v>
          </cell>
          <cell r="E400">
            <v>40924</v>
          </cell>
          <cell r="F400">
            <v>233.35</v>
          </cell>
          <cell r="G400" t="str">
            <v>MODA Y DEPORTES</v>
          </cell>
          <cell r="H400" t="str">
            <v>Ingrid Johely Hernandez  Orellana</v>
          </cell>
        </row>
        <row r="400">
          <cell r="J400">
            <v>31849</v>
          </cell>
          <cell r="K400" t="str">
            <v>SAN PEDRO SULA SAN FERNANDO-COMISIONES SEMANAL</v>
          </cell>
          <cell r="L400" t="str">
            <v>M</v>
          </cell>
          <cell r="M400" t="str">
            <v>Col. El Estadio, 30 ave. casa #16 29 29 </v>
          </cell>
          <cell r="N400" t="str">
            <v>0819-1987-00055</v>
          </cell>
          <cell r="O400" t="str">
            <v>9791-9554</v>
          </cell>
        </row>
        <row r="400">
          <cell r="Q400" t="str">
            <v>200-01-12</v>
          </cell>
          <cell r="R400">
            <v>799</v>
          </cell>
        </row>
        <row r="401">
          <cell r="B401">
            <v>1369</v>
          </cell>
          <cell r="C401" t="str">
            <v>Breny Said Martínez Elvir</v>
          </cell>
          <cell r="D401" t="str">
            <v>Vendedor Junior Moda/Deportes</v>
          </cell>
          <cell r="E401">
            <v>40854</v>
          </cell>
          <cell r="F401">
            <v>233.33</v>
          </cell>
          <cell r="G401" t="str">
            <v>MODA Y DEPORTES</v>
          </cell>
          <cell r="H401" t="str">
            <v>Ingrid Johely Hernandez  Orellana</v>
          </cell>
        </row>
        <row r="401">
          <cell r="J401">
            <v>33251</v>
          </cell>
          <cell r="K401" t="str">
            <v>SAN PEDRO SULA SAN FERNANDO-COMISIONES SEMANAL</v>
          </cell>
          <cell r="L401" t="str">
            <v>M</v>
          </cell>
          <cell r="M401" t="str">
            <v>Col. Santa Martha casa #15, bloque 25   </v>
          </cell>
          <cell r="N401" t="str">
            <v>1627-1991-00052</v>
          </cell>
          <cell r="O401" t="str">
            <v>3192-5273</v>
          </cell>
        </row>
        <row r="401">
          <cell r="Q401" t="str">
            <v>200-01-12</v>
          </cell>
          <cell r="R401">
            <v>801</v>
          </cell>
        </row>
        <row r="402">
          <cell r="B402">
            <v>1386</v>
          </cell>
          <cell r="C402" t="str">
            <v>Elsy Nohemy Aguilera Ortez</v>
          </cell>
          <cell r="D402" t="str">
            <v>Gerente de Tienda</v>
          </cell>
          <cell r="E402">
            <v>40843</v>
          </cell>
          <cell r="F402">
            <v>45580</v>
          </cell>
          <cell r="G402" t="str">
            <v>TIENDA SUPERSTORE SPS</v>
          </cell>
          <cell r="H402" t="str">
            <v>Camilo Ernesto Charry Puche</v>
          </cell>
        </row>
        <row r="402">
          <cell r="J402">
            <v>27528</v>
          </cell>
          <cell r="K402" t="str">
            <v>SAN PEDRO SULA-ADMINISTRACION</v>
          </cell>
          <cell r="L402" t="str">
            <v>F</v>
          </cell>
          <cell r="M402" t="str">
            <v>Villanueva, Col. Bufalo Villas Bloque C Casa# C6 Princiapl Princiapl </v>
          </cell>
          <cell r="N402" t="str">
            <v>0501-1975-04876</v>
          </cell>
          <cell r="O402" t="str">
            <v>9652-2581</v>
          </cell>
        </row>
        <row r="402">
          <cell r="Q402" t="str">
            <v>200-01-09</v>
          </cell>
          <cell r="R402">
            <v>806</v>
          </cell>
        </row>
        <row r="403">
          <cell r="B403">
            <v>1388</v>
          </cell>
          <cell r="C403" t="str">
            <v>Luis  Antonio Alvarado Díaz</v>
          </cell>
          <cell r="D403" t="str">
            <v>Surtidor</v>
          </cell>
          <cell r="E403">
            <v>41036</v>
          </cell>
          <cell r="F403">
            <v>9338.2</v>
          </cell>
          <cell r="G403" t="str">
            <v>DESPACHO CD</v>
          </cell>
          <cell r="H403" t="str">
            <v>Selvin Ramos  Ramos</v>
          </cell>
        </row>
        <row r="403">
          <cell r="J403">
            <v>32510</v>
          </cell>
          <cell r="K403" t="str">
            <v>SAN PEDRO SULA-SEMANAL SAN FERNANDO</v>
          </cell>
          <cell r="L403" t="str">
            <v>M</v>
          </cell>
          <cell r="M403" t="str">
            <v>Col. Satelite casa #26, I etapa   </v>
          </cell>
          <cell r="N403" t="str">
            <v>1601-1989-00034</v>
          </cell>
          <cell r="O403" t="str">
            <v>9638-0758</v>
          </cell>
        </row>
        <row r="403">
          <cell r="Q403" t="str">
            <v>300-05-23</v>
          </cell>
          <cell r="R403">
            <v>817</v>
          </cell>
        </row>
        <row r="404">
          <cell r="B404">
            <v>1389</v>
          </cell>
          <cell r="C404" t="str">
            <v>Olvin Ariel  Guzman Urraco</v>
          </cell>
          <cell r="D404" t="str">
            <v>Auxiliar de Logística</v>
          </cell>
          <cell r="E404">
            <v>41036</v>
          </cell>
          <cell r="F404">
            <v>9338.2</v>
          </cell>
          <cell r="G404" t="str">
            <v>RECEPCION CD A</v>
          </cell>
          <cell r="H404" t="str">
            <v>Raul Antonio Sanchez  Castellanos</v>
          </cell>
        </row>
        <row r="404">
          <cell r="J404">
            <v>33573</v>
          </cell>
          <cell r="K404" t="str">
            <v>SAN PEDRO SULA-SEMANAL SAN FERNANDO</v>
          </cell>
          <cell r="L404" t="str">
            <v>M</v>
          </cell>
          <cell r="M404" t="str">
            <v>Col. Santa Martha ave. #21, casa #42, ave. 21 1 1 </v>
          </cell>
          <cell r="N404" t="str">
            <v>1521-1992-00050</v>
          </cell>
          <cell r="O404" t="str">
            <v>9638-0758</v>
          </cell>
        </row>
        <row r="404">
          <cell r="Q404" t="str">
            <v>300-05-25</v>
          </cell>
          <cell r="R404">
            <v>818</v>
          </cell>
        </row>
        <row r="405">
          <cell r="B405">
            <v>1401</v>
          </cell>
          <cell r="C405" t="str">
            <v>Francisco  Alonso  Flores Melgar</v>
          </cell>
          <cell r="D405" t="str">
            <v>Auditor Junior</v>
          </cell>
          <cell r="E405">
            <v>40847</v>
          </cell>
          <cell r="F405">
            <v>21600</v>
          </cell>
          <cell r="G405" t="str">
            <v>AUDITORIA</v>
          </cell>
          <cell r="H405" t="str">
            <v>Alex Bladimir Caballero  Rivera</v>
          </cell>
        </row>
        <row r="405">
          <cell r="J405">
            <v>32880</v>
          </cell>
          <cell r="K405" t="str">
            <v>SAN PEDRO SULA-ADMINISTRACION</v>
          </cell>
          <cell r="L405" t="str">
            <v>M</v>
          </cell>
          <cell r="M405" t="str">
            <v>Col. Monte Fresco 11 y 12 ave. casa #125 29 y 30 29 y 30 </v>
          </cell>
          <cell r="N405" t="str">
            <v>0501-1990-00854</v>
          </cell>
          <cell r="O405" t="str">
            <v>3380-1959</v>
          </cell>
        </row>
        <row r="405">
          <cell r="Q405" t="str">
            <v>100-01-03</v>
          </cell>
          <cell r="R405">
            <v>821</v>
          </cell>
        </row>
        <row r="406">
          <cell r="B406">
            <v>1448</v>
          </cell>
          <cell r="C406" t="str">
            <v>Nery Rolando Mejia Garcia</v>
          </cell>
          <cell r="D406" t="str">
            <v>Surtidor</v>
          </cell>
          <cell r="E406">
            <v>40980</v>
          </cell>
          <cell r="F406">
            <v>9338.2</v>
          </cell>
          <cell r="G406" t="str">
            <v>SUMINISTROS</v>
          </cell>
          <cell r="H406" t="str">
            <v>Carlos Arturo Gutierrez Cuvas</v>
          </cell>
        </row>
        <row r="406">
          <cell r="J406">
            <v>33315</v>
          </cell>
          <cell r="K406" t="str">
            <v>SAN PEDRO SULA-SEMANAL SAN FERNANDO</v>
          </cell>
          <cell r="L406" t="str">
            <v>M</v>
          </cell>
          <cell r="M406" t="str">
            <v>Col. El Porvenir 2 y 3 ave. sector Lomas 9 9 </v>
          </cell>
          <cell r="N406" t="str">
            <v>1620-1991-00570</v>
          </cell>
          <cell r="O406" t="str">
            <v>9750-5249</v>
          </cell>
        </row>
        <row r="406">
          <cell r="Q406" t="str">
            <v>300-01-13</v>
          </cell>
          <cell r="R406">
            <v>822</v>
          </cell>
        </row>
        <row r="407">
          <cell r="B407">
            <v>1449</v>
          </cell>
          <cell r="C407" t="str">
            <v>Zoraida Isabel Jaar Handal</v>
          </cell>
          <cell r="D407" t="str">
            <v>Administrador de Centro Comercial</v>
          </cell>
          <cell r="E407">
            <v>40852</v>
          </cell>
          <cell r="F407">
            <v>28000</v>
          </cell>
          <cell r="G407" t="str">
            <v>ADMINISTRACION Y FINANZAS</v>
          </cell>
          <cell r="H407" t="str">
            <v>Cesar Leonel Enamorado  Orellana</v>
          </cell>
        </row>
        <row r="407">
          <cell r="J407">
            <v>27743</v>
          </cell>
          <cell r="K407" t="str">
            <v>SAN PEDRO SULA-ADMINISTRACION PEDREGAL</v>
          </cell>
          <cell r="L407" t="str">
            <v>F</v>
          </cell>
          <cell r="M407" t="str">
            <v>Col. Altamira 17 y 18 ave. casa #15D 23 23 </v>
          </cell>
          <cell r="N407" t="str">
            <v>0405-1973-00235</v>
          </cell>
          <cell r="O407" t="str">
            <v>9978-9104</v>
          </cell>
        </row>
        <row r="407">
          <cell r="Q407" t="str">
            <v>300-01-02</v>
          </cell>
          <cell r="R407">
            <v>824</v>
          </cell>
        </row>
        <row r="408">
          <cell r="B408">
            <v>1472</v>
          </cell>
          <cell r="C408" t="str">
            <v>Luis Fernando Fugon López</v>
          </cell>
          <cell r="D408" t="str">
            <v>Etiquetador</v>
          </cell>
          <cell r="E408">
            <v>40924</v>
          </cell>
          <cell r="F408">
            <v>9338.2</v>
          </cell>
          <cell r="G408" t="str">
            <v>LOGISTICA PEDREGAL</v>
          </cell>
          <cell r="H408" t="str">
            <v>Elvin  Oswaldo Canales Gonzalez</v>
          </cell>
        </row>
        <row r="408">
          <cell r="J408">
            <v>33758</v>
          </cell>
          <cell r="K408" t="str">
            <v>SAN PEDRO SULA -SEMANAL PEDREGAL</v>
          </cell>
          <cell r="L408" t="str">
            <v>M</v>
          </cell>
          <cell r="M408" t="str">
            <v>Col. Satelite casa #2, bloque # 87 3 3 </v>
          </cell>
          <cell r="N408" t="str">
            <v>0201-1992-00525</v>
          </cell>
          <cell r="O408" t="str">
            <v>9943-6933</v>
          </cell>
        </row>
        <row r="408">
          <cell r="Q408" t="str">
            <v>300-04-10</v>
          </cell>
          <cell r="R408">
            <v>838</v>
          </cell>
        </row>
        <row r="409">
          <cell r="B409">
            <v>1489</v>
          </cell>
          <cell r="C409" t="str">
            <v>José  Donato Perez Hernandez</v>
          </cell>
          <cell r="D409" t="str">
            <v>Oficial de Seguridad</v>
          </cell>
          <cell r="E409">
            <v>40855</v>
          </cell>
          <cell r="F409">
            <v>9338.2</v>
          </cell>
          <cell r="G409" t="str">
            <v>SEGURIDAD PEDREGAL</v>
          </cell>
          <cell r="H409" t="str">
            <v>Celan Rodriguez  Sanchez</v>
          </cell>
        </row>
        <row r="409">
          <cell r="J409">
            <v>30788</v>
          </cell>
          <cell r="K409" t="str">
            <v>SAN PEDRO SULA -SEMANAL PEDREGAL</v>
          </cell>
          <cell r="L409" t="str">
            <v>M</v>
          </cell>
          <cell r="M409" t="str">
            <v>Col. Victoria, choloma   </v>
          </cell>
          <cell r="N409" t="str">
            <v>1006-1984-00422</v>
          </cell>
          <cell r="O409" t="str">
            <v>9679-6565</v>
          </cell>
        </row>
        <row r="409">
          <cell r="Q409" t="str">
            <v>100-04-01</v>
          </cell>
          <cell r="R409">
            <v>848</v>
          </cell>
        </row>
        <row r="410">
          <cell r="B410">
            <v>1566</v>
          </cell>
          <cell r="C410" t="str">
            <v>Dorys Alejandrina Sanchez Oyuela</v>
          </cell>
          <cell r="D410" t="str">
            <v>Auxiliar de Sala Regalos/Paquetes</v>
          </cell>
          <cell r="E410">
            <v>40945</v>
          </cell>
          <cell r="F410">
            <v>9338.2</v>
          </cell>
          <cell r="G410" t="str">
            <v>HOGAR</v>
          </cell>
          <cell r="H410" t="str">
            <v>Yoselyn Arely Irias Cruz</v>
          </cell>
        </row>
        <row r="410">
          <cell r="J410">
            <v>28848</v>
          </cell>
          <cell r="K410" t="str">
            <v>TEGUCIGALPA MIRAFLORES-SEMANAL</v>
          </cell>
          <cell r="L410" t="str">
            <v>F</v>
          </cell>
          <cell r="M410" t="str">
            <v>Col Los Pinos, Sector D,Bloque 1, Casa 2   Tegucigalpa</v>
          </cell>
          <cell r="N410" t="str">
            <v>0714-1978-00358</v>
          </cell>
          <cell r="O410" t="str">
            <v>9991-6610</v>
          </cell>
        </row>
        <row r="410">
          <cell r="Q410" t="str">
            <v>200-02-10</v>
          </cell>
          <cell r="R410">
            <v>866</v>
          </cell>
        </row>
        <row r="411">
          <cell r="B411">
            <v>1595</v>
          </cell>
          <cell r="C411" t="str">
            <v>Ana  Clementina Alvarenga Padilla</v>
          </cell>
          <cell r="D411" t="str">
            <v>Auxiliar de Sala Hogar</v>
          </cell>
          <cell r="E411">
            <v>40863</v>
          </cell>
          <cell r="F411">
            <v>9338.2</v>
          </cell>
          <cell r="G411" t="str">
            <v>HOGAR</v>
          </cell>
          <cell r="H411" t="str">
            <v>Eder Alberto  Escalante  Lopez</v>
          </cell>
        </row>
        <row r="411">
          <cell r="J411">
            <v>32220</v>
          </cell>
          <cell r="K411" t="str">
            <v>TEGUCIGALPA METROMALL-SEMANAL</v>
          </cell>
          <cell r="L411" t="str">
            <v>F</v>
          </cell>
          <cell r="M411" t="str">
            <v>Col Los Pinos, Sector D,Bloque 1, Casa 2   Tegucigalpa</v>
          </cell>
          <cell r="N411" t="str">
            <v>0801-1988-05672</v>
          </cell>
          <cell r="O411" t="str">
            <v>9991-6610</v>
          </cell>
        </row>
        <row r="411">
          <cell r="Q411" t="str">
            <v>200-03-10</v>
          </cell>
          <cell r="R411">
            <v>867</v>
          </cell>
        </row>
        <row r="412">
          <cell r="B412">
            <v>1611</v>
          </cell>
          <cell r="C412" t="str">
            <v>Cesar  Alberto  Garcia Castillo</v>
          </cell>
          <cell r="D412" t="str">
            <v>Auxiliar de Sala Hogar</v>
          </cell>
          <cell r="E412">
            <v>40924</v>
          </cell>
          <cell r="F412">
            <v>9338.2</v>
          </cell>
          <cell r="G412" t="str">
            <v>HOGAR</v>
          </cell>
          <cell r="H412" t="str">
            <v>Karla Patricia Ortega Pineda</v>
          </cell>
        </row>
        <row r="412">
          <cell r="J412">
            <v>34223</v>
          </cell>
          <cell r="K412" t="str">
            <v>SAN PEDRO SULA -SEMANAL PEDREGAL</v>
          </cell>
          <cell r="L412" t="str">
            <v>M</v>
          </cell>
          <cell r="M412" t="str">
            <v>Col. Satelite I etapa,casa #6   </v>
          </cell>
          <cell r="N412" t="str">
            <v>0501-1993-10360</v>
          </cell>
          <cell r="O412" t="str">
            <v>9541-7076</v>
          </cell>
        </row>
        <row r="412">
          <cell r="Q412" t="str">
            <v>200-04-10</v>
          </cell>
          <cell r="R412">
            <v>878</v>
          </cell>
        </row>
        <row r="413">
          <cell r="B413">
            <v>1631</v>
          </cell>
          <cell r="C413" t="str">
            <v>Guillermo Rafael Pagan Diaz del Valle</v>
          </cell>
          <cell r="D413" t="str">
            <v>Jefe de Informatica</v>
          </cell>
          <cell r="E413">
            <v>40868</v>
          </cell>
          <cell r="F413">
            <v>27000</v>
          </cell>
          <cell r="G413" t="str">
            <v>INFORMATICA</v>
          </cell>
          <cell r="H413" t="str">
            <v>Asthildur Osk Eiinarsdottir</v>
          </cell>
        </row>
        <row r="413">
          <cell r="J413">
            <v>30024</v>
          </cell>
          <cell r="K413" t="str">
            <v>TEGUCIGALPA MIRAFLORES -ADMINISTRACION</v>
          </cell>
          <cell r="L413" t="str">
            <v>M</v>
          </cell>
          <cell r="M413" t="str">
            <v>Col La Joya, Sector 1, Bloque 3, Casa 9   Tegucigalpa</v>
          </cell>
          <cell r="N413" t="str">
            <v>0801-1982-03076</v>
          </cell>
          <cell r="O413" t="str">
            <v>3209-7278</v>
          </cell>
        </row>
        <row r="413">
          <cell r="Q413" t="str">
            <v>300-02-04</v>
          </cell>
          <cell r="R413">
            <v>896</v>
          </cell>
        </row>
        <row r="414">
          <cell r="B414">
            <v>1632</v>
          </cell>
          <cell r="C414" t="str">
            <v>Walner Adonay Manzano</v>
          </cell>
          <cell r="D414" t="str">
            <v>Auxiliar de Logística</v>
          </cell>
          <cell r="E414">
            <v>40924</v>
          </cell>
          <cell r="F414">
            <v>9338.2</v>
          </cell>
          <cell r="G414" t="str">
            <v>INVENTARIOS</v>
          </cell>
          <cell r="H414" t="str">
            <v>Carlos Arturo Gutierrez Cuvas</v>
          </cell>
        </row>
        <row r="414">
          <cell r="J414">
            <v>32345</v>
          </cell>
          <cell r="K414" t="str">
            <v>SAN PEDRO SULA-SEMANAL SAN FERNANDO</v>
          </cell>
          <cell r="L414" t="str">
            <v>M</v>
          </cell>
          <cell r="M414" t="str">
            <v>Res. Brisas del Campo bloque #2, casa #3   </v>
          </cell>
          <cell r="N414" t="str">
            <v>1607-1988-00195</v>
          </cell>
          <cell r="O414" t="str">
            <v>9769-4026</v>
          </cell>
        </row>
        <row r="414">
          <cell r="Q414" t="str">
            <v>300-01-11</v>
          </cell>
          <cell r="R414">
            <v>919</v>
          </cell>
        </row>
        <row r="415">
          <cell r="B415">
            <v>1638</v>
          </cell>
          <cell r="C415" t="str">
            <v>Rolbin Antonio Rivera Dubón</v>
          </cell>
          <cell r="D415" t="str">
            <v>Auxiliar de Logística</v>
          </cell>
          <cell r="E415">
            <v>40924</v>
          </cell>
          <cell r="F415">
            <v>9338.2</v>
          </cell>
          <cell r="G415" t="str">
            <v>INVENTARIOS</v>
          </cell>
          <cell r="H415" t="str">
            <v>Carlos Arturo Gutierrez Cuvas</v>
          </cell>
        </row>
        <row r="415">
          <cell r="J415">
            <v>30212</v>
          </cell>
          <cell r="K415" t="str">
            <v>SAN PEDRO SULA-SEMANAL SAN FERNANDO</v>
          </cell>
          <cell r="L415" t="str">
            <v>M</v>
          </cell>
          <cell r="M415" t="str">
            <v>Col. 6 de Mayo sector Rivera Hernández ave. #2, casa #79 1 1 </v>
          </cell>
          <cell r="N415" t="str">
            <v>1620-1982-00597</v>
          </cell>
          <cell r="O415" t="str">
            <v>9837-4454</v>
          </cell>
        </row>
        <row r="415">
          <cell r="Q415" t="str">
            <v>300-01-11</v>
          </cell>
          <cell r="R415">
            <v>931</v>
          </cell>
        </row>
        <row r="416">
          <cell r="B416">
            <v>1669</v>
          </cell>
          <cell r="C416" t="str">
            <v>Katterin Yolibeth Alvarado Diaz</v>
          </cell>
          <cell r="D416" t="str">
            <v>Auxiliar de Sala Hogar</v>
          </cell>
          <cell r="E416">
            <v>40924</v>
          </cell>
          <cell r="F416">
            <v>9338.2</v>
          </cell>
          <cell r="G416" t="str">
            <v>HOGAR</v>
          </cell>
          <cell r="H416" t="str">
            <v>Karla Patricia Ortega Pineda</v>
          </cell>
        </row>
        <row r="416">
          <cell r="J416">
            <v>33836</v>
          </cell>
          <cell r="K416" t="str">
            <v>SAN PEDRO SULA -SEMANAL PEDREGAL</v>
          </cell>
          <cell r="L416" t="str">
            <v>F</v>
          </cell>
          <cell r="M416" t="str">
            <v>Col. Tepeaca ave. #14, casa #1413 4 4 </v>
          </cell>
          <cell r="N416" t="str">
            <v>0501-1992-09626</v>
          </cell>
          <cell r="O416" t="str">
            <v>9769-9137</v>
          </cell>
        </row>
        <row r="416">
          <cell r="Q416" t="str">
            <v>200-04-10</v>
          </cell>
          <cell r="R416">
            <v>936</v>
          </cell>
        </row>
        <row r="417">
          <cell r="B417">
            <v>1687</v>
          </cell>
          <cell r="C417" t="str">
            <v>Madelyn  Eskarly  Amaya Licona</v>
          </cell>
          <cell r="D417" t="str">
            <v>Auxiliar de Sala Hogar</v>
          </cell>
          <cell r="E417">
            <v>40959</v>
          </cell>
          <cell r="F417">
            <v>9338.2</v>
          </cell>
          <cell r="G417" t="str">
            <v>HOGAR</v>
          </cell>
          <cell r="H417" t="str">
            <v>Karla Patricia Ortega Pineda</v>
          </cell>
        </row>
        <row r="417">
          <cell r="J417">
            <v>33057</v>
          </cell>
          <cell r="K417" t="str">
            <v>SAN PEDRO SULA -SEMANAL PEDREGAL</v>
          </cell>
          <cell r="L417" t="str">
            <v>F</v>
          </cell>
          <cell r="M417" t="str">
            <v>Col. Villa Florencia 6 y 7 ave. casa  # 678 20 20 </v>
          </cell>
          <cell r="N417" t="str">
            <v>1622-1990-00245</v>
          </cell>
          <cell r="O417" t="str">
            <v>9881-5660</v>
          </cell>
        </row>
        <row r="417">
          <cell r="Q417" t="str">
            <v>200-04-10</v>
          </cell>
          <cell r="R417">
            <v>938</v>
          </cell>
        </row>
        <row r="418">
          <cell r="B418">
            <v>1729</v>
          </cell>
          <cell r="C418" t="str">
            <v>Isabel  Del Carmen Garcia</v>
          </cell>
          <cell r="D418" t="str">
            <v>Asistente de Mercadeo</v>
          </cell>
          <cell r="E418">
            <v>40878</v>
          </cell>
          <cell r="F418">
            <v>18020</v>
          </cell>
          <cell r="G418" t="str">
            <v>MERCADEO</v>
          </cell>
          <cell r="H418" t="str">
            <v>Siria Iveth Lopez Andino</v>
          </cell>
        </row>
        <row r="418">
          <cell r="J418">
            <v>25495</v>
          </cell>
          <cell r="K418" t="str">
            <v>SAN PEDRO SULA-ADMINISTRACION</v>
          </cell>
          <cell r="L418" t="str">
            <v>F</v>
          </cell>
          <cell r="M418" t="str">
            <v>Col. 15 de Septiembre ave. #3, casa #284 7 7 </v>
          </cell>
          <cell r="N418" t="str">
            <v>1701-1970-00026</v>
          </cell>
          <cell r="O418" t="str">
            <v>9792-8941</v>
          </cell>
        </row>
        <row r="418">
          <cell r="Q418" t="str">
            <v>200-01-02</v>
          </cell>
          <cell r="R418">
            <v>948</v>
          </cell>
        </row>
        <row r="419">
          <cell r="B419">
            <v>1737</v>
          </cell>
          <cell r="C419" t="str">
            <v>Joel  David Espinoza Carballo</v>
          </cell>
          <cell r="D419" t="str">
            <v>Jefe de Logistica</v>
          </cell>
          <cell r="E419">
            <v>40889</v>
          </cell>
          <cell r="F419">
            <v>31320</v>
          </cell>
          <cell r="G419" t="str">
            <v>LOGISTICA MIRAFLORES</v>
          </cell>
          <cell r="H419" t="str">
            <v>Asthildur Osk Eiinarsdottir</v>
          </cell>
        </row>
        <row r="419">
          <cell r="J419">
            <v>29682</v>
          </cell>
          <cell r="K419" t="str">
            <v>TEGUCIGALPA MIRAFLORES -ADMINISTRACION</v>
          </cell>
          <cell r="L419" t="str">
            <v>M</v>
          </cell>
          <cell r="M419" t="str">
            <v>Col. El Roble ave. #2, casa # 1741 17 17 </v>
          </cell>
          <cell r="N419" t="str">
            <v>0501-1982-03327</v>
          </cell>
          <cell r="O419" t="str">
            <v>9848-3317</v>
          </cell>
        </row>
        <row r="419">
          <cell r="Q419" t="str">
            <v>300-02-10</v>
          </cell>
          <cell r="R419">
            <v>951</v>
          </cell>
        </row>
        <row r="420">
          <cell r="B420">
            <v>1749</v>
          </cell>
          <cell r="C420" t="str">
            <v>Kety Sharon España Bueso</v>
          </cell>
          <cell r="D420" t="str">
            <v>Auxiliar de Resurtido</v>
          </cell>
          <cell r="E420">
            <v>40912</v>
          </cell>
          <cell r="F420">
            <v>9338.2</v>
          </cell>
          <cell r="G420" t="str">
            <v>HOGAR</v>
          </cell>
          <cell r="H420" t="str">
            <v>Yoselyn Arely Irias Cruz</v>
          </cell>
        </row>
        <row r="420">
          <cell r="J420">
            <v>30339</v>
          </cell>
          <cell r="K420" t="str">
            <v>TEGUCIGALPA MIRAFLORES-SEMANAL</v>
          </cell>
          <cell r="L420" t="str">
            <v>F</v>
          </cell>
          <cell r="M420" t="str">
            <v>Col Kennedy, 1ra Entrada,Zona 2, Bloque 21, C 3909   Tegucigalpa</v>
          </cell>
          <cell r="N420" t="str">
            <v>0801-1983-06239</v>
          </cell>
          <cell r="O420" t="str">
            <v>3333-0164</v>
          </cell>
        </row>
        <row r="420">
          <cell r="Q420" t="str">
            <v>200-02-10</v>
          </cell>
          <cell r="R420">
            <v>953</v>
          </cell>
        </row>
        <row r="421">
          <cell r="B421">
            <v>1751</v>
          </cell>
          <cell r="C421" t="str">
            <v>Jairo Levis Estrada Estrada</v>
          </cell>
          <cell r="D421" t="str">
            <v>Auditor Junior</v>
          </cell>
          <cell r="E421">
            <v>40913</v>
          </cell>
          <cell r="F421">
            <v>21600</v>
          </cell>
          <cell r="G421" t="str">
            <v>AUDITORIA</v>
          </cell>
          <cell r="H421" t="str">
            <v>Celan Rodriguez  Sanchez</v>
          </cell>
        </row>
        <row r="421">
          <cell r="J421">
            <v>29787</v>
          </cell>
          <cell r="K421" t="str">
            <v>TEGUCIGALPA MIRAFLORES -ADMINISTRACION</v>
          </cell>
          <cell r="L421" t="str">
            <v>M</v>
          </cell>
          <cell r="M421" t="str">
            <v>Col Centro America Oeste,Bloque T,Casa 4612   Comayaguela</v>
          </cell>
          <cell r="N421" t="str">
            <v>0609-1981-01582</v>
          </cell>
          <cell r="O421" t="str">
            <v>9620-2380</v>
          </cell>
        </row>
        <row r="421">
          <cell r="Q421" t="str">
            <v>100-02-03</v>
          </cell>
          <cell r="R421">
            <v>958</v>
          </cell>
        </row>
        <row r="422">
          <cell r="B422">
            <v>1765</v>
          </cell>
          <cell r="C422" t="str">
            <v>Rony Francisco Carranza Mancia</v>
          </cell>
          <cell r="D422" t="str">
            <v>Asistente de Mantenimiento</v>
          </cell>
          <cell r="E422">
            <v>40983</v>
          </cell>
          <cell r="F422">
            <v>9338.2</v>
          </cell>
          <cell r="G422" t="str">
            <v>MANTENIMIENTO PEDREGAL</v>
          </cell>
          <cell r="H422" t="str">
            <v>Alexandra Zobeyda Aleman Sierra</v>
          </cell>
        </row>
        <row r="422">
          <cell r="J422">
            <v>31848</v>
          </cell>
          <cell r="K422" t="str">
            <v>SAN PEDRO SULA -SEMANAL PEDREGAL</v>
          </cell>
          <cell r="L422" t="str">
            <v>M</v>
          </cell>
          <cell r="M422" t="str">
            <v>Bo. Sunceri 12 y 13 ave. casa #724 7 y 8 7 y 8 </v>
          </cell>
          <cell r="N422" t="str">
            <v>0501-1987-02457</v>
          </cell>
          <cell r="O422" t="str">
            <v>9556-9051</v>
          </cell>
        </row>
        <row r="422">
          <cell r="Q422" t="str">
            <v>300-04-09</v>
          </cell>
          <cell r="R422">
            <v>960</v>
          </cell>
        </row>
        <row r="423">
          <cell r="B423">
            <v>1770</v>
          </cell>
          <cell r="C423" t="str">
            <v>Doris Maria Flores Colindres</v>
          </cell>
          <cell r="D423" t="str">
            <v>Coordinador de Capacitación y Desarrollo</v>
          </cell>
          <cell r="E423">
            <v>40924</v>
          </cell>
          <cell r="F423">
            <v>21060</v>
          </cell>
          <cell r="G423" t="str">
            <v>RECURSOS HUMANOS</v>
          </cell>
          <cell r="H423" t="str">
            <v>Alexandra Zobeyda Aleman Sierra</v>
          </cell>
        </row>
        <row r="423">
          <cell r="J423">
            <v>30053</v>
          </cell>
          <cell r="K423" t="str">
            <v>TEGUCIGALPA MIRAFLORES -ADMINISTRACION</v>
          </cell>
          <cell r="L423" t="str">
            <v>F</v>
          </cell>
          <cell r="M423" t="str">
            <v>COL. EL Hogar Bloque Q  casa 3108 Calle 16 9 casas arriba   Tegucigalpa</v>
          </cell>
          <cell r="N423" t="str">
            <v>0801-1982-03039</v>
          </cell>
          <cell r="O423" t="str">
            <v>9652-6612</v>
          </cell>
        </row>
        <row r="423">
          <cell r="Q423" t="str">
            <v>300-02-05</v>
          </cell>
          <cell r="R423">
            <v>962</v>
          </cell>
        </row>
        <row r="424">
          <cell r="B424">
            <v>1771</v>
          </cell>
          <cell r="C424" t="str">
            <v>Cristian  Lionel Hernández Madrid</v>
          </cell>
          <cell r="D424" t="str">
            <v>Oficial de Seguridad</v>
          </cell>
          <cell r="E424">
            <v>40931</v>
          </cell>
          <cell r="F424">
            <v>9338.2</v>
          </cell>
          <cell r="G424" t="str">
            <v>SEGURIDAD PEDREGAL</v>
          </cell>
          <cell r="H424" t="str">
            <v>Celan Rodriguez  Sanchez</v>
          </cell>
        </row>
        <row r="424">
          <cell r="J424">
            <v>32804</v>
          </cell>
          <cell r="K424" t="str">
            <v>SAN PEDRO SULA -SEMANAL PEDREGAL</v>
          </cell>
          <cell r="L424" t="str">
            <v>M</v>
          </cell>
          <cell r="M424" t="str">
            <v>Col. Las Brisas de Occidente, Cofradia   </v>
          </cell>
          <cell r="N424" t="str">
            <v>1606-1990-00017</v>
          </cell>
          <cell r="O424" t="str">
            <v>9652-6612</v>
          </cell>
        </row>
        <row r="424">
          <cell r="Q424" t="str">
            <v>100-04-01</v>
          </cell>
          <cell r="R424">
            <v>964</v>
          </cell>
        </row>
        <row r="425">
          <cell r="B425">
            <v>1777</v>
          </cell>
          <cell r="C425" t="str">
            <v>Jose  Ivan Hernandez Henriquez</v>
          </cell>
          <cell r="D425" t="str">
            <v>Jefe de Informatica</v>
          </cell>
          <cell r="E425">
            <v>40941</v>
          </cell>
          <cell r="F425">
            <v>16200</v>
          </cell>
          <cell r="G425" t="str">
            <v>INFORMATICA</v>
          </cell>
          <cell r="H425" t="str">
            <v>Rafael Gustavo Ajuria  Cruz</v>
          </cell>
        </row>
        <row r="425">
          <cell r="J425">
            <v>32581</v>
          </cell>
          <cell r="K425" t="str">
            <v>CEIBA-ADMINISTRACION</v>
          </cell>
          <cell r="L425" t="str">
            <v>M</v>
          </cell>
          <cell r="M425" t="str">
            <v>Col Hato de Enmedio,Sector 8, Bloque 119, Casa 5015   Tegucigalpa</v>
          </cell>
          <cell r="N425" t="str">
            <v>0801-1989-05746</v>
          </cell>
          <cell r="O425" t="str">
            <v>9450-9193</v>
          </cell>
        </row>
        <row r="425">
          <cell r="Q425" t="str">
            <v>300-06-04</v>
          </cell>
          <cell r="R425">
            <v>968</v>
          </cell>
        </row>
        <row r="426">
          <cell r="B426">
            <v>1782</v>
          </cell>
          <cell r="C426" t="str">
            <v>Jhony Arjeny Elvir Auceda</v>
          </cell>
          <cell r="D426" t="str">
            <v>Operador de Montacarga</v>
          </cell>
          <cell r="E426">
            <v>41029</v>
          </cell>
          <cell r="F426">
            <v>9720</v>
          </cell>
          <cell r="G426" t="str">
            <v>RECEPCION CD A</v>
          </cell>
          <cell r="H426" t="str">
            <v>Jose Alexis Izaguirre  Lopez</v>
          </cell>
        </row>
        <row r="426">
          <cell r="J426">
            <v>34109</v>
          </cell>
          <cell r="K426" t="str">
            <v>SAN PEDRO SULA-SEMANAL SAN FERNANDO</v>
          </cell>
          <cell r="L426" t="str">
            <v>M</v>
          </cell>
          <cell r="M426" t="str">
            <v>Col. Zaldivar casa #525 Principal Principal </v>
          </cell>
          <cell r="N426" t="str">
            <v>0611-1993-00874</v>
          </cell>
          <cell r="O426" t="str">
            <v>9968-5271</v>
          </cell>
        </row>
        <row r="426">
          <cell r="Q426" t="str">
            <v>300-05-25</v>
          </cell>
          <cell r="R426">
            <v>974</v>
          </cell>
        </row>
        <row r="427">
          <cell r="B427">
            <v>1786</v>
          </cell>
          <cell r="C427" t="str">
            <v>Nely Edeivy Yanez Vasquez</v>
          </cell>
          <cell r="D427" t="str">
            <v>Auxiliar de Resurtido</v>
          </cell>
          <cell r="E427">
            <v>41008</v>
          </cell>
          <cell r="F427">
            <v>9338.2</v>
          </cell>
          <cell r="G427" t="str">
            <v>HOGAR</v>
          </cell>
          <cell r="H427" t="str">
            <v>Yoselyn Arely Irias Cruz</v>
          </cell>
        </row>
        <row r="427">
          <cell r="J427">
            <v>31906</v>
          </cell>
          <cell r="K427" t="str">
            <v>TEGUCIGALPA MIRAFLORES-SEMANAL</v>
          </cell>
          <cell r="L427" t="str">
            <v>F</v>
          </cell>
          <cell r="M427" t="str">
            <v>Aldea Suyapa, casa 9 Principal Principal Tegucigalpa</v>
          </cell>
          <cell r="N427" t="str">
            <v>0801-1994-00906</v>
          </cell>
          <cell r="O427" t="str">
            <v>9854-3585</v>
          </cell>
        </row>
        <row r="427">
          <cell r="Q427" t="str">
            <v>200-02-10</v>
          </cell>
          <cell r="R427">
            <v>977</v>
          </cell>
        </row>
        <row r="428">
          <cell r="B428">
            <v>1791</v>
          </cell>
          <cell r="C428" t="str">
            <v>Jhasmin de Primavera Leiva Martinez</v>
          </cell>
          <cell r="D428" t="str">
            <v>Cajera</v>
          </cell>
          <cell r="E428">
            <v>41183</v>
          </cell>
          <cell r="F428">
            <v>9600</v>
          </cell>
          <cell r="G428" t="str">
            <v>PUNTOS DE VENTA</v>
          </cell>
          <cell r="H428" t="str">
            <v>Sinia  Saray Arteaga  hernandez</v>
          </cell>
        </row>
        <row r="428">
          <cell r="J428">
            <v>33028</v>
          </cell>
          <cell r="K428" t="str">
            <v>TEGUCIGALPA MIRAFLORES-SEMANAL</v>
          </cell>
          <cell r="L428" t="str">
            <v>F</v>
          </cell>
          <cell r="M428" t="str">
            <v>Col Lomas del Navoo, Sector 1,Calle principal,Bl 5, Casa 5   Tegucigalpa</v>
          </cell>
          <cell r="N428" t="str">
            <v>0801-1990-14022</v>
          </cell>
          <cell r="O428" t="str">
            <v>9495-2285</v>
          </cell>
        </row>
        <row r="428">
          <cell r="Q428" t="str">
            <v>200-02-13</v>
          </cell>
          <cell r="R428">
            <v>992</v>
          </cell>
        </row>
        <row r="429">
          <cell r="B429">
            <v>1795</v>
          </cell>
          <cell r="C429" t="str">
            <v>Reinaldo Alexander Bermudez Silva</v>
          </cell>
          <cell r="D429" t="str">
            <v>Display</v>
          </cell>
          <cell r="E429">
            <v>40966</v>
          </cell>
          <cell r="F429">
            <v>9338.2</v>
          </cell>
          <cell r="G429" t="str">
            <v>VENTAS MAYOREO</v>
          </cell>
          <cell r="H429" t="str">
            <v>Ivonne Yaneth Irias  Ochoa</v>
          </cell>
        </row>
        <row r="429">
          <cell r="J429">
            <v>33631</v>
          </cell>
          <cell r="K429" t="str">
            <v>TEGUCIGALPA MIRAFLORES -ADMINISTRACION</v>
          </cell>
          <cell r="L429" t="str">
            <v>M</v>
          </cell>
          <cell r="M429" t="str">
            <v>Col Altos de San Francisco,Bloque 1, Sector 2,C3010   Comayaguela</v>
          </cell>
          <cell r="N429" t="str">
            <v>0801-1992-03247</v>
          </cell>
          <cell r="O429" t="str">
            <v>9495-2285</v>
          </cell>
        </row>
        <row r="429">
          <cell r="Q429" t="str">
            <v>200-02-04</v>
          </cell>
          <cell r="R429">
            <v>997</v>
          </cell>
        </row>
        <row r="430">
          <cell r="B430">
            <v>1796</v>
          </cell>
          <cell r="C430" t="str">
            <v>Edson Hernan Juarez Milla</v>
          </cell>
          <cell r="D430" t="str">
            <v>Auxiliar de Inventarios Perpetuos</v>
          </cell>
          <cell r="E430">
            <v>41092</v>
          </cell>
          <cell r="F430">
            <v>9338.2</v>
          </cell>
          <cell r="G430" t="str">
            <v>INVENTARIOS PERPETUOS</v>
          </cell>
          <cell r="H430" t="str">
            <v>Juan Ramon Ferrera Pavon</v>
          </cell>
        </row>
        <row r="430">
          <cell r="J430">
            <v>31641</v>
          </cell>
          <cell r="K430" t="str">
            <v>TEGUCIGALPA MIRAFLORES-SEMANAL</v>
          </cell>
          <cell r="L430" t="str">
            <v>M</v>
          </cell>
          <cell r="M430" t="str">
            <v>Col Luis Andres Zuniga, frente pulp Ibron Pricipal Pricipal Tegucigalpa</v>
          </cell>
          <cell r="N430" t="str">
            <v>0801-1986-18069</v>
          </cell>
          <cell r="O430" t="str">
            <v>9831-6834</v>
          </cell>
        </row>
        <row r="430">
          <cell r="Q430" t="str">
            <v>200-02-15</v>
          </cell>
          <cell r="R430">
            <v>1007</v>
          </cell>
        </row>
        <row r="431">
          <cell r="B431">
            <v>1799</v>
          </cell>
          <cell r="C431" t="str">
            <v>Yasmin Araceli Oviedo  Paz</v>
          </cell>
          <cell r="D431" t="str">
            <v>Auxiliar de Sala Hogar</v>
          </cell>
          <cell r="E431">
            <v>40973</v>
          </cell>
          <cell r="F431">
            <v>9338.2</v>
          </cell>
          <cell r="G431" t="str">
            <v>HOGAR</v>
          </cell>
          <cell r="H431" t="str">
            <v>Karla Patricia Ortega Pineda</v>
          </cell>
        </row>
        <row r="431">
          <cell r="J431">
            <v>32145</v>
          </cell>
          <cell r="K431" t="str">
            <v>SAN PEDRO SULA -SEMANAL PEDREGAL</v>
          </cell>
          <cell r="L431" t="str">
            <v>F</v>
          </cell>
          <cell r="M431" t="str">
            <v>Col. La Aurora ave. #14, casa #1338 7 7 San Pedro Sula, N.E.</v>
          </cell>
          <cell r="N431" t="str">
            <v>1804-1988-01394</v>
          </cell>
          <cell r="O431" t="str">
            <v>9751-7051</v>
          </cell>
        </row>
        <row r="431">
          <cell r="Q431" t="str">
            <v>200-04-10</v>
          </cell>
          <cell r="R431">
            <v>1012</v>
          </cell>
        </row>
        <row r="432">
          <cell r="B432">
            <v>1805</v>
          </cell>
          <cell r="C432" t="str">
            <v>Edward Obdulio Herrera Ortiz</v>
          </cell>
          <cell r="D432" t="str">
            <v>Empacador</v>
          </cell>
          <cell r="E432">
            <v>40983</v>
          </cell>
          <cell r="F432">
            <v>9338.2</v>
          </cell>
          <cell r="G432" t="str">
            <v>PUNTOS DE VENTA</v>
          </cell>
          <cell r="H432" t="str">
            <v>Victor Otoniel Rivera  Lopez</v>
          </cell>
        </row>
        <row r="432">
          <cell r="J432">
            <v>30029</v>
          </cell>
          <cell r="K432" t="str">
            <v>CEIBA-SEMANAL</v>
          </cell>
          <cell r="L432" t="str">
            <v>M</v>
          </cell>
          <cell r="M432" t="str">
            <v>Col Hato de Enmedio,Casa 3628 Principal Principal Tegucigalpa</v>
          </cell>
          <cell r="N432" t="str">
            <v>0801-1982-04917</v>
          </cell>
          <cell r="O432" t="str">
            <v>9505-1093</v>
          </cell>
        </row>
        <row r="432">
          <cell r="Q432" t="str">
            <v>200-06-13</v>
          </cell>
          <cell r="R432">
            <v>1021</v>
          </cell>
        </row>
        <row r="433">
          <cell r="B433">
            <v>1811</v>
          </cell>
          <cell r="C433" t="str">
            <v>Cristian Josue Perdomo Hernández</v>
          </cell>
          <cell r="D433" t="str">
            <v>Surtidor</v>
          </cell>
          <cell r="E433">
            <v>41050</v>
          </cell>
          <cell r="F433">
            <v>9338.2</v>
          </cell>
          <cell r="G433" t="str">
            <v>SUMINISTROS PEDREGAL</v>
          </cell>
          <cell r="H433" t="str">
            <v>Elvin  Oswaldo Canales Gonzalez</v>
          </cell>
        </row>
        <row r="433">
          <cell r="J433">
            <v>32343</v>
          </cell>
          <cell r="K433" t="str">
            <v>SAN PEDRO SULA -SEMANAL PEDREGAL</v>
          </cell>
          <cell r="L433" t="str">
            <v>M</v>
          </cell>
          <cell r="M433" t="str">
            <v>Col. Prieto ave. #6, casa #817 B 7 7 </v>
          </cell>
          <cell r="N433" t="str">
            <v>1606-1988-00311</v>
          </cell>
          <cell r="O433" t="str">
            <v>9505-1093</v>
          </cell>
        </row>
        <row r="433">
          <cell r="Q433" t="str">
            <v>300-04-13</v>
          </cell>
          <cell r="R433">
            <v>1024</v>
          </cell>
        </row>
        <row r="434">
          <cell r="B434">
            <v>1815</v>
          </cell>
          <cell r="C434" t="str">
            <v>Gerson  Alexander Garache Perez</v>
          </cell>
          <cell r="D434" t="str">
            <v>Auxiliar de Reparaciones</v>
          </cell>
          <cell r="E434">
            <v>40998</v>
          </cell>
          <cell r="F434">
            <v>9338.2</v>
          </cell>
          <cell r="G434" t="str">
            <v>SERVICIO AL CLIENTE</v>
          </cell>
          <cell r="H434" t="str">
            <v>Gerardo Alfonso Colindres Rodriguez</v>
          </cell>
        </row>
        <row r="434">
          <cell r="J434">
            <v>33214</v>
          </cell>
          <cell r="K434" t="str">
            <v>TEGUCIGALPA MIRAFLORES -ADMINISTRACION</v>
          </cell>
          <cell r="L434" t="str">
            <v>M</v>
          </cell>
          <cell r="M434" t="str">
            <v>Col. Oscar A Flores, Casa 305, Bloque F   Tegucigalpa</v>
          </cell>
          <cell r="N434" t="str">
            <v>0801-1991-07705</v>
          </cell>
          <cell r="O434" t="str">
            <v>9578-9355</v>
          </cell>
        </row>
        <row r="434">
          <cell r="Q434" t="str">
            <v>300-02-07</v>
          </cell>
          <cell r="R434">
            <v>1032</v>
          </cell>
        </row>
        <row r="435">
          <cell r="B435">
            <v>1820</v>
          </cell>
          <cell r="C435" t="str">
            <v>Emerson Wilfredo Medina Duron</v>
          </cell>
          <cell r="D435" t="str">
            <v>Auditor Junior</v>
          </cell>
          <cell r="E435">
            <v>41008</v>
          </cell>
          <cell r="F435">
            <v>21600</v>
          </cell>
          <cell r="G435" t="str">
            <v>AUDITORIA</v>
          </cell>
          <cell r="H435" t="str">
            <v>Karla Patricia Ortega Pineda</v>
          </cell>
        </row>
        <row r="435">
          <cell r="J435">
            <v>30943</v>
          </cell>
          <cell r="K435" t="str">
            <v>TEGUCIGALPA MIRAFLORES -ADMINISTRACION</v>
          </cell>
          <cell r="L435" t="str">
            <v>M</v>
          </cell>
          <cell r="M435" t="str">
            <v>Col 21 de Febrero, zona2, Bloque 6, Casa 2   Tegucigalpa</v>
          </cell>
          <cell r="N435" t="str">
            <v>0801-1984-14716</v>
          </cell>
          <cell r="O435" t="str">
            <v>9928-2885</v>
          </cell>
        </row>
        <row r="435">
          <cell r="Q435" t="str">
            <v>100-02-03</v>
          </cell>
          <cell r="R435">
            <v>1033</v>
          </cell>
        </row>
        <row r="436">
          <cell r="B436">
            <v>1833</v>
          </cell>
          <cell r="C436" t="str">
            <v>Gina  Vanessa  Hernández  Dominguez</v>
          </cell>
          <cell r="D436" t="str">
            <v>Auxiliar de Sala Hogar</v>
          </cell>
          <cell r="E436">
            <v>41064</v>
          </cell>
          <cell r="F436">
            <v>9338.2</v>
          </cell>
          <cell r="G436" t="str">
            <v>HOGAR</v>
          </cell>
          <cell r="H436" t="str">
            <v>Karla Patricia Ortega Pineda</v>
          </cell>
        </row>
        <row r="436">
          <cell r="J436">
            <v>32743</v>
          </cell>
          <cell r="K436" t="str">
            <v>SAN PEDRO SULA -SEMANAL PEDREGAL</v>
          </cell>
          <cell r="L436" t="str">
            <v>F</v>
          </cell>
          <cell r="M436" t="str">
            <v>Col. Los Castaños   </v>
          </cell>
          <cell r="N436" t="str">
            <v>0501-1989-10239</v>
          </cell>
          <cell r="O436" t="str">
            <v>9586-6960</v>
          </cell>
        </row>
        <row r="436">
          <cell r="Q436" t="str">
            <v>200-04-10</v>
          </cell>
          <cell r="R436">
            <v>1034</v>
          </cell>
        </row>
        <row r="437">
          <cell r="B437">
            <v>1844</v>
          </cell>
          <cell r="C437" t="str">
            <v>Jose David  Lopez  Varela</v>
          </cell>
          <cell r="D437" t="str">
            <v>Oficial de Seguridad</v>
          </cell>
          <cell r="E437">
            <v>41022</v>
          </cell>
          <cell r="F437">
            <v>9338.2</v>
          </cell>
          <cell r="G437" t="str">
            <v>SEGURIDAD INTERNA MIRAFLORES</v>
          </cell>
          <cell r="H437" t="str">
            <v>Gerardo Alfonso Colindres Rodriguez</v>
          </cell>
        </row>
        <row r="437">
          <cell r="J437">
            <v>30891</v>
          </cell>
          <cell r="K437" t="str">
            <v>TEGUCIGALPA MIRAFLORES-SEMANAL</v>
          </cell>
          <cell r="L437" t="str">
            <v>M</v>
          </cell>
          <cell r="M437" t="str">
            <v>Col Brisas de Olancho,casa 102 Principal Principal Tegucigalpa</v>
          </cell>
          <cell r="N437" t="str">
            <v>0606-1989-01501</v>
          </cell>
          <cell r="O437" t="str">
            <v>9696-0458</v>
          </cell>
        </row>
        <row r="437">
          <cell r="Q437" t="str">
            <v>100-02-02</v>
          </cell>
          <cell r="R437">
            <v>1035</v>
          </cell>
        </row>
        <row r="438">
          <cell r="B438">
            <v>1850</v>
          </cell>
          <cell r="C438" t="str">
            <v>Angie  Mariela  Chavez Garcia</v>
          </cell>
          <cell r="D438" t="str">
            <v>Auxiliar Sala Moda/Deportes</v>
          </cell>
          <cell r="E438">
            <v>41218</v>
          </cell>
          <cell r="F438">
            <v>9338.2</v>
          </cell>
          <cell r="G438" t="str">
            <v>MODA Y DEPORTES</v>
          </cell>
          <cell r="H438" t="str">
            <v>Ilsa  Maribel Peraza  Turcios</v>
          </cell>
        </row>
        <row r="438">
          <cell r="J438">
            <v>33457</v>
          </cell>
          <cell r="K438" t="str">
            <v>SAN PEDRO SULA -SEMANAL PEDREGAL</v>
          </cell>
          <cell r="L438" t="str">
            <v>F</v>
          </cell>
          <cell r="M438" t="str">
            <v>Bo. Medina ave. #5 10 y 11 10 y 11 </v>
          </cell>
          <cell r="N438" t="str">
            <v>0501-1991-06380</v>
          </cell>
          <cell r="O438" t="str">
            <v>9866-6472</v>
          </cell>
        </row>
        <row r="438">
          <cell r="Q438" t="str">
            <v>200-04-12</v>
          </cell>
          <cell r="R438">
            <v>1037</v>
          </cell>
        </row>
        <row r="439">
          <cell r="B439">
            <v>1871</v>
          </cell>
          <cell r="C439" t="str">
            <v>Rosa  Ondina  Santamaria  Menendez</v>
          </cell>
          <cell r="D439" t="str">
            <v>Auxiliar de Sala Hogar</v>
          </cell>
          <cell r="E439">
            <v>41031</v>
          </cell>
          <cell r="F439">
            <v>9338.2</v>
          </cell>
          <cell r="G439" t="str">
            <v>HOGAR</v>
          </cell>
          <cell r="H439" t="str">
            <v>Karla Patricia Ortega Pineda</v>
          </cell>
        </row>
        <row r="439">
          <cell r="J439">
            <v>31546</v>
          </cell>
          <cell r="K439" t="str">
            <v>SAN PEDRO SULA -SEMANAL PEDREGAL</v>
          </cell>
          <cell r="L439" t="str">
            <v>F</v>
          </cell>
          <cell r="M439" t="str">
            <v>Col. Rio de Piedras ave. # 21 2 y3 2 y3 </v>
          </cell>
          <cell r="N439" t="str">
            <v>0410-1986-00420</v>
          </cell>
          <cell r="O439" t="str">
            <v>9717-1431</v>
          </cell>
        </row>
        <row r="439">
          <cell r="Q439" t="str">
            <v>200-04-10</v>
          </cell>
          <cell r="R439">
            <v>1044</v>
          </cell>
        </row>
        <row r="440">
          <cell r="B440">
            <v>1904</v>
          </cell>
          <cell r="C440" t="str">
            <v>Brayan Alonso Medina Canales</v>
          </cell>
          <cell r="D440" t="str">
            <v>Vendedor Tienda</v>
          </cell>
          <cell r="E440">
            <v>41106</v>
          </cell>
          <cell r="F440">
            <v>233.45</v>
          </cell>
          <cell r="G440" t="str">
            <v>ELECTRO</v>
          </cell>
          <cell r="H440" t="str">
            <v>Ranses Ramon Sierra Andino</v>
          </cell>
        </row>
        <row r="440">
          <cell r="J440">
            <v>32712</v>
          </cell>
          <cell r="K440" t="str">
            <v>TEGUCIGALPA MIRAFLORES-COMISIONES SEMANAL</v>
          </cell>
          <cell r="L440" t="str">
            <v>M</v>
          </cell>
          <cell r="M440" t="str">
            <v>Col Buena Vista, Sector 1, Casa 4, Bloque 8   Tegucigalpa</v>
          </cell>
          <cell r="N440" t="str">
            <v>0613-1989-00122</v>
          </cell>
          <cell r="O440" t="str">
            <v>9708-4846</v>
          </cell>
        </row>
        <row r="440">
          <cell r="Q440" t="str">
            <v>200-02-11</v>
          </cell>
          <cell r="R440">
            <v>1049</v>
          </cell>
        </row>
        <row r="441">
          <cell r="B441">
            <v>1907</v>
          </cell>
          <cell r="C441" t="str">
            <v>Brenda Yessenia Dormes Lopez</v>
          </cell>
          <cell r="D441" t="str">
            <v>Auxiliar de Sala Hogar</v>
          </cell>
          <cell r="E441">
            <v>41085</v>
          </cell>
          <cell r="F441">
            <v>9338.2</v>
          </cell>
          <cell r="G441" t="str">
            <v>HOGAR</v>
          </cell>
          <cell r="H441" t="str">
            <v>Eder Alberto  Escalante  Lopez</v>
          </cell>
        </row>
        <row r="441">
          <cell r="J441">
            <v>32645</v>
          </cell>
          <cell r="K441" t="str">
            <v>TEGUCIGALPA METROMALL-SEMANAL</v>
          </cell>
          <cell r="L441" t="str">
            <v>F</v>
          </cell>
          <cell r="M441" t="str">
            <v>Col Policarpo Paz, Casa 526 2da 2da Tegucigalpa</v>
          </cell>
          <cell r="N441" t="str">
            <v>0714-1989-00167</v>
          </cell>
          <cell r="O441" t="str">
            <v>9888-6428</v>
          </cell>
        </row>
        <row r="441">
          <cell r="Q441" t="str">
            <v>200-03-10</v>
          </cell>
          <cell r="R441">
            <v>1050</v>
          </cell>
        </row>
        <row r="442">
          <cell r="B442">
            <v>1912</v>
          </cell>
          <cell r="C442" t="str">
            <v>Boris Vidal Amador Guzman</v>
          </cell>
          <cell r="D442" t="str">
            <v>Auxiliar de Inventarios Perpetuos</v>
          </cell>
          <cell r="E442">
            <v>41092</v>
          </cell>
          <cell r="F442">
            <v>9338.2</v>
          </cell>
          <cell r="G442" t="str">
            <v>INVENTARIOS PERPETUOS</v>
          </cell>
          <cell r="H442" t="str">
            <v>Juan Ramon Ferrera Pavon</v>
          </cell>
        </row>
        <row r="442">
          <cell r="J442">
            <v>33458</v>
          </cell>
          <cell r="K442" t="str">
            <v>TEGUCIGALPA MIRAFLORES-SEMANAL</v>
          </cell>
          <cell r="L442" t="str">
            <v>M</v>
          </cell>
          <cell r="M442" t="str">
            <v>Col Ramon Amaya Amador, 6ta ave,Sector 13,C-12 Principal Principal Tegucigalpa</v>
          </cell>
          <cell r="N442" t="str">
            <v>0801-1991-16814</v>
          </cell>
          <cell r="O442" t="str">
            <v>9932-0907</v>
          </cell>
        </row>
        <row r="442">
          <cell r="Q442" t="str">
            <v>200-02-15</v>
          </cell>
          <cell r="R442">
            <v>1062</v>
          </cell>
        </row>
        <row r="443">
          <cell r="B443">
            <v>1914</v>
          </cell>
          <cell r="C443" t="str">
            <v>Jorge Luis Zelaya Mairena</v>
          </cell>
          <cell r="D443" t="str">
            <v>Vendedor Junior</v>
          </cell>
          <cell r="E443">
            <v>41085</v>
          </cell>
          <cell r="F443">
            <v>233.33</v>
          </cell>
          <cell r="G443" t="str">
            <v>ELECTRO</v>
          </cell>
          <cell r="H443" t="str">
            <v>Aixa Alessandra Rivera Castillo</v>
          </cell>
        </row>
        <row r="443">
          <cell r="J443">
            <v>33904</v>
          </cell>
          <cell r="K443" t="str">
            <v>TEGUCIGALPA METROMALL-COMISIONES SEMANAL</v>
          </cell>
          <cell r="L443" t="str">
            <v>M</v>
          </cell>
          <cell r="M443" t="str">
            <v>Col Centro America Oeste, casa 4515, Sector 1, Bloque 4   Tegucigalpa</v>
          </cell>
          <cell r="N443" t="str">
            <v>0801-1992-20988</v>
          </cell>
          <cell r="O443" t="str">
            <v>9703-4612</v>
          </cell>
        </row>
        <row r="443">
          <cell r="Q443" t="str">
            <v>200-03-11</v>
          </cell>
          <cell r="R443">
            <v>1066</v>
          </cell>
        </row>
        <row r="444">
          <cell r="B444">
            <v>1915</v>
          </cell>
          <cell r="C444" t="str">
            <v>Abel  Arturo Vasquez Hernandez</v>
          </cell>
          <cell r="D444" t="str">
            <v>Auxiliar de Sala Hogar</v>
          </cell>
          <cell r="E444">
            <v>41127</v>
          </cell>
          <cell r="F444">
            <v>9338.2</v>
          </cell>
          <cell r="G444" t="str">
            <v>HOGAR</v>
          </cell>
          <cell r="H444" t="str">
            <v>Eder Alberto  Escalante  Lopez</v>
          </cell>
        </row>
        <row r="444">
          <cell r="J444">
            <v>33986</v>
          </cell>
          <cell r="K444" t="str">
            <v>TEGUCIGALPA METROMALL-SEMANAL</v>
          </cell>
          <cell r="L444" t="str">
            <v>M</v>
          </cell>
          <cell r="M444" t="str">
            <v>Col 23 de Junio, Casa 7, Bloque 9   Tegucigalpa</v>
          </cell>
          <cell r="N444" t="str">
            <v>0801-1993-01339</v>
          </cell>
          <cell r="O444" t="str">
            <v>9659-2896</v>
          </cell>
        </row>
        <row r="444">
          <cell r="Q444" t="str">
            <v>200-03-10</v>
          </cell>
          <cell r="R444">
            <v>1068</v>
          </cell>
        </row>
        <row r="445">
          <cell r="B445">
            <v>1933</v>
          </cell>
          <cell r="C445" t="str">
            <v>Jose Adalberto Guevara Granada</v>
          </cell>
          <cell r="D445" t="str">
            <v>Asistente de Creditos</v>
          </cell>
          <cell r="E445">
            <v>41050</v>
          </cell>
          <cell r="F445">
            <v>11448</v>
          </cell>
          <cell r="G445" t="str">
            <v>CREDITOS TEGUCIGALPA</v>
          </cell>
          <cell r="H445" t="str">
            <v>Malcon Renan Rivera Ordoñez</v>
          </cell>
        </row>
        <row r="445">
          <cell r="J445">
            <v>30705</v>
          </cell>
          <cell r="K445" t="str">
            <v>TEGUCIGALPA MIRAFLORES -ADMINISTRACION</v>
          </cell>
          <cell r="L445" t="str">
            <v>M</v>
          </cell>
          <cell r="M445" t="str">
            <v>Col Guaymuras,1ra entrada, Bloque A, Casa 4413   Tegucigalpa</v>
          </cell>
          <cell r="N445" t="str">
            <v>1703-1984-00022</v>
          </cell>
          <cell r="O445" t="str">
            <v>9704-6200</v>
          </cell>
        </row>
        <row r="445">
          <cell r="Q445" t="str">
            <v>200-02-07</v>
          </cell>
          <cell r="R445">
            <v>1076</v>
          </cell>
        </row>
        <row r="446">
          <cell r="B446">
            <v>1937</v>
          </cell>
          <cell r="C446" t="str">
            <v>Belinda Carolina Bonilla  Martínez</v>
          </cell>
          <cell r="D446" t="str">
            <v>Gerente de Agencia</v>
          </cell>
          <cell r="E446">
            <v>41061</v>
          </cell>
          <cell r="F446">
            <v>35000</v>
          </cell>
          <cell r="G446" t="str">
            <v>MERCADEO</v>
          </cell>
          <cell r="H446" t="str">
            <v>Wesley  Mauricio Contreras Rodezno</v>
          </cell>
        </row>
        <row r="446">
          <cell r="J446">
            <v>29729</v>
          </cell>
          <cell r="K446" t="str">
            <v>SAN PEDRO SULA-ADMINISTRACION</v>
          </cell>
          <cell r="L446" t="str">
            <v>F</v>
          </cell>
          <cell r="M446" t="str">
            <v>Col. Aurora, ave. # 16 y 17, casa #1605 6 6 </v>
          </cell>
          <cell r="N446" t="str">
            <v>0801-1981-03625</v>
          </cell>
          <cell r="O446" t="str">
            <v>9967-9593</v>
          </cell>
        </row>
        <row r="446">
          <cell r="Q446" t="str">
            <v>200-01-02</v>
          </cell>
          <cell r="R446">
            <v>1086</v>
          </cell>
        </row>
        <row r="447">
          <cell r="B447">
            <v>1942</v>
          </cell>
          <cell r="C447" t="str">
            <v>Ruth Magdalena Castro Chavez</v>
          </cell>
          <cell r="D447" t="str">
            <v>Impulsadora</v>
          </cell>
          <cell r="E447">
            <v>41061</v>
          </cell>
          <cell r="F447">
            <v>9338.2</v>
          </cell>
          <cell r="G447" t="str">
            <v>VENTAS MAYOREO</v>
          </cell>
          <cell r="H447" t="str">
            <v>Ivonne Yaneth Irias  Ochoa</v>
          </cell>
        </row>
        <row r="447">
          <cell r="J447">
            <v>30506</v>
          </cell>
          <cell r="K447" t="str">
            <v>TEGUCIGALPA MIRAFLORES -ADMINISTRACION</v>
          </cell>
          <cell r="L447" t="str">
            <v>F</v>
          </cell>
          <cell r="M447" t="str">
            <v>Col Hato de Enmedio, Bl 31,Sector 2, Casa 305   Tegucigalpa</v>
          </cell>
          <cell r="N447" t="str">
            <v>0801-1983-05009</v>
          </cell>
          <cell r="O447" t="str">
            <v>9867-9089</v>
          </cell>
        </row>
        <row r="447">
          <cell r="Q447" t="str">
            <v>200-02-04</v>
          </cell>
          <cell r="R447">
            <v>1089</v>
          </cell>
        </row>
        <row r="448">
          <cell r="B448">
            <v>1944</v>
          </cell>
          <cell r="C448" t="str">
            <v>Oscar Orlando Bonilla Osorto</v>
          </cell>
          <cell r="D448" t="str">
            <v>Jefe Regional Ventas Mayoreo</v>
          </cell>
          <cell r="E448">
            <v>41065</v>
          </cell>
          <cell r="F448">
            <v>30000</v>
          </cell>
          <cell r="G448" t="str">
            <v>VENTAS MAYOREO</v>
          </cell>
          <cell r="H448" t="str">
            <v>Antonio Eduardo Palacio  Abraham</v>
          </cell>
        </row>
        <row r="448">
          <cell r="J448">
            <v>27822</v>
          </cell>
          <cell r="K448" t="str">
            <v>TEGUCIGALPA MIRAFLORES -ADMINISTRACION</v>
          </cell>
          <cell r="L448" t="str">
            <v>M</v>
          </cell>
          <cell r="M448" t="str">
            <v>Res Concepcion, Casa 2, Bl. F, 3ra 3ra Tegucigalpa</v>
          </cell>
          <cell r="N448" t="str">
            <v>0801-1976-02296</v>
          </cell>
          <cell r="O448" t="str">
            <v>9947-4778</v>
          </cell>
        </row>
        <row r="448">
          <cell r="Q448" t="str">
            <v>200-02-04</v>
          </cell>
          <cell r="R448">
            <v>1091</v>
          </cell>
        </row>
        <row r="449">
          <cell r="B449">
            <v>1945</v>
          </cell>
          <cell r="C449" t="str">
            <v>Angel  Ariel  Ramos</v>
          </cell>
          <cell r="D449" t="str">
            <v>Surtidor</v>
          </cell>
          <cell r="E449">
            <v>41065</v>
          </cell>
          <cell r="F449">
            <v>9338.2</v>
          </cell>
          <cell r="G449" t="str">
            <v>DESPACHO CD</v>
          </cell>
          <cell r="H449" t="str">
            <v>Selvin Ramos  Ramos</v>
          </cell>
        </row>
        <row r="449">
          <cell r="J449">
            <v>34404</v>
          </cell>
          <cell r="K449" t="str">
            <v>SAN PEDRO SULA-SEMANAL SAN FERNANDO</v>
          </cell>
          <cell r="L449" t="str">
            <v>M</v>
          </cell>
          <cell r="M449" t="str">
            <v>Col. Los Castaños, casa #16, bloque #25   </v>
          </cell>
          <cell r="N449" t="str">
            <v>1803-1994-00397</v>
          </cell>
          <cell r="O449" t="str">
            <v>9564-0364</v>
          </cell>
        </row>
        <row r="449">
          <cell r="Q449" t="str">
            <v>300-05-23</v>
          </cell>
          <cell r="R449">
            <v>1093</v>
          </cell>
        </row>
        <row r="450">
          <cell r="B450">
            <v>1948</v>
          </cell>
          <cell r="C450" t="str">
            <v>Jorge  Juan Faraj Kalil</v>
          </cell>
          <cell r="D450" t="str">
            <v>Presidente Junta Directiva</v>
          </cell>
          <cell r="E450">
            <v>28065</v>
          </cell>
          <cell r="F450">
            <v>223659.11</v>
          </cell>
          <cell r="G450" t="str">
            <v>PRESIDENCIA</v>
          </cell>
          <cell r="H450" t="str">
            <v>Jorge  Juan Faraj Kalil</v>
          </cell>
        </row>
        <row r="450">
          <cell r="J450">
            <v>13893</v>
          </cell>
          <cell r="K450" t="str">
            <v>SAN PEDRO SULA-CONFIDENCIAL SOCIOS</v>
          </cell>
          <cell r="L450" t="str">
            <v>M</v>
          </cell>
          <cell r="M450" t="str">
            <v>Col. Los Castaños 1 ra. ave. casa #16, bloque #2 Principal Principal </v>
          </cell>
          <cell r="N450" t="str">
            <v>0502-1938-00007</v>
          </cell>
          <cell r="O450" t="str">
            <v>9630-8276</v>
          </cell>
        </row>
        <row r="450">
          <cell r="Q450" t="str">
            <v>100</v>
          </cell>
          <cell r="R450">
            <v>1095</v>
          </cell>
        </row>
        <row r="451">
          <cell r="B451">
            <v>1949</v>
          </cell>
          <cell r="C451" t="str">
            <v>Jorge  Alberto  Faraj Faraj</v>
          </cell>
          <cell r="D451" t="str">
            <v>Presidente Ejecutivo Grupo</v>
          </cell>
          <cell r="E451">
            <v>32568</v>
          </cell>
          <cell r="F451">
            <v>254115.96</v>
          </cell>
          <cell r="G451" t="str">
            <v>PRESIDENCIA</v>
          </cell>
          <cell r="H451" t="str">
            <v>Jorge  Juan Faraj Kalil</v>
          </cell>
        </row>
        <row r="451">
          <cell r="J451">
            <v>22977</v>
          </cell>
          <cell r="K451" t="str">
            <v>SAN PEDRO SULA-CONFIDENCIAL SOCIOS</v>
          </cell>
          <cell r="L451" t="str">
            <v>M</v>
          </cell>
          <cell r="M451" t="str">
            <v>Col. Los Castaños 1 ra. ave. casa #16, bloque #2 Principal Principal </v>
          </cell>
          <cell r="N451" t="str">
            <v>0801-1962-05861</v>
          </cell>
          <cell r="O451" t="str">
            <v>9630-8276</v>
          </cell>
        </row>
        <row r="451">
          <cell r="Q451" t="str">
            <v>100</v>
          </cell>
          <cell r="R451">
            <v>1096</v>
          </cell>
        </row>
        <row r="452">
          <cell r="B452">
            <v>1950</v>
          </cell>
          <cell r="C452" t="str">
            <v>Mario Roberto Faraj Faraj</v>
          </cell>
          <cell r="D452" t="str">
            <v>Presidente Ejecutivo</v>
          </cell>
          <cell r="E452">
            <v>34335</v>
          </cell>
          <cell r="F452">
            <v>233811.39</v>
          </cell>
          <cell r="G452" t="str">
            <v>PRESIDENCIA EJECUTIVA</v>
          </cell>
          <cell r="H452" t="str">
            <v>Jorge  Alberto  Faraj Faraj</v>
          </cell>
        </row>
        <row r="452">
          <cell r="J452">
            <v>26053</v>
          </cell>
          <cell r="K452" t="str">
            <v>SAN PEDRO SULA-CONFIDENCIAL SOCIOS</v>
          </cell>
          <cell r="L452" t="str">
            <v>M</v>
          </cell>
          <cell r="M452" t="str">
            <v>Col. Felipe Zelaya ave. 2 y 3, casa #22 11 11 </v>
          </cell>
          <cell r="N452" t="str">
            <v>0501-1971-03108</v>
          </cell>
          <cell r="O452" t="str">
            <v>9639-7843</v>
          </cell>
        </row>
        <row r="452">
          <cell r="Q452" t="str">
            <v>200</v>
          </cell>
          <cell r="R452">
            <v>1097</v>
          </cell>
        </row>
        <row r="453">
          <cell r="B453">
            <v>1951</v>
          </cell>
          <cell r="C453" t="str">
            <v>Diana Mireya Faraj Faraj</v>
          </cell>
          <cell r="D453" t="str">
            <v>Presidenta Fundación Diunsa</v>
          </cell>
          <cell r="E453">
            <v>30225</v>
          </cell>
          <cell r="F453">
            <v>172897.68</v>
          </cell>
          <cell r="G453" t="str">
            <v>PRESIDENCIA</v>
          </cell>
          <cell r="H453" t="str">
            <v>Jorge  Alberto  Faraj Faraj</v>
          </cell>
        </row>
        <row r="453">
          <cell r="J453">
            <v>22106</v>
          </cell>
          <cell r="K453" t="str">
            <v>SAN PEDRO SULA-CONFIDENCIAL SOCIOS</v>
          </cell>
          <cell r="L453" t="str">
            <v>F</v>
          </cell>
          <cell r="M453" t="str">
            <v>Col. Los Castaños 1 ra. ave. casa #16, bloque #2 Principal Principal </v>
          </cell>
          <cell r="N453" t="str">
            <v>0801-1960-02944</v>
          </cell>
          <cell r="O453" t="str">
            <v>9630-8276</v>
          </cell>
        </row>
        <row r="453">
          <cell r="Q453" t="str">
            <v>100</v>
          </cell>
          <cell r="R453">
            <v>1106</v>
          </cell>
        </row>
        <row r="454">
          <cell r="B454">
            <v>1952</v>
          </cell>
          <cell r="C454" t="str">
            <v>Ana Margarita  Flores  Gutierrez</v>
          </cell>
          <cell r="D454" t="str">
            <v>Ejecutiva de Medios</v>
          </cell>
          <cell r="E454">
            <v>41071</v>
          </cell>
          <cell r="F454">
            <v>15897.6</v>
          </cell>
          <cell r="G454" t="str">
            <v>MERCADEO</v>
          </cell>
          <cell r="H454" t="str">
            <v>Belinda Carolina Bonilla  Martínez</v>
          </cell>
        </row>
        <row r="454">
          <cell r="J454">
            <v>29468</v>
          </cell>
          <cell r="K454" t="str">
            <v>SAN PEDRO SULA-ADMINISTRACION</v>
          </cell>
          <cell r="L454" t="str">
            <v>F</v>
          </cell>
          <cell r="M454" t="str">
            <v>Col. Los Castaños 1 ra. ave. casa #16, bloque #2 Principal Principal </v>
          </cell>
          <cell r="N454" t="str">
            <v>0501-1980-13390</v>
          </cell>
          <cell r="O454" t="str">
            <v>9630-8276</v>
          </cell>
        </row>
        <row r="454">
          <cell r="Q454" t="str">
            <v>200-01-02</v>
          </cell>
          <cell r="R454">
            <v>1108</v>
          </cell>
        </row>
        <row r="455">
          <cell r="B455">
            <v>1958</v>
          </cell>
          <cell r="C455" t="str">
            <v>Hector  Xavier  Cortes  Alberto</v>
          </cell>
          <cell r="D455" t="str">
            <v>Auxiliar de Logística</v>
          </cell>
          <cell r="E455">
            <v>41078</v>
          </cell>
          <cell r="F455">
            <v>9338.2</v>
          </cell>
          <cell r="G455" t="str">
            <v>RECEPCION CD B</v>
          </cell>
          <cell r="H455" t="str">
            <v>Francisco Nahum Cartagena  Reyes</v>
          </cell>
        </row>
        <row r="455">
          <cell r="J455">
            <v>34247</v>
          </cell>
          <cell r="K455" t="str">
            <v>SAN PEDRO SULA-SEMANAL SAN FERNANDO</v>
          </cell>
          <cell r="L455" t="str">
            <v>M</v>
          </cell>
          <cell r="M455" t="str">
            <v>Col. Felipe Zelaya ave. 2 y 3, casa #22 11 11 </v>
          </cell>
          <cell r="N455" t="str">
            <v>0501-1993-11442</v>
          </cell>
          <cell r="O455" t="str">
            <v>9639-7843</v>
          </cell>
        </row>
        <row r="455">
          <cell r="Q455" t="str">
            <v>300-05-27</v>
          </cell>
          <cell r="R455">
            <v>1109</v>
          </cell>
        </row>
        <row r="456">
          <cell r="B456">
            <v>1963</v>
          </cell>
          <cell r="C456" t="str">
            <v>Obed Abisai  Ramírez Ramírez</v>
          </cell>
          <cell r="D456" t="str">
            <v>Motorista de Patrulla</v>
          </cell>
          <cell r="E456">
            <v>41081</v>
          </cell>
          <cell r="F456">
            <v>13500</v>
          </cell>
          <cell r="G456" t="str">
            <v>SEGURIDAD EJECUTIVOS</v>
          </cell>
          <cell r="H456" t="str">
            <v>Celan Rodriguez  Sanchez</v>
          </cell>
        </row>
        <row r="456">
          <cell r="J456">
            <v>33077</v>
          </cell>
          <cell r="K456" t="str">
            <v>SAN PEDRO SULA-ADMINISTRACION</v>
          </cell>
          <cell r="L456" t="str">
            <v>M</v>
          </cell>
          <cell r="M456" t="str">
            <v>Bo. Los Andes 4 y 5 4 y 5 </v>
          </cell>
          <cell r="N456" t="str">
            <v>0503-1990-00771</v>
          </cell>
          <cell r="O456" t="str">
            <v>9848-0130</v>
          </cell>
        </row>
        <row r="456">
          <cell r="Q456" t="str">
            <v>100-01-05</v>
          </cell>
          <cell r="R456">
            <v>1117</v>
          </cell>
        </row>
        <row r="457">
          <cell r="B457">
            <v>1971</v>
          </cell>
          <cell r="C457" t="str">
            <v>Fredy Enrique Dominguez Melgar</v>
          </cell>
          <cell r="D457" t="str">
            <v>Motorista de Ejecutivo</v>
          </cell>
          <cell r="E457">
            <v>41099</v>
          </cell>
          <cell r="F457">
            <v>17500</v>
          </cell>
          <cell r="G457" t="str">
            <v>SEGURIDAD EJECUTIVOS</v>
          </cell>
          <cell r="H457" t="str">
            <v>Celan Rodriguez  Sanchez</v>
          </cell>
        </row>
        <row r="457">
          <cell r="J457">
            <v>29979</v>
          </cell>
          <cell r="K457" t="str">
            <v>SAN PEDRO SULA-ADMINISTRACION</v>
          </cell>
          <cell r="L457" t="str">
            <v>M</v>
          </cell>
          <cell r="M457" t="str">
            <v>Lomas de San Juan, ave. # 2, casa #247 2 2 </v>
          </cell>
          <cell r="N457" t="str">
            <v>1208-1982-00053</v>
          </cell>
          <cell r="O457" t="str">
            <v>9989-3361</v>
          </cell>
        </row>
        <row r="457">
          <cell r="Q457" t="str">
            <v>100-01-05</v>
          </cell>
          <cell r="R457">
            <v>1136</v>
          </cell>
        </row>
        <row r="458">
          <cell r="B458">
            <v>1983</v>
          </cell>
          <cell r="C458" t="str">
            <v>Isacc Nohe Aleman Valle</v>
          </cell>
          <cell r="D458" t="str">
            <v>Vendedor Junior</v>
          </cell>
          <cell r="E458">
            <v>41116</v>
          </cell>
          <cell r="F458">
            <v>233.33</v>
          </cell>
          <cell r="G458" t="str">
            <v>ELECTRO</v>
          </cell>
          <cell r="H458" t="str">
            <v>Gina Maria  Aguirre Lanza</v>
          </cell>
        </row>
        <row r="458">
          <cell r="J458">
            <v>33717</v>
          </cell>
          <cell r="K458" t="str">
            <v>SAN PEDRO SULA SAN FERNANDO-COMISIONES SEMANAL</v>
          </cell>
          <cell r="L458" t="str">
            <v>M</v>
          </cell>
          <cell r="M458" t="str">
            <v>Col. La Unión ave # 8, casa #49 32 32 </v>
          </cell>
          <cell r="N458" t="str">
            <v>0501-1992-04710</v>
          </cell>
          <cell r="O458" t="str">
            <v>9853-6555</v>
          </cell>
        </row>
        <row r="458">
          <cell r="Q458" t="str">
            <v>200-01-11</v>
          </cell>
          <cell r="R458">
            <v>1137</v>
          </cell>
        </row>
        <row r="459">
          <cell r="B459">
            <v>2001</v>
          </cell>
          <cell r="C459" t="str">
            <v>Oscar  Danilo Caballero Sabillón</v>
          </cell>
          <cell r="D459" t="str">
            <v>Auxiliar de Logística</v>
          </cell>
          <cell r="E459">
            <v>41379</v>
          </cell>
          <cell r="F459">
            <v>9338.2</v>
          </cell>
          <cell r="G459" t="str">
            <v>INVENTARIO CD A</v>
          </cell>
          <cell r="H459" t="str">
            <v>Enrique Alberto  Jordan Barahona</v>
          </cell>
        </row>
        <row r="459">
          <cell r="J459">
            <v>34080</v>
          </cell>
          <cell r="K459" t="str">
            <v>SAN PEDRO SULA-SEMANAL SAN FERNANDO</v>
          </cell>
          <cell r="L459" t="str">
            <v>M</v>
          </cell>
          <cell r="M459" t="str">
            <v>Col. Felipe Zelaya, ave. #11, casa #32 7 y 8 7 y 8 </v>
          </cell>
          <cell r="N459" t="str">
            <v>0501-1993-04785</v>
          </cell>
          <cell r="O459" t="str">
            <v>9958-4549</v>
          </cell>
        </row>
        <row r="459">
          <cell r="Q459" t="str">
            <v>300-05-16</v>
          </cell>
          <cell r="R459">
            <v>1138</v>
          </cell>
        </row>
        <row r="460">
          <cell r="B460">
            <v>2002</v>
          </cell>
          <cell r="C460" t="str">
            <v>Cesar Alejandro Ucles Lazo</v>
          </cell>
          <cell r="D460" t="str">
            <v>Auxiliar de Logística</v>
          </cell>
          <cell r="E460">
            <v>41260</v>
          </cell>
          <cell r="F460">
            <v>9338.2</v>
          </cell>
          <cell r="G460" t="str">
            <v>INVENTARIOS</v>
          </cell>
          <cell r="H460" t="str">
            <v>Carlos Arturo Gutierrez Cuvas</v>
          </cell>
        </row>
        <row r="460">
          <cell r="J460">
            <v>33631</v>
          </cell>
          <cell r="K460" t="str">
            <v>SAN PEDRO SULA-SEMANAL SAN FERNANDO</v>
          </cell>
          <cell r="L460" t="str">
            <v>M</v>
          </cell>
          <cell r="M460" t="str">
            <v>Col. Aurora ave. #14 Y 15, casa #1416   </v>
          </cell>
          <cell r="N460" t="str">
            <v>0501-1992-02925</v>
          </cell>
          <cell r="O460" t="str">
            <v>9958-4549</v>
          </cell>
        </row>
        <row r="460">
          <cell r="Q460" t="str">
            <v>300-01-11</v>
          </cell>
          <cell r="R460">
            <v>1139</v>
          </cell>
        </row>
        <row r="461">
          <cell r="B461">
            <v>2004</v>
          </cell>
          <cell r="C461" t="str">
            <v>José  Francisco  Cabrera Mercado</v>
          </cell>
          <cell r="D461" t="str">
            <v>Auxiliar de Logística</v>
          </cell>
          <cell r="E461">
            <v>41226</v>
          </cell>
          <cell r="F461">
            <v>9338.2</v>
          </cell>
          <cell r="G461" t="str">
            <v>INVENTARIO PEDREGAL</v>
          </cell>
          <cell r="H461" t="str">
            <v>Elvin  Oswaldo Canales Gonzalez</v>
          </cell>
        </row>
        <row r="461">
          <cell r="J461">
            <v>34021</v>
          </cell>
          <cell r="K461" t="str">
            <v>SAN PEDRO SULA -SEMANAL PEDREGAL</v>
          </cell>
          <cell r="L461" t="str">
            <v>M</v>
          </cell>
          <cell r="M461" t="str">
            <v>Col. Villas del Sol   </v>
          </cell>
          <cell r="N461" t="str">
            <v>1606-1993-00205</v>
          </cell>
          <cell r="O461" t="str">
            <v>9670-3587</v>
          </cell>
        </row>
        <row r="461">
          <cell r="Q461" t="str">
            <v>300-04-11</v>
          </cell>
          <cell r="R461">
            <v>1143</v>
          </cell>
        </row>
        <row r="462">
          <cell r="B462">
            <v>2005</v>
          </cell>
          <cell r="C462" t="str">
            <v>Cesar Orlando  Chavez Mejía</v>
          </cell>
          <cell r="D462" t="str">
            <v>Auxiliar de Inventarios Perpetuos</v>
          </cell>
          <cell r="E462">
            <v>41204</v>
          </cell>
          <cell r="F462">
            <v>9338.2</v>
          </cell>
          <cell r="G462" t="str">
            <v>INVENTARIOS PERPETUOS</v>
          </cell>
          <cell r="H462" t="str">
            <v>Javier Enrique Euceda  Torres</v>
          </cell>
        </row>
        <row r="462">
          <cell r="J462">
            <v>33422</v>
          </cell>
          <cell r="K462" t="str">
            <v>SAN PEDRO SULA-SEMANAL SAN FERNANDO</v>
          </cell>
          <cell r="L462" t="str">
            <v>M</v>
          </cell>
          <cell r="M462" t="str">
            <v>Col. Olidon Ayestas 1 1 </v>
          </cell>
          <cell r="N462" t="str">
            <v>0419-1991-00126</v>
          </cell>
          <cell r="O462" t="str">
            <v>9608-2681</v>
          </cell>
        </row>
        <row r="462">
          <cell r="Q462" t="str">
            <v>200-01-15</v>
          </cell>
          <cell r="R462">
            <v>1148</v>
          </cell>
        </row>
        <row r="463">
          <cell r="B463">
            <v>2006</v>
          </cell>
          <cell r="C463" t="str">
            <v>Jhonatan Francisco Herrera Hernández</v>
          </cell>
          <cell r="D463" t="str">
            <v>Asistente de Informatica</v>
          </cell>
          <cell r="E463">
            <v>41194</v>
          </cell>
          <cell r="F463">
            <v>10303.2</v>
          </cell>
          <cell r="G463" t="str">
            <v>INFORMATICA</v>
          </cell>
          <cell r="H463" t="str">
            <v>Guillermo Rafael Pagan Diaz del Valle</v>
          </cell>
        </row>
        <row r="463">
          <cell r="J463">
            <v>33611</v>
          </cell>
          <cell r="K463" t="str">
            <v>TEGUCIGALPA MIRAFLORES -ADMINISTRACION</v>
          </cell>
          <cell r="L463" t="str">
            <v>M</v>
          </cell>
          <cell r="M463" t="str">
            <v>Col. Cerrito Lindo ave. #1 1 1 </v>
          </cell>
          <cell r="N463" t="str">
            <v>0801-1992-01821</v>
          </cell>
          <cell r="O463" t="str">
            <v>3330-4857</v>
          </cell>
        </row>
        <row r="463">
          <cell r="Q463" t="str">
            <v>300-02-04</v>
          </cell>
          <cell r="R463">
            <v>1155</v>
          </cell>
        </row>
        <row r="464">
          <cell r="B464">
            <v>2013</v>
          </cell>
          <cell r="C464" t="str">
            <v>Rony  Isai García Mendoza</v>
          </cell>
          <cell r="D464" t="str">
            <v>Empacador Logística</v>
          </cell>
          <cell r="E464">
            <v>41218</v>
          </cell>
          <cell r="F464">
            <v>9338.2</v>
          </cell>
          <cell r="G464" t="str">
            <v>INVENTARIO CD A</v>
          </cell>
          <cell r="H464" t="str">
            <v>Enrique Alberto  Jordan Barahona</v>
          </cell>
        </row>
        <row r="464">
          <cell r="J464">
            <v>29911</v>
          </cell>
          <cell r="K464" t="str">
            <v>SAN PEDRO SULA-SEMANAL SAN FERNANDO</v>
          </cell>
          <cell r="L464" t="str">
            <v>M</v>
          </cell>
          <cell r="M464" t="str">
            <v>Bo. Cabañas ave. #16, casa #1654 12 12 </v>
          </cell>
          <cell r="N464" t="str">
            <v>0501-1981-03412</v>
          </cell>
          <cell r="O464" t="str">
            <v>9579-1680</v>
          </cell>
        </row>
        <row r="464">
          <cell r="Q464" t="str">
            <v>300-05-16</v>
          </cell>
          <cell r="R464">
            <v>1158</v>
          </cell>
        </row>
        <row r="465">
          <cell r="B465">
            <v>2024</v>
          </cell>
          <cell r="C465" t="str">
            <v>Jonathan Josue Rivera  Fuentes</v>
          </cell>
          <cell r="D465" t="str">
            <v>Coordinador</v>
          </cell>
          <cell r="E465">
            <v>41211</v>
          </cell>
          <cell r="F465">
            <v>10800</v>
          </cell>
          <cell r="G465" t="str">
            <v>LOGISTICA DEPORTES</v>
          </cell>
          <cell r="H465" t="str">
            <v>Carlos Arturo Gutierrez Cuvas</v>
          </cell>
        </row>
        <row r="465">
          <cell r="J465">
            <v>33469</v>
          </cell>
          <cell r="K465" t="str">
            <v>SAN PEDRO SULA-ADMINISTRACION</v>
          </cell>
          <cell r="L465" t="str">
            <v>M</v>
          </cell>
          <cell r="M465" t="str">
            <v>Col. Nueva Primavera  casa #24, bloque #6 7 7 </v>
          </cell>
          <cell r="N465" t="str">
            <v>0501-1991-11903</v>
          </cell>
          <cell r="O465" t="str">
            <v>9649-8416</v>
          </cell>
        </row>
        <row r="465">
          <cell r="Q465" t="str">
            <v>300-01-15</v>
          </cell>
          <cell r="R465">
            <v>1161</v>
          </cell>
        </row>
        <row r="466">
          <cell r="B466">
            <v>2031</v>
          </cell>
          <cell r="C466" t="str">
            <v>Richar Josue Peña Castellanos</v>
          </cell>
          <cell r="D466" t="str">
            <v>Empacador Logística</v>
          </cell>
          <cell r="E466">
            <v>41260</v>
          </cell>
          <cell r="F466">
            <v>9338.2</v>
          </cell>
          <cell r="G466" t="str">
            <v>INVENTARIO CD A</v>
          </cell>
          <cell r="H466" t="str">
            <v>Enrique Alberto  Jordan Barahona</v>
          </cell>
        </row>
        <row r="466">
          <cell r="J466">
            <v>32263</v>
          </cell>
          <cell r="K466" t="str">
            <v>SAN PEDRO SULA-SEMANAL SAN FERNANDO</v>
          </cell>
          <cell r="L466" t="str">
            <v>M</v>
          </cell>
          <cell r="M466" t="str">
            <v>Col. Perfecto Vasquez casa #18 sector polvorin 2 2 </v>
          </cell>
          <cell r="N466" t="str">
            <v>0501-1988-04067</v>
          </cell>
          <cell r="O466" t="str">
            <v>9678-7636</v>
          </cell>
        </row>
        <row r="466">
          <cell r="Q466" t="str">
            <v>300-05-16</v>
          </cell>
          <cell r="R466">
            <v>1170</v>
          </cell>
        </row>
        <row r="467">
          <cell r="B467">
            <v>2035</v>
          </cell>
          <cell r="C467" t="str">
            <v>Joger  Josue  Martinez Canales</v>
          </cell>
          <cell r="D467" t="str">
            <v>Auxiliar de Logística</v>
          </cell>
          <cell r="E467">
            <v>41379</v>
          </cell>
          <cell r="F467">
            <v>9338.2</v>
          </cell>
          <cell r="G467" t="str">
            <v>INVENTARIO CD C</v>
          </cell>
          <cell r="H467" t="str">
            <v>Selvin Ramos  Ramos</v>
          </cell>
        </row>
        <row r="467">
          <cell r="J467">
            <v>33096</v>
          </cell>
          <cell r="K467" t="str">
            <v>SAN PEDRO SULA-SEMANAL SAN FERNANDO</v>
          </cell>
          <cell r="L467" t="str">
            <v>M</v>
          </cell>
          <cell r="M467" t="str">
            <v>Res. Bosques de Jucutuma casa #12, bloque A 25   </v>
          </cell>
          <cell r="N467" t="str">
            <v>1804-1990-05020</v>
          </cell>
          <cell r="O467" t="str">
            <v>3229-4057</v>
          </cell>
        </row>
        <row r="467">
          <cell r="Q467" t="str">
            <v>300-05-18</v>
          </cell>
          <cell r="R467">
            <v>1176</v>
          </cell>
        </row>
        <row r="468">
          <cell r="B468">
            <v>2052</v>
          </cell>
          <cell r="C468" t="str">
            <v>Suany Danely Benitez Barahona</v>
          </cell>
          <cell r="D468" t="str">
            <v>Cajera</v>
          </cell>
          <cell r="E468">
            <v>41169</v>
          </cell>
          <cell r="F468">
            <v>9600</v>
          </cell>
          <cell r="G468" t="str">
            <v>PUNTOS DE VENTA</v>
          </cell>
          <cell r="H468" t="str">
            <v>Heydy  Vanessa  Maldonado  Acosta</v>
          </cell>
        </row>
        <row r="468">
          <cell r="J468">
            <v>33883</v>
          </cell>
          <cell r="K468" t="str">
            <v>TEGUCIGALPA METROMALL-SEMANAL</v>
          </cell>
          <cell r="L468" t="str">
            <v>F</v>
          </cell>
          <cell r="M468" t="str">
            <v>Col Modesto Rodas Alvarado, casa 3609, Bloque H   Tegucigalpa</v>
          </cell>
          <cell r="N468" t="str">
            <v>0801-1993-01285</v>
          </cell>
          <cell r="O468" t="str">
            <v>9601-1116</v>
          </cell>
        </row>
        <row r="468">
          <cell r="Q468" t="str">
            <v>200-03-13</v>
          </cell>
          <cell r="R468">
            <v>1177</v>
          </cell>
        </row>
        <row r="469">
          <cell r="B469">
            <v>2054</v>
          </cell>
          <cell r="C469" t="str">
            <v>Maria Del Carmen Garay Garcia</v>
          </cell>
          <cell r="D469" t="str">
            <v>Cajera</v>
          </cell>
          <cell r="E469">
            <v>41155</v>
          </cell>
          <cell r="F469">
            <v>9600</v>
          </cell>
          <cell r="G469" t="str">
            <v>PUNTOS DE VENTA</v>
          </cell>
          <cell r="H469" t="str">
            <v>Sinia  Saray Arteaga  hernandez</v>
          </cell>
        </row>
        <row r="469">
          <cell r="J469">
            <v>32580</v>
          </cell>
          <cell r="K469" t="str">
            <v>TEGUCIGALPA MIRAFLORES-SEMANAL</v>
          </cell>
          <cell r="L469" t="str">
            <v>F</v>
          </cell>
          <cell r="M469" t="str">
            <v>Col Los Pinos, Sector la Fuente, Casa 3   Tegucigalpa</v>
          </cell>
          <cell r="N469" t="str">
            <v>0801-1989-09278</v>
          </cell>
          <cell r="O469" t="str">
            <v>9873-7610</v>
          </cell>
        </row>
        <row r="469">
          <cell r="Q469" t="str">
            <v>200-02-13</v>
          </cell>
          <cell r="R469">
            <v>1182</v>
          </cell>
        </row>
        <row r="470">
          <cell r="B470">
            <v>2057</v>
          </cell>
          <cell r="C470" t="str">
            <v>Ruben Eduardo  Izaguirre  Fiallos</v>
          </cell>
          <cell r="D470" t="str">
            <v>Director Creativo</v>
          </cell>
          <cell r="E470">
            <v>41155</v>
          </cell>
          <cell r="F470">
            <v>39000</v>
          </cell>
          <cell r="G470" t="str">
            <v>MERCADEO</v>
          </cell>
          <cell r="H470" t="str">
            <v>Belinda Carolina Bonilla  Martínez</v>
          </cell>
        </row>
        <row r="470">
          <cell r="J470">
            <v>25881</v>
          </cell>
          <cell r="K470" t="str">
            <v>SAN PEDRO SULA-ADMINISTRACION</v>
          </cell>
          <cell r="L470" t="str">
            <v>M</v>
          </cell>
          <cell r="M470" t="str">
            <v>Col. Juan Ramón Molina casa #6 2 2 </v>
          </cell>
          <cell r="N470" t="str">
            <v>0801-1970-06772</v>
          </cell>
          <cell r="O470" t="str">
            <v>9722-7113</v>
          </cell>
        </row>
        <row r="470">
          <cell r="Q470" t="str">
            <v>200-01-02</v>
          </cell>
          <cell r="R470">
            <v>1187</v>
          </cell>
        </row>
        <row r="471">
          <cell r="B471">
            <v>2084</v>
          </cell>
          <cell r="C471" t="str">
            <v>Isis  Yosselin Yanez Delgado</v>
          </cell>
          <cell r="D471" t="str">
            <v>Encargado de Cuentas por Pagar</v>
          </cell>
          <cell r="E471">
            <v>41232</v>
          </cell>
          <cell r="F471">
            <v>10800</v>
          </cell>
          <cell r="G471" t="str">
            <v>CONTABILIDAD</v>
          </cell>
          <cell r="H471" t="str">
            <v>Sady Alexis Aguilar Trejo</v>
          </cell>
        </row>
        <row r="471">
          <cell r="J471">
            <v>30580</v>
          </cell>
          <cell r="K471" t="str">
            <v>SAN PEDRO SULA-ADMINISTRACION</v>
          </cell>
          <cell r="L471" t="str">
            <v>F</v>
          </cell>
          <cell r="M471" t="str">
            <v>Col. La Paz, La Lima   </v>
          </cell>
          <cell r="N471" t="str">
            <v>1808-1993-00935</v>
          </cell>
          <cell r="O471" t="str">
            <v>9617-2115</v>
          </cell>
        </row>
        <row r="471">
          <cell r="Q471" t="str">
            <v>300-01-03</v>
          </cell>
          <cell r="R471">
            <v>1191</v>
          </cell>
        </row>
        <row r="472">
          <cell r="B472">
            <v>2095</v>
          </cell>
          <cell r="C472" t="str">
            <v>Suany Lizeth Sabillon  Velasquez</v>
          </cell>
          <cell r="D472" t="str">
            <v>Cajera</v>
          </cell>
          <cell r="E472">
            <v>41568</v>
          </cell>
          <cell r="F472">
            <v>9600</v>
          </cell>
          <cell r="G472" t="str">
            <v>PUNTOS DE VENTA</v>
          </cell>
          <cell r="H472" t="str">
            <v>Karen Nohelia Romero  Aquino</v>
          </cell>
        </row>
        <row r="472">
          <cell r="J472">
            <v>33916</v>
          </cell>
          <cell r="K472" t="str">
            <v>SAN PEDRO SULA-SEMANAL SAN FERNANDO</v>
          </cell>
          <cell r="L472" t="str">
            <v>F</v>
          </cell>
          <cell r="M472" t="str">
            <v>Llanos de Sula #1   </v>
          </cell>
          <cell r="N472" t="str">
            <v>0506-1992-01391</v>
          </cell>
          <cell r="O472" t="str">
            <v>9997-8196</v>
          </cell>
        </row>
        <row r="472">
          <cell r="Q472" t="str">
            <v>200-01-13</v>
          </cell>
          <cell r="R472">
            <v>1194</v>
          </cell>
        </row>
        <row r="473">
          <cell r="B473">
            <v>2108</v>
          </cell>
          <cell r="C473" t="str">
            <v>Malcon Renan Rivera Ordoñez</v>
          </cell>
          <cell r="D473" t="str">
            <v>Jefe de Creditos</v>
          </cell>
          <cell r="E473">
            <v>41183</v>
          </cell>
          <cell r="F473">
            <v>29700</v>
          </cell>
          <cell r="G473" t="str">
            <v>CREDITOS TEGUCIGALPA</v>
          </cell>
          <cell r="H473" t="str">
            <v>Asthildur Osk Eiinarsdottir</v>
          </cell>
        </row>
        <row r="473">
          <cell r="J473">
            <v>27988</v>
          </cell>
          <cell r="K473" t="str">
            <v>TEGUCIGALPA MIRAFLORES -ADMINISTRACION</v>
          </cell>
          <cell r="L473" t="str">
            <v>M</v>
          </cell>
          <cell r="M473" t="str">
            <v>Col Lomas Joya, Casa  634 principal principal Tegucigalpa</v>
          </cell>
          <cell r="N473" t="str">
            <v>0801-1976-04021</v>
          </cell>
          <cell r="O473" t="str">
            <v>9858-9414</v>
          </cell>
        </row>
        <row r="473">
          <cell r="Q473" t="str">
            <v>200-02-07</v>
          </cell>
          <cell r="R473">
            <v>1213</v>
          </cell>
        </row>
        <row r="474">
          <cell r="B474">
            <v>2129</v>
          </cell>
          <cell r="C474" t="str">
            <v>Alexi  Yanely Alvarez Oliva</v>
          </cell>
          <cell r="D474" t="str">
            <v>Auxiliar de Contabilidad</v>
          </cell>
          <cell r="E474">
            <v>41316</v>
          </cell>
          <cell r="F474">
            <v>10800</v>
          </cell>
          <cell r="G474" t="str">
            <v>CONTABILIDAD</v>
          </cell>
          <cell r="H474" t="str">
            <v>Sady Alexis Aguilar Trejo</v>
          </cell>
        </row>
        <row r="474">
          <cell r="J474">
            <v>33778</v>
          </cell>
          <cell r="K474" t="str">
            <v>SAN PEDRO SULA-ADMINISTRACION</v>
          </cell>
          <cell r="L474" t="str">
            <v>M</v>
          </cell>
          <cell r="M474" t="str">
            <v>Col. Villas del Carmen ave. #4 3 3 </v>
          </cell>
          <cell r="N474" t="str">
            <v>1517-1992-00583</v>
          </cell>
          <cell r="O474" t="str">
            <v>9722-0801</v>
          </cell>
        </row>
        <row r="474">
          <cell r="Q474" t="str">
            <v>300-01-03</v>
          </cell>
          <cell r="R474">
            <v>1216</v>
          </cell>
        </row>
        <row r="475">
          <cell r="B475">
            <v>2153</v>
          </cell>
          <cell r="C475" t="str">
            <v>Henry Alexander Benavides Gomez</v>
          </cell>
          <cell r="D475" t="str">
            <v>Vendedor Tienda</v>
          </cell>
          <cell r="E475">
            <v>41267</v>
          </cell>
          <cell r="F475">
            <v>233.45</v>
          </cell>
          <cell r="G475" t="str">
            <v>ELECTRO</v>
          </cell>
          <cell r="H475" t="str">
            <v>Ranses Ramon Sierra Andino</v>
          </cell>
        </row>
        <row r="475">
          <cell r="J475">
            <v>33440</v>
          </cell>
          <cell r="K475" t="str">
            <v>TEGUCIGALPA MIRAFLORES-COMISIONES SEMANAL</v>
          </cell>
          <cell r="L475" t="str">
            <v>M</v>
          </cell>
          <cell r="M475" t="str">
            <v>Col San Luis, fte aeronautica civil Principal Principal Tegucigalpa</v>
          </cell>
          <cell r="N475" t="str">
            <v>0801-1991-17393</v>
          </cell>
          <cell r="O475" t="str">
            <v>9543-0881</v>
          </cell>
        </row>
        <row r="475">
          <cell r="Q475" t="str">
            <v>200-02-11</v>
          </cell>
          <cell r="R475">
            <v>1228</v>
          </cell>
        </row>
        <row r="476">
          <cell r="B476">
            <v>2163</v>
          </cell>
          <cell r="C476" t="str">
            <v>Herlan Oduver Puerto  Perdomo</v>
          </cell>
          <cell r="D476" t="str">
            <v>Motorista</v>
          </cell>
          <cell r="E476">
            <v>41194</v>
          </cell>
          <cell r="F476">
            <v>9720</v>
          </cell>
          <cell r="G476" t="str">
            <v>TRANSPORTE CD</v>
          </cell>
          <cell r="H476" t="str">
            <v>Raul Antonio Sanchez  Castellanos</v>
          </cell>
        </row>
        <row r="476">
          <cell r="J476">
            <v>27640</v>
          </cell>
          <cell r="K476" t="str">
            <v>SAN PEDRO SULA-SEMANAL SAN FERNANDO</v>
          </cell>
          <cell r="L476" t="str">
            <v>M</v>
          </cell>
          <cell r="M476" t="str">
            <v>Col. Satelite casa #8, bloque #4 2 2 </v>
          </cell>
          <cell r="N476" t="str">
            <v>0510-1975-00685</v>
          </cell>
          <cell r="O476" t="str">
            <v>9983-2872</v>
          </cell>
        </row>
        <row r="476">
          <cell r="Q476" t="str">
            <v>300-05-22</v>
          </cell>
          <cell r="R476">
            <v>1236</v>
          </cell>
        </row>
        <row r="477">
          <cell r="B477">
            <v>2164</v>
          </cell>
          <cell r="C477" t="str">
            <v>Rolin Nolberto García Amaya</v>
          </cell>
          <cell r="D477" t="str">
            <v>Oficial de Seguridad</v>
          </cell>
          <cell r="E477">
            <v>41194</v>
          </cell>
          <cell r="F477">
            <v>9338.2</v>
          </cell>
          <cell r="G477" t="str">
            <v>SEGURIDAD INTERNA</v>
          </cell>
          <cell r="H477" t="str">
            <v>Celan Rodriguez  Sanchez</v>
          </cell>
        </row>
        <row r="477">
          <cell r="J477">
            <v>31537</v>
          </cell>
          <cell r="K477" t="str">
            <v>SAN PEDRO SULA-SEMANAL SAN FERNANDO</v>
          </cell>
          <cell r="L477" t="str">
            <v>M</v>
          </cell>
          <cell r="M477" t="str">
            <v>Col. Aurora ave #11 7 7 </v>
          </cell>
          <cell r="N477" t="str">
            <v>1609-1986-00065</v>
          </cell>
          <cell r="O477" t="str">
            <v>9711-7313</v>
          </cell>
        </row>
        <row r="477">
          <cell r="Q477" t="str">
            <v>100-01-06</v>
          </cell>
          <cell r="R477">
            <v>1241</v>
          </cell>
        </row>
        <row r="478">
          <cell r="B478">
            <v>2173</v>
          </cell>
          <cell r="C478" t="str">
            <v>Valeska Rosely Villatoro Rivera</v>
          </cell>
          <cell r="D478" t="str">
            <v>Vendedor Junior</v>
          </cell>
          <cell r="E478">
            <v>41309</v>
          </cell>
          <cell r="F478">
            <v>233.35</v>
          </cell>
          <cell r="G478" t="str">
            <v>ELECTRO</v>
          </cell>
          <cell r="H478" t="str">
            <v>Gina Maria  Aguirre Lanza</v>
          </cell>
        </row>
        <row r="478">
          <cell r="J478">
            <v>32622</v>
          </cell>
          <cell r="K478" t="str">
            <v>SAN PEDRO SULA SAN FERNANDO-COMISIONES SEMANAL</v>
          </cell>
          <cell r="L478" t="str">
            <v>F</v>
          </cell>
          <cell r="M478" t="str">
            <v>Gracias a Dios, Celeo Gonzalez   </v>
          </cell>
          <cell r="N478" t="str">
            <v>0512-1989-00790</v>
          </cell>
          <cell r="O478" t="str">
            <v>9626-2834</v>
          </cell>
        </row>
        <row r="478">
          <cell r="Q478" t="str">
            <v>200-01-11</v>
          </cell>
          <cell r="R478">
            <v>1245</v>
          </cell>
        </row>
        <row r="479">
          <cell r="B479">
            <v>2183</v>
          </cell>
          <cell r="C479" t="str">
            <v>Erick Johan Mencia Rodriguez</v>
          </cell>
          <cell r="D479" t="str">
            <v>Surtidor</v>
          </cell>
          <cell r="E479">
            <v>41442</v>
          </cell>
          <cell r="F479">
            <v>9338.2</v>
          </cell>
          <cell r="G479" t="str">
            <v>DESPACHO CD</v>
          </cell>
          <cell r="H479" t="str">
            <v>Selvin Ramos  Ramos</v>
          </cell>
        </row>
        <row r="479">
          <cell r="J479">
            <v>33707</v>
          </cell>
          <cell r="K479" t="str">
            <v>SAN PEDRO SULA-SEMANAL SAN FERNANDO</v>
          </cell>
          <cell r="L479" t="str">
            <v>M</v>
          </cell>
          <cell r="M479" t="str">
            <v>Cerrito Lindo, Rivera Hernandez   </v>
          </cell>
          <cell r="N479" t="str">
            <v>0501-1992-06024</v>
          </cell>
          <cell r="O479" t="str">
            <v>9683-3632</v>
          </cell>
        </row>
        <row r="479">
          <cell r="Q479" t="str">
            <v>300-05-23</v>
          </cell>
          <cell r="R479">
            <v>1248</v>
          </cell>
        </row>
        <row r="480">
          <cell r="B480">
            <v>2184</v>
          </cell>
          <cell r="C480" t="str">
            <v>Eliezer Jacob Zuniga Garcia</v>
          </cell>
          <cell r="D480" t="str">
            <v>Surtidor</v>
          </cell>
          <cell r="E480">
            <v>41316</v>
          </cell>
          <cell r="F480">
            <v>9338.2</v>
          </cell>
          <cell r="G480" t="str">
            <v>DESPACHO CD</v>
          </cell>
          <cell r="H480" t="str">
            <v>Selvin Ramos  Ramos</v>
          </cell>
        </row>
        <row r="480">
          <cell r="J480">
            <v>33759</v>
          </cell>
          <cell r="K480" t="str">
            <v>SAN PEDRO SULA-SEMANAL SAN FERNANDO</v>
          </cell>
          <cell r="L480" t="str">
            <v>M</v>
          </cell>
          <cell r="M480" t="str">
            <v>Colonia Miguel Angel Pavon Principal Principal </v>
          </cell>
          <cell r="N480" t="str">
            <v>1503-1992-01460</v>
          </cell>
          <cell r="O480" t="str">
            <v>9569-2536</v>
          </cell>
        </row>
        <row r="480">
          <cell r="Q480" t="str">
            <v>300-05-23</v>
          </cell>
          <cell r="R480">
            <v>1265</v>
          </cell>
        </row>
        <row r="481">
          <cell r="B481">
            <v>2188</v>
          </cell>
          <cell r="C481" t="str">
            <v>Darwin  Josue Espinoza Oliva</v>
          </cell>
          <cell r="D481" t="str">
            <v>Auxiliar de Sala Hogar</v>
          </cell>
          <cell r="E481">
            <v>41277</v>
          </cell>
          <cell r="F481">
            <v>9338.2</v>
          </cell>
          <cell r="G481" t="str">
            <v>HOGAR</v>
          </cell>
          <cell r="H481" t="str">
            <v>Eder Alberto  Escalante  Lopez</v>
          </cell>
        </row>
        <row r="481">
          <cell r="J481">
            <v>34079</v>
          </cell>
          <cell r="K481" t="str">
            <v>TEGUCIGALPA METROMALL-SEMANAL</v>
          </cell>
          <cell r="L481" t="str">
            <v>M</v>
          </cell>
          <cell r="M481" t="str">
            <v>Col Vista Hermosa Centro, Sector 2, Bloque B, Casa 16   Tegucigalpa</v>
          </cell>
          <cell r="N481" t="str">
            <v>0801-1993-10303</v>
          </cell>
          <cell r="O481" t="str">
            <v>9686-7625</v>
          </cell>
        </row>
        <row r="481">
          <cell r="Q481" t="str">
            <v>200-03-10</v>
          </cell>
          <cell r="R481">
            <v>1269</v>
          </cell>
        </row>
        <row r="482">
          <cell r="B482">
            <v>2194</v>
          </cell>
          <cell r="C482" t="str">
            <v>Jhony Joel Baca Funes</v>
          </cell>
          <cell r="D482" t="str">
            <v>Auxiliar de Resurtido</v>
          </cell>
          <cell r="E482">
            <v>41276</v>
          </cell>
          <cell r="F482">
            <v>9338.2</v>
          </cell>
          <cell r="G482" t="str">
            <v>MODA Y DEPORTES</v>
          </cell>
          <cell r="H482" t="str">
            <v>Fernando  Josue  Godoy  Lezama</v>
          </cell>
        </row>
        <row r="482">
          <cell r="J482">
            <v>33636</v>
          </cell>
          <cell r="K482" t="str">
            <v>TEGUCIGALPA MIRAFLORES-SEMANAL</v>
          </cell>
          <cell r="L482" t="str">
            <v>M</v>
          </cell>
          <cell r="M482" t="str">
            <v>Col Rafael Leonardo Callejas, Bl-B, Lote 7, Sector 3   Tegucigalpa</v>
          </cell>
          <cell r="N482" t="str">
            <v>0801-1992-03107</v>
          </cell>
          <cell r="O482" t="str">
            <v>9899-8406</v>
          </cell>
        </row>
        <row r="482">
          <cell r="Q482" t="str">
            <v>200-02-12</v>
          </cell>
          <cell r="R482">
            <v>1273</v>
          </cell>
        </row>
        <row r="483">
          <cell r="B483">
            <v>2218</v>
          </cell>
          <cell r="C483" t="str">
            <v>Jose  Walter Amaya  Orellana</v>
          </cell>
          <cell r="D483" t="str">
            <v>Surtidor</v>
          </cell>
          <cell r="E483">
            <v>41316</v>
          </cell>
          <cell r="F483">
            <v>9338.2</v>
          </cell>
          <cell r="G483" t="str">
            <v>DESPACHO CD</v>
          </cell>
          <cell r="H483" t="str">
            <v>Selvin Ramos  Ramos</v>
          </cell>
        </row>
        <row r="483">
          <cell r="J483">
            <v>32214</v>
          </cell>
          <cell r="K483" t="str">
            <v>SAN PEDRO SULA-SEMANAL SAN FERNANDO</v>
          </cell>
          <cell r="L483" t="str">
            <v>M</v>
          </cell>
          <cell r="M483" t="str">
            <v>Colonia Lomas del Carmen Principal Principal </v>
          </cell>
          <cell r="N483" t="str">
            <v>1002-1988-00057</v>
          </cell>
          <cell r="O483" t="str">
            <v>9555-6773</v>
          </cell>
        </row>
        <row r="483">
          <cell r="Q483" t="str">
            <v>300-05-23</v>
          </cell>
          <cell r="R483">
            <v>1282</v>
          </cell>
        </row>
        <row r="484">
          <cell r="B484">
            <v>2223</v>
          </cell>
          <cell r="C484" t="str">
            <v>Cesar Nahun Lopez Fuentes</v>
          </cell>
          <cell r="D484" t="str">
            <v>Surtidor</v>
          </cell>
          <cell r="E484">
            <v>41323</v>
          </cell>
          <cell r="F484">
            <v>9338.2</v>
          </cell>
          <cell r="G484" t="str">
            <v>DESPACHO CD</v>
          </cell>
          <cell r="H484" t="str">
            <v>Selvin Ramos  Ramos</v>
          </cell>
        </row>
        <row r="484">
          <cell r="J484">
            <v>32864</v>
          </cell>
          <cell r="K484" t="str">
            <v>SAN PEDRO SULA-SEMANAL SAN FERNANDO</v>
          </cell>
          <cell r="L484" t="str">
            <v>M</v>
          </cell>
          <cell r="M484" t="str">
            <v>Colonia El Ocotillo, 9 Ave Primera Primera </v>
          </cell>
          <cell r="N484" t="str">
            <v>0507-1989-00714</v>
          </cell>
          <cell r="O484" t="str">
            <v>9684-5524</v>
          </cell>
        </row>
        <row r="484">
          <cell r="Q484" t="str">
            <v>300-05-23</v>
          </cell>
          <cell r="R484">
            <v>1308</v>
          </cell>
        </row>
        <row r="485">
          <cell r="B485">
            <v>2227</v>
          </cell>
          <cell r="C485" t="str">
            <v>Eddwin Alexander Aleman</v>
          </cell>
          <cell r="D485" t="str">
            <v>Auxiliar de Sala Hogar</v>
          </cell>
          <cell r="E485">
            <v>41316</v>
          </cell>
          <cell r="F485">
            <v>9338.2</v>
          </cell>
          <cell r="G485" t="str">
            <v>HOGAR</v>
          </cell>
          <cell r="H485" t="str">
            <v>Karla Patricia Ortega Pineda</v>
          </cell>
        </row>
        <row r="485">
          <cell r="J485">
            <v>33163</v>
          </cell>
          <cell r="K485" t="str">
            <v>SAN PEDRO SULA -SEMANAL PEDREGAL</v>
          </cell>
          <cell r="L485" t="str">
            <v>M</v>
          </cell>
          <cell r="M485" t="str">
            <v>Barrio Barandillas, 6 Ave. Casa#54 9 9 </v>
          </cell>
          <cell r="N485" t="str">
            <v>0501-1990-12464</v>
          </cell>
          <cell r="O485" t="str">
            <v>9630-9166</v>
          </cell>
        </row>
        <row r="485">
          <cell r="Q485" t="str">
            <v>200-04-10</v>
          </cell>
          <cell r="R485">
            <v>1311</v>
          </cell>
        </row>
        <row r="486">
          <cell r="B486">
            <v>2228</v>
          </cell>
          <cell r="C486" t="str">
            <v>Miriam Celina Manzanares Licona</v>
          </cell>
          <cell r="D486" t="str">
            <v>Auxiliar de Sala Hogar</v>
          </cell>
          <cell r="E486">
            <v>41316</v>
          </cell>
          <cell r="F486">
            <v>9338.2</v>
          </cell>
          <cell r="G486" t="str">
            <v>HOGAR</v>
          </cell>
          <cell r="H486" t="str">
            <v>Karla Patricia Ortega Pineda</v>
          </cell>
        </row>
        <row r="486">
          <cell r="J486">
            <v>33009</v>
          </cell>
          <cell r="K486" t="str">
            <v>SAN PEDRO SULA -SEMANAL PEDREGAL</v>
          </cell>
          <cell r="L486" t="str">
            <v>F</v>
          </cell>
          <cell r="M486" t="str">
            <v>Colonia Juan Ramon Molina, Casa#2 Principal Principal </v>
          </cell>
          <cell r="N486" t="str">
            <v>0501-1990-04694</v>
          </cell>
          <cell r="O486" t="str">
            <v>9840-8084</v>
          </cell>
        </row>
        <row r="486">
          <cell r="Q486" t="str">
            <v>200-04-10</v>
          </cell>
          <cell r="R486">
            <v>1319</v>
          </cell>
        </row>
        <row r="487">
          <cell r="B487">
            <v>2245</v>
          </cell>
          <cell r="C487" t="str">
            <v>Marcela Del Pilar Abrego Marcia</v>
          </cell>
          <cell r="D487" t="str">
            <v>Auxiliar de Sala Hogar</v>
          </cell>
          <cell r="E487">
            <v>41309</v>
          </cell>
          <cell r="F487">
            <v>9338.2</v>
          </cell>
          <cell r="G487" t="str">
            <v>HOGAR</v>
          </cell>
          <cell r="H487" t="str">
            <v>Ana Ruth Erazo Urquia</v>
          </cell>
        </row>
        <row r="487">
          <cell r="J487">
            <v>31945</v>
          </cell>
          <cell r="K487" t="str">
            <v>SAN PEDRO SULA-SEMANAL SAN FERNANDO</v>
          </cell>
          <cell r="L487" t="str">
            <v>F</v>
          </cell>
          <cell r="M487" t="str">
            <v>Ciudad Nueva, Casa# 402 27 27 Satelite</v>
          </cell>
          <cell r="N487" t="str">
            <v>0501-1987-11570</v>
          </cell>
          <cell r="O487" t="str">
            <v>9606-6880</v>
          </cell>
        </row>
        <row r="487">
          <cell r="Q487" t="str">
            <v>200-01-10</v>
          </cell>
          <cell r="R487">
            <v>1320</v>
          </cell>
        </row>
        <row r="488">
          <cell r="B488">
            <v>2275</v>
          </cell>
          <cell r="C488" t="str">
            <v>Brenda Yadira Herrera Ramos</v>
          </cell>
          <cell r="D488" t="str">
            <v>Auxiliar Sala Moda/Deportes</v>
          </cell>
          <cell r="E488">
            <v>41330</v>
          </cell>
          <cell r="F488">
            <v>9338.2</v>
          </cell>
          <cell r="G488" t="str">
            <v>MODA Y DEPORTES</v>
          </cell>
          <cell r="H488" t="str">
            <v>Ilsa  Maribel Peraza  Turcios</v>
          </cell>
        </row>
        <row r="488">
          <cell r="J488">
            <v>33834</v>
          </cell>
          <cell r="K488" t="str">
            <v>SAN PEDRO SULA -SEMANAL PEDREGAL</v>
          </cell>
          <cell r="L488" t="str">
            <v>F</v>
          </cell>
          <cell r="M488" t="str">
            <v>Colonia Pastor Zelaya, Casa# 357 16 16 </v>
          </cell>
          <cell r="N488" t="str">
            <v>1801-1993-01670</v>
          </cell>
          <cell r="O488" t="str">
            <v>99254105</v>
          </cell>
        </row>
        <row r="488">
          <cell r="Q488" t="str">
            <v>200-04-12</v>
          </cell>
          <cell r="R488">
            <v>1323</v>
          </cell>
        </row>
        <row r="489">
          <cell r="B489">
            <v>2282</v>
          </cell>
          <cell r="C489" t="str">
            <v>Melquisedec  Osorto Gonzalez</v>
          </cell>
          <cell r="D489" t="str">
            <v>Etiquetador</v>
          </cell>
          <cell r="E489">
            <v>41277</v>
          </cell>
          <cell r="F489">
            <v>9338.2</v>
          </cell>
          <cell r="G489" t="str">
            <v>HOGAR</v>
          </cell>
          <cell r="H489" t="str">
            <v>Eder Alberto  Escalante  Lopez</v>
          </cell>
        </row>
        <row r="489">
          <cell r="J489">
            <v>33868</v>
          </cell>
          <cell r="K489" t="str">
            <v>TEGUCIGALPA METROMALL-SEMANAL</v>
          </cell>
          <cell r="L489" t="str">
            <v>M</v>
          </cell>
          <cell r="M489" t="str">
            <v>Col Carrizal No. 2, Sector el Pedernal Principal Principal Comayaguela</v>
          </cell>
          <cell r="N489" t="str">
            <v>0601-1992-11326</v>
          </cell>
          <cell r="O489" t="str">
            <v>9566-7027</v>
          </cell>
        </row>
        <row r="489">
          <cell r="Q489" t="str">
            <v>200-03-10</v>
          </cell>
          <cell r="R489">
            <v>1329</v>
          </cell>
        </row>
        <row r="490">
          <cell r="B490">
            <v>2286</v>
          </cell>
          <cell r="C490" t="str">
            <v>Gerson Ivan Armijo Gamez</v>
          </cell>
          <cell r="D490" t="str">
            <v>Auxiliar de Sala Hogar</v>
          </cell>
          <cell r="E490">
            <v>41276</v>
          </cell>
          <cell r="F490">
            <v>9338.2</v>
          </cell>
          <cell r="G490" t="str">
            <v>HOGAR</v>
          </cell>
          <cell r="H490" t="str">
            <v>Eder Alberto  Escalante  Lopez</v>
          </cell>
        </row>
        <row r="490">
          <cell r="J490">
            <v>32760</v>
          </cell>
          <cell r="K490" t="str">
            <v>TEGUCIGALPA METROMALL-SEMANAL</v>
          </cell>
          <cell r="L490" t="str">
            <v>M</v>
          </cell>
          <cell r="M490" t="str">
            <v>Col 14 de Marzo, atras tanques del SANAA   Tegucigalpa</v>
          </cell>
          <cell r="N490" t="str">
            <v>0801-1989-19018</v>
          </cell>
          <cell r="O490" t="str">
            <v>9791-2531</v>
          </cell>
        </row>
        <row r="490">
          <cell r="Q490" t="str">
            <v>200-03-10</v>
          </cell>
          <cell r="R490">
            <v>1333</v>
          </cell>
        </row>
        <row r="491">
          <cell r="B491">
            <v>2317</v>
          </cell>
          <cell r="C491" t="str">
            <v>Sindy Gabriela Martinez Perdomo</v>
          </cell>
          <cell r="D491" t="str">
            <v>Auxiliar de Sala Hogar</v>
          </cell>
          <cell r="E491">
            <v>41337</v>
          </cell>
          <cell r="F491">
            <v>9338.2</v>
          </cell>
          <cell r="G491" t="str">
            <v>HOGAR</v>
          </cell>
          <cell r="H491" t="str">
            <v>Karla Patricia Ortega Pineda</v>
          </cell>
        </row>
        <row r="491">
          <cell r="J491">
            <v>33666</v>
          </cell>
          <cell r="K491" t="str">
            <v>SAN PEDRO SULA -SEMANAL PEDREGAL</v>
          </cell>
          <cell r="L491" t="str">
            <v>F</v>
          </cell>
          <cell r="M491" t="str">
            <v>Colonia Providencia   </v>
          </cell>
          <cell r="N491" t="str">
            <v>0501-1992-02864</v>
          </cell>
          <cell r="O491" t="str">
            <v>9633-8140</v>
          </cell>
        </row>
        <row r="491">
          <cell r="Q491" t="str">
            <v>200-04-10</v>
          </cell>
          <cell r="R491">
            <v>1336</v>
          </cell>
        </row>
        <row r="492">
          <cell r="B492">
            <v>2331</v>
          </cell>
          <cell r="C492" t="str">
            <v>Heidy Feline Pineda Nuñez</v>
          </cell>
          <cell r="D492" t="str">
            <v>Auxiliar Sala Moda/Deportes</v>
          </cell>
          <cell r="E492">
            <v>41309</v>
          </cell>
          <cell r="F492">
            <v>9338.2</v>
          </cell>
          <cell r="G492" t="str">
            <v>MODA Y DEPORTES</v>
          </cell>
          <cell r="H492" t="str">
            <v>Ingrid Johely Hernandez  Orellana</v>
          </cell>
        </row>
        <row r="492">
          <cell r="J492">
            <v>33426</v>
          </cell>
          <cell r="K492" t="str">
            <v>SAN PEDRO SULA-SEMANAL SAN FERNANDO</v>
          </cell>
          <cell r="L492" t="str">
            <v>F</v>
          </cell>
          <cell r="M492" t="str">
            <v>Colonia Santa Martha, Casa#2   </v>
          </cell>
          <cell r="N492" t="str">
            <v>0501-1991-09805</v>
          </cell>
          <cell r="O492" t="str">
            <v>9837-2057</v>
          </cell>
        </row>
        <row r="492">
          <cell r="Q492" t="str">
            <v>200-01-12</v>
          </cell>
          <cell r="R492">
            <v>1337</v>
          </cell>
        </row>
        <row r="493">
          <cell r="B493">
            <v>2339</v>
          </cell>
          <cell r="C493" t="str">
            <v>Juan  Antonio Canales Gutierrez</v>
          </cell>
          <cell r="D493" t="str">
            <v>Surtidor</v>
          </cell>
          <cell r="E493">
            <v>41344</v>
          </cell>
          <cell r="F493">
            <v>9338.2</v>
          </cell>
          <cell r="G493" t="str">
            <v>DESPACHO CD</v>
          </cell>
          <cell r="H493" t="str">
            <v>Selvin Ramos  Ramos</v>
          </cell>
        </row>
        <row r="493">
          <cell r="J493">
            <v>33892</v>
          </cell>
          <cell r="K493" t="str">
            <v>SAN PEDRO SULA-SEMANAL SAN FERNANDO</v>
          </cell>
          <cell r="L493" t="str">
            <v>M</v>
          </cell>
          <cell r="M493" t="str">
            <v>Aldea El Carmen   </v>
          </cell>
          <cell r="N493" t="str">
            <v>1804-1992-03086</v>
          </cell>
          <cell r="O493" t="str">
            <v>9843-1576</v>
          </cell>
        </row>
        <row r="493">
          <cell r="Q493" t="str">
            <v>300-05-23</v>
          </cell>
          <cell r="R493">
            <v>1369</v>
          </cell>
        </row>
        <row r="494">
          <cell r="B494">
            <v>2351</v>
          </cell>
          <cell r="C494" t="str">
            <v>Juan  Ramon  Suarez  Pavon</v>
          </cell>
          <cell r="D494" t="str">
            <v>Auxiliar de Logística</v>
          </cell>
          <cell r="E494">
            <v>41379</v>
          </cell>
          <cell r="F494">
            <v>9338.2</v>
          </cell>
          <cell r="G494" t="str">
            <v>RECEPCION CD A</v>
          </cell>
          <cell r="H494" t="str">
            <v>Raul Antonio Sanchez  Castellanos</v>
          </cell>
        </row>
        <row r="494">
          <cell r="J494">
            <v>34376</v>
          </cell>
          <cell r="K494" t="str">
            <v>SAN PEDRO SULA-SEMANAL SAN FERNANDO</v>
          </cell>
          <cell r="L494" t="str">
            <v>M</v>
          </cell>
          <cell r="M494" t="str">
            <v>Col. Del Valle casa #13, bloque #14   </v>
          </cell>
          <cell r="N494" t="str">
            <v>1801-1995-00182</v>
          </cell>
          <cell r="O494" t="str">
            <v>9825-3630</v>
          </cell>
        </row>
        <row r="494">
          <cell r="Q494" t="str">
            <v>300-05-25</v>
          </cell>
          <cell r="R494">
            <v>1386</v>
          </cell>
        </row>
        <row r="495">
          <cell r="B495">
            <v>2354</v>
          </cell>
          <cell r="C495" t="str">
            <v>Dunia  Valeska  Caballero  Guillen</v>
          </cell>
          <cell r="D495" t="str">
            <v>Auxiliar de Sala Regalos/Paquetes</v>
          </cell>
          <cell r="E495">
            <v>41316</v>
          </cell>
          <cell r="F495">
            <v>9338.2</v>
          </cell>
          <cell r="G495" t="str">
            <v>HOGAR</v>
          </cell>
          <cell r="H495" t="str">
            <v>Karla Patricia Ortega Pineda</v>
          </cell>
        </row>
        <row r="495">
          <cell r="J495">
            <v>32313</v>
          </cell>
          <cell r="K495" t="str">
            <v>SAN PEDRO SULA -SEMANAL PEDREGAL</v>
          </cell>
          <cell r="L495" t="str">
            <v>F</v>
          </cell>
          <cell r="M495" t="str">
            <v>Col. Villas del Sol casa #26, bloque C 3 3 </v>
          </cell>
          <cell r="N495" t="str">
            <v>1615-1988-00093</v>
          </cell>
          <cell r="O495" t="str">
            <v>9599-9396</v>
          </cell>
        </row>
        <row r="495">
          <cell r="Q495" t="str">
            <v>200-04-10</v>
          </cell>
          <cell r="R495">
            <v>1387</v>
          </cell>
        </row>
        <row r="496">
          <cell r="B496">
            <v>2391</v>
          </cell>
          <cell r="C496" t="str">
            <v>Rene  Antonio Avilez Mendoza</v>
          </cell>
          <cell r="D496" t="str">
            <v>Coordinador SAC</v>
          </cell>
          <cell r="E496">
            <v>41289</v>
          </cell>
          <cell r="F496">
            <v>9500</v>
          </cell>
          <cell r="G496" t="str">
            <v>SERVICIO AL CLIENTE</v>
          </cell>
          <cell r="H496" t="str">
            <v>Carlos Arturo Gutierrez Cuvas</v>
          </cell>
        </row>
        <row r="496">
          <cell r="J496">
            <v>33153</v>
          </cell>
          <cell r="K496" t="str">
            <v>TEGUCIGALPA MIRAFLORES -ADMINISTRACION</v>
          </cell>
          <cell r="L496" t="str">
            <v>M</v>
          </cell>
          <cell r="M496" t="str">
            <v>Col San Jose de la Vega, Bl 39, Casa 5408   Tegucigalpa</v>
          </cell>
          <cell r="N496" t="str">
            <v>0801-1990-21691</v>
          </cell>
          <cell r="O496" t="str">
            <v>3259-5010</v>
          </cell>
        </row>
        <row r="496">
          <cell r="Q496" t="str">
            <v>300-03-07</v>
          </cell>
          <cell r="R496">
            <v>1388</v>
          </cell>
        </row>
        <row r="497">
          <cell r="B497">
            <v>2396</v>
          </cell>
          <cell r="C497" t="str">
            <v>Hector  Emilio  Romero  Gen</v>
          </cell>
          <cell r="D497" t="str">
            <v>Operador de Montacarga</v>
          </cell>
          <cell r="E497">
            <v>41470</v>
          </cell>
          <cell r="F497">
            <v>9720</v>
          </cell>
          <cell r="G497" t="str">
            <v>INVENTARIOS A</v>
          </cell>
          <cell r="H497" t="str">
            <v>Carlos Arturo Gutierrez Cuvas</v>
          </cell>
        </row>
        <row r="497">
          <cell r="J497">
            <v>33692</v>
          </cell>
          <cell r="K497" t="str">
            <v>SAN PEDRO SULA-SEMANAL SAN FERNANDO</v>
          </cell>
          <cell r="L497" t="str">
            <v>M</v>
          </cell>
          <cell r="M497" t="str">
            <v>Col. Lomas del Campo ave. #14, sector 1, bloque #8 1 1 </v>
          </cell>
          <cell r="N497" t="str">
            <v>0501-1992-06291</v>
          </cell>
          <cell r="O497" t="str">
            <v>9684-1902</v>
          </cell>
        </row>
        <row r="497">
          <cell r="Q497" t="str">
            <v>300-01-16</v>
          </cell>
          <cell r="R497">
            <v>1389</v>
          </cell>
        </row>
        <row r="498">
          <cell r="B498">
            <v>2400</v>
          </cell>
          <cell r="C498" t="str">
            <v>Julio  Cesar  Interiano  Rivera</v>
          </cell>
          <cell r="D498" t="str">
            <v>Auxiliar de Sala Hogar</v>
          </cell>
          <cell r="E498">
            <v>41316</v>
          </cell>
          <cell r="F498">
            <v>9338.2</v>
          </cell>
          <cell r="G498" t="str">
            <v>HOGAR</v>
          </cell>
          <cell r="H498" t="str">
            <v>Karla Patricia Ortega Pineda</v>
          </cell>
        </row>
        <row r="498">
          <cell r="J498">
            <v>33892</v>
          </cell>
          <cell r="K498" t="str">
            <v>SAN PEDRO SULA -SEMANAL PEDREGAL</v>
          </cell>
          <cell r="L498" t="str">
            <v>M</v>
          </cell>
          <cell r="M498" t="str">
            <v>Col. Valle de Sula #1, 14 y 15 ave. casa #464 27 27 </v>
          </cell>
          <cell r="N498" t="str">
            <v>1615-1992-00136</v>
          </cell>
          <cell r="O498" t="str">
            <v>9750-3710</v>
          </cell>
        </row>
        <row r="498">
          <cell r="Q498" t="str">
            <v>200-04-10</v>
          </cell>
          <cell r="R498">
            <v>1401</v>
          </cell>
        </row>
        <row r="499">
          <cell r="B499">
            <v>2422</v>
          </cell>
          <cell r="C499" t="str">
            <v>Edmundo Jeovanny Figueroa Serrano</v>
          </cell>
          <cell r="D499" t="str">
            <v>Vendedor Foraneo</v>
          </cell>
          <cell r="E499">
            <v>41225</v>
          </cell>
          <cell r="F499">
            <v>200</v>
          </cell>
          <cell r="G499" t="str">
            <v>VENTAS MAYOREO FORANEO</v>
          </cell>
          <cell r="H499" t="str">
            <v>Oscar Orlando Bonilla Osorto</v>
          </cell>
        </row>
        <row r="499">
          <cell r="J499">
            <v>30736</v>
          </cell>
          <cell r="K499" t="str">
            <v>TEGUCIGALPA MIRAFLORES-COMISIONES SEMANAL</v>
          </cell>
          <cell r="L499" t="str">
            <v>M</v>
          </cell>
          <cell r="M499" t="str">
            <v>Col Cerro Grande, Zona 3, Bloque C, Casa 2108   Tegucigalpa</v>
          </cell>
          <cell r="N499" t="str">
            <v>0801-1984-11265</v>
          </cell>
          <cell r="O499" t="str">
            <v>9893-1220</v>
          </cell>
        </row>
        <row r="499">
          <cell r="Q499" t="str">
            <v>200-02-05</v>
          </cell>
          <cell r="R499">
            <v>1447</v>
          </cell>
        </row>
        <row r="500">
          <cell r="B500">
            <v>2445</v>
          </cell>
          <cell r="C500" t="str">
            <v>Jorge  Rene  Quezada  Mejia</v>
          </cell>
          <cell r="D500" t="str">
            <v>Auxiliar de Logística</v>
          </cell>
          <cell r="E500">
            <v>41379</v>
          </cell>
          <cell r="F500">
            <v>9338.2</v>
          </cell>
          <cell r="G500" t="str">
            <v>INVENTARIO CD C</v>
          </cell>
          <cell r="H500" t="str">
            <v>Selvin Ramos  Ramos</v>
          </cell>
        </row>
        <row r="500">
          <cell r="J500">
            <v>33474</v>
          </cell>
          <cell r="K500" t="str">
            <v>SAN PEDRO SULA-SEMANAL SAN FERNANDO</v>
          </cell>
          <cell r="L500" t="str">
            <v>M</v>
          </cell>
          <cell r="M500" t="str">
            <v>Col. Villas Paraíso casa #4, bloque # 20   </v>
          </cell>
          <cell r="N500" t="str">
            <v>1806-1992-00062</v>
          </cell>
          <cell r="O500" t="str">
            <v>9666-2782</v>
          </cell>
        </row>
        <row r="500">
          <cell r="Q500" t="str">
            <v>300-05-18</v>
          </cell>
          <cell r="R500">
            <v>1448</v>
          </cell>
        </row>
        <row r="501">
          <cell r="B501">
            <v>2452</v>
          </cell>
          <cell r="C501" t="str">
            <v>Pedro Antonio Vallecillo Balldonado</v>
          </cell>
          <cell r="D501" t="str">
            <v>Auxiliar de Logística</v>
          </cell>
          <cell r="E501">
            <v>41232</v>
          </cell>
          <cell r="F501">
            <v>9338.2</v>
          </cell>
          <cell r="G501" t="str">
            <v>INVENTARIOS MIRAFLORES</v>
          </cell>
          <cell r="H501" t="str">
            <v>Melvin Eliodoro Hernandez</v>
          </cell>
        </row>
        <row r="501">
          <cell r="J501">
            <v>33712</v>
          </cell>
          <cell r="K501" t="str">
            <v>TEGUCIGALPA MIRAFLORES-SEMANAL</v>
          </cell>
          <cell r="L501" t="str">
            <v>M</v>
          </cell>
          <cell r="M501" t="str">
            <v>Barrio Villa Adela, 6ta Ave, Casa 2335   Comayaguela</v>
          </cell>
          <cell r="N501" t="str">
            <v>0801-1992-13600</v>
          </cell>
          <cell r="O501" t="str">
            <v>9518-4402</v>
          </cell>
        </row>
        <row r="501">
          <cell r="Q501" t="str">
            <v>300-02-11</v>
          </cell>
          <cell r="R501">
            <v>1449</v>
          </cell>
        </row>
        <row r="502">
          <cell r="B502">
            <v>2471</v>
          </cell>
          <cell r="C502" t="str">
            <v>Dimas  Alonso Diaz Garcia</v>
          </cell>
          <cell r="D502" t="str">
            <v>Oficial de Seguridad</v>
          </cell>
          <cell r="E502">
            <v>41239</v>
          </cell>
          <cell r="F502">
            <v>9338.2</v>
          </cell>
          <cell r="G502" t="str">
            <v>SEGURIDAD PEDREGAL</v>
          </cell>
          <cell r="H502" t="str">
            <v>Celan Rodriguez  Sanchez</v>
          </cell>
        </row>
        <row r="502">
          <cell r="J502">
            <v>32317</v>
          </cell>
          <cell r="K502" t="str">
            <v>SAN PEDRO SULA -SEMANAL PEDREGAL</v>
          </cell>
          <cell r="L502" t="str">
            <v>M</v>
          </cell>
          <cell r="M502" t="str">
            <v>Col. Santa Anita 1 ra. calle   </v>
          </cell>
          <cell r="N502" t="str">
            <v>1309-1988-00323</v>
          </cell>
          <cell r="O502" t="str">
            <v>9578-5372</v>
          </cell>
        </row>
        <row r="502">
          <cell r="Q502" t="str">
            <v>100-04-01</v>
          </cell>
          <cell r="R502">
            <v>1472</v>
          </cell>
        </row>
        <row r="503">
          <cell r="B503">
            <v>2528</v>
          </cell>
          <cell r="C503" t="str">
            <v>Carlos  Oswaldo  Reyes  Coello</v>
          </cell>
          <cell r="D503" t="str">
            <v>Auxiliar de Logística</v>
          </cell>
          <cell r="E503">
            <v>41379</v>
          </cell>
          <cell r="F503">
            <v>9338.2</v>
          </cell>
          <cell r="G503" t="str">
            <v>DESPACHO CD</v>
          </cell>
          <cell r="H503" t="str">
            <v>Selvin Ramos  Ramos</v>
          </cell>
        </row>
        <row r="503">
          <cell r="J503">
            <v>32334</v>
          </cell>
          <cell r="K503" t="str">
            <v>SAN PEDRO SULA-SEMANAL SAN FERNANDO</v>
          </cell>
          <cell r="L503" t="str">
            <v>M</v>
          </cell>
          <cell r="M503" t="str">
            <v>Col. Villeda Morales casa #160 10 10 </v>
          </cell>
          <cell r="N503" t="str">
            <v>0501-1988-08011</v>
          </cell>
          <cell r="O503" t="str">
            <v>3276-1716</v>
          </cell>
        </row>
        <row r="503">
          <cell r="Q503" t="str">
            <v>300-05-23</v>
          </cell>
          <cell r="R503">
            <v>1489</v>
          </cell>
        </row>
        <row r="504">
          <cell r="B504">
            <v>2545</v>
          </cell>
          <cell r="C504" t="str">
            <v>Jose Armando Lopez Montoya</v>
          </cell>
          <cell r="D504" t="str">
            <v>Auditor Junior</v>
          </cell>
          <cell r="E504">
            <v>41260</v>
          </cell>
          <cell r="F504">
            <v>21600</v>
          </cell>
          <cell r="G504" t="str">
            <v>AUDITORIA</v>
          </cell>
          <cell r="H504" t="str">
            <v>Douglas Gecely Hernández  Sandoval</v>
          </cell>
        </row>
        <row r="504">
          <cell r="J504">
            <v>29788</v>
          </cell>
          <cell r="K504" t="str">
            <v>TEGUCIGALPA MIRAFLORES -ADMINISTRACION</v>
          </cell>
          <cell r="L504" t="str">
            <v>M</v>
          </cell>
          <cell r="M504" t="str">
            <v>Col Villa Vieja, sector 1, Bloque 13, Casa 10   Tegucigalpa</v>
          </cell>
          <cell r="N504" t="str">
            <v>0701-1981-00212</v>
          </cell>
          <cell r="O504" t="str">
            <v>3276-1716</v>
          </cell>
        </row>
        <row r="504">
          <cell r="Q504" t="str">
            <v>100-02-03</v>
          </cell>
          <cell r="R504">
            <v>1504</v>
          </cell>
        </row>
        <row r="505">
          <cell r="B505">
            <v>2546</v>
          </cell>
          <cell r="C505" t="str">
            <v>Umi Alexander Kakizaki Chirinos</v>
          </cell>
          <cell r="D505" t="str">
            <v>Analista Financiero</v>
          </cell>
          <cell r="E505">
            <v>41260</v>
          </cell>
          <cell r="F505">
            <v>14256</v>
          </cell>
          <cell r="G505" t="str">
            <v>ADMINISTRACION Y FINANZAS</v>
          </cell>
          <cell r="H505" t="str">
            <v>Douglas Gecely Hernández  Sandoval</v>
          </cell>
        </row>
        <row r="505">
          <cell r="J505">
            <v>32924</v>
          </cell>
          <cell r="K505" t="str">
            <v>SAN PEDRO SULA-ADMINISTRACION</v>
          </cell>
          <cell r="L505" t="str">
            <v>M</v>
          </cell>
          <cell r="M505" t="str">
            <v>Col. Las Mercedes casa #16, bloque  G   </v>
          </cell>
          <cell r="N505" t="str">
            <v>0501-1990-02019</v>
          </cell>
          <cell r="O505" t="str">
            <v>9692-7296</v>
          </cell>
        </row>
        <row r="505">
          <cell r="Q505" t="str">
            <v>300-01-02</v>
          </cell>
          <cell r="R505">
            <v>1536</v>
          </cell>
        </row>
        <row r="506">
          <cell r="B506">
            <v>2564</v>
          </cell>
          <cell r="C506" t="str">
            <v>José  Eduardo Pacheco Chavez</v>
          </cell>
          <cell r="D506" t="str">
            <v>Operador de Montacarga</v>
          </cell>
          <cell r="E506">
            <v>41376</v>
          </cell>
          <cell r="F506">
            <v>9720</v>
          </cell>
          <cell r="G506" t="str">
            <v>RECEPCION CD A</v>
          </cell>
          <cell r="H506" t="str">
            <v>Jose Alexis Izaguirre  Lopez</v>
          </cell>
        </row>
        <row r="506">
          <cell r="J506">
            <v>33171</v>
          </cell>
          <cell r="K506" t="str">
            <v>SAN PEDRO SULA-SEMANAL SAN FERNANDO</v>
          </cell>
          <cell r="L506" t="str">
            <v>M</v>
          </cell>
          <cell r="M506" t="str">
            <v>Col. Sandoval Sector Satelite casa #24, bloque #1 Principal Principal </v>
          </cell>
          <cell r="N506" t="str">
            <v>0501-1990-11743</v>
          </cell>
          <cell r="O506" t="str">
            <v>9657-1786</v>
          </cell>
        </row>
        <row r="506">
          <cell r="Q506" t="str">
            <v>300-05-25</v>
          </cell>
          <cell r="R506">
            <v>1539</v>
          </cell>
        </row>
        <row r="507">
          <cell r="B507">
            <v>2567</v>
          </cell>
          <cell r="C507" t="str">
            <v>Yolani Beatriz Ramirez Rosa</v>
          </cell>
          <cell r="D507" t="str">
            <v>Auxiliar de Sala Regalos/Paquetes</v>
          </cell>
          <cell r="E507">
            <v>41295</v>
          </cell>
          <cell r="F507">
            <v>9338.2</v>
          </cell>
          <cell r="G507" t="str">
            <v>HOGAR</v>
          </cell>
          <cell r="H507" t="str">
            <v>Eder Alberto  Escalante  Lopez</v>
          </cell>
        </row>
        <row r="507">
          <cell r="J507">
            <v>33304</v>
          </cell>
          <cell r="K507" t="str">
            <v>TEGUCIGALPA METROMALL-SEMANAL</v>
          </cell>
          <cell r="L507" t="str">
            <v>F</v>
          </cell>
          <cell r="M507" t="str">
            <v>Col Las Brisas, Lote 7, Bloque E 4ta 4ta Tegucigalpa</v>
          </cell>
          <cell r="N507" t="str">
            <v>0801-1992-03848</v>
          </cell>
          <cell r="O507" t="str">
            <v>9805-2560</v>
          </cell>
        </row>
        <row r="507">
          <cell r="Q507" t="str">
            <v>200-03-10</v>
          </cell>
          <cell r="R507">
            <v>1566</v>
          </cell>
        </row>
        <row r="508">
          <cell r="B508">
            <v>2574</v>
          </cell>
          <cell r="C508" t="str">
            <v>Jose  Eulalio Perez  Sanchez</v>
          </cell>
          <cell r="D508" t="str">
            <v>Oficial de Seguridad</v>
          </cell>
          <cell r="E508">
            <v>41297</v>
          </cell>
          <cell r="F508">
            <v>9338.2</v>
          </cell>
          <cell r="G508" t="str">
            <v>SEGURIDAD PEDREGAL</v>
          </cell>
          <cell r="H508" t="str">
            <v>Celan Rodriguez  Sanchez</v>
          </cell>
        </row>
        <row r="508">
          <cell r="J508">
            <v>32916</v>
          </cell>
          <cell r="K508" t="str">
            <v>SAN PEDRO SULA -SEMANAL PEDREGAL</v>
          </cell>
          <cell r="L508" t="str">
            <v>M</v>
          </cell>
          <cell r="M508" t="str">
            <v>Col. Honduras,  2da ave.   </v>
          </cell>
          <cell r="N508" t="str">
            <v>1320-1990-00061</v>
          </cell>
          <cell r="O508" t="str">
            <v>9571-4972</v>
          </cell>
        </row>
        <row r="508">
          <cell r="Q508" t="str">
            <v>100-04-01</v>
          </cell>
          <cell r="R508">
            <v>1595</v>
          </cell>
        </row>
        <row r="509">
          <cell r="B509">
            <v>2580</v>
          </cell>
          <cell r="C509" t="str">
            <v>Milthon Eduardo Martinez Pino</v>
          </cell>
          <cell r="D509" t="str">
            <v>Auxiliar de Sala Hogar</v>
          </cell>
          <cell r="E509">
            <v>41302</v>
          </cell>
          <cell r="F509">
            <v>9338.2</v>
          </cell>
          <cell r="G509" t="str">
            <v>HOGAR</v>
          </cell>
          <cell r="H509" t="str">
            <v>Eder Alberto  Escalante  Lopez</v>
          </cell>
        </row>
        <row r="509">
          <cell r="J509">
            <v>33162</v>
          </cell>
          <cell r="K509" t="str">
            <v>TEGUCIGALPA METROMALL-SEMANAL</v>
          </cell>
          <cell r="L509" t="str">
            <v>M</v>
          </cell>
          <cell r="M509" t="str">
            <v>Col Nueva Era, Bloque M, Casa 10   Tegucigalpa</v>
          </cell>
          <cell r="N509" t="str">
            <v>0801-1990-21044</v>
          </cell>
          <cell r="O509" t="str">
            <v>9614-0989</v>
          </cell>
        </row>
        <row r="509">
          <cell r="Q509" t="str">
            <v>200-03-10</v>
          </cell>
          <cell r="R509">
            <v>1611</v>
          </cell>
        </row>
        <row r="510">
          <cell r="B510">
            <v>2581</v>
          </cell>
          <cell r="C510" t="str">
            <v>Elguin Estuini Salinas Sorto</v>
          </cell>
          <cell r="D510" t="str">
            <v>Vendedor Junior</v>
          </cell>
          <cell r="E510">
            <v>41302</v>
          </cell>
          <cell r="F510">
            <v>233.33</v>
          </cell>
          <cell r="G510" t="str">
            <v>ELECTRO</v>
          </cell>
          <cell r="H510" t="str">
            <v>Aixa Alessandra Rivera Castillo</v>
          </cell>
        </row>
        <row r="510">
          <cell r="J510">
            <v>32639</v>
          </cell>
          <cell r="K510" t="str">
            <v>TEGUCIGALPA METROMALL-COMISIONES SEMANAL</v>
          </cell>
          <cell r="L510" t="str">
            <v>M</v>
          </cell>
          <cell r="M510" t="str">
            <v>Col Carrizal #2, Bloque 8, Casa 4, Zona 2   Comayaguela</v>
          </cell>
          <cell r="N510" t="str">
            <v>0801-1989-10505</v>
          </cell>
          <cell r="O510" t="str">
            <v>9589-5102</v>
          </cell>
        </row>
        <row r="510">
          <cell r="Q510" t="str">
            <v>200-03-11</v>
          </cell>
          <cell r="R510">
            <v>1631</v>
          </cell>
        </row>
        <row r="511">
          <cell r="B511">
            <v>2583</v>
          </cell>
          <cell r="C511" t="str">
            <v>Santos Anael Sanchez Gomez</v>
          </cell>
          <cell r="D511" t="str">
            <v>Oficial de Seguridad</v>
          </cell>
          <cell r="E511">
            <v>41302</v>
          </cell>
          <cell r="F511">
            <v>9338.2</v>
          </cell>
          <cell r="G511" t="str">
            <v>SEGURIDAD INTERNA MIRAFLORES</v>
          </cell>
          <cell r="H511" t="str">
            <v>Gerardo Alfonso Colindres Rodriguez</v>
          </cell>
        </row>
        <row r="511">
          <cell r="J511">
            <v>31879</v>
          </cell>
          <cell r="K511" t="str">
            <v>TEGUCIGALPA MIRAFLORES-SEMANAL</v>
          </cell>
          <cell r="L511" t="str">
            <v>M</v>
          </cell>
          <cell r="M511" t="str">
            <v>Col Villanueva,Sector 8, por pulperia Belquis   Tegucigalpa</v>
          </cell>
          <cell r="N511" t="str">
            <v>1206-1987-00181</v>
          </cell>
          <cell r="O511" t="str">
            <v>9727-1114</v>
          </cell>
        </row>
        <row r="511">
          <cell r="Q511" t="str">
            <v>100-02-02</v>
          </cell>
          <cell r="R511">
            <v>1632</v>
          </cell>
        </row>
        <row r="512">
          <cell r="B512">
            <v>2585</v>
          </cell>
          <cell r="C512" t="str">
            <v>Thammy Julissa  Juarez  Arguello</v>
          </cell>
          <cell r="D512" t="str">
            <v>Vendedor Junior</v>
          </cell>
          <cell r="E512">
            <v>41302</v>
          </cell>
          <cell r="F512">
            <v>233.33</v>
          </cell>
          <cell r="G512" t="str">
            <v>ELECTRO</v>
          </cell>
          <cell r="H512" t="str">
            <v>Gina Maria  Aguirre Lanza</v>
          </cell>
        </row>
        <row r="512">
          <cell r="J512">
            <v>31400</v>
          </cell>
          <cell r="K512" t="str">
            <v>SAN PEDRO SULA SAN FERNANDO-COMISIONES SEMANAL</v>
          </cell>
          <cell r="L512" t="str">
            <v>F</v>
          </cell>
          <cell r="M512" t="str">
            <v>Col. Montefresco ave. #13 y 14, casa #290 28 28 </v>
          </cell>
          <cell r="N512" t="str">
            <v>0501-1985-00053</v>
          </cell>
          <cell r="O512" t="str">
            <v>9972-2426</v>
          </cell>
        </row>
        <row r="512">
          <cell r="Q512" t="str">
            <v>200-01-11</v>
          </cell>
          <cell r="R512">
            <v>1638</v>
          </cell>
        </row>
        <row r="513">
          <cell r="B513">
            <v>2589</v>
          </cell>
          <cell r="C513" t="str">
            <v>Santos Enrrique Doño Guillen</v>
          </cell>
          <cell r="D513" t="str">
            <v>Auxiliar de Logística</v>
          </cell>
          <cell r="E513">
            <v>41376</v>
          </cell>
          <cell r="F513">
            <v>9338.2</v>
          </cell>
          <cell r="G513" t="str">
            <v>INVENTARIO CD A</v>
          </cell>
          <cell r="H513" t="str">
            <v>Enrique Alberto  Jordan Barahona</v>
          </cell>
        </row>
        <row r="513">
          <cell r="J513">
            <v>33673</v>
          </cell>
          <cell r="K513" t="str">
            <v>SAN PEDRO SULA-SEMANAL SAN FERNANDO</v>
          </cell>
          <cell r="L513" t="str">
            <v>M</v>
          </cell>
          <cell r="M513" t="str">
            <v>Col. Rivera Hernandez ave. #10, casa #4 10 10 </v>
          </cell>
          <cell r="N513" t="str">
            <v>0501-1992-04760</v>
          </cell>
          <cell r="O513" t="str">
            <v>9972-2426</v>
          </cell>
        </row>
        <row r="513">
          <cell r="Q513" t="str">
            <v>300-05-16</v>
          </cell>
          <cell r="R513">
            <v>1658</v>
          </cell>
        </row>
        <row r="514">
          <cell r="B514">
            <v>2592</v>
          </cell>
          <cell r="C514" t="str">
            <v>William  Alexander Izaguirre Padilla</v>
          </cell>
          <cell r="D514" t="str">
            <v>Vendedor Tienda</v>
          </cell>
          <cell r="E514">
            <v>41316</v>
          </cell>
          <cell r="F514">
            <v>233.45</v>
          </cell>
          <cell r="G514" t="str">
            <v>HOGAR</v>
          </cell>
          <cell r="H514" t="str">
            <v>Yoselyn Arely Irias Cruz</v>
          </cell>
        </row>
        <row r="514">
          <cell r="J514">
            <v>32952</v>
          </cell>
          <cell r="K514" t="str">
            <v>TEGUCIGALPA MIRAFLORES-COMISIONES SEMANAL</v>
          </cell>
          <cell r="L514" t="str">
            <v>M</v>
          </cell>
          <cell r="M514" t="str">
            <v>Col Hato de Enmedio, S-1, Bl 1, Casa 3727   Tegucigalpa</v>
          </cell>
          <cell r="N514" t="str">
            <v>0801-1990-06962</v>
          </cell>
          <cell r="O514" t="str">
            <v>9615-2292</v>
          </cell>
        </row>
        <row r="514">
          <cell r="Q514" t="str">
            <v>200-02-10</v>
          </cell>
          <cell r="R514">
            <v>1661</v>
          </cell>
        </row>
        <row r="515">
          <cell r="B515">
            <v>2594</v>
          </cell>
          <cell r="C515" t="str">
            <v>Jairo  Randolfo  Cornejo Zamora</v>
          </cell>
          <cell r="D515" t="str">
            <v>Coordinador de Logística</v>
          </cell>
          <cell r="E515">
            <v>41316</v>
          </cell>
          <cell r="F515">
            <v>12960</v>
          </cell>
          <cell r="G515" t="str">
            <v>DISTRIBUCION CD</v>
          </cell>
          <cell r="H515" t="str">
            <v>Carlos Arturo Gutierrez Cuvas</v>
          </cell>
        </row>
        <row r="515">
          <cell r="J515">
            <v>30337</v>
          </cell>
          <cell r="K515" t="str">
            <v>SAN PEDRO SULA-ADMINISTRACION</v>
          </cell>
          <cell r="L515" t="str">
            <v>M</v>
          </cell>
          <cell r="M515" t="str">
            <v>Col. Satelite casa #3, bloque #6   </v>
          </cell>
          <cell r="N515" t="str">
            <v>0703-1984-01534</v>
          </cell>
          <cell r="O515" t="str">
            <v>9809-6046</v>
          </cell>
        </row>
        <row r="515">
          <cell r="Q515" t="str">
            <v>300-05-12</v>
          </cell>
          <cell r="R515">
            <v>1669</v>
          </cell>
        </row>
        <row r="516">
          <cell r="B516">
            <v>2598</v>
          </cell>
          <cell r="C516" t="str">
            <v>Rony  Jose  Gomez  Zelaya</v>
          </cell>
          <cell r="D516" t="str">
            <v>Etiquetador</v>
          </cell>
          <cell r="E516">
            <v>41316</v>
          </cell>
          <cell r="F516">
            <v>9338.2</v>
          </cell>
          <cell r="G516" t="str">
            <v>LOGISTICA</v>
          </cell>
          <cell r="H516" t="str">
            <v>Carlos Arturo Gutierrez Cuvas</v>
          </cell>
        </row>
        <row r="516">
          <cell r="J516">
            <v>34390</v>
          </cell>
          <cell r="K516" t="str">
            <v>SAN PEDRO SULA-SEMANAL SAN FERNANDO</v>
          </cell>
          <cell r="L516" t="str">
            <v>M</v>
          </cell>
          <cell r="M516" t="str">
            <v>Col. Perfecto Vasquez  ave. #6, casa #86, bloque #5 2 2 </v>
          </cell>
          <cell r="N516" t="str">
            <v>0501-1994-03079</v>
          </cell>
          <cell r="O516" t="str">
            <v>9825-6131</v>
          </cell>
        </row>
        <row r="516">
          <cell r="Q516" t="str">
            <v>300-01-10</v>
          </cell>
          <cell r="R516">
            <v>1687</v>
          </cell>
        </row>
        <row r="517">
          <cell r="B517">
            <v>2601</v>
          </cell>
          <cell r="C517" t="str">
            <v>Wilmer Alexander Salgado Flores</v>
          </cell>
          <cell r="D517" t="str">
            <v>Auxiliar de Sala Hogar</v>
          </cell>
          <cell r="E517">
            <v>41318</v>
          </cell>
          <cell r="F517">
            <v>9338.2</v>
          </cell>
          <cell r="G517" t="str">
            <v>HOGAR</v>
          </cell>
          <cell r="H517" t="str">
            <v>Eder Alberto  Escalante  Lopez</v>
          </cell>
        </row>
        <row r="517">
          <cell r="J517">
            <v>33712</v>
          </cell>
          <cell r="K517" t="str">
            <v>TEGUCIGALPA METROMALL-SEMANAL</v>
          </cell>
          <cell r="L517" t="str">
            <v>M</v>
          </cell>
          <cell r="M517" t="str">
            <v>Col Flor del Campo No 2,ave los pastores   Tegucigalpa</v>
          </cell>
          <cell r="N517" t="str">
            <v>0810-1992-00052</v>
          </cell>
          <cell r="O517" t="str">
            <v>8786-3026</v>
          </cell>
        </row>
        <row r="517">
          <cell r="Q517" t="str">
            <v>200-03-10</v>
          </cell>
          <cell r="R517">
            <v>1729</v>
          </cell>
        </row>
        <row r="518">
          <cell r="B518">
            <v>2611</v>
          </cell>
          <cell r="C518" t="str">
            <v>Heidy Lariza Morales Corrales</v>
          </cell>
          <cell r="D518" t="str">
            <v>Auxiliar de Sala Hogar</v>
          </cell>
          <cell r="E518">
            <v>41330</v>
          </cell>
          <cell r="F518">
            <v>9338.2</v>
          </cell>
          <cell r="G518" t="str">
            <v>HOGAR</v>
          </cell>
          <cell r="H518" t="str">
            <v>Eder Alberto  Escalante  Lopez</v>
          </cell>
        </row>
        <row r="518">
          <cell r="J518">
            <v>32978</v>
          </cell>
          <cell r="K518" t="str">
            <v>TEGUCIGALPA METROMALL-SEMANAL</v>
          </cell>
          <cell r="L518" t="str">
            <v>F</v>
          </cell>
          <cell r="M518" t="str">
            <v>Col Brisas de Olancho, Casa 4, Bloque E, Sector 4   Tegucigalpa</v>
          </cell>
          <cell r="N518" t="str">
            <v>0801-1990-12880</v>
          </cell>
          <cell r="O518" t="str">
            <v>9736-6742</v>
          </cell>
        </row>
        <row r="518">
          <cell r="Q518" t="str">
            <v>200-03-10</v>
          </cell>
          <cell r="R518">
            <v>1737</v>
          </cell>
        </row>
        <row r="519">
          <cell r="B519">
            <v>2616</v>
          </cell>
          <cell r="C519" t="str">
            <v>Karla  Melissa Amador Lara</v>
          </cell>
          <cell r="D519" t="str">
            <v>Comprador Junior</v>
          </cell>
          <cell r="E519">
            <v>41333</v>
          </cell>
          <cell r="F519">
            <v>30000</v>
          </cell>
          <cell r="G519" t="str">
            <v>COMERCIAL</v>
          </cell>
          <cell r="H519" t="str">
            <v>Fernando De Leon Zaldivar Espinoza</v>
          </cell>
        </row>
        <row r="519">
          <cell r="J519">
            <v>29170</v>
          </cell>
          <cell r="K519" t="str">
            <v>SAN PEDRO SULA-ADMINISTRACION</v>
          </cell>
          <cell r="L519" t="str">
            <v>F</v>
          </cell>
          <cell r="M519" t="str">
            <v>Col. Los Castaños bloque # 28, casa #16   </v>
          </cell>
          <cell r="N519" t="str">
            <v>0501-1979-10095</v>
          </cell>
          <cell r="O519" t="str">
            <v>9556-4319</v>
          </cell>
        </row>
        <row r="519">
          <cell r="Q519" t="str">
            <v>200-01-03</v>
          </cell>
          <cell r="R519">
            <v>1749</v>
          </cell>
        </row>
        <row r="520">
          <cell r="B520">
            <v>2619</v>
          </cell>
          <cell r="C520" t="str">
            <v>Daniel Melquisedec Flores Andrade</v>
          </cell>
          <cell r="D520" t="str">
            <v>Vendedor Junior Moda/Deportes</v>
          </cell>
          <cell r="E520">
            <v>41333</v>
          </cell>
          <cell r="F520">
            <v>233.33</v>
          </cell>
          <cell r="G520" t="str">
            <v>MODA Y DEPORTES</v>
          </cell>
          <cell r="H520" t="str">
            <v>Ingrid Lorena Carranza  Oliva</v>
          </cell>
        </row>
        <row r="520">
          <cell r="J520">
            <v>32430</v>
          </cell>
          <cell r="K520" t="str">
            <v>TEGUCIGALPA METROMALL-COMISIONES SEMANAL</v>
          </cell>
          <cell r="L520" t="str">
            <v>M</v>
          </cell>
          <cell r="M520" t="str">
            <v>Residencial La Vega, Bloque E, Casa 2005   Tegucigalpa</v>
          </cell>
          <cell r="N520" t="str">
            <v>0801-1996-05511</v>
          </cell>
          <cell r="O520" t="str">
            <v>9609-2276</v>
          </cell>
        </row>
        <row r="520">
          <cell r="Q520" t="str">
            <v>200-03-12</v>
          </cell>
          <cell r="R520">
            <v>1751</v>
          </cell>
        </row>
        <row r="521">
          <cell r="B521">
            <v>2621</v>
          </cell>
          <cell r="C521" t="str">
            <v>Jesus  Carrillo Garcia</v>
          </cell>
          <cell r="D521" t="str">
            <v>Oficial de Seguridad</v>
          </cell>
          <cell r="E521">
            <v>41333</v>
          </cell>
          <cell r="F521">
            <v>9338.2</v>
          </cell>
          <cell r="G521" t="str">
            <v>SEGURIDAD INTERNA MIRAFLORES</v>
          </cell>
          <cell r="H521" t="str">
            <v>Gerardo Alfonso Colindres Rodriguez</v>
          </cell>
        </row>
        <row r="521">
          <cell r="J521">
            <v>28491</v>
          </cell>
          <cell r="K521" t="str">
            <v>TEGUCIGALPA MIRAFLORES-SEMANAL</v>
          </cell>
          <cell r="L521" t="str">
            <v>M</v>
          </cell>
          <cell r="M521" t="str">
            <v>Col Nueva Era, 1ra etapa Principal Principal Tegucigalpa</v>
          </cell>
          <cell r="N521" t="str">
            <v>1205-1978-00001</v>
          </cell>
          <cell r="O521" t="str">
            <v>9869-4775</v>
          </cell>
        </row>
        <row r="521">
          <cell r="Q521" t="str">
            <v>100-02-02</v>
          </cell>
          <cell r="R521">
            <v>1753</v>
          </cell>
        </row>
        <row r="522">
          <cell r="B522">
            <v>2626</v>
          </cell>
          <cell r="C522" t="str">
            <v>Yense Naun Ramos Garcia</v>
          </cell>
          <cell r="D522" t="str">
            <v>Oficial de Seguridad</v>
          </cell>
          <cell r="E522">
            <v>41339</v>
          </cell>
          <cell r="F522">
            <v>9338.2</v>
          </cell>
          <cell r="G522" t="str">
            <v>SEGURIDAD METROMALL</v>
          </cell>
          <cell r="H522" t="str">
            <v>Gerardo Alfonso Colindres Rodriguez</v>
          </cell>
        </row>
        <row r="522">
          <cell r="J522">
            <v>31231</v>
          </cell>
          <cell r="K522" t="str">
            <v>TEGUCIGALPA METROMALL-SEMANAL</v>
          </cell>
          <cell r="L522" t="str">
            <v>M</v>
          </cell>
          <cell r="M522" t="str">
            <v>Col Predios del Recreo,1ra cuadra adelante Pulp Manuel C-175   Tegucigalpa</v>
          </cell>
          <cell r="N522" t="str">
            <v>0809-1985-00397</v>
          </cell>
          <cell r="O522" t="str">
            <v>9742-8884</v>
          </cell>
        </row>
        <row r="522">
          <cell r="Q522" t="str">
            <v>100-03-01</v>
          </cell>
          <cell r="R522">
            <v>1765</v>
          </cell>
        </row>
        <row r="523">
          <cell r="B523">
            <v>2638</v>
          </cell>
          <cell r="C523" t="str">
            <v>Dennis Javier  Vasquez  Erazo</v>
          </cell>
          <cell r="D523" t="str">
            <v>Auxiliar de Logística</v>
          </cell>
          <cell r="E523">
            <v>41344</v>
          </cell>
          <cell r="F523">
            <v>9338.2</v>
          </cell>
          <cell r="G523" t="str">
            <v>INVENTARIO PEDREGAL</v>
          </cell>
          <cell r="H523" t="str">
            <v>Elvin  Oswaldo Canales Gonzalez</v>
          </cell>
        </row>
        <row r="523">
          <cell r="J523">
            <v>34288</v>
          </cell>
          <cell r="K523" t="str">
            <v>SAN PEDRO SULA -SEMANAL PEDREGAL</v>
          </cell>
          <cell r="L523" t="str">
            <v>M</v>
          </cell>
          <cell r="M523" t="str">
            <v>Bo. Guamilito 5 y 6 ave. casa #45 7 7 </v>
          </cell>
          <cell r="N523" t="str">
            <v>0501-1994-00614</v>
          </cell>
          <cell r="O523" t="str">
            <v>9716-2789</v>
          </cell>
        </row>
        <row r="523">
          <cell r="Q523" t="str">
            <v>300-04-11</v>
          </cell>
          <cell r="R523">
            <v>1770</v>
          </cell>
        </row>
        <row r="524">
          <cell r="B524">
            <v>2647</v>
          </cell>
          <cell r="C524" t="str">
            <v>Jennifer Dinela Mendoza Mendez</v>
          </cell>
          <cell r="D524" t="str">
            <v>Auxiliar de Sala Hogar</v>
          </cell>
          <cell r="E524">
            <v>41365</v>
          </cell>
          <cell r="F524">
            <v>9338.2</v>
          </cell>
          <cell r="G524" t="str">
            <v>HOGAR</v>
          </cell>
          <cell r="H524" t="str">
            <v>Eder Alberto  Escalante  Lopez</v>
          </cell>
        </row>
        <row r="524">
          <cell r="J524">
            <v>33959</v>
          </cell>
          <cell r="K524" t="str">
            <v>TEGUCIGALPA METROMALL-SEMANAL</v>
          </cell>
          <cell r="L524" t="str">
            <v>F</v>
          </cell>
          <cell r="M524" t="str">
            <v>Col Luis Andres Zuniga, atras Ins Saul Zelaya Jimenez   Tegucigalpa</v>
          </cell>
          <cell r="N524" t="str">
            <v>0714-1993-00099</v>
          </cell>
          <cell r="O524" t="str">
            <v>9709-6126</v>
          </cell>
        </row>
        <row r="524">
          <cell r="Q524" t="str">
            <v>200-03-10</v>
          </cell>
          <cell r="R524">
            <v>1771</v>
          </cell>
        </row>
        <row r="525">
          <cell r="B525">
            <v>2660</v>
          </cell>
          <cell r="C525" t="str">
            <v>Jonathan  Hans Galindo  Guzman</v>
          </cell>
          <cell r="D525" t="str">
            <v>Analista de Planeación Demanda</v>
          </cell>
          <cell r="E525">
            <v>41379</v>
          </cell>
          <cell r="F525">
            <v>20000</v>
          </cell>
          <cell r="G525" t="str">
            <v>LOGISTICA CD</v>
          </cell>
          <cell r="H525" t="str">
            <v>Gustavo  Enrique Paz  Guerra</v>
          </cell>
        </row>
        <row r="525">
          <cell r="J525">
            <v>30976</v>
          </cell>
          <cell r="K525" t="str">
            <v>SAN PEDRO SULA-ADMINISTRACION</v>
          </cell>
          <cell r="L525" t="str">
            <v>M</v>
          </cell>
          <cell r="M525" t="str">
            <v>Col. Honduras ave. # 10 y 11, casa #16 14 14 </v>
          </cell>
          <cell r="N525" t="str">
            <v>0501-1984-09285</v>
          </cell>
          <cell r="O525" t="str">
            <v>9550-4006</v>
          </cell>
        </row>
        <row r="525">
          <cell r="Q525" t="str">
            <v>300-05-10</v>
          </cell>
          <cell r="R525">
            <v>1775</v>
          </cell>
        </row>
        <row r="526">
          <cell r="B526">
            <v>2671</v>
          </cell>
          <cell r="C526" t="str">
            <v>Lester  Octavio Dominguez  Sagastume</v>
          </cell>
          <cell r="D526" t="str">
            <v>Auxiliar de Logística</v>
          </cell>
          <cell r="E526">
            <v>41382</v>
          </cell>
          <cell r="F526">
            <v>9338.2</v>
          </cell>
          <cell r="G526" t="str">
            <v>INVENTARIO CD A</v>
          </cell>
          <cell r="H526" t="str">
            <v>Enrique Alberto  Jordan Barahona</v>
          </cell>
        </row>
        <row r="526">
          <cell r="J526">
            <v>34396</v>
          </cell>
          <cell r="K526" t="str">
            <v>SAN PEDRO SULA-SEMANAL SAN FERNANDO</v>
          </cell>
          <cell r="L526" t="str">
            <v>M</v>
          </cell>
          <cell r="M526" t="str">
            <v>Col. Central, Sector Rivera Hernández ave #14 y 22 casa #103 26 26 </v>
          </cell>
          <cell r="N526" t="str">
            <v>0501-1994-03979</v>
          </cell>
          <cell r="O526" t="str">
            <v>9580-4215</v>
          </cell>
        </row>
        <row r="526">
          <cell r="Q526" t="str">
            <v>300-05-16</v>
          </cell>
          <cell r="R526">
            <v>1777</v>
          </cell>
        </row>
        <row r="527">
          <cell r="B527">
            <v>2672</v>
          </cell>
          <cell r="C527" t="str">
            <v>Jissela  Yohana  Hernández  Ortiz</v>
          </cell>
          <cell r="D527" t="str">
            <v>Lider de Equipo</v>
          </cell>
          <cell r="E527">
            <v>41383</v>
          </cell>
          <cell r="F527">
            <v>9338.2</v>
          </cell>
          <cell r="G527" t="str">
            <v>HOGAR</v>
          </cell>
          <cell r="H527" t="str">
            <v>Karla Patricia Ortega Pineda</v>
          </cell>
        </row>
        <row r="527">
          <cell r="J527">
            <v>32559</v>
          </cell>
          <cell r="K527" t="str">
            <v>SAN PEDRO SULA -SEMANAL PEDREGAL</v>
          </cell>
          <cell r="L527" t="str">
            <v>F</v>
          </cell>
          <cell r="M527" t="str">
            <v>Col. Villa Ernestina ave. # 34 casa #9 30 y 31 30 y 31 </v>
          </cell>
          <cell r="N527" t="str">
            <v>0501-1989-02512</v>
          </cell>
          <cell r="O527" t="str">
            <v>9963-4199</v>
          </cell>
        </row>
        <row r="527">
          <cell r="Q527" t="str">
            <v>200-04-10</v>
          </cell>
          <cell r="R527">
            <v>1782</v>
          </cell>
        </row>
        <row r="528">
          <cell r="B528">
            <v>2708</v>
          </cell>
          <cell r="C528" t="str">
            <v>Eduardo Alejandro  Leiva  Caballero</v>
          </cell>
          <cell r="D528" t="str">
            <v>Auxiliar de Informatica</v>
          </cell>
          <cell r="E528">
            <v>41456</v>
          </cell>
          <cell r="F528">
            <v>9720</v>
          </cell>
          <cell r="G528" t="str">
            <v>INFORMATICA</v>
          </cell>
          <cell r="H528" t="str">
            <v>Jorge Emilio Medina  Avila</v>
          </cell>
        </row>
        <row r="528">
          <cell r="J528">
            <v>34740</v>
          </cell>
          <cell r="K528" t="str">
            <v>SAN PEDRO SULA-ADMINISTRACION</v>
          </cell>
          <cell r="L528" t="str">
            <v>M</v>
          </cell>
          <cell r="M528" t="str">
            <v>Col. Buenos Aires sector planeta, bloque #12, casa #12   </v>
          </cell>
          <cell r="N528" t="str">
            <v>0512-1995-00990</v>
          </cell>
          <cell r="O528" t="str">
            <v>9699-3075</v>
          </cell>
        </row>
        <row r="528">
          <cell r="Q528" t="str">
            <v>300-01-04</v>
          </cell>
          <cell r="R528">
            <v>1786</v>
          </cell>
        </row>
        <row r="529">
          <cell r="B529">
            <v>2716</v>
          </cell>
          <cell r="C529" t="str">
            <v>Fany  Paola  Serrano Ramos</v>
          </cell>
          <cell r="D529" t="str">
            <v>Auxiliar Sala Moda/Deportes</v>
          </cell>
          <cell r="E529">
            <v>41449</v>
          </cell>
          <cell r="F529">
            <v>9338.2</v>
          </cell>
          <cell r="G529" t="str">
            <v>MODA Y DEPORTES</v>
          </cell>
          <cell r="H529" t="str">
            <v>Ilsa  Maribel Peraza  Turcios</v>
          </cell>
        </row>
        <row r="529">
          <cell r="J529">
            <v>31551</v>
          </cell>
          <cell r="K529" t="str">
            <v>SAN PEDRO SULA -SEMANAL PEDREGAL</v>
          </cell>
          <cell r="L529" t="str">
            <v>F</v>
          </cell>
          <cell r="M529" t="str">
            <v>Col. Ideal ave. # 15, casa #1504 3 3 </v>
          </cell>
          <cell r="N529" t="str">
            <v>1604-1986-00332</v>
          </cell>
          <cell r="O529" t="str">
            <v>9699-3075</v>
          </cell>
        </row>
        <row r="529">
          <cell r="Q529" t="str">
            <v>200-04-12</v>
          </cell>
          <cell r="R529">
            <v>1791</v>
          </cell>
        </row>
        <row r="530">
          <cell r="B530">
            <v>2729</v>
          </cell>
          <cell r="C530" t="str">
            <v>Erick Sebastian Jimenez Gomes</v>
          </cell>
          <cell r="D530" t="str">
            <v>Operador de Montacarga</v>
          </cell>
          <cell r="E530">
            <v>41393</v>
          </cell>
          <cell r="F530">
            <v>9720</v>
          </cell>
          <cell r="G530" t="str">
            <v>RECEPCION CD B</v>
          </cell>
          <cell r="H530" t="str">
            <v>Francisco Nahum Cartagena  Reyes</v>
          </cell>
        </row>
        <row r="530">
          <cell r="J530">
            <v>34539</v>
          </cell>
          <cell r="K530" t="str">
            <v>SAN PEDRO SULA-SEMANAL SAN FERNANDO</v>
          </cell>
          <cell r="L530" t="str">
            <v>M</v>
          </cell>
          <cell r="M530" t="str">
            <v>Col. Satelite, ave. las Torres casa #21 Las Torres Las Torres San Pedro Sula, N.E.</v>
          </cell>
          <cell r="N530" t="str">
            <v>0501-1994-08540</v>
          </cell>
          <cell r="O530" t="str">
            <v>96079806</v>
          </cell>
        </row>
        <row r="530">
          <cell r="Q530" t="str">
            <v>300-05-27</v>
          </cell>
          <cell r="R530">
            <v>1794</v>
          </cell>
        </row>
        <row r="531">
          <cell r="B531">
            <v>2730</v>
          </cell>
          <cell r="C531" t="str">
            <v>Osman  Dario Pineda Cordova</v>
          </cell>
          <cell r="D531" t="str">
            <v>Operador de Montacarga</v>
          </cell>
          <cell r="E531">
            <v>41393</v>
          </cell>
          <cell r="F531">
            <v>9720</v>
          </cell>
          <cell r="G531" t="str">
            <v>RECEPCION CD B</v>
          </cell>
          <cell r="H531" t="str">
            <v>Francisco Nahum Cartagena  Reyes</v>
          </cell>
        </row>
        <row r="531">
          <cell r="J531">
            <v>33880</v>
          </cell>
          <cell r="K531" t="str">
            <v>SAN PEDRO SULA-SEMANAL SAN FERNANDO</v>
          </cell>
          <cell r="L531" t="str">
            <v>M</v>
          </cell>
          <cell r="M531" t="str">
            <v>Col. Lempira, sector chamelecon Principal Principal </v>
          </cell>
          <cell r="N531" t="str">
            <v>0501-1992-11371</v>
          </cell>
          <cell r="O531" t="str">
            <v>97706017</v>
          </cell>
        </row>
        <row r="531">
          <cell r="Q531" t="str">
            <v>300-05-27</v>
          </cell>
          <cell r="R531">
            <v>1795</v>
          </cell>
        </row>
        <row r="532">
          <cell r="B532">
            <v>2731</v>
          </cell>
          <cell r="C532" t="str">
            <v>Darwin Salomon Rapalo Rapalo</v>
          </cell>
          <cell r="D532" t="str">
            <v>Receptor</v>
          </cell>
          <cell r="E532">
            <v>41393</v>
          </cell>
          <cell r="F532">
            <v>9500</v>
          </cell>
          <cell r="G532" t="str">
            <v>RECEPCION CD A</v>
          </cell>
          <cell r="H532" t="str">
            <v>Jose Alexis Izaguirre  Lopez</v>
          </cell>
        </row>
        <row r="532">
          <cell r="J532">
            <v>33366</v>
          </cell>
          <cell r="K532" t="str">
            <v>SAN PEDRO SULA-SEMANAL SAN FERNANDO</v>
          </cell>
          <cell r="L532" t="str">
            <v>M</v>
          </cell>
          <cell r="M532" t="str">
            <v>Barrio Cabañas ave. #15, casa #1439 14 14 1439</v>
          </cell>
          <cell r="N532" t="str">
            <v>1626-1991-00430</v>
          </cell>
          <cell r="O532" t="str">
            <v>98521363</v>
          </cell>
        </row>
        <row r="532">
          <cell r="Q532" t="str">
            <v>300-05-25</v>
          </cell>
          <cell r="R532">
            <v>1796</v>
          </cell>
        </row>
        <row r="533">
          <cell r="B533">
            <v>2735</v>
          </cell>
          <cell r="C533" t="str">
            <v>Heidy  Roxana  Ayala  Montes</v>
          </cell>
          <cell r="D533" t="str">
            <v>Cajera</v>
          </cell>
          <cell r="E533">
            <v>41610</v>
          </cell>
          <cell r="F533">
            <v>9600</v>
          </cell>
          <cell r="G533" t="str">
            <v>PUNTOS DE VENTA</v>
          </cell>
          <cell r="H533" t="str">
            <v>Karen Nohelia Romero  Aquino</v>
          </cell>
        </row>
        <row r="533">
          <cell r="J533">
            <v>34476</v>
          </cell>
          <cell r="K533" t="str">
            <v>SAN PEDRO SULA-SEMANAL SAN FERNANDO</v>
          </cell>
          <cell r="L533" t="str">
            <v>F</v>
          </cell>
          <cell r="M533" t="str">
            <v>Res. Cerro Verde casa #19, bloque #6, Sector Lopez Arellano   </v>
          </cell>
          <cell r="N533" t="str">
            <v>1801-1995-00031</v>
          </cell>
          <cell r="O533" t="str">
            <v>95114037</v>
          </cell>
        </row>
        <row r="533">
          <cell r="Q533" t="str">
            <v>200-01-13</v>
          </cell>
          <cell r="R533">
            <v>1799</v>
          </cell>
        </row>
        <row r="534">
          <cell r="B534">
            <v>2736</v>
          </cell>
          <cell r="C534" t="str">
            <v>Ana Cristina  Aguilar  Caceres</v>
          </cell>
          <cell r="D534" t="str">
            <v>Vendedor Junior Moda/Deportes</v>
          </cell>
          <cell r="E534">
            <v>41456</v>
          </cell>
          <cell r="F534">
            <v>233.45</v>
          </cell>
          <cell r="G534" t="str">
            <v>MODA Y DEPORTES</v>
          </cell>
          <cell r="H534" t="str">
            <v>Ingrid Johely Hernandez  Orellana</v>
          </cell>
        </row>
        <row r="534">
          <cell r="J534">
            <v>34174</v>
          </cell>
          <cell r="K534" t="str">
            <v>SAN PEDRO SULA SAN FERNANDO-COMISIONES SEMANAL</v>
          </cell>
          <cell r="L534" t="str">
            <v>F</v>
          </cell>
          <cell r="M534" t="str">
            <v>Col. Lomas del Carmen ave. # 1 y 5, casa #5, bloque N Princincipal Princincipal </v>
          </cell>
          <cell r="N534" t="str">
            <v>1601-1993-00561</v>
          </cell>
          <cell r="O534" t="str">
            <v>98360928</v>
          </cell>
        </row>
        <row r="534">
          <cell r="Q534" t="str">
            <v>200-01-12</v>
          </cell>
          <cell r="R534">
            <v>1805</v>
          </cell>
        </row>
        <row r="535">
          <cell r="B535">
            <v>2745</v>
          </cell>
          <cell r="C535" t="str">
            <v>Josue Edgardo Lobo  Funez</v>
          </cell>
          <cell r="D535" t="str">
            <v>Etiquetador</v>
          </cell>
          <cell r="E535">
            <v>41491</v>
          </cell>
          <cell r="F535">
            <v>9338.2</v>
          </cell>
          <cell r="G535" t="str">
            <v>LOGISTICA PEDREGAL</v>
          </cell>
          <cell r="H535" t="str">
            <v>Elvin  Oswaldo Canales Gonzalez</v>
          </cell>
        </row>
        <row r="535">
          <cell r="J535">
            <v>32864</v>
          </cell>
          <cell r="K535" t="str">
            <v>SAN PEDRO SULA -SEMANAL PEDREGAL</v>
          </cell>
          <cell r="L535" t="str">
            <v>M</v>
          </cell>
          <cell r="M535" t="str">
            <v>Barrio Cabañas 16 ave. casa # 1681 10 y 11 calle 10 y 11 calle San Pedro Sula, S.E.</v>
          </cell>
          <cell r="N535" t="str">
            <v>0501-1990-02040</v>
          </cell>
          <cell r="O535" t="str">
            <v>9741-2687</v>
          </cell>
        </row>
        <row r="535">
          <cell r="Q535" t="str">
            <v>300-04-10</v>
          </cell>
          <cell r="R535">
            <v>1811</v>
          </cell>
        </row>
        <row r="536">
          <cell r="B536">
            <v>2747</v>
          </cell>
          <cell r="C536" t="str">
            <v>Alexander Rodolfo Nuñez Benitez</v>
          </cell>
          <cell r="D536" t="str">
            <v>Auxiliar de Logística</v>
          </cell>
          <cell r="E536">
            <v>41449</v>
          </cell>
          <cell r="F536">
            <v>9338.2</v>
          </cell>
          <cell r="G536" t="str">
            <v>INVENTARIO PEDREGAL</v>
          </cell>
          <cell r="H536" t="str">
            <v>Elvin  Oswaldo Canales Gonzalez</v>
          </cell>
        </row>
        <row r="536">
          <cell r="J536">
            <v>34211</v>
          </cell>
          <cell r="K536" t="str">
            <v>SAN PEDRO SULA -SEMANAL PEDREGAL</v>
          </cell>
          <cell r="L536" t="str">
            <v>M</v>
          </cell>
          <cell r="M536" t="str">
            <v>Col. Lomas del Carmen Principal casa # 86 bloque 36   </v>
          </cell>
          <cell r="N536" t="str">
            <v>0501-1993-11344</v>
          </cell>
          <cell r="O536" t="str">
            <v>9739-5167</v>
          </cell>
        </row>
        <row r="536">
          <cell r="Q536" t="str">
            <v>300-04-11</v>
          </cell>
          <cell r="R536">
            <v>1812</v>
          </cell>
        </row>
        <row r="537">
          <cell r="B537">
            <v>2750</v>
          </cell>
          <cell r="C537" t="str">
            <v>Ruth Grin Galdamez</v>
          </cell>
          <cell r="D537" t="str">
            <v>Auxiliar Sala Moda/Deportes</v>
          </cell>
          <cell r="E537">
            <v>41456</v>
          </cell>
          <cell r="F537">
            <v>9338.2</v>
          </cell>
          <cell r="G537" t="str">
            <v>MODA Y DEPORTES</v>
          </cell>
          <cell r="H537" t="str">
            <v>Ingrid Johely Hernandez  Orellana</v>
          </cell>
        </row>
        <row r="537">
          <cell r="J537">
            <v>31940</v>
          </cell>
          <cell r="K537" t="str">
            <v>SAN PEDRO SULA-SEMANAL SAN FERNANDO</v>
          </cell>
          <cell r="L537" t="str">
            <v>F</v>
          </cell>
          <cell r="M537" t="str">
            <v>Col. Aurora 16 ave. 7 7 San Pedro Sula, N.E.</v>
          </cell>
          <cell r="N537" t="str">
            <v>0203-1987-00246</v>
          </cell>
          <cell r="O537" t="str">
            <v>9837-4387</v>
          </cell>
        </row>
        <row r="537">
          <cell r="Q537" t="str">
            <v>200-01-12</v>
          </cell>
          <cell r="R537">
            <v>1814</v>
          </cell>
        </row>
        <row r="538">
          <cell r="B538">
            <v>2754</v>
          </cell>
          <cell r="C538" t="str">
            <v>Ena Patricia Mendoza Centeno</v>
          </cell>
          <cell r="D538" t="str">
            <v>Auxiliar Sala Moda/Deportes</v>
          </cell>
          <cell r="E538">
            <v>41395</v>
          </cell>
          <cell r="F538">
            <v>9338.2</v>
          </cell>
          <cell r="G538" t="str">
            <v>MODA Y DEPORTES</v>
          </cell>
          <cell r="H538" t="str">
            <v>Ilsa  Maribel Peraza  Turcios</v>
          </cell>
        </row>
        <row r="538">
          <cell r="J538">
            <v>27517</v>
          </cell>
          <cell r="K538" t="str">
            <v>CONSULTORES EXTERNOS</v>
          </cell>
          <cell r="L538" t="str">
            <v>F</v>
          </cell>
          <cell r="M538" t="str">
            <v>Col. Satelite boulevar las Torres frente a la primero de Feb Principal Principal San Pedro Sula, N.E.</v>
          </cell>
        </row>
        <row r="538">
          <cell r="O538" t="str">
            <v>9837-4387</v>
          </cell>
        </row>
        <row r="538">
          <cell r="Q538" t="str">
            <v>200-04-12</v>
          </cell>
          <cell r="R538">
            <v>1815</v>
          </cell>
        </row>
        <row r="539">
          <cell r="B539">
            <v>2758</v>
          </cell>
          <cell r="C539" t="str">
            <v>Ana Gabriela Dominguez</v>
          </cell>
          <cell r="D539" t="str">
            <v>Auxiliar Sala Moda/Deportes</v>
          </cell>
          <cell r="E539">
            <v>41491</v>
          </cell>
          <cell r="F539">
            <v>9338.2</v>
          </cell>
          <cell r="G539" t="str">
            <v>MODA Y DEPORTES</v>
          </cell>
          <cell r="H539" t="str">
            <v>Ilsa  Maribel Peraza  Turcios</v>
          </cell>
        </row>
        <row r="539">
          <cell r="J539">
            <v>33855</v>
          </cell>
          <cell r="K539" t="str">
            <v>SAN PEDRO SULA -SEMANAL PEDREGAL</v>
          </cell>
          <cell r="L539" t="str">
            <v>F</v>
          </cell>
          <cell r="M539" t="str">
            <v>Col. Lomas del Carmen casa # 16 Principal Principal San Pedro Sula, N.O.</v>
          </cell>
          <cell r="N539" t="str">
            <v>0501-1992-13757</v>
          </cell>
          <cell r="O539" t="str">
            <v>9853-0023</v>
          </cell>
        </row>
        <row r="539">
          <cell r="Q539" t="str">
            <v>200-04-12</v>
          </cell>
          <cell r="R539">
            <v>1820</v>
          </cell>
        </row>
        <row r="540">
          <cell r="B540">
            <v>2764</v>
          </cell>
          <cell r="C540" t="str">
            <v>Johnny Alejandro Ortiz Reyes</v>
          </cell>
          <cell r="D540" t="str">
            <v>Auxiliar de Inventarios Perpetuos</v>
          </cell>
          <cell r="E540">
            <v>41442</v>
          </cell>
          <cell r="F540">
            <v>9338.2</v>
          </cell>
          <cell r="G540" t="str">
            <v>INVENTARIOS PERPETUOS</v>
          </cell>
          <cell r="H540" t="str">
            <v>Javier Enrique Euceda  Torres</v>
          </cell>
        </row>
        <row r="540">
          <cell r="J540">
            <v>32229</v>
          </cell>
          <cell r="K540" t="str">
            <v>SAN PEDRO SULA-SEMANAL SAN FERNANDO</v>
          </cell>
          <cell r="L540" t="str">
            <v>M</v>
          </cell>
          <cell r="M540" t="str">
            <v>Col. Honduras 14 ave. casa # 1103 12 12 </v>
          </cell>
          <cell r="N540" t="str">
            <v>0501-1991-05561</v>
          </cell>
          <cell r="O540" t="str">
            <v>9733-6144</v>
          </cell>
        </row>
        <row r="540">
          <cell r="Q540" t="str">
            <v>200-01-15</v>
          </cell>
          <cell r="R540">
            <v>1833</v>
          </cell>
        </row>
        <row r="541">
          <cell r="B541">
            <v>2772</v>
          </cell>
          <cell r="C541" t="str">
            <v>Alma Susana Castillo  Rodriguez</v>
          </cell>
          <cell r="D541" t="str">
            <v>Lider de Equipo</v>
          </cell>
          <cell r="E541">
            <v>41275</v>
          </cell>
          <cell r="F541">
            <v>9338.2</v>
          </cell>
          <cell r="G541" t="str">
            <v>HOGAR</v>
          </cell>
          <cell r="H541" t="str">
            <v>Karla Patricia Ortega Pineda</v>
          </cell>
        </row>
        <row r="541">
          <cell r="J541">
            <v>31160</v>
          </cell>
          <cell r="K541" t="str">
            <v>CONSULTORES EXTERNOS</v>
          </cell>
          <cell r="L541" t="str">
            <v>F</v>
          </cell>
          <cell r="M541" t="str">
            <v>Barrio La Hoya, Callejon Alonso, Casa 502   Tegucigalpa</v>
          </cell>
        </row>
        <row r="541">
          <cell r="O541" t="str">
            <v>9601-8217</v>
          </cell>
        </row>
        <row r="541">
          <cell r="Q541" t="str">
            <v>200-04-10</v>
          </cell>
          <cell r="R541">
            <v>1843</v>
          </cell>
        </row>
        <row r="542">
          <cell r="B542">
            <v>2782</v>
          </cell>
          <cell r="C542" t="str">
            <v>Ana Yessenia Reyes Martinez</v>
          </cell>
          <cell r="D542" t="str">
            <v>Lider de Equipo</v>
          </cell>
          <cell r="E542">
            <v>41442</v>
          </cell>
          <cell r="F542">
            <v>9338.2</v>
          </cell>
          <cell r="G542" t="str">
            <v>HOGAR</v>
          </cell>
          <cell r="H542" t="str">
            <v>Karla Patricia Ortega Pineda</v>
          </cell>
        </row>
        <row r="542">
          <cell r="J542">
            <v>31729</v>
          </cell>
          <cell r="K542" t="str">
            <v>SAN PEDRO SULA -SEMANAL PEDREGAL</v>
          </cell>
          <cell r="L542" t="str">
            <v>F</v>
          </cell>
          <cell r="M542" t="str">
            <v>Col. Smith 9ave. casa # 606 6 y 7 6 y 7 San Pedro Sula, N.E.</v>
          </cell>
          <cell r="N542" t="str">
            <v>1801-1986-01775</v>
          </cell>
          <cell r="O542" t="str">
            <v>9635-5526</v>
          </cell>
        </row>
        <row r="542">
          <cell r="Q542" t="str">
            <v>200-04-10</v>
          </cell>
          <cell r="R542">
            <v>1844</v>
          </cell>
        </row>
        <row r="543">
          <cell r="B543">
            <v>2783</v>
          </cell>
          <cell r="C543" t="str">
            <v>Jessica Carolina Avila Mejia</v>
          </cell>
          <cell r="D543" t="str">
            <v>Auxiliar de Sala Hogar</v>
          </cell>
          <cell r="E543">
            <v>41456</v>
          </cell>
          <cell r="F543">
            <v>9338.2</v>
          </cell>
          <cell r="G543" t="str">
            <v>HOGAR</v>
          </cell>
          <cell r="H543" t="str">
            <v>Karla Patricia Ortega Pineda</v>
          </cell>
        </row>
        <row r="543">
          <cell r="J543">
            <v>32212</v>
          </cell>
          <cell r="K543" t="str">
            <v>SAN PEDRO SULA -SEMANAL PEDREGAL</v>
          </cell>
          <cell r="L543" t="str">
            <v>F</v>
          </cell>
          <cell r="M543" t="str">
            <v>Col. Satelite bloque 31 casa # 26   San Pedro Sula, N.E.</v>
          </cell>
          <cell r="N543" t="str">
            <v>0107-1988-00846</v>
          </cell>
          <cell r="O543" t="str">
            <v>9829-7659</v>
          </cell>
        </row>
        <row r="543">
          <cell r="Q543" t="str">
            <v>200-04-10</v>
          </cell>
          <cell r="R543">
            <v>1848</v>
          </cell>
        </row>
        <row r="544">
          <cell r="B544">
            <v>2797</v>
          </cell>
          <cell r="C544" t="str">
            <v>Olvin Jose Reyes Reyes</v>
          </cell>
          <cell r="D544" t="str">
            <v>Vendedor Junior</v>
          </cell>
          <cell r="E544">
            <v>41425</v>
          </cell>
          <cell r="F544">
            <v>233.35</v>
          </cell>
          <cell r="G544" t="str">
            <v>ELECTRO</v>
          </cell>
          <cell r="H544" t="str">
            <v>Aixa Alessandra Rivera Castillo</v>
          </cell>
        </row>
        <row r="544">
          <cell r="J544">
            <v>32792</v>
          </cell>
          <cell r="K544" t="str">
            <v>TEGUCIGALPA METROMALL-COMISIONES SEMANAL</v>
          </cell>
          <cell r="L544" t="str">
            <v>M</v>
          </cell>
          <cell r="M544" t="str">
            <v>Col Villa los Laureles, 5ta ave, 6ta 6ta Tegucigalpa</v>
          </cell>
          <cell r="N544" t="str">
            <v>0825-1989-00219</v>
          </cell>
          <cell r="O544" t="str">
            <v>9578-2868</v>
          </cell>
        </row>
        <row r="544">
          <cell r="Q544" t="str">
            <v>200-03-11</v>
          </cell>
          <cell r="R544">
            <v>1850</v>
          </cell>
        </row>
        <row r="545">
          <cell r="B545">
            <v>2798</v>
          </cell>
          <cell r="C545" t="str">
            <v>Gelson Jovel  Irias Sierra</v>
          </cell>
          <cell r="D545" t="str">
            <v>Vendedor Junior Moda/Deportes</v>
          </cell>
          <cell r="E545">
            <v>41425</v>
          </cell>
          <cell r="F545">
            <v>233.35</v>
          </cell>
          <cell r="G545" t="str">
            <v>MODA Y DEPORTES</v>
          </cell>
          <cell r="H545" t="str">
            <v>Ingrid Lorena Carranza  Oliva</v>
          </cell>
        </row>
        <row r="545">
          <cell r="J545">
            <v>33650</v>
          </cell>
          <cell r="K545" t="str">
            <v>TEGUCIGALPA METROMALL-COMISIONES SEMANAL</v>
          </cell>
          <cell r="L545" t="str">
            <v>M</v>
          </cell>
          <cell r="M545" t="str">
            <v>Col Country Club,casa 1703 Principal Principal Tegucigalpa</v>
          </cell>
          <cell r="N545" t="str">
            <v>0801-1992-06940</v>
          </cell>
          <cell r="O545" t="str">
            <v>9879-4222</v>
          </cell>
        </row>
        <row r="545">
          <cell r="Q545" t="str">
            <v>200-03-12</v>
          </cell>
          <cell r="R545">
            <v>1871</v>
          </cell>
        </row>
        <row r="546">
          <cell r="B546">
            <v>2811</v>
          </cell>
          <cell r="C546" t="str">
            <v>Jhony Alexander Garcia Zepeda</v>
          </cell>
          <cell r="D546" t="str">
            <v>Surtidor</v>
          </cell>
          <cell r="E546">
            <v>41547</v>
          </cell>
          <cell r="F546">
            <v>9338.2</v>
          </cell>
          <cell r="G546" t="str">
            <v>DESPACHO CD</v>
          </cell>
          <cell r="H546" t="str">
            <v>Selvin Ramos  Ramos</v>
          </cell>
        </row>
        <row r="546">
          <cell r="J546">
            <v>34309</v>
          </cell>
          <cell r="K546" t="str">
            <v>SAN PEDRO SULA-SEMANAL SAN FERNANDO</v>
          </cell>
          <cell r="L546" t="str">
            <v>M</v>
          </cell>
          <cell r="M546" t="str">
            <v>Barrio Morazan, 10 avenida, casa # 801 7 y 8 7 y 8 San Pedro Sula, N.E.</v>
          </cell>
          <cell r="N546" t="str">
            <v>0501-1994-05004</v>
          </cell>
          <cell r="O546" t="str">
            <v>9764-1510</v>
          </cell>
        </row>
        <row r="546">
          <cell r="Q546" t="str">
            <v>300-05-23</v>
          </cell>
          <cell r="R546">
            <v>1904</v>
          </cell>
        </row>
        <row r="547">
          <cell r="B547">
            <v>2815</v>
          </cell>
          <cell r="C547" t="str">
            <v>Meliza Gisell Turcios Guerrero</v>
          </cell>
          <cell r="D547" t="str">
            <v>Empacador</v>
          </cell>
          <cell r="E547">
            <v>41456</v>
          </cell>
          <cell r="F547">
            <v>9338.2</v>
          </cell>
          <cell r="G547" t="str">
            <v>PUNTOS DE VENTA</v>
          </cell>
          <cell r="H547" t="str">
            <v>Karen Nohelia Romero  Aquino</v>
          </cell>
        </row>
        <row r="547">
          <cell r="J547">
            <v>1</v>
          </cell>
          <cell r="K547" t="str">
            <v>CONSULTORES EXTERNOS</v>
          </cell>
          <cell r="L547" t="str">
            <v>M</v>
          </cell>
          <cell r="M547" t="str">
            <v>Barrio Morazan, 10 avenida casa # 510 5 y 6 5 y 6 San Pedro Sula, N.E.</v>
          </cell>
          <cell r="N547" t="str">
            <v>0501-1986-01335</v>
          </cell>
          <cell r="O547" t="str">
            <v>9863-8796</v>
          </cell>
        </row>
        <row r="547">
          <cell r="Q547" t="str">
            <v>200-01-13</v>
          </cell>
          <cell r="R547">
            <v>1907</v>
          </cell>
        </row>
        <row r="548">
          <cell r="B548">
            <v>2834</v>
          </cell>
          <cell r="C548" t="str">
            <v>Jose  Manuel Enamorado Paz</v>
          </cell>
          <cell r="D548" t="str">
            <v>Empacador</v>
          </cell>
          <cell r="E548">
            <v>41460</v>
          </cell>
          <cell r="F548">
            <v>9338.2</v>
          </cell>
          <cell r="G548" t="str">
            <v>PUNTOS DE VENTA</v>
          </cell>
          <cell r="H548" t="str">
            <v>Karen Nohelia Romero  Aquino</v>
          </cell>
        </row>
        <row r="548">
          <cell r="J548">
            <v>34367</v>
          </cell>
          <cell r="K548" t="str">
            <v>SAN PEDRO SULA-SEMANAL SAN FERNANDO</v>
          </cell>
          <cell r="L548" t="str">
            <v>M</v>
          </cell>
          <cell r="M548" t="str">
            <v>Barrio Morazan, 10 avenida casa # 510 5 y 6 5 y 6 San Pedro Sula, N.E.</v>
          </cell>
          <cell r="N548" t="str">
            <v>0501-1994-01875</v>
          </cell>
          <cell r="O548" t="str">
            <v>9863-8796</v>
          </cell>
        </row>
        <row r="548">
          <cell r="Q548" t="str">
            <v>200-01-13</v>
          </cell>
          <cell r="R548">
            <v>1912</v>
          </cell>
        </row>
        <row r="549">
          <cell r="B549">
            <v>2844</v>
          </cell>
          <cell r="C549" t="str">
            <v>Jose Angel Spilsbury Perez</v>
          </cell>
          <cell r="D549" t="str">
            <v>Auditor Junior</v>
          </cell>
          <cell r="E549">
            <v>41470</v>
          </cell>
          <cell r="F549">
            <v>21600</v>
          </cell>
          <cell r="G549" t="str">
            <v>AUDITORIA</v>
          </cell>
          <cell r="H549" t="str">
            <v>Celan Rodriguez  Sanchez</v>
          </cell>
        </row>
        <row r="549">
          <cell r="J549">
            <v>31938</v>
          </cell>
          <cell r="K549" t="str">
            <v>SAN PEDRO SULA-ADMINISTRACION</v>
          </cell>
          <cell r="L549" t="str">
            <v>M</v>
          </cell>
          <cell r="M549" t="str">
            <v>Col. Villas del Sol casa # 9 A   </v>
          </cell>
          <cell r="N549" t="str">
            <v>1626-1987-00307</v>
          </cell>
          <cell r="O549" t="str">
            <v>9937-4321</v>
          </cell>
        </row>
        <row r="549">
          <cell r="Q549" t="str">
            <v>100-01-03</v>
          </cell>
          <cell r="R549">
            <v>1914</v>
          </cell>
        </row>
        <row r="550">
          <cell r="B550">
            <v>2846</v>
          </cell>
          <cell r="C550" t="str">
            <v>Ever Alejandro Ponce Hernandez</v>
          </cell>
          <cell r="D550" t="str">
            <v>Motorista de Ejecutivo</v>
          </cell>
          <cell r="E550">
            <v>41470</v>
          </cell>
          <cell r="F550">
            <v>15000</v>
          </cell>
          <cell r="G550" t="str">
            <v>SEGURIDAD EJECUTIVOS</v>
          </cell>
          <cell r="H550" t="str">
            <v>Celan Rodriguez  Sanchez</v>
          </cell>
        </row>
        <row r="550">
          <cell r="J550">
            <v>33453</v>
          </cell>
          <cell r="K550" t="str">
            <v>SAN PEDRO SULA-ADMINISTRACION</v>
          </cell>
          <cell r="L550" t="str">
            <v>M</v>
          </cell>
          <cell r="M550" t="str">
            <v>Col. Villaflorencia poste 20 casa # 814 casa color melon,   San Pedro Sula, N.E.</v>
          </cell>
          <cell r="N550" t="str">
            <v>0417-1991-00134</v>
          </cell>
          <cell r="O550" t="str">
            <v>9864-8542</v>
          </cell>
        </row>
        <row r="550">
          <cell r="Q550" t="str">
            <v>100-01-05</v>
          </cell>
          <cell r="R550">
            <v>1915</v>
          </cell>
        </row>
        <row r="551">
          <cell r="B551">
            <v>2849</v>
          </cell>
          <cell r="C551" t="str">
            <v>Julio Obelgryn Pacheco Casanova</v>
          </cell>
          <cell r="D551" t="str">
            <v>Diseñador Grafíco</v>
          </cell>
          <cell r="E551">
            <v>41471</v>
          </cell>
          <cell r="F551">
            <v>20606.4</v>
          </cell>
          <cell r="G551" t="str">
            <v>MERCADEO</v>
          </cell>
          <cell r="H551" t="str">
            <v>Belinda Carolina Bonilla  Martínez</v>
          </cell>
        </row>
        <row r="551">
          <cell r="J551">
            <v>26630</v>
          </cell>
          <cell r="K551" t="str">
            <v>SAN PEDRO SULA-ADMINISTRACION</v>
          </cell>
          <cell r="L551" t="str">
            <v>M</v>
          </cell>
          <cell r="M551" t="str">
            <v>Col. Villa Eugenia   </v>
          </cell>
          <cell r="N551" t="str">
            <v>0801-1972-06740</v>
          </cell>
          <cell r="O551" t="str">
            <v>9842-0348</v>
          </cell>
        </row>
        <row r="551">
          <cell r="Q551" t="str">
            <v>200-01-02</v>
          </cell>
          <cell r="R551">
            <v>1920</v>
          </cell>
        </row>
        <row r="552">
          <cell r="B552">
            <v>2851</v>
          </cell>
          <cell r="C552" t="str">
            <v>Hector Alfredo  Laureano Lopez</v>
          </cell>
          <cell r="D552" t="str">
            <v>Auxiliar de Contabilidad</v>
          </cell>
          <cell r="E552">
            <v>41474</v>
          </cell>
          <cell r="F552">
            <v>9720</v>
          </cell>
          <cell r="G552" t="str">
            <v>CONTABILIDAD</v>
          </cell>
          <cell r="H552" t="str">
            <v>Cesar Leonel Enamorado  Orellana</v>
          </cell>
        </row>
        <row r="552">
          <cell r="J552">
            <v>34450</v>
          </cell>
          <cell r="K552" t="str">
            <v>SAN PEDRO SULA-ADMINISTRACION</v>
          </cell>
          <cell r="L552" t="str">
            <v>M</v>
          </cell>
          <cell r="M552" t="str">
            <v>Col. Celeo Gonzales  1 ave. casa # 5 bloque F-1   </v>
          </cell>
          <cell r="N552" t="str">
            <v>0512-1994-01253</v>
          </cell>
          <cell r="O552" t="str">
            <v>9764-1510</v>
          </cell>
        </row>
        <row r="552">
          <cell r="Q552" t="str">
            <v>300-01-03</v>
          </cell>
          <cell r="R552">
            <v>1933</v>
          </cell>
        </row>
        <row r="553">
          <cell r="B553">
            <v>2856</v>
          </cell>
          <cell r="C553" t="str">
            <v>Jose Porfirio   Perdomo Alvarez</v>
          </cell>
          <cell r="D553" t="str">
            <v>Vendedor Junior</v>
          </cell>
          <cell r="E553">
            <v>41477</v>
          </cell>
          <cell r="F553">
            <v>233.35</v>
          </cell>
          <cell r="G553" t="str">
            <v>ELECTRO</v>
          </cell>
          <cell r="H553" t="str">
            <v>Aixa Alessandra Rivera Castillo</v>
          </cell>
        </row>
        <row r="553">
          <cell r="J553">
            <v>31549</v>
          </cell>
          <cell r="K553" t="str">
            <v>TEGUCIGALPA METROMALL-COMISIONES SEMANAL</v>
          </cell>
          <cell r="L553" t="str">
            <v>M</v>
          </cell>
          <cell r="M553" t="str">
            <v>Col Popular, Casa 1509 Principal Principal Tegucigalpa</v>
          </cell>
          <cell r="N553" t="str">
            <v>1202-1986-00073</v>
          </cell>
          <cell r="O553" t="str">
            <v>3384-3480</v>
          </cell>
        </row>
        <row r="553">
          <cell r="Q553" t="str">
            <v>200-03-11</v>
          </cell>
          <cell r="R553">
            <v>1937</v>
          </cell>
        </row>
        <row r="554">
          <cell r="B554">
            <v>2857</v>
          </cell>
          <cell r="C554" t="str">
            <v>Jarol Otoniel Corrales Sanchez</v>
          </cell>
          <cell r="D554" t="str">
            <v>Vendedor Junior</v>
          </cell>
          <cell r="E554">
            <v>41477</v>
          </cell>
          <cell r="F554">
            <v>200</v>
          </cell>
          <cell r="G554" t="str">
            <v>ELECTRO</v>
          </cell>
          <cell r="H554" t="str">
            <v>Aixa Alessandra Rivera Castillo</v>
          </cell>
        </row>
        <row r="554">
          <cell r="J554">
            <v>31360</v>
          </cell>
          <cell r="K554" t="str">
            <v>TEGUCIGALPA METROMALL-COMISIONES SEMANAL</v>
          </cell>
          <cell r="L554" t="str">
            <v>M</v>
          </cell>
          <cell r="M554" t="str">
            <v>Col Cerro Grande, Zona 2, Bloque 53A, C-3   Tegucigalpa</v>
          </cell>
          <cell r="N554" t="str">
            <v>0801-1986-02928</v>
          </cell>
          <cell r="O554" t="str">
            <v>3373-9656</v>
          </cell>
        </row>
        <row r="554">
          <cell r="Q554" t="str">
            <v>200-03-11</v>
          </cell>
          <cell r="R554">
            <v>1940</v>
          </cell>
        </row>
        <row r="555">
          <cell r="B555">
            <v>2859</v>
          </cell>
          <cell r="C555" t="str">
            <v>Aixa Alessandra Rivera Castillo</v>
          </cell>
          <cell r="D555" t="str">
            <v>Jefe de Division Electro</v>
          </cell>
          <cell r="E555">
            <v>41478</v>
          </cell>
          <cell r="F555">
            <v>20300</v>
          </cell>
          <cell r="G555" t="str">
            <v>ELECTRO</v>
          </cell>
          <cell r="H555" t="str">
            <v>Ingrid Lorena Carranza  Oliva</v>
          </cell>
        </row>
        <row r="555">
          <cell r="J555">
            <v>30631</v>
          </cell>
          <cell r="K555" t="str">
            <v>TEGUCIGALPA MIRAFLORES -ADMINISTRACION</v>
          </cell>
          <cell r="L555" t="str">
            <v>F</v>
          </cell>
          <cell r="M555" t="str">
            <v>Col Los Angeles, villa santa Isabel, Casa 3   Tegucigalpa</v>
          </cell>
          <cell r="N555" t="str">
            <v>0801-1983-13834</v>
          </cell>
          <cell r="O555" t="str">
            <v>8835-6107</v>
          </cell>
        </row>
        <row r="555">
          <cell r="Q555" t="str">
            <v>200-03-11</v>
          </cell>
          <cell r="R555">
            <v>1942</v>
          </cell>
        </row>
        <row r="556">
          <cell r="B556">
            <v>2860</v>
          </cell>
          <cell r="C556" t="str">
            <v>Alexandra Zobeyda Aleman Sierra</v>
          </cell>
          <cell r="D556" t="str">
            <v>Jefe Regional de Recursos Humanos</v>
          </cell>
          <cell r="E556">
            <v>41480</v>
          </cell>
          <cell r="F556">
            <v>40000</v>
          </cell>
          <cell r="G556" t="str">
            <v>RECURSOS HUMANOS</v>
          </cell>
          <cell r="H556" t="str">
            <v>Luis Alejandro Caballero  Molina</v>
          </cell>
        </row>
        <row r="556">
          <cell r="J556">
            <v>29555</v>
          </cell>
          <cell r="K556" t="str">
            <v>TEGUCIGALPA MIRAFLORES -ADMINISTRACION</v>
          </cell>
          <cell r="L556" t="str">
            <v>F</v>
          </cell>
          <cell r="M556" t="str">
            <v>Col 3 caminos, Bloque D, Casa 46 1ra 1ra Tegucigalpa</v>
          </cell>
          <cell r="N556" t="str">
            <v>0801-1981-00033</v>
          </cell>
          <cell r="O556" t="str">
            <v>9503-4120</v>
          </cell>
        </row>
        <row r="556">
          <cell r="Q556" t="str">
            <v>300-02-05</v>
          </cell>
          <cell r="R556">
            <v>1943</v>
          </cell>
        </row>
        <row r="557">
          <cell r="B557">
            <v>2861</v>
          </cell>
          <cell r="C557" t="str">
            <v>Luis Ramon Barrera</v>
          </cell>
          <cell r="D557" t="str">
            <v>Oficial de Seguridad</v>
          </cell>
          <cell r="E557">
            <v>41479</v>
          </cell>
          <cell r="F557">
            <v>9338.2</v>
          </cell>
          <cell r="G557" t="str">
            <v>SEGURIDAD INTERNA MIRAFLORES</v>
          </cell>
          <cell r="H557" t="str">
            <v>Jorge Humberto Pino  Archaga</v>
          </cell>
        </row>
        <row r="557">
          <cell r="J557">
            <v>31758</v>
          </cell>
          <cell r="K557" t="str">
            <v>TEGUCIGALPA MIRAFLORES-SEMANAL</v>
          </cell>
          <cell r="L557" t="str">
            <v>M</v>
          </cell>
          <cell r="M557" t="str">
            <v>Col 3 de Mayo, 2 cuadras posta policial   Tegucigalpa</v>
          </cell>
          <cell r="N557" t="str">
            <v>0615-1986-00856</v>
          </cell>
          <cell r="O557" t="str">
            <v>9514-4662</v>
          </cell>
        </row>
        <row r="557">
          <cell r="Q557" t="str">
            <v>100-02-02</v>
          </cell>
          <cell r="R557">
            <v>1944</v>
          </cell>
        </row>
        <row r="558">
          <cell r="B558">
            <v>2863</v>
          </cell>
          <cell r="C558" t="str">
            <v>Darwin Noel Ochoa Rodriguez</v>
          </cell>
          <cell r="D558" t="str">
            <v>Auxiliar de Logística</v>
          </cell>
          <cell r="E558">
            <v>41484</v>
          </cell>
          <cell r="F558">
            <v>9338.2</v>
          </cell>
          <cell r="G558" t="str">
            <v>INVENTARIOS MIRAFLORES</v>
          </cell>
          <cell r="H558" t="str">
            <v>Melvin Eliodoro Hernandez</v>
          </cell>
        </row>
        <row r="558">
          <cell r="J558">
            <v>31589</v>
          </cell>
          <cell r="K558" t="str">
            <v>TEGUCIGALPA MIRAFLORES-SEMANAL</v>
          </cell>
          <cell r="L558" t="str">
            <v>M</v>
          </cell>
          <cell r="M558" t="str">
            <v>Col Kenedy, Bl 6, Casa 3811, 4ta Entrada   Tegucigalpa</v>
          </cell>
          <cell r="N558" t="str">
            <v>0801-1986-11293</v>
          </cell>
          <cell r="O558" t="str">
            <v>9646-0853</v>
          </cell>
        </row>
        <row r="558">
          <cell r="Q558" t="str">
            <v>300-02-11</v>
          </cell>
          <cell r="R558">
            <v>1945</v>
          </cell>
        </row>
        <row r="559">
          <cell r="B559">
            <v>2870</v>
          </cell>
          <cell r="C559" t="str">
            <v>Reyes Noe Cabrera Banegas</v>
          </cell>
          <cell r="D559" t="str">
            <v>Oficial de Seguridad</v>
          </cell>
          <cell r="E559">
            <v>41493</v>
          </cell>
          <cell r="F559">
            <v>9338.2</v>
          </cell>
          <cell r="G559" t="str">
            <v>SEGURIDAD CENTRO DISTRIBUCION</v>
          </cell>
          <cell r="H559" t="str">
            <v>Celan Rodriguez  Sanchez</v>
          </cell>
        </row>
        <row r="559">
          <cell r="J559">
            <v>32879</v>
          </cell>
          <cell r="K559" t="str">
            <v>SAN PEDRO SULA-SEMANAL SAN FERNANDO</v>
          </cell>
          <cell r="L559" t="str">
            <v>M</v>
          </cell>
          <cell r="M559" t="str">
            <v>Col. Sandoval casa # 16   </v>
          </cell>
          <cell r="N559" t="str">
            <v>1801-1990-00669</v>
          </cell>
          <cell r="O559" t="str">
            <v>96769045</v>
          </cell>
        </row>
        <row r="559">
          <cell r="Q559" t="str">
            <v>100-05-01</v>
          </cell>
          <cell r="R559">
            <v>1948</v>
          </cell>
        </row>
        <row r="560">
          <cell r="B560">
            <v>2871</v>
          </cell>
          <cell r="C560" t="str">
            <v>Jonathan  Andres Avila Garcia</v>
          </cell>
          <cell r="D560" t="str">
            <v>Vendedor Tienda</v>
          </cell>
          <cell r="E560">
            <v>41493</v>
          </cell>
          <cell r="F560">
            <v>233.45</v>
          </cell>
          <cell r="G560" t="str">
            <v>ELECTRO</v>
          </cell>
          <cell r="H560" t="str">
            <v>Ranses Ramon Sierra Andino</v>
          </cell>
        </row>
        <row r="560">
          <cell r="J560">
            <v>33785</v>
          </cell>
          <cell r="K560" t="str">
            <v>TEGUCIGALPA MIRAFLORES-COMISIONES SEMANAL</v>
          </cell>
          <cell r="L560" t="str">
            <v>M</v>
          </cell>
          <cell r="M560" t="str">
            <v>Col Flor del Campo, Ave San Luis Principal Principal Tegucigalpa</v>
          </cell>
          <cell r="N560" t="str">
            <v>0801-1992-13550</v>
          </cell>
          <cell r="O560" t="str">
            <v>9781-9498</v>
          </cell>
        </row>
        <row r="560">
          <cell r="Q560" t="str">
            <v>200-02-11</v>
          </cell>
          <cell r="R560">
            <v>1949</v>
          </cell>
        </row>
        <row r="561">
          <cell r="B561">
            <v>2883</v>
          </cell>
          <cell r="C561" t="str">
            <v>Juan  Jose Valeriano Zavala</v>
          </cell>
          <cell r="D561" t="str">
            <v>Supervisor de Seguridad</v>
          </cell>
          <cell r="E561">
            <v>41506</v>
          </cell>
          <cell r="F561">
            <v>15600</v>
          </cell>
          <cell r="G561" t="str">
            <v>SEGURIDAD</v>
          </cell>
          <cell r="H561" t="str">
            <v>Celan Rodriguez  Sanchez</v>
          </cell>
        </row>
        <row r="561">
          <cell r="J561">
            <v>29545</v>
          </cell>
          <cell r="K561" t="str">
            <v>CEIBA-ADMINISTRACION</v>
          </cell>
          <cell r="L561" t="str">
            <v>M</v>
          </cell>
          <cell r="M561" t="str">
            <v>Barrio Sierra Pina, 1 calle, 2da avenida   </v>
          </cell>
          <cell r="N561" t="str">
            <v>0801-1980-16977</v>
          </cell>
          <cell r="O561" t="str">
            <v>9518-2028</v>
          </cell>
        </row>
        <row r="561">
          <cell r="Q561" t="str">
            <v>100-01-04</v>
          </cell>
          <cell r="R561">
            <v>1950</v>
          </cell>
        </row>
        <row r="562">
          <cell r="B562">
            <v>2923</v>
          </cell>
          <cell r="C562" t="str">
            <v>Wendy  Gisselle Graugnard Sabillón</v>
          </cell>
          <cell r="D562" t="str">
            <v>Jefe de Division Moda y Deportes</v>
          </cell>
          <cell r="E562">
            <v>41523</v>
          </cell>
          <cell r="F562">
            <v>19200</v>
          </cell>
          <cell r="G562" t="str">
            <v>MODA Y DEPORTES</v>
          </cell>
          <cell r="H562" t="str">
            <v>Hector Enrique Mercadal Zapata</v>
          </cell>
        </row>
        <row r="562">
          <cell r="J562">
            <v>32619</v>
          </cell>
          <cell r="K562" t="str">
            <v>CEIBA-ADMINISTRACION</v>
          </cell>
          <cell r="L562" t="str">
            <v>F</v>
          </cell>
          <cell r="M562" t="str">
            <v>Barrio La Isla casa #36, ave. Paz Barahona 8 8 </v>
          </cell>
          <cell r="N562" t="str">
            <v>0101-1989-02066</v>
          </cell>
          <cell r="O562" t="str">
            <v>3204-7699</v>
          </cell>
        </row>
        <row r="562">
          <cell r="Q562" t="str">
            <v>200-06-12</v>
          </cell>
          <cell r="R562">
            <v>1951</v>
          </cell>
        </row>
        <row r="563">
          <cell r="B563">
            <v>2925</v>
          </cell>
          <cell r="C563" t="str">
            <v>Luis Miguel Ortega Flores</v>
          </cell>
          <cell r="D563" t="str">
            <v>Auxiliar de Logística</v>
          </cell>
          <cell r="E563">
            <v>41527</v>
          </cell>
          <cell r="F563">
            <v>9338.2</v>
          </cell>
          <cell r="G563" t="str">
            <v>INVENTARIOS MIRAFLORES</v>
          </cell>
          <cell r="H563" t="str">
            <v>Melvin Eliodoro Hernandez</v>
          </cell>
        </row>
        <row r="563">
          <cell r="J563">
            <v>33697</v>
          </cell>
          <cell r="K563" t="str">
            <v>TEGUCIGALPA MIRAFLORES-SEMANAL</v>
          </cell>
          <cell r="L563" t="str">
            <v>M</v>
          </cell>
          <cell r="M563" t="str">
            <v>Col La Sosa, por cancha, casa 12, Bloque C   Tegucigalpa</v>
          </cell>
          <cell r="N563" t="str">
            <v>0817-1992-00127</v>
          </cell>
          <cell r="O563" t="str">
            <v>9926-1670</v>
          </cell>
        </row>
        <row r="563">
          <cell r="Q563" t="str">
            <v>300-02-11</v>
          </cell>
          <cell r="R563">
            <v>1952</v>
          </cell>
        </row>
        <row r="564">
          <cell r="B564">
            <v>2927</v>
          </cell>
          <cell r="C564" t="str">
            <v>Fernando Antonio Miranda  Perez</v>
          </cell>
          <cell r="D564" t="str">
            <v>Auditor Junior</v>
          </cell>
          <cell r="E564">
            <v>41526</v>
          </cell>
          <cell r="F564">
            <v>18900</v>
          </cell>
          <cell r="G564" t="str">
            <v>AUDITORIA</v>
          </cell>
          <cell r="H564" t="str">
            <v>Alex Bladimir Caballero  Rivera</v>
          </cell>
        </row>
        <row r="564">
          <cell r="J564">
            <v>32461</v>
          </cell>
          <cell r="K564" t="str">
            <v>CEIBA-ADMINISTRACION</v>
          </cell>
          <cell r="L564" t="str">
            <v>M</v>
          </cell>
          <cell r="M564" t="str">
            <v>Bo. La Isla ave. Manuel Bonilla, casa #42 7 7 </v>
          </cell>
          <cell r="N564" t="str">
            <v>0101-1989-00265</v>
          </cell>
          <cell r="O564" t="str">
            <v>9509-5224</v>
          </cell>
        </row>
        <row r="564">
          <cell r="Q564" t="str">
            <v>100-06-03</v>
          </cell>
          <cell r="R564">
            <v>1956</v>
          </cell>
        </row>
        <row r="565">
          <cell r="B565">
            <v>2928</v>
          </cell>
          <cell r="C565" t="str">
            <v>Rene  Alberto Zamora  Ruiz</v>
          </cell>
          <cell r="D565" t="str">
            <v>Auditor Junior</v>
          </cell>
          <cell r="E565">
            <v>41526</v>
          </cell>
          <cell r="F565">
            <v>18900</v>
          </cell>
          <cell r="G565" t="str">
            <v>AUDITORIA</v>
          </cell>
          <cell r="H565" t="str">
            <v>Alex Bladimir Caballero  Rivera</v>
          </cell>
        </row>
        <row r="565">
          <cell r="J565">
            <v>32882</v>
          </cell>
          <cell r="K565" t="str">
            <v>CEIBA-ADMINISTRACION</v>
          </cell>
          <cell r="L565" t="str">
            <v>M</v>
          </cell>
          <cell r="M565" t="str">
            <v>Barrio La Isla casa #22 2 2 </v>
          </cell>
          <cell r="N565" t="str">
            <v>0101-1990-00549</v>
          </cell>
          <cell r="O565" t="str">
            <v>9842-2986</v>
          </cell>
        </row>
        <row r="565">
          <cell r="Q565" t="str">
            <v>100-06-03</v>
          </cell>
          <cell r="R565">
            <v>1958</v>
          </cell>
        </row>
        <row r="566">
          <cell r="B566">
            <v>2931</v>
          </cell>
          <cell r="C566" t="str">
            <v>Keila Yanim Tejeda Acosta</v>
          </cell>
          <cell r="D566" t="str">
            <v>Supervisora de Puntos de Venta</v>
          </cell>
          <cell r="E566">
            <v>41523</v>
          </cell>
          <cell r="F566">
            <v>14152</v>
          </cell>
          <cell r="G566" t="str">
            <v>PUNTOS DE VENTA</v>
          </cell>
          <cell r="H566" t="str">
            <v>Victor Otoniel Rivera  Lopez</v>
          </cell>
        </row>
        <row r="566">
          <cell r="J566">
            <v>31049</v>
          </cell>
          <cell r="K566" t="str">
            <v>CEIBA-ADMINISTRACION</v>
          </cell>
          <cell r="L566" t="str">
            <v>F</v>
          </cell>
          <cell r="M566" t="str">
            <v>Barrio Alvarado ave. Victor Hugo 19 y 20 19 y 20 </v>
          </cell>
          <cell r="N566" t="str">
            <v>0101-1985-00081</v>
          </cell>
          <cell r="O566" t="str">
            <v>9921-7480</v>
          </cell>
        </row>
        <row r="566">
          <cell r="Q566" t="str">
            <v>200-06-13</v>
          </cell>
          <cell r="R566">
            <v>1963</v>
          </cell>
        </row>
        <row r="567">
          <cell r="B567">
            <v>2936</v>
          </cell>
          <cell r="C567" t="str">
            <v>Edwin Noel Ordonez Sanchez</v>
          </cell>
          <cell r="D567" t="str">
            <v>Oficial de Seguridad</v>
          </cell>
          <cell r="E567">
            <v>41529</v>
          </cell>
          <cell r="F567">
            <v>9338.2</v>
          </cell>
          <cell r="G567" t="str">
            <v>SEGURIDAD METROMALL</v>
          </cell>
          <cell r="H567" t="str">
            <v>Gerardo Alfonso Colindres Rodriguez</v>
          </cell>
        </row>
        <row r="567">
          <cell r="J567">
            <v>32864</v>
          </cell>
          <cell r="K567" t="str">
            <v>TEGUCIGALPA METROMALL-SEMANAL</v>
          </cell>
          <cell r="L567" t="str">
            <v>M</v>
          </cell>
          <cell r="M567" t="str">
            <v>Barrio Villadela, Sexta avenida Principal Principal Tegucigalpa</v>
          </cell>
          <cell r="N567" t="str">
            <v>0610-1990-00028</v>
          </cell>
          <cell r="O567" t="str">
            <v>9515-4924</v>
          </cell>
        </row>
        <row r="567">
          <cell r="Q567" t="str">
            <v>100-03-01</v>
          </cell>
          <cell r="R567">
            <v>1971</v>
          </cell>
        </row>
        <row r="568">
          <cell r="B568">
            <v>2943</v>
          </cell>
          <cell r="C568" t="str">
            <v>Berta Maria Soto Dias</v>
          </cell>
          <cell r="D568" t="str">
            <v>Jefe Servicio al Cliente</v>
          </cell>
          <cell r="E568">
            <v>41534</v>
          </cell>
          <cell r="F568">
            <v>13932</v>
          </cell>
          <cell r="G568" t="str">
            <v>SERVICIO AL CLIENTE</v>
          </cell>
          <cell r="H568" t="str">
            <v>Raul Ernesto Portillo Ordoñez</v>
          </cell>
        </row>
        <row r="568">
          <cell r="J568">
            <v>32843</v>
          </cell>
          <cell r="K568" t="str">
            <v>CEIBA-ADMINISTRACION</v>
          </cell>
          <cell r="L568" t="str">
            <v>F</v>
          </cell>
          <cell r="M568" t="str">
            <v>Barrio Sierra Pina 4 avenida 2 2 La Ceiba</v>
          </cell>
          <cell r="N568" t="str">
            <v>0101-1990-00349</v>
          </cell>
          <cell r="O568" t="str">
            <v>9569-9639</v>
          </cell>
        </row>
        <row r="568">
          <cell r="Q568" t="str">
            <v>300-06-07</v>
          </cell>
          <cell r="R568">
            <v>1983</v>
          </cell>
        </row>
        <row r="569">
          <cell r="B569">
            <v>2944</v>
          </cell>
          <cell r="C569" t="str">
            <v>Dolores Justiniano Alvarado Corea</v>
          </cell>
          <cell r="D569" t="str">
            <v>Guardia de Patrulla</v>
          </cell>
          <cell r="E569">
            <v>41533</v>
          </cell>
          <cell r="F569">
            <v>12500</v>
          </cell>
          <cell r="G569" t="str">
            <v>SEGURIDAD EJECUTIVOS</v>
          </cell>
          <cell r="H569" t="str">
            <v>Celan Rodriguez  Sanchez</v>
          </cell>
        </row>
        <row r="569">
          <cell r="J569">
            <v>30564</v>
          </cell>
          <cell r="K569" t="str">
            <v>SAN PEDRO SULA-ADMINISTRACION</v>
          </cell>
          <cell r="L569" t="str">
            <v>M</v>
          </cell>
          <cell r="M569" t="str">
            <v>Col. Las Colinas , el carmen Principal Principal San Pedro Sula, N.E.</v>
          </cell>
          <cell r="N569" t="str">
            <v>0105-1983-00510</v>
          </cell>
          <cell r="O569" t="str">
            <v>9507-6140</v>
          </cell>
        </row>
        <row r="569">
          <cell r="Q569" t="str">
            <v>100-01-05</v>
          </cell>
          <cell r="R569">
            <v>1993</v>
          </cell>
        </row>
        <row r="570">
          <cell r="B570">
            <v>2951</v>
          </cell>
          <cell r="C570" t="str">
            <v>Cinthia Darlexy  Bardales Zuniga</v>
          </cell>
          <cell r="D570" t="str">
            <v>Cajera</v>
          </cell>
          <cell r="E570">
            <v>41540</v>
          </cell>
          <cell r="F570">
            <v>9600</v>
          </cell>
          <cell r="G570" t="str">
            <v>PUNTOS DE VENTA</v>
          </cell>
          <cell r="H570" t="str">
            <v>Victor Otoniel Rivera  Lopez</v>
          </cell>
        </row>
        <row r="570">
          <cell r="J570">
            <v>33417</v>
          </cell>
          <cell r="K570" t="str">
            <v>CEIBA-SEMANAL</v>
          </cell>
          <cell r="L570" t="str">
            <v>F</v>
          </cell>
          <cell r="M570" t="str">
            <v>Col. Pizaty casa # 1 3ra.  Calle   La Ceiba</v>
          </cell>
          <cell r="N570" t="str">
            <v>0106-1991-00170</v>
          </cell>
          <cell r="O570" t="str">
            <v>3342-4822</v>
          </cell>
        </row>
        <row r="570">
          <cell r="Q570" t="str">
            <v>200-06-13</v>
          </cell>
          <cell r="R570">
            <v>1999</v>
          </cell>
        </row>
        <row r="571">
          <cell r="B571">
            <v>2955</v>
          </cell>
          <cell r="C571" t="str">
            <v>Iris Johana   Portillo Turcios</v>
          </cell>
          <cell r="D571" t="str">
            <v>Coordinador Tienda Apple</v>
          </cell>
          <cell r="E571">
            <v>41540</v>
          </cell>
          <cell r="F571">
            <v>11000</v>
          </cell>
          <cell r="G571" t="str">
            <v>TIENDA SUPERSTORE CEIBA</v>
          </cell>
          <cell r="H571" t="str">
            <v>Christine Marie Dip Nassar</v>
          </cell>
        </row>
        <row r="571">
          <cell r="J571">
            <v>31819</v>
          </cell>
          <cell r="K571" t="str">
            <v>CEIBA-ADMINISTRACION</v>
          </cell>
          <cell r="L571" t="str">
            <v>F</v>
          </cell>
          <cell r="M571" t="str">
            <v>Barrio La Julia   La Ceiba</v>
          </cell>
          <cell r="N571" t="str">
            <v>0101-1987-00643</v>
          </cell>
          <cell r="O571" t="str">
            <v>3271-3993</v>
          </cell>
        </row>
        <row r="571">
          <cell r="Q571" t="str">
            <v>200-06-09</v>
          </cell>
          <cell r="R571">
            <v>2001</v>
          </cell>
        </row>
        <row r="572">
          <cell r="B572">
            <v>2957</v>
          </cell>
          <cell r="C572" t="str">
            <v>Karla  Saily  Rodriguez Duran</v>
          </cell>
          <cell r="D572" t="str">
            <v>Auxiliar de Sala Hogar</v>
          </cell>
          <cell r="E572">
            <v>41540</v>
          </cell>
          <cell r="F572">
            <v>9338.2</v>
          </cell>
          <cell r="G572" t="str">
            <v>HOGAR</v>
          </cell>
          <cell r="H572" t="str">
            <v>Christine Marie Dip Nassar</v>
          </cell>
        </row>
        <row r="572">
          <cell r="J572">
            <v>34732</v>
          </cell>
          <cell r="K572" t="str">
            <v>CEIBA-SEMANAL</v>
          </cell>
          <cell r="L572" t="str">
            <v>F</v>
          </cell>
          <cell r="M572" t="str">
            <v>La acacias casa # 25 1 1 La Ceiba</v>
          </cell>
          <cell r="N572" t="str">
            <v>0101-1995-00631</v>
          </cell>
          <cell r="O572" t="str">
            <v>3186-6511</v>
          </cell>
        </row>
        <row r="572">
          <cell r="Q572" t="str">
            <v>200-06-10</v>
          </cell>
          <cell r="R572">
            <v>2002</v>
          </cell>
        </row>
        <row r="573">
          <cell r="B573">
            <v>2960</v>
          </cell>
          <cell r="C573" t="str">
            <v>Jhony Ricardo  Cruz Martinez</v>
          </cell>
          <cell r="D573" t="str">
            <v>Vendedor Junior Moda/Deportes</v>
          </cell>
          <cell r="E573">
            <v>41540</v>
          </cell>
          <cell r="F573">
            <v>233.33</v>
          </cell>
          <cell r="G573" t="str">
            <v>MODA Y DEPORTES</v>
          </cell>
          <cell r="H573" t="str">
            <v>Wendy  Gisselle Graugnard Sabillón</v>
          </cell>
        </row>
        <row r="573">
          <cell r="J573">
            <v>33880</v>
          </cell>
          <cell r="K573" t="str">
            <v>CEIBA-COMISIONES SEMANAL</v>
          </cell>
          <cell r="L573" t="str">
            <v>M</v>
          </cell>
          <cell r="M573" t="str">
            <v>Col. Riviera en pulperia Amy, casa color verde   La Ceiba</v>
          </cell>
          <cell r="N573" t="str">
            <v>0101-1992-03952</v>
          </cell>
          <cell r="O573" t="str">
            <v>9689-7964</v>
          </cell>
        </row>
        <row r="573">
          <cell r="Q573" t="str">
            <v>200-06-12</v>
          </cell>
          <cell r="R573">
            <v>2004</v>
          </cell>
        </row>
        <row r="574">
          <cell r="B574">
            <v>2964</v>
          </cell>
          <cell r="C574" t="str">
            <v>Maricela  Estefania Castillo Meza</v>
          </cell>
          <cell r="D574" t="str">
            <v>Auxiliar de Resurtido</v>
          </cell>
          <cell r="E574">
            <v>41540</v>
          </cell>
          <cell r="F574">
            <v>9338.2</v>
          </cell>
          <cell r="G574" t="str">
            <v>HOGAR</v>
          </cell>
          <cell r="H574" t="str">
            <v>Yoselyn Arely Irias Cruz</v>
          </cell>
        </row>
        <row r="574">
          <cell r="J574">
            <v>33627</v>
          </cell>
          <cell r="K574" t="str">
            <v>TEGUCIGALPA MIRAFLORES-SEMANAL</v>
          </cell>
          <cell r="L574" t="str">
            <v>F</v>
          </cell>
          <cell r="M574" t="str">
            <v>Col Villanueva, Sector 6, Bl-1B, Sector 6, C-12   Tegucigalpa</v>
          </cell>
          <cell r="N574" t="str">
            <v>0801-1992-16925</v>
          </cell>
          <cell r="O574" t="str">
            <v>9472-9273</v>
          </cell>
        </row>
        <row r="574">
          <cell r="Q574" t="str">
            <v>200-02-10</v>
          </cell>
          <cell r="R574">
            <v>2005</v>
          </cell>
        </row>
        <row r="575">
          <cell r="B575">
            <v>2967</v>
          </cell>
          <cell r="C575" t="str">
            <v>Rafaihin Recarte Rosa</v>
          </cell>
          <cell r="D575" t="str">
            <v>Vendedor Junior</v>
          </cell>
          <cell r="E575">
            <v>41540</v>
          </cell>
          <cell r="F575">
            <v>233.33</v>
          </cell>
          <cell r="G575" t="str">
            <v>ELECTRO</v>
          </cell>
          <cell r="H575" t="str">
            <v>Hector Enrique Mercadal Zapata</v>
          </cell>
        </row>
        <row r="575">
          <cell r="J575">
            <v>30917</v>
          </cell>
          <cell r="K575" t="str">
            <v>CEIBA-COMISIONES SEMANAL</v>
          </cell>
          <cell r="L575" t="str">
            <v>M</v>
          </cell>
          <cell r="M575" t="str">
            <v>Barrio Sierra Pina ave. Principal casa  # 5 bloque # 4 3 3 La Ceiba</v>
          </cell>
          <cell r="N575" t="str">
            <v>0801-1984-09760</v>
          </cell>
          <cell r="O575" t="str">
            <v>3173-2512</v>
          </cell>
        </row>
        <row r="575">
          <cell r="Q575" t="str">
            <v>200-06-11</v>
          </cell>
          <cell r="R575">
            <v>2006</v>
          </cell>
        </row>
        <row r="576">
          <cell r="B576">
            <v>2970</v>
          </cell>
          <cell r="C576" t="str">
            <v>Ingris Gerardina Flores Ramos</v>
          </cell>
          <cell r="D576" t="str">
            <v>Auxiliar de Resurtido</v>
          </cell>
          <cell r="E576">
            <v>41541</v>
          </cell>
          <cell r="F576">
            <v>9338.2</v>
          </cell>
          <cell r="G576" t="str">
            <v>HOGAR</v>
          </cell>
          <cell r="H576" t="str">
            <v>Yoselyn Arely Irias Cruz</v>
          </cell>
        </row>
        <row r="576">
          <cell r="J576">
            <v>31424</v>
          </cell>
          <cell r="K576" t="str">
            <v>TEGUCIGALPA MIRAFLORES-SEMANAL</v>
          </cell>
          <cell r="L576" t="str">
            <v>F</v>
          </cell>
          <cell r="M576" t="str">
            <v>Col La Travesia, Ave Cerro de Plata, Casa 31   Tegucigalpa</v>
          </cell>
          <cell r="N576" t="str">
            <v>0703-1986-00886</v>
          </cell>
          <cell r="O576" t="str">
            <v>9736-2992</v>
          </cell>
        </row>
        <row r="576">
          <cell r="Q576" t="str">
            <v>200-02-10</v>
          </cell>
          <cell r="R576">
            <v>2013</v>
          </cell>
        </row>
        <row r="577">
          <cell r="B577">
            <v>2975</v>
          </cell>
          <cell r="C577" t="str">
            <v>Henry Samir  Ramirez Urbina</v>
          </cell>
          <cell r="D577" t="str">
            <v>Vendedor Junior</v>
          </cell>
          <cell r="E577">
            <v>41540</v>
          </cell>
          <cell r="F577">
            <v>233.33</v>
          </cell>
          <cell r="G577" t="str">
            <v>ELECTRO</v>
          </cell>
          <cell r="H577" t="str">
            <v>Hector Enrique Mercadal Zapata</v>
          </cell>
        </row>
        <row r="577">
          <cell r="J577">
            <v>30722</v>
          </cell>
          <cell r="K577" t="str">
            <v>CEIBA-COMISIONES SEMANAL</v>
          </cell>
          <cell r="L577" t="str">
            <v>M</v>
          </cell>
          <cell r="M577" t="str">
            <v>Bo. Danto casa #10 Ultima Ultima </v>
          </cell>
          <cell r="N577" t="str">
            <v>0101-1988-05822</v>
          </cell>
          <cell r="O577" t="str">
            <v>9998-7801</v>
          </cell>
        </row>
        <row r="577">
          <cell r="Q577" t="str">
            <v>200-06-11</v>
          </cell>
          <cell r="R577">
            <v>2024</v>
          </cell>
        </row>
        <row r="578">
          <cell r="B578">
            <v>2980</v>
          </cell>
          <cell r="C578" t="str">
            <v>Elsa Margot Matute Funes</v>
          </cell>
          <cell r="D578" t="str">
            <v>Cajera</v>
          </cell>
          <cell r="E578">
            <v>41548</v>
          </cell>
          <cell r="F578">
            <v>9600</v>
          </cell>
          <cell r="G578" t="str">
            <v>PUNTOS DE VENTA</v>
          </cell>
          <cell r="H578" t="str">
            <v>Victor Otoniel Rivera  Lopez</v>
          </cell>
        </row>
        <row r="578">
          <cell r="J578">
            <v>33062</v>
          </cell>
          <cell r="K578" t="str">
            <v>CEIBA-SEMANAL</v>
          </cell>
          <cell r="L578" t="str">
            <v>F</v>
          </cell>
          <cell r="M578" t="str">
            <v>Col. El confite, calle principal casa de esquina color amari   La Ceiba</v>
          </cell>
          <cell r="N578" t="str">
            <v>0101-1990-02927</v>
          </cell>
          <cell r="O578" t="str">
            <v>9932-4861</v>
          </cell>
        </row>
        <row r="578">
          <cell r="Q578" t="str">
            <v>200-06-13</v>
          </cell>
          <cell r="R578">
            <v>2031</v>
          </cell>
        </row>
        <row r="579">
          <cell r="B579">
            <v>2982</v>
          </cell>
          <cell r="C579" t="str">
            <v>Oscar Armando Matute Velasquez</v>
          </cell>
          <cell r="D579" t="str">
            <v>Lider de Equipo</v>
          </cell>
          <cell r="E579">
            <v>41548</v>
          </cell>
          <cell r="F579">
            <v>9338.2</v>
          </cell>
          <cell r="G579" t="str">
            <v>HOGAR</v>
          </cell>
          <cell r="H579" t="str">
            <v>Christine Marie Dip Nassar</v>
          </cell>
        </row>
        <row r="579">
          <cell r="J579">
            <v>32775</v>
          </cell>
          <cell r="K579" t="str">
            <v>CEIBA-SEMANAL</v>
          </cell>
          <cell r="L579" t="str">
            <v>M</v>
          </cell>
          <cell r="M579" t="str">
            <v>Col. Miramar calle hondutel 3 cuadras mano derecha   La Ceiba</v>
          </cell>
          <cell r="N579" t="str">
            <v>0101-1989-04930</v>
          </cell>
          <cell r="O579" t="str">
            <v>9782-3874</v>
          </cell>
        </row>
        <row r="579">
          <cell r="Q579" t="str">
            <v>200-06-10</v>
          </cell>
          <cell r="R579">
            <v>2035</v>
          </cell>
        </row>
        <row r="580">
          <cell r="B580">
            <v>2983</v>
          </cell>
          <cell r="C580" t="str">
            <v>Irene Eloisa Romero Trejo</v>
          </cell>
          <cell r="D580" t="str">
            <v>Auxiliar de Sala Regalos/Paquetes</v>
          </cell>
          <cell r="E580">
            <v>41548</v>
          </cell>
          <cell r="F580">
            <v>9338.2</v>
          </cell>
          <cell r="G580" t="str">
            <v>HOGAR</v>
          </cell>
          <cell r="H580" t="str">
            <v>Christine Marie Dip Nassar</v>
          </cell>
        </row>
        <row r="580">
          <cell r="J580">
            <v>33550</v>
          </cell>
          <cell r="K580" t="str">
            <v>CEIBA-SEMANAL</v>
          </cell>
          <cell r="L580" t="str">
            <v>F</v>
          </cell>
          <cell r="M580" t="str">
            <v>Col. El porvenir frente a pulperia genesis   La Ceiba</v>
          </cell>
          <cell r="N580" t="str">
            <v>0102-1992-00248</v>
          </cell>
          <cell r="O580" t="str">
            <v>9541-8889</v>
          </cell>
        </row>
        <row r="580">
          <cell r="Q580" t="str">
            <v>200-06-10</v>
          </cell>
          <cell r="R580">
            <v>2052</v>
          </cell>
        </row>
        <row r="581">
          <cell r="B581">
            <v>2984</v>
          </cell>
          <cell r="C581" t="str">
            <v>Hector Samir Sequeira Machigua</v>
          </cell>
          <cell r="D581" t="str">
            <v>Auxiliar de Sala Hogar</v>
          </cell>
          <cell r="E581">
            <v>41548</v>
          </cell>
          <cell r="F581">
            <v>9338.2</v>
          </cell>
          <cell r="G581" t="str">
            <v>HOGAR</v>
          </cell>
          <cell r="H581" t="str">
            <v>Christine Marie Dip Nassar</v>
          </cell>
        </row>
        <row r="581">
          <cell r="J581">
            <v>33880</v>
          </cell>
          <cell r="K581" t="str">
            <v>CEIBA-SEMANAL</v>
          </cell>
          <cell r="L581" t="str">
            <v>M</v>
          </cell>
          <cell r="M581" t="str">
            <v>Col. Ramon Leva 3 cuadras arriba de pulperia waldina 10 10 La Ceiba</v>
          </cell>
          <cell r="N581" t="str">
            <v>0101-1992-03881</v>
          </cell>
          <cell r="O581" t="str">
            <v>9854-7701</v>
          </cell>
        </row>
        <row r="581">
          <cell r="Q581" t="str">
            <v>200-06-10</v>
          </cell>
          <cell r="R581">
            <v>2054</v>
          </cell>
        </row>
        <row r="582">
          <cell r="B582">
            <v>2987</v>
          </cell>
          <cell r="C582" t="str">
            <v>Leda Amalia Montalvan Andino</v>
          </cell>
          <cell r="D582" t="str">
            <v>Lider de Equipo</v>
          </cell>
          <cell r="E582">
            <v>41548</v>
          </cell>
          <cell r="F582">
            <v>9338.2</v>
          </cell>
          <cell r="G582" t="str">
            <v>HOGAR</v>
          </cell>
          <cell r="H582" t="str">
            <v>Christine Marie Dip Nassar</v>
          </cell>
        </row>
        <row r="582">
          <cell r="J582">
            <v>32378</v>
          </cell>
          <cell r="K582" t="str">
            <v>CEIBA-SEMANAL</v>
          </cell>
          <cell r="L582" t="str">
            <v>F</v>
          </cell>
          <cell r="M582" t="str">
            <v>Col. Sitramedys Satuye casa # 4 bloque L. 6 6 La Ceiba</v>
          </cell>
          <cell r="N582" t="str">
            <v>0101-1988-03054</v>
          </cell>
          <cell r="O582" t="str">
            <v>9801-8989</v>
          </cell>
        </row>
        <row r="582">
          <cell r="Q582" t="str">
            <v>200-06-10</v>
          </cell>
          <cell r="R582">
            <v>2057</v>
          </cell>
        </row>
        <row r="583">
          <cell r="B583">
            <v>2988</v>
          </cell>
          <cell r="C583" t="str">
            <v>Leyla Paola Martinez Morel</v>
          </cell>
          <cell r="D583" t="str">
            <v>Auxiliar de Sala Hogar</v>
          </cell>
          <cell r="E583">
            <v>41548</v>
          </cell>
          <cell r="F583">
            <v>9338.2</v>
          </cell>
          <cell r="G583" t="str">
            <v>HOGAR</v>
          </cell>
          <cell r="H583" t="str">
            <v>Christine Marie Dip Nassar</v>
          </cell>
        </row>
        <row r="583">
          <cell r="J583">
            <v>33143</v>
          </cell>
          <cell r="K583" t="str">
            <v>CEIBA-SEMANAL</v>
          </cell>
          <cell r="L583" t="str">
            <v>F</v>
          </cell>
          <cell r="M583" t="str">
            <v>Col. Melgar # 2 atras de la 2da torre   La Ceiba</v>
          </cell>
          <cell r="N583" t="str">
            <v>0801-1990-19645</v>
          </cell>
          <cell r="O583" t="str">
            <v>9700-8115</v>
          </cell>
        </row>
        <row r="583">
          <cell r="Q583" t="str">
            <v>200-06-10</v>
          </cell>
          <cell r="R583">
            <v>2084</v>
          </cell>
        </row>
        <row r="584">
          <cell r="B584">
            <v>2989</v>
          </cell>
          <cell r="C584" t="str">
            <v>Ana Iris Vallecillo Hernandez</v>
          </cell>
          <cell r="D584" t="str">
            <v>Auxiliar de Sala Hogar</v>
          </cell>
          <cell r="E584">
            <v>41548</v>
          </cell>
          <cell r="F584">
            <v>9338.2</v>
          </cell>
          <cell r="G584" t="str">
            <v>HOGAR</v>
          </cell>
          <cell r="H584" t="str">
            <v>Christine Marie Dip Nassar</v>
          </cell>
        </row>
        <row r="584">
          <cell r="J584">
            <v>34372</v>
          </cell>
          <cell r="K584" t="str">
            <v>CEIBA-SEMANAL</v>
          </cell>
          <cell r="L584" t="str">
            <v>F</v>
          </cell>
          <cell r="M584" t="str">
            <v>Col. Miramar casa # 3 bloque 11 11 11 La Ceiba</v>
          </cell>
          <cell r="N584" t="str">
            <v>1807-1994-00545</v>
          </cell>
          <cell r="O584" t="str">
            <v>9796-4437</v>
          </cell>
        </row>
        <row r="584">
          <cell r="Q584" t="str">
            <v>200-06-10</v>
          </cell>
          <cell r="R584">
            <v>2095</v>
          </cell>
        </row>
        <row r="585">
          <cell r="B585">
            <v>2992</v>
          </cell>
          <cell r="C585" t="str">
            <v>Diana Gisela Carcamo Velasquez</v>
          </cell>
          <cell r="D585" t="str">
            <v>Auxiliar de Resurtido</v>
          </cell>
          <cell r="E585">
            <v>41548</v>
          </cell>
          <cell r="F585">
            <v>9338.2</v>
          </cell>
          <cell r="G585" t="str">
            <v>HOGAR</v>
          </cell>
          <cell r="H585" t="str">
            <v>Yoselyn Arely Irias Cruz</v>
          </cell>
        </row>
        <row r="585">
          <cell r="J585">
            <v>33157</v>
          </cell>
          <cell r="K585" t="str">
            <v>TEGUCIGALPA MIRAFLORES-SEMANAL</v>
          </cell>
          <cell r="L585" t="str">
            <v>F</v>
          </cell>
          <cell r="M585" t="str">
            <v>Col. Altos de Miramontes atras de residencial wendys   La Ceiba</v>
          </cell>
          <cell r="N585" t="str">
            <v>0801-1990-19983</v>
          </cell>
          <cell r="O585" t="str">
            <v>8763-6824</v>
          </cell>
        </row>
        <row r="585">
          <cell r="Q585" t="str">
            <v>200-02-10</v>
          </cell>
          <cell r="R585">
            <v>2100</v>
          </cell>
        </row>
        <row r="586">
          <cell r="B586">
            <v>2993</v>
          </cell>
          <cell r="C586" t="str">
            <v>Lester Rigoberto Bardales  Doblado</v>
          </cell>
          <cell r="D586" t="str">
            <v>Auxiliar de Sala Hogar</v>
          </cell>
          <cell r="E586">
            <v>41548</v>
          </cell>
          <cell r="F586">
            <v>9338.2</v>
          </cell>
          <cell r="G586" t="str">
            <v>HOGAR</v>
          </cell>
          <cell r="H586" t="str">
            <v>Christine Marie Dip Nassar</v>
          </cell>
        </row>
        <row r="586">
          <cell r="J586">
            <v>33337</v>
          </cell>
          <cell r="K586" t="str">
            <v>CEIBA-SEMANAL</v>
          </cell>
          <cell r="L586" t="str">
            <v>M</v>
          </cell>
          <cell r="M586" t="str">
            <v>Col. Ponce sector este 6 6 La Ceiba</v>
          </cell>
          <cell r="N586" t="str">
            <v>0101-1991-02005</v>
          </cell>
          <cell r="O586" t="str">
            <v>9618-4764</v>
          </cell>
        </row>
        <row r="586">
          <cell r="Q586" t="str">
            <v>200-06-10</v>
          </cell>
          <cell r="R586">
            <v>2108</v>
          </cell>
        </row>
        <row r="587">
          <cell r="B587">
            <v>2994</v>
          </cell>
          <cell r="C587" t="str">
            <v>Andrea Stephania Orellana Avila</v>
          </cell>
          <cell r="D587" t="str">
            <v>Auxiliar de Sala Hogar</v>
          </cell>
          <cell r="E587">
            <v>41548</v>
          </cell>
          <cell r="F587">
            <v>9338.2</v>
          </cell>
          <cell r="G587" t="str">
            <v>HOGAR</v>
          </cell>
          <cell r="H587" t="str">
            <v>Christine Marie Dip Nassar</v>
          </cell>
        </row>
        <row r="587">
          <cell r="J587">
            <v>32883</v>
          </cell>
          <cell r="K587" t="str">
            <v>CEIBA-SEMANAL</v>
          </cell>
          <cell r="L587" t="str">
            <v>F</v>
          </cell>
          <cell r="M587" t="str">
            <v>Col. Irias Navas 7 7 La Ceiba</v>
          </cell>
          <cell r="N587" t="str">
            <v>0101-1990-00276</v>
          </cell>
          <cell r="O587" t="str">
            <v>3172-6122</v>
          </cell>
        </row>
        <row r="587">
          <cell r="Q587" t="str">
            <v>200-06-10</v>
          </cell>
          <cell r="R587">
            <v>2109</v>
          </cell>
        </row>
        <row r="588">
          <cell r="B588">
            <v>2995</v>
          </cell>
          <cell r="C588" t="str">
            <v>Jeimy Yesille Murcia Paz</v>
          </cell>
          <cell r="D588" t="str">
            <v>Auxiliar de Sala Hogar</v>
          </cell>
          <cell r="E588">
            <v>41548</v>
          </cell>
          <cell r="F588">
            <v>9338.2</v>
          </cell>
          <cell r="G588" t="str">
            <v>HOGAR</v>
          </cell>
          <cell r="H588" t="str">
            <v>Christine Marie Dip Nassar</v>
          </cell>
        </row>
        <row r="588">
          <cell r="J588">
            <v>33942</v>
          </cell>
          <cell r="K588" t="str">
            <v>CEIBA-SEMANAL</v>
          </cell>
          <cell r="L588" t="str">
            <v>F</v>
          </cell>
          <cell r="M588" t="str">
            <v>Col. Jardines del este casa color zapote 11 11 La Ceiba</v>
          </cell>
          <cell r="N588" t="str">
            <v>0101-1993-01462</v>
          </cell>
          <cell r="O588" t="str">
            <v>9642-3856</v>
          </cell>
        </row>
        <row r="588">
          <cell r="Q588" t="str">
            <v>200-06-10</v>
          </cell>
          <cell r="R588">
            <v>2120</v>
          </cell>
        </row>
        <row r="589">
          <cell r="B589">
            <v>2996</v>
          </cell>
          <cell r="C589" t="str">
            <v>Yanci Karolina Palacios Rubio</v>
          </cell>
          <cell r="D589" t="str">
            <v>Cajera</v>
          </cell>
          <cell r="E589">
            <v>41548</v>
          </cell>
          <cell r="F589">
            <v>9600</v>
          </cell>
          <cell r="G589" t="str">
            <v>PUNTOS DE VENTA</v>
          </cell>
          <cell r="H589" t="str">
            <v>Victor Otoniel Rivera  Lopez</v>
          </cell>
        </row>
        <row r="589">
          <cell r="J589">
            <v>34623</v>
          </cell>
          <cell r="K589" t="str">
            <v>CEIBA-SEMANAL</v>
          </cell>
          <cell r="L589" t="str">
            <v>F</v>
          </cell>
          <cell r="M589" t="str">
            <v>Col. Lomas de buenos aires casa # 8 11 11 La Ceiba</v>
          </cell>
          <cell r="N589" t="str">
            <v>0101-1994-02809</v>
          </cell>
          <cell r="O589" t="str">
            <v>3280-2749</v>
          </cell>
        </row>
        <row r="589">
          <cell r="Q589" t="str">
            <v>200-06-13</v>
          </cell>
          <cell r="R589">
            <v>2129</v>
          </cell>
        </row>
        <row r="590">
          <cell r="B590">
            <v>3006</v>
          </cell>
          <cell r="C590" t="str">
            <v>Rina Gissel Ramires Pacheco</v>
          </cell>
          <cell r="D590" t="str">
            <v>Auxiliar Sala Moda/Deportes</v>
          </cell>
          <cell r="E590">
            <v>41555</v>
          </cell>
          <cell r="F590">
            <v>9338.2</v>
          </cell>
          <cell r="G590" t="str">
            <v>MODA Y DEPORTES</v>
          </cell>
          <cell r="H590" t="str">
            <v>Wendy  Gisselle Graugnard Sabillón</v>
          </cell>
        </row>
        <row r="590">
          <cell r="J590">
            <v>34528</v>
          </cell>
          <cell r="K590" t="str">
            <v>CEIBA-SEMANAL</v>
          </cell>
          <cell r="L590" t="str">
            <v>F</v>
          </cell>
          <cell r="M590" t="str">
            <v>Barrio Danto  casa # 05 casa color melon Principal Principal San Pedro Sula, N.E.</v>
          </cell>
          <cell r="N590" t="str">
            <v>0101-1995-00634</v>
          </cell>
          <cell r="O590" t="str">
            <v>9952-7252</v>
          </cell>
        </row>
        <row r="590">
          <cell r="Q590" t="str">
            <v>200-06-12</v>
          </cell>
          <cell r="R590">
            <v>2138</v>
          </cell>
        </row>
        <row r="591">
          <cell r="B591">
            <v>3007</v>
          </cell>
          <cell r="C591" t="str">
            <v>Seryell Magrieth Rodriguez Bustillo</v>
          </cell>
          <cell r="D591" t="str">
            <v>Auxiliar Sala Moda/Deportes</v>
          </cell>
          <cell r="E591">
            <v>41555</v>
          </cell>
          <cell r="F591">
            <v>9338.2</v>
          </cell>
          <cell r="G591" t="str">
            <v>MODA Y DEPORTES</v>
          </cell>
          <cell r="H591" t="str">
            <v>Wendy  Gisselle Graugnard Sabillón</v>
          </cell>
        </row>
        <row r="591">
          <cell r="J591">
            <v>31170</v>
          </cell>
          <cell r="K591" t="str">
            <v>CEIBA-SEMANAL</v>
          </cell>
          <cell r="L591" t="str">
            <v>F</v>
          </cell>
          <cell r="M591" t="str">
            <v>Lomas de Buenos Aires 1 1 La Ceiba</v>
          </cell>
          <cell r="N591" t="str">
            <v>0101-1985-01532</v>
          </cell>
          <cell r="O591" t="str">
            <v>9674-6202</v>
          </cell>
        </row>
        <row r="591">
          <cell r="Q591" t="str">
            <v>200-06-12</v>
          </cell>
          <cell r="R591">
            <v>2153</v>
          </cell>
        </row>
        <row r="592">
          <cell r="B592">
            <v>3008</v>
          </cell>
          <cell r="C592" t="str">
            <v>Marvin Omar Mendez Miranda</v>
          </cell>
          <cell r="D592" t="str">
            <v>Auxiliar Sala Moda/Deportes</v>
          </cell>
          <cell r="E592">
            <v>41555</v>
          </cell>
          <cell r="F592">
            <v>9338.2</v>
          </cell>
          <cell r="G592" t="str">
            <v>MODA Y DEPORTES</v>
          </cell>
          <cell r="H592" t="str">
            <v>Wendy  Gisselle Graugnard Sabillón</v>
          </cell>
        </row>
        <row r="592">
          <cell r="J592">
            <v>34853</v>
          </cell>
          <cell r="K592" t="str">
            <v>CEIBA-SEMANAL</v>
          </cell>
          <cell r="L592" t="str">
            <v>M</v>
          </cell>
          <cell r="M592" t="str">
            <v>Lomas de Peru  sector Este   La Ceiba</v>
          </cell>
          <cell r="N592" t="str">
            <v>0101-1995-01690</v>
          </cell>
          <cell r="O592" t="str">
            <v>9802-9363</v>
          </cell>
        </row>
        <row r="592">
          <cell r="Q592" t="str">
            <v>200-06-12</v>
          </cell>
          <cell r="R592">
            <v>2155</v>
          </cell>
        </row>
        <row r="593">
          <cell r="B593">
            <v>3011</v>
          </cell>
          <cell r="C593" t="str">
            <v>Kevin Alejandro Herrera Ruiz</v>
          </cell>
          <cell r="D593" t="str">
            <v>Auxiliar de Sala Hogar</v>
          </cell>
          <cell r="E593">
            <v>41555</v>
          </cell>
          <cell r="F593">
            <v>9338.2</v>
          </cell>
          <cell r="G593" t="str">
            <v>HOGAR</v>
          </cell>
          <cell r="H593" t="str">
            <v>Christine Marie Dip Nassar</v>
          </cell>
        </row>
        <row r="593">
          <cell r="J593">
            <v>33279</v>
          </cell>
          <cell r="K593" t="str">
            <v>CEIBA-SEMANAL</v>
          </cell>
          <cell r="L593" t="str">
            <v>M</v>
          </cell>
          <cell r="M593" t="str">
            <v>Col. Villa H casa # 36   La Ceiba</v>
          </cell>
          <cell r="N593" t="str">
            <v>0501-1992-01457</v>
          </cell>
          <cell r="O593" t="str">
            <v>9514-6953</v>
          </cell>
        </row>
        <row r="593">
          <cell r="Q593" t="str">
            <v>200-06-10</v>
          </cell>
          <cell r="R593">
            <v>2163</v>
          </cell>
        </row>
        <row r="594">
          <cell r="B594">
            <v>3016</v>
          </cell>
          <cell r="C594" t="str">
            <v>Humberto Perez  Mejia</v>
          </cell>
          <cell r="D594" t="str">
            <v>Oficial de Seguridad</v>
          </cell>
          <cell r="E594">
            <v>41555</v>
          </cell>
          <cell r="F594">
            <v>9338.2</v>
          </cell>
          <cell r="G594" t="str">
            <v>SEGURIDAD INTERNA CEIBA</v>
          </cell>
          <cell r="H594" t="str">
            <v>Juan  Jose Valeriano Zavala</v>
          </cell>
        </row>
        <row r="594">
          <cell r="J594">
            <v>33124</v>
          </cell>
          <cell r="K594" t="str">
            <v>CEIBA-SEMANAL</v>
          </cell>
          <cell r="L594" t="str">
            <v>M</v>
          </cell>
          <cell r="M594" t="str">
            <v>Barrio La Isla, calle la casona   La Ceiba</v>
          </cell>
          <cell r="N594" t="str">
            <v>0203-2008-00418</v>
          </cell>
          <cell r="O594" t="str">
            <v>9939-5426</v>
          </cell>
        </row>
        <row r="594">
          <cell r="Q594" t="str">
            <v>100-06-02</v>
          </cell>
          <cell r="R594">
            <v>2164</v>
          </cell>
        </row>
        <row r="595">
          <cell r="B595">
            <v>3017</v>
          </cell>
          <cell r="C595" t="str">
            <v>Hector Gabriel Vasquez Dubon</v>
          </cell>
          <cell r="D595" t="str">
            <v>Oficial de Seguridad</v>
          </cell>
          <cell r="E595">
            <v>41555</v>
          </cell>
          <cell r="F595">
            <v>9338.2</v>
          </cell>
          <cell r="G595" t="str">
            <v>SEGURIDAD INTERNA CEIBA</v>
          </cell>
          <cell r="H595" t="str">
            <v>Juan  Jose Valeriano Zavala</v>
          </cell>
        </row>
        <row r="595">
          <cell r="J595">
            <v>33728</v>
          </cell>
          <cell r="K595" t="str">
            <v>CEIBA-SEMANAL</v>
          </cell>
          <cell r="L595" t="str">
            <v>M</v>
          </cell>
          <cell r="M595" t="str">
            <v>Res. Marisol II etapa casa # 13 9 9 La Ceiba</v>
          </cell>
          <cell r="N595" t="str">
            <v>0501-1992-05346</v>
          </cell>
          <cell r="O595" t="str">
            <v>9708-4437</v>
          </cell>
        </row>
        <row r="595">
          <cell r="Q595" t="str">
            <v>100-06-02</v>
          </cell>
          <cell r="R595">
            <v>2173</v>
          </cell>
        </row>
        <row r="596">
          <cell r="B596">
            <v>3019</v>
          </cell>
          <cell r="C596" t="str">
            <v>Belky Jackeline Alfaro Padilla</v>
          </cell>
          <cell r="D596" t="str">
            <v>Recepcionista de Seguridad</v>
          </cell>
          <cell r="E596">
            <v>41555</v>
          </cell>
          <cell r="F596">
            <v>9750</v>
          </cell>
          <cell r="G596" t="str">
            <v>SEGURIDAD INTERNA CEIBA</v>
          </cell>
          <cell r="H596" t="str">
            <v>Juan  Jose Valeriano Zavala</v>
          </cell>
        </row>
        <row r="596">
          <cell r="J596">
            <v>30355</v>
          </cell>
          <cell r="K596" t="str">
            <v>CEIBA-SEMANAL</v>
          </cell>
          <cell r="L596" t="str">
            <v>F</v>
          </cell>
          <cell r="M596" t="str">
            <v>Barrio Rio Maria  de la gasolinera 6 cuadras adelante   La Ceiba</v>
          </cell>
          <cell r="N596" t="str">
            <v>0105-1983-00095</v>
          </cell>
          <cell r="O596" t="str">
            <v>9662-0261</v>
          </cell>
        </row>
        <row r="596">
          <cell r="Q596" t="str">
            <v>100-06-02</v>
          </cell>
          <cell r="R596">
            <v>2176</v>
          </cell>
        </row>
        <row r="597">
          <cell r="B597">
            <v>3021</v>
          </cell>
          <cell r="C597" t="str">
            <v>Walther Enrique Diaz Contreras</v>
          </cell>
          <cell r="D597" t="str">
            <v>Oficial de Seguridad</v>
          </cell>
          <cell r="E597">
            <v>41555</v>
          </cell>
          <cell r="F597">
            <v>9338.2</v>
          </cell>
          <cell r="G597" t="str">
            <v>SEGURIDAD INTERNA CEIBA</v>
          </cell>
          <cell r="H597" t="str">
            <v>Juan  Jose Valeriano Zavala</v>
          </cell>
        </row>
        <row r="597">
          <cell r="J597">
            <v>32294</v>
          </cell>
          <cell r="K597" t="str">
            <v>CEIBA-SEMANAL</v>
          </cell>
          <cell r="L597" t="str">
            <v>M</v>
          </cell>
          <cell r="M597" t="str">
            <v>Barrio Melgar # 1 sector arriba 1 1 La Ceiba</v>
          </cell>
          <cell r="N597" t="str">
            <v>1807-1988-01015</v>
          </cell>
          <cell r="O597" t="str">
            <v>9947-4028</v>
          </cell>
        </row>
        <row r="597">
          <cell r="Q597" t="str">
            <v>100-06-02</v>
          </cell>
          <cell r="R597">
            <v>2178</v>
          </cell>
        </row>
        <row r="598">
          <cell r="B598">
            <v>3042</v>
          </cell>
          <cell r="C598" t="str">
            <v>Anner Magdiel Sanchez Cortes</v>
          </cell>
          <cell r="D598" t="str">
            <v>Oficial de Seguridad</v>
          </cell>
          <cell r="E598">
            <v>41561</v>
          </cell>
          <cell r="F598">
            <v>9338.2</v>
          </cell>
          <cell r="G598" t="str">
            <v>SEGURIDAD PEDREGAL</v>
          </cell>
          <cell r="H598" t="str">
            <v>Celan Rodriguez  Sanchez</v>
          </cell>
        </row>
        <row r="598">
          <cell r="J598">
            <v>32415</v>
          </cell>
          <cell r="K598" t="str">
            <v>SAN PEDRO SULA -SEMANAL PEDREGAL</v>
          </cell>
          <cell r="L598" t="str">
            <v>M</v>
          </cell>
          <cell r="M598" t="str">
            <v>Col. Honduras frente a la parroquia Guadalupe   San Pedro Sula, N.E.</v>
          </cell>
          <cell r="N598" t="str">
            <v>1320-1988-00257</v>
          </cell>
          <cell r="O598" t="str">
            <v>9712-4618</v>
          </cell>
        </row>
        <row r="598">
          <cell r="Q598" t="str">
            <v>100-04-01</v>
          </cell>
          <cell r="R598">
            <v>2183</v>
          </cell>
        </row>
        <row r="599">
          <cell r="B599">
            <v>3043</v>
          </cell>
          <cell r="C599" t="str">
            <v>Marco Antonio Serrano Sanchez</v>
          </cell>
          <cell r="D599" t="str">
            <v>Auxiliar de Logística</v>
          </cell>
          <cell r="E599">
            <v>41562</v>
          </cell>
          <cell r="F599">
            <v>9338.2</v>
          </cell>
          <cell r="G599" t="str">
            <v>INVENTARIOS MIRAFLORES</v>
          </cell>
          <cell r="H599" t="str">
            <v>Melvin Eliodoro Hernandez</v>
          </cell>
        </row>
        <row r="599">
          <cell r="J599">
            <v>33486</v>
          </cell>
          <cell r="K599" t="str">
            <v>TEGUCIGALPA MIRAFLORES-SEMANAL</v>
          </cell>
          <cell r="L599" t="str">
            <v>M</v>
          </cell>
          <cell r="M599" t="str">
            <v>Col Calpules, Bloque 10, Casa 6618, 1ra etapa   Tegucigalpa</v>
          </cell>
          <cell r="N599" t="str">
            <v>0801-1991-17852</v>
          </cell>
          <cell r="O599" t="str">
            <v>3194-7639</v>
          </cell>
        </row>
        <row r="599">
          <cell r="Q599" t="str">
            <v>300-02-11</v>
          </cell>
          <cell r="R599">
            <v>2184</v>
          </cell>
        </row>
        <row r="600">
          <cell r="B600">
            <v>3060</v>
          </cell>
          <cell r="C600" t="str">
            <v>Jose Virgilio Hernandez Betanzo</v>
          </cell>
          <cell r="D600" t="str">
            <v>Oficial de Seguridad</v>
          </cell>
          <cell r="E600">
            <v>41562</v>
          </cell>
          <cell r="F600">
            <v>9338.2</v>
          </cell>
          <cell r="G600" t="str">
            <v>SEGURIDAD INTERNA CEIBA</v>
          </cell>
          <cell r="H600" t="str">
            <v>Juan  Jose Valeriano Zavala</v>
          </cell>
        </row>
        <row r="600">
          <cell r="J600">
            <v>32702</v>
          </cell>
          <cell r="K600" t="str">
            <v>CEIBA-SEMANAL</v>
          </cell>
          <cell r="L600" t="str">
            <v>M</v>
          </cell>
          <cell r="M600" t="str">
            <v>Barrio Pizatty sector Este, bloque # 2   La Ceiba</v>
          </cell>
          <cell r="N600" t="str">
            <v>0210-1990-00613</v>
          </cell>
          <cell r="O600" t="str">
            <v>9732-7525</v>
          </cell>
        </row>
        <row r="600">
          <cell r="Q600" t="str">
            <v>100-06-02</v>
          </cell>
          <cell r="R600">
            <v>2188</v>
          </cell>
        </row>
        <row r="601">
          <cell r="B601">
            <v>3061</v>
          </cell>
          <cell r="C601" t="str">
            <v>Jose  de la Paz Guiza Quintana</v>
          </cell>
          <cell r="D601" t="str">
            <v>Oficial de Seguridad</v>
          </cell>
          <cell r="E601">
            <v>41562</v>
          </cell>
          <cell r="F601">
            <v>9338.2</v>
          </cell>
          <cell r="G601" t="str">
            <v>SEGURIDAD INTERNA CEIBA</v>
          </cell>
          <cell r="H601" t="str">
            <v>Juan  Jose Valeriano Zavala</v>
          </cell>
        </row>
        <row r="601">
          <cell r="J601">
            <v>33067</v>
          </cell>
          <cell r="K601" t="str">
            <v>CEIBA-SEMANAL</v>
          </cell>
          <cell r="L601" t="str">
            <v>M</v>
          </cell>
          <cell r="M601" t="str">
            <v>Col. Pizaty avenida 1 2 2 La Ceiba</v>
          </cell>
          <cell r="N601" t="str">
            <v>0107-1990-02141</v>
          </cell>
          <cell r="O601" t="str">
            <v>9618-3855</v>
          </cell>
        </row>
        <row r="601">
          <cell r="Q601" t="str">
            <v>100-06-02</v>
          </cell>
          <cell r="R601">
            <v>2193</v>
          </cell>
        </row>
        <row r="602">
          <cell r="B602">
            <v>3063</v>
          </cell>
          <cell r="C602" t="str">
            <v>Emil Yadir Hernandez  Contreras</v>
          </cell>
          <cell r="D602" t="str">
            <v>Oficial de Seguridad</v>
          </cell>
          <cell r="E602">
            <v>41562</v>
          </cell>
          <cell r="F602">
            <v>9338.2</v>
          </cell>
          <cell r="G602" t="str">
            <v>SEGURIDAD INTERNA CEIBA</v>
          </cell>
          <cell r="H602" t="str">
            <v>Juan  Jose Valeriano Zavala</v>
          </cell>
        </row>
        <row r="602">
          <cell r="J602">
            <v>33197</v>
          </cell>
          <cell r="K602" t="str">
            <v>CEIBA-SEMANAL</v>
          </cell>
          <cell r="L602" t="str">
            <v>M</v>
          </cell>
          <cell r="M602" t="str">
            <v>Col. Zelaya 14 de Julio sector 3 18 18 La Ceiba</v>
          </cell>
          <cell r="N602" t="str">
            <v>0101-1991-02989</v>
          </cell>
          <cell r="O602" t="str">
            <v>3160-1571</v>
          </cell>
        </row>
        <row r="602">
          <cell r="Q602" t="str">
            <v>100-06-02</v>
          </cell>
          <cell r="R602">
            <v>2194</v>
          </cell>
        </row>
        <row r="603">
          <cell r="B603">
            <v>3064</v>
          </cell>
          <cell r="C603" t="str">
            <v>Denilson Adair Bustillo Villafranca</v>
          </cell>
          <cell r="D603" t="str">
            <v>Surtidor</v>
          </cell>
          <cell r="E603">
            <v>41562</v>
          </cell>
          <cell r="F603">
            <v>9338.2</v>
          </cell>
          <cell r="G603" t="str">
            <v>LOGISTICA CEIBA</v>
          </cell>
          <cell r="H603" t="str">
            <v>Darwin Geovany Martinez Lopez</v>
          </cell>
        </row>
        <row r="603">
          <cell r="J603">
            <v>33835</v>
          </cell>
          <cell r="K603" t="str">
            <v>CEIBA-SEMANAL</v>
          </cell>
          <cell r="L603" t="str">
            <v>M</v>
          </cell>
          <cell r="M603" t="str">
            <v>Barrio La Gloria contiguo a instituto Bethel   San Pedro Sula, N.E.</v>
          </cell>
          <cell r="N603" t="str">
            <v>0101-1992-02762</v>
          </cell>
          <cell r="O603" t="str">
            <v>9573-3953</v>
          </cell>
        </row>
        <row r="603">
          <cell r="Q603" t="str">
            <v>300-06-10</v>
          </cell>
          <cell r="R603">
            <v>2218</v>
          </cell>
        </row>
        <row r="604">
          <cell r="B604">
            <v>3066</v>
          </cell>
          <cell r="C604" t="str">
            <v>Carlos Antonio Rubi Galeano</v>
          </cell>
          <cell r="D604" t="str">
            <v>Surtidor</v>
          </cell>
          <cell r="E604">
            <v>41562</v>
          </cell>
          <cell r="F604">
            <v>9338.2</v>
          </cell>
          <cell r="G604" t="str">
            <v>LOGISTICA CEIBA</v>
          </cell>
          <cell r="H604" t="str">
            <v>Darwin Geovany Martinez Lopez</v>
          </cell>
        </row>
        <row r="604">
          <cell r="J604">
            <v>33920</v>
          </cell>
          <cell r="K604" t="str">
            <v>CEIBA-SEMANAL</v>
          </cell>
          <cell r="L604" t="str">
            <v>M</v>
          </cell>
          <cell r="M604" t="str">
            <v>Col. Casa Blanca Principal   La Ceiba</v>
          </cell>
          <cell r="N604" t="str">
            <v>0104-1993-00334</v>
          </cell>
          <cell r="O604" t="str">
            <v>9889-6929</v>
          </cell>
        </row>
        <row r="604">
          <cell r="Q604" t="str">
            <v>300-06-10</v>
          </cell>
          <cell r="R604">
            <v>2223</v>
          </cell>
        </row>
        <row r="605">
          <cell r="B605">
            <v>3067</v>
          </cell>
          <cell r="C605" t="str">
            <v>Carlos  Eduardo Rivera</v>
          </cell>
          <cell r="D605" t="str">
            <v>Surtidor</v>
          </cell>
          <cell r="E605">
            <v>41562</v>
          </cell>
          <cell r="F605">
            <v>9338.2</v>
          </cell>
          <cell r="G605" t="str">
            <v>LOGISTICA CEIBA</v>
          </cell>
          <cell r="H605" t="str">
            <v>Darwin Geovany Martinez Lopez</v>
          </cell>
        </row>
        <row r="605">
          <cell r="J605">
            <v>33785</v>
          </cell>
          <cell r="K605" t="str">
            <v>CEIBA-SEMANAL</v>
          </cell>
          <cell r="L605" t="str">
            <v>M</v>
          </cell>
          <cell r="M605" t="str">
            <v>Buenos Aires esquina opuesta sala de belleza Principal Principal La Ceiba</v>
          </cell>
          <cell r="N605" t="str">
            <v>0101-1992-02403</v>
          </cell>
          <cell r="O605" t="str">
            <v>3335-2549</v>
          </cell>
        </row>
        <row r="605">
          <cell r="Q605" t="str">
            <v>300-06-10</v>
          </cell>
          <cell r="R605">
            <v>2227</v>
          </cell>
        </row>
        <row r="606">
          <cell r="B606">
            <v>3068</v>
          </cell>
          <cell r="C606" t="str">
            <v>Carlos  Noel Hernandez Funez</v>
          </cell>
          <cell r="D606" t="str">
            <v>Surtidor</v>
          </cell>
          <cell r="E606">
            <v>41562</v>
          </cell>
          <cell r="F606">
            <v>9338.2</v>
          </cell>
          <cell r="G606" t="str">
            <v>LOGISTICA CEIBA</v>
          </cell>
          <cell r="H606" t="str">
            <v>Darwin Geovany Martinez Lopez</v>
          </cell>
        </row>
        <row r="606">
          <cell r="J606">
            <v>32786</v>
          </cell>
          <cell r="K606" t="str">
            <v>CEIBA-SEMANAL</v>
          </cell>
          <cell r="L606" t="str">
            <v>M</v>
          </cell>
          <cell r="M606" t="str">
            <v>Col. La Pradera 4 avenida 3 3 La Ceiba</v>
          </cell>
          <cell r="N606" t="str">
            <v>0101-1990-03360</v>
          </cell>
          <cell r="O606" t="str">
            <v>9846-7507</v>
          </cell>
        </row>
        <row r="606">
          <cell r="Q606" t="str">
            <v>300-06-10</v>
          </cell>
          <cell r="R606">
            <v>2228</v>
          </cell>
        </row>
        <row r="607">
          <cell r="B607">
            <v>3069</v>
          </cell>
          <cell r="C607" t="str">
            <v>Selvin Antonio Madrid Miranda</v>
          </cell>
          <cell r="D607" t="str">
            <v>Surtidor</v>
          </cell>
          <cell r="E607">
            <v>41562</v>
          </cell>
          <cell r="F607">
            <v>9338.2</v>
          </cell>
          <cell r="G607" t="str">
            <v>LOGISTICA CEIBA</v>
          </cell>
          <cell r="H607" t="str">
            <v>Darwin Geovany Martinez Lopez</v>
          </cell>
        </row>
        <row r="607">
          <cell r="J607">
            <v>33150</v>
          </cell>
          <cell r="K607" t="str">
            <v>CEIBA-SEMANAL</v>
          </cell>
          <cell r="L607" t="str">
            <v>M</v>
          </cell>
          <cell r="M607" t="str">
            <v>Col. Bella Vista 26 26 San Pedro Sula, N.E.</v>
          </cell>
          <cell r="N607" t="str">
            <v>0101-1990-03422</v>
          </cell>
          <cell r="O607" t="str">
            <v>9561-4894</v>
          </cell>
        </row>
        <row r="607">
          <cell r="Q607" t="str">
            <v>300-06-10</v>
          </cell>
          <cell r="R607">
            <v>2242</v>
          </cell>
        </row>
        <row r="608">
          <cell r="B608">
            <v>3070</v>
          </cell>
          <cell r="C608" t="str">
            <v>Carlos  Roberto Medina Urbina</v>
          </cell>
          <cell r="D608" t="str">
            <v>Surtidor</v>
          </cell>
          <cell r="E608">
            <v>41562</v>
          </cell>
          <cell r="F608">
            <v>9338.2</v>
          </cell>
          <cell r="G608" t="str">
            <v>LOGISTICA CEIBA</v>
          </cell>
          <cell r="H608" t="str">
            <v>Darwin Geovany Martinez Lopez</v>
          </cell>
        </row>
        <row r="608">
          <cell r="J608">
            <v>30102</v>
          </cell>
          <cell r="K608" t="str">
            <v>CEIBA-SEMANAL</v>
          </cell>
          <cell r="L608" t="str">
            <v>M</v>
          </cell>
          <cell r="M608" t="str">
            <v>Col. Irias Navas casa # 5 Principal Principal San Pedro Sula, N.E.</v>
          </cell>
          <cell r="N608" t="str">
            <v>1807-1982-00658</v>
          </cell>
          <cell r="O608" t="str">
            <v>9857-6811</v>
          </cell>
        </row>
        <row r="608">
          <cell r="Q608" t="str">
            <v>300-06-10</v>
          </cell>
          <cell r="R608">
            <v>2245</v>
          </cell>
        </row>
        <row r="609">
          <cell r="B609">
            <v>3072</v>
          </cell>
          <cell r="C609" t="str">
            <v>Franklyn Enrique Ramirez Rivera</v>
          </cell>
          <cell r="D609" t="str">
            <v>Asistente de Informatica</v>
          </cell>
          <cell r="E609">
            <v>41562</v>
          </cell>
          <cell r="F609">
            <v>9720</v>
          </cell>
          <cell r="G609" t="str">
            <v>INFORMATICA</v>
          </cell>
          <cell r="H609" t="str">
            <v>Jose  Ivan Hernandez Henriquez</v>
          </cell>
        </row>
        <row r="609">
          <cell r="J609">
            <v>34427</v>
          </cell>
          <cell r="K609" t="str">
            <v>CEIBA-ADMINISTRACION</v>
          </cell>
          <cell r="L609" t="str">
            <v>M</v>
          </cell>
          <cell r="M609" t="str">
            <v>Col. Villa Neen casa # 5 4 4 La Ceiba</v>
          </cell>
          <cell r="N609" t="str">
            <v>0101-1994-01740</v>
          </cell>
          <cell r="O609" t="str">
            <v>9744-4889</v>
          </cell>
        </row>
        <row r="609">
          <cell r="Q609" t="str">
            <v>300-06-04</v>
          </cell>
          <cell r="R609">
            <v>2275</v>
          </cell>
        </row>
        <row r="610">
          <cell r="B610">
            <v>3073</v>
          </cell>
          <cell r="C610" t="str">
            <v>Brayan Ariel Cardona Velasquez</v>
          </cell>
          <cell r="D610" t="str">
            <v>Auxiliar de Inventarios Perpetuos</v>
          </cell>
          <cell r="E610">
            <v>41562</v>
          </cell>
          <cell r="F610">
            <v>9338.2</v>
          </cell>
          <cell r="G610" t="str">
            <v>INVENTARIOS PERPETUOS</v>
          </cell>
          <cell r="H610" t="str">
            <v>Javier Enrique Euceda  Torres</v>
          </cell>
        </row>
        <row r="610">
          <cell r="J610">
            <v>34409</v>
          </cell>
          <cell r="K610" t="str">
            <v>CEIBA-SEMANAL</v>
          </cell>
          <cell r="L610" t="str">
            <v>M</v>
          </cell>
          <cell r="M610" t="str">
            <v>Col. Lomas Buenos Aires calle principal   La Ceiba</v>
          </cell>
          <cell r="N610" t="str">
            <v>0101-1994-00870</v>
          </cell>
          <cell r="O610" t="str">
            <v>9623-7543</v>
          </cell>
        </row>
        <row r="610">
          <cell r="Q610" t="str">
            <v>200-06-15</v>
          </cell>
          <cell r="R610">
            <v>2282</v>
          </cell>
        </row>
        <row r="611">
          <cell r="B611">
            <v>3074</v>
          </cell>
          <cell r="C611" t="str">
            <v>Luis Fernando Pineda Vallecillo</v>
          </cell>
          <cell r="D611" t="str">
            <v>Auxiliar de Logística</v>
          </cell>
          <cell r="E611">
            <v>41562</v>
          </cell>
          <cell r="F611">
            <v>9338.2</v>
          </cell>
          <cell r="G611" t="str">
            <v>LOGISTICA CEIBA</v>
          </cell>
          <cell r="H611" t="str">
            <v>Darwin Geovany Martinez Lopez</v>
          </cell>
        </row>
        <row r="611">
          <cell r="J611">
            <v>33794</v>
          </cell>
          <cell r="K611" t="str">
            <v>CEIBA-SEMANAL</v>
          </cell>
          <cell r="L611" t="str">
            <v>M</v>
          </cell>
          <cell r="M611" t="str">
            <v>Los Maestros casa # 3 bloque K   La Ceiba</v>
          </cell>
          <cell r="N611" t="str">
            <v>0101-1992-02431</v>
          </cell>
          <cell r="O611" t="str">
            <v>9861-9364</v>
          </cell>
        </row>
        <row r="611">
          <cell r="Q611" t="str">
            <v>300-06-10</v>
          </cell>
          <cell r="R611">
            <v>2286</v>
          </cell>
        </row>
        <row r="612">
          <cell r="B612">
            <v>3075</v>
          </cell>
          <cell r="C612" t="str">
            <v>Cristian Alfonso Recarte Escobar</v>
          </cell>
          <cell r="D612" t="str">
            <v>Auxiliar de Logística</v>
          </cell>
          <cell r="E612">
            <v>41562</v>
          </cell>
          <cell r="F612">
            <v>9338.2</v>
          </cell>
          <cell r="G612" t="str">
            <v>LOGISTICA CEIBA</v>
          </cell>
          <cell r="H612" t="str">
            <v>Darwin Geovany Martinez Lopez</v>
          </cell>
        </row>
        <row r="612">
          <cell r="J612">
            <v>34411</v>
          </cell>
          <cell r="K612" t="str">
            <v>CEIBA-SEMANAL</v>
          </cell>
          <cell r="L612" t="str">
            <v>M</v>
          </cell>
          <cell r="M612" t="str">
            <v>La Merced avenida 14 de Julio 15 15 La Ceiba</v>
          </cell>
          <cell r="N612" t="str">
            <v>0101-1994-02668</v>
          </cell>
          <cell r="O612" t="str">
            <v>3293-0131</v>
          </cell>
        </row>
        <row r="612">
          <cell r="Q612" t="str">
            <v>300-06-10</v>
          </cell>
          <cell r="R612">
            <v>2316</v>
          </cell>
        </row>
        <row r="613">
          <cell r="B613">
            <v>3076</v>
          </cell>
          <cell r="C613" t="str">
            <v>Gustavo Leonardo Vilorio Macis</v>
          </cell>
          <cell r="D613" t="str">
            <v>Auxiliar de Logística</v>
          </cell>
          <cell r="E613">
            <v>41562</v>
          </cell>
          <cell r="F613">
            <v>9338.2</v>
          </cell>
          <cell r="G613" t="str">
            <v>LOGISTICA CEIBA</v>
          </cell>
          <cell r="H613" t="str">
            <v>Darwin Geovany Martinez Lopez</v>
          </cell>
        </row>
        <row r="613">
          <cell r="J613">
            <v>32991</v>
          </cell>
          <cell r="K613" t="str">
            <v>CEIBA-SEMANAL</v>
          </cell>
          <cell r="L613" t="str">
            <v>M</v>
          </cell>
          <cell r="M613" t="str">
            <v>Col. Pizatty avenida limonaria casa # 32 2 2 La Ceiba</v>
          </cell>
          <cell r="N613" t="str">
            <v>0101-1990-01765</v>
          </cell>
          <cell r="O613" t="str">
            <v>9586-4124</v>
          </cell>
        </row>
        <row r="613">
          <cell r="Q613" t="str">
            <v>300-06-10</v>
          </cell>
          <cell r="R613">
            <v>2317</v>
          </cell>
        </row>
        <row r="614">
          <cell r="B614">
            <v>3077</v>
          </cell>
          <cell r="C614" t="str">
            <v>Kevin Eulizer Gutierrez Benson</v>
          </cell>
          <cell r="D614" t="str">
            <v>Auxiliar de Logística</v>
          </cell>
          <cell r="E614">
            <v>41562</v>
          </cell>
          <cell r="F614">
            <v>9338.2</v>
          </cell>
          <cell r="G614" t="str">
            <v>LOGISTICA CEIBA</v>
          </cell>
          <cell r="H614" t="str">
            <v>Darwin Geovany Martinez Lopez</v>
          </cell>
        </row>
        <row r="614">
          <cell r="J614">
            <v>34496</v>
          </cell>
          <cell r="K614" t="str">
            <v>CEIBA-SEMANAL</v>
          </cell>
          <cell r="L614" t="str">
            <v>M</v>
          </cell>
          <cell r="M614" t="str">
            <v>Barrio Mejia, avenida Costa Rica   La Ceiba</v>
          </cell>
          <cell r="N614" t="str">
            <v>0104-1994-00526</v>
          </cell>
          <cell r="O614" t="str">
            <v>9989-1564</v>
          </cell>
        </row>
        <row r="614">
          <cell r="Q614" t="str">
            <v>300-06-10</v>
          </cell>
          <cell r="R614">
            <v>2331</v>
          </cell>
        </row>
        <row r="615">
          <cell r="B615">
            <v>3127</v>
          </cell>
          <cell r="C615" t="str">
            <v>Ranses Ramon Sierra Andino</v>
          </cell>
          <cell r="D615" t="str">
            <v>Jefe de Division Electro</v>
          </cell>
          <cell r="E615">
            <v>41569</v>
          </cell>
          <cell r="F615">
            <v>21000</v>
          </cell>
          <cell r="G615" t="str">
            <v>ELECTRO</v>
          </cell>
          <cell r="H615" t="str">
            <v>Nelson Edgardo Garcia  Cubas</v>
          </cell>
        </row>
        <row r="615">
          <cell r="J615">
            <v>31684</v>
          </cell>
          <cell r="K615" t="str">
            <v>TEGUCIGALPA MIRAFLORES -ADMINISTRACION</v>
          </cell>
          <cell r="L615" t="str">
            <v>M</v>
          </cell>
          <cell r="M615" t="str">
            <v>Res Centro America Este, Bloque 26, Casa 1909   Tegucigalpa</v>
          </cell>
          <cell r="N615" t="str">
            <v>0801-1986-16745</v>
          </cell>
          <cell r="O615" t="str">
            <v>3191-8102</v>
          </cell>
        </row>
        <row r="615">
          <cell r="Q615" t="str">
            <v>200-02-11</v>
          </cell>
          <cell r="R615">
            <v>2339</v>
          </cell>
        </row>
        <row r="616">
          <cell r="B616">
            <v>3136</v>
          </cell>
          <cell r="C616" t="str">
            <v>Kathia Fabiola Orellana Matute</v>
          </cell>
          <cell r="D616" t="str">
            <v>Recepcionista de Seguridad</v>
          </cell>
          <cell r="E616">
            <v>41582</v>
          </cell>
          <cell r="F616">
            <v>9750</v>
          </cell>
          <cell r="G616" t="str">
            <v>SEGURIDAD INTERNA CEIBA</v>
          </cell>
          <cell r="H616" t="str">
            <v>Juan  Jose Valeriano Zavala</v>
          </cell>
        </row>
        <row r="616">
          <cell r="J616">
            <v>33989</v>
          </cell>
          <cell r="K616" t="str">
            <v>CEIBA-SEMANAL</v>
          </cell>
          <cell r="L616" t="str">
            <v>F</v>
          </cell>
          <cell r="M616" t="str">
            <v>Col. Herrero calle principal   San Pedro Sula, N.E.</v>
          </cell>
          <cell r="N616" t="str">
            <v>0101-1993-00564</v>
          </cell>
          <cell r="O616" t="str">
            <v>9757-8051</v>
          </cell>
        </row>
        <row r="616">
          <cell r="Q616" t="str">
            <v>100-06-02</v>
          </cell>
          <cell r="R616">
            <v>2351</v>
          </cell>
        </row>
        <row r="617">
          <cell r="B617">
            <v>3141</v>
          </cell>
          <cell r="C617" t="str">
            <v>Jessica Ariana Cardona Valle</v>
          </cell>
          <cell r="D617" t="str">
            <v>Auxiliar de Sala Hogar</v>
          </cell>
          <cell r="E617">
            <v>41570</v>
          </cell>
          <cell r="F617">
            <v>9338.2</v>
          </cell>
          <cell r="G617" t="str">
            <v>HOGAR</v>
          </cell>
          <cell r="H617" t="str">
            <v>Christine Marie Dip Nassar</v>
          </cell>
        </row>
        <row r="617">
          <cell r="J617">
            <v>34077</v>
          </cell>
          <cell r="K617" t="str">
            <v>CEIBA-SEMANAL</v>
          </cell>
          <cell r="L617" t="str">
            <v>F</v>
          </cell>
          <cell r="M617" t="str">
            <v>Barrio Mejia avenida proceres 13 13 La Ceiba</v>
          </cell>
          <cell r="N617" t="str">
            <v>0101-1993-01534</v>
          </cell>
          <cell r="O617" t="str">
            <v>2441-6763</v>
          </cell>
        </row>
        <row r="617">
          <cell r="Q617" t="str">
            <v>200-06-10</v>
          </cell>
          <cell r="R617">
            <v>2354</v>
          </cell>
        </row>
        <row r="618">
          <cell r="B618">
            <v>3142</v>
          </cell>
          <cell r="C618" t="str">
            <v>Victor Joel  Caceres Caceres</v>
          </cell>
          <cell r="D618" t="str">
            <v>Vendedor Junior Moda/Deportes</v>
          </cell>
          <cell r="E618">
            <v>41570</v>
          </cell>
          <cell r="F618">
            <v>233.3</v>
          </cell>
          <cell r="G618" t="str">
            <v>MODA Y DEPORTES</v>
          </cell>
          <cell r="H618" t="str">
            <v>Wendy  Gisselle Graugnard Sabillón</v>
          </cell>
        </row>
        <row r="618">
          <cell r="J618">
            <v>33437</v>
          </cell>
          <cell r="K618" t="str">
            <v>CEIBA-COMISIONES SEMANAL</v>
          </cell>
          <cell r="L618" t="str">
            <v>M</v>
          </cell>
          <cell r="M618" t="str">
            <v>Col. El Toronjal # 2 princoipal princoipal La Ceiba</v>
          </cell>
          <cell r="N618" t="str">
            <v>0311-1991-00167</v>
          </cell>
          <cell r="O618" t="str">
            <v>9980-2410</v>
          </cell>
        </row>
        <row r="618">
          <cell r="Q618" t="str">
            <v>200-06-12</v>
          </cell>
          <cell r="R618">
            <v>2358</v>
          </cell>
        </row>
        <row r="619">
          <cell r="B619">
            <v>3203</v>
          </cell>
          <cell r="C619" t="str">
            <v>Josselyn Pamela Hernandez Pineda</v>
          </cell>
          <cell r="D619" t="str">
            <v>Cajera</v>
          </cell>
          <cell r="E619">
            <v>41575</v>
          </cell>
          <cell r="F619">
            <v>9600</v>
          </cell>
          <cell r="G619" t="str">
            <v>PUNTOS DE VENTA</v>
          </cell>
          <cell r="H619" t="str">
            <v>Victor Otoniel Rivera  Lopez</v>
          </cell>
        </row>
        <row r="619">
          <cell r="J619">
            <v>34488</v>
          </cell>
          <cell r="K619" t="str">
            <v>CEIBA-SEMANAL</v>
          </cell>
          <cell r="L619" t="str">
            <v>F</v>
          </cell>
          <cell r="M619" t="str">
            <v>Barrio La Merced avenida 14 de Julio   La Ceiba</v>
          </cell>
          <cell r="N619" t="str">
            <v>0801-1994-12881</v>
          </cell>
          <cell r="O619" t="str">
            <v>3211-4852</v>
          </cell>
        </row>
        <row r="619">
          <cell r="Q619" t="str">
            <v>200-06-13</v>
          </cell>
          <cell r="R619">
            <v>2367</v>
          </cell>
        </row>
        <row r="620">
          <cell r="B620">
            <v>3212</v>
          </cell>
          <cell r="C620" t="str">
            <v>Eva Stephany Bermudez  Ramos</v>
          </cell>
          <cell r="D620" t="str">
            <v>Auxiliar de Sala Regalos/Paquetes</v>
          </cell>
          <cell r="E620">
            <v>41579</v>
          </cell>
          <cell r="F620">
            <v>9338.2</v>
          </cell>
          <cell r="G620" t="str">
            <v>HOGAR</v>
          </cell>
          <cell r="H620" t="str">
            <v>Christine Marie Dip Nassar</v>
          </cell>
        </row>
        <row r="620">
          <cell r="J620">
            <v>32557</v>
          </cell>
          <cell r="K620" t="str">
            <v>CEIBA-SEMANAL</v>
          </cell>
          <cell r="L620" t="str">
            <v>F</v>
          </cell>
          <cell r="M620" t="str">
            <v>Barrio La Isla   La Ceiba</v>
          </cell>
          <cell r="N620" t="str">
            <v>0101-1989-00966</v>
          </cell>
          <cell r="O620" t="str">
            <v>9898-0722</v>
          </cell>
        </row>
        <row r="620">
          <cell r="Q620" t="str">
            <v>200-06-10</v>
          </cell>
          <cell r="R620">
            <v>2391</v>
          </cell>
        </row>
        <row r="621">
          <cell r="B621">
            <v>3216</v>
          </cell>
          <cell r="C621" t="str">
            <v>Kevin Joel Andino Guerrero</v>
          </cell>
          <cell r="D621" t="str">
            <v>Auxiliar de Inventarios Perpetuos</v>
          </cell>
          <cell r="E621">
            <v>41582</v>
          </cell>
          <cell r="F621">
            <v>9338.2</v>
          </cell>
          <cell r="G621" t="str">
            <v>INVENTARIOS PERPETUOS</v>
          </cell>
          <cell r="H621" t="str">
            <v>Javier Enrique Euceda  Torres</v>
          </cell>
        </row>
        <row r="621">
          <cell r="J621">
            <v>33833</v>
          </cell>
          <cell r="K621" t="str">
            <v>CEIBA-SEMANAL</v>
          </cell>
          <cell r="L621" t="str">
            <v>M</v>
          </cell>
          <cell r="M621" t="str">
            <v>Col. Pizzaty   </v>
          </cell>
          <cell r="N621" t="str">
            <v>0101-1993-00945</v>
          </cell>
          <cell r="O621" t="str">
            <v>3179-8965</v>
          </cell>
        </row>
        <row r="621">
          <cell r="Q621" t="str">
            <v>200-06-15</v>
          </cell>
          <cell r="R621">
            <v>2396</v>
          </cell>
        </row>
        <row r="622">
          <cell r="B622">
            <v>3239</v>
          </cell>
          <cell r="C622" t="str">
            <v>Mario Alexander Cordova Reyes</v>
          </cell>
          <cell r="D622" t="str">
            <v>Vendedor Junior</v>
          </cell>
          <cell r="E622">
            <v>41680</v>
          </cell>
          <cell r="F622">
            <v>400</v>
          </cell>
          <cell r="G622" t="str">
            <v>ELECTRO</v>
          </cell>
          <cell r="H622" t="str">
            <v>Luis  Fernando Iraheta Morales</v>
          </cell>
        </row>
        <row r="622">
          <cell r="J622">
            <v>34953</v>
          </cell>
          <cell r="K622" t="str">
            <v>SAN PEDRO SULA PEDREGAL-COMISIONES SEMANAL</v>
          </cell>
          <cell r="L622" t="str">
            <v>M</v>
          </cell>
          <cell r="M622" t="str">
            <v>Barrio Cabañas calle 16, 13 y 14 avenida # 1379   </v>
          </cell>
          <cell r="N622" t="str">
            <v>0501-1995-08994</v>
          </cell>
          <cell r="O622" t="str">
            <v>3252-5411</v>
          </cell>
        </row>
        <row r="622">
          <cell r="Q622" t="str">
            <v>200-04-11</v>
          </cell>
          <cell r="R622">
            <v>2400</v>
          </cell>
        </row>
        <row r="623">
          <cell r="B623">
            <v>3308</v>
          </cell>
          <cell r="C623" t="str">
            <v>Jorge Alberto Galeas Espinal</v>
          </cell>
          <cell r="D623" t="str">
            <v>Vendedor Junior Moda/Deportes</v>
          </cell>
          <cell r="E623">
            <v>41575</v>
          </cell>
          <cell r="F623">
            <v>233.45</v>
          </cell>
          <cell r="G623" t="str">
            <v>MODA Y DEPORTES</v>
          </cell>
          <cell r="H623" t="str">
            <v>Wendy  Gisselle Graugnard Sabillón</v>
          </cell>
        </row>
        <row r="623">
          <cell r="J623">
            <v>34362</v>
          </cell>
          <cell r="K623" t="str">
            <v>CEIBA-COMISIONES SEMANAL</v>
          </cell>
          <cell r="L623" t="str">
            <v>M</v>
          </cell>
          <cell r="M623" t="str">
            <v>Col. Sierra Pina   La Ceiba</v>
          </cell>
          <cell r="N623" t="str">
            <v>0101-1994-00435</v>
          </cell>
          <cell r="O623" t="str">
            <v>9640-3750</v>
          </cell>
        </row>
        <row r="623">
          <cell r="Q623" t="str">
            <v>200-06-12</v>
          </cell>
          <cell r="R623">
            <v>2421</v>
          </cell>
        </row>
        <row r="624">
          <cell r="B624">
            <v>3309</v>
          </cell>
          <cell r="C624" t="str">
            <v>Cristian Fabian Orellana Matute</v>
          </cell>
          <cell r="D624" t="str">
            <v>Auxiliar de Sala Hogar</v>
          </cell>
          <cell r="E624">
            <v>41575</v>
          </cell>
          <cell r="F624">
            <v>9338.2</v>
          </cell>
          <cell r="G624" t="str">
            <v>HOGAR</v>
          </cell>
          <cell r="H624" t="str">
            <v>Christine Marie Dip Nassar</v>
          </cell>
        </row>
        <row r="624">
          <cell r="J624">
            <v>34462</v>
          </cell>
          <cell r="K624" t="str">
            <v>CEIBA-SEMANAL</v>
          </cell>
          <cell r="L624" t="str">
            <v>M</v>
          </cell>
          <cell r="M624" t="str">
            <v>Barrio Ingles   </v>
          </cell>
          <cell r="N624" t="str">
            <v>0101-1994-01464</v>
          </cell>
          <cell r="O624" t="str">
            <v>9640-3750</v>
          </cell>
        </row>
        <row r="624">
          <cell r="Q624" t="str">
            <v>200-06-10</v>
          </cell>
          <cell r="R624">
            <v>2422</v>
          </cell>
        </row>
        <row r="625">
          <cell r="B625">
            <v>3310</v>
          </cell>
          <cell r="C625" t="str">
            <v>Osman  Roberto Solis Valladares</v>
          </cell>
          <cell r="D625" t="str">
            <v>Auxiliar Sala Moda/Deportes</v>
          </cell>
          <cell r="E625">
            <v>41575</v>
          </cell>
          <cell r="F625">
            <v>9338.2</v>
          </cell>
          <cell r="G625" t="str">
            <v>MODA Y DEPORTES</v>
          </cell>
          <cell r="H625" t="str">
            <v>Wendy  Gisselle Graugnard Sabillón</v>
          </cell>
        </row>
        <row r="625">
          <cell r="J625">
            <v>34288</v>
          </cell>
          <cell r="K625" t="str">
            <v>CEIBA-SEMANAL</v>
          </cell>
          <cell r="L625" t="str">
            <v>M</v>
          </cell>
          <cell r="M625" t="str">
            <v>Bela Vista avenida soto   </v>
          </cell>
          <cell r="N625" t="str">
            <v>0101-1993-04207</v>
          </cell>
          <cell r="O625" t="str">
            <v>9906-7986</v>
          </cell>
        </row>
        <row r="625">
          <cell r="Q625" t="str">
            <v>200-06-12</v>
          </cell>
          <cell r="R625">
            <v>2430</v>
          </cell>
        </row>
        <row r="626">
          <cell r="B626">
            <v>3312</v>
          </cell>
          <cell r="C626" t="str">
            <v>Jossue  Raul  Carcamo  Godoy</v>
          </cell>
          <cell r="D626" t="str">
            <v>Auxiliar de Logística</v>
          </cell>
          <cell r="E626">
            <v>41583</v>
          </cell>
          <cell r="F626">
            <v>9338.2</v>
          </cell>
          <cell r="G626" t="str">
            <v>INVENTARIOS MIRAFLORES</v>
          </cell>
          <cell r="H626" t="str">
            <v>Melvin Eliodoro Hernandez</v>
          </cell>
        </row>
        <row r="626">
          <cell r="J626">
            <v>32922</v>
          </cell>
          <cell r="K626" t="str">
            <v>TEGUCIGALPA MIRAFLORES-SEMANAL</v>
          </cell>
          <cell r="L626" t="str">
            <v>M</v>
          </cell>
          <cell r="M626" t="str">
            <v>Col Los laureles  cuarta calle avenida 5 casa 3408 cuarta cuarta Tegucigalpa</v>
          </cell>
          <cell r="N626" t="str">
            <v>0107-1990-00898</v>
          </cell>
          <cell r="O626" t="str">
            <v>9906-7986</v>
          </cell>
        </row>
        <row r="626">
          <cell r="Q626" t="str">
            <v>300-02-11</v>
          </cell>
          <cell r="R626">
            <v>2432</v>
          </cell>
        </row>
        <row r="627">
          <cell r="B627">
            <v>3318</v>
          </cell>
          <cell r="C627" t="str">
            <v>Ottoniel  Guardado Canales</v>
          </cell>
          <cell r="D627" t="str">
            <v>Auxiliar de Reparaciones</v>
          </cell>
          <cell r="E627">
            <v>41582</v>
          </cell>
          <cell r="F627">
            <v>9338.2</v>
          </cell>
          <cell r="G627" t="str">
            <v>SERVICIO AL CLIENTE</v>
          </cell>
          <cell r="H627" t="str">
            <v>Berta Maria Soto Dias</v>
          </cell>
        </row>
        <row r="627">
          <cell r="J627">
            <v>30319</v>
          </cell>
          <cell r="K627" t="str">
            <v>CEIBA-ADMINISTRACION</v>
          </cell>
          <cell r="L627" t="str">
            <v>M</v>
          </cell>
          <cell r="M627" t="str">
            <v>   </v>
          </cell>
          <cell r="N627" t="str">
            <v>0208-1983-01398</v>
          </cell>
          <cell r="O627" t="str">
            <v>9762-4973</v>
          </cell>
        </row>
        <row r="627">
          <cell r="Q627" t="str">
            <v>300-06-07</v>
          </cell>
          <cell r="R627">
            <v>2435</v>
          </cell>
        </row>
        <row r="628">
          <cell r="B628">
            <v>3320</v>
          </cell>
          <cell r="C628" t="str">
            <v>Ivanna Daniela Lopez Degrandez</v>
          </cell>
          <cell r="D628" t="str">
            <v>Cajera</v>
          </cell>
          <cell r="E628">
            <v>41582</v>
          </cell>
          <cell r="F628">
            <v>9338.2</v>
          </cell>
          <cell r="G628" t="str">
            <v>PUNTOS DE VENTA</v>
          </cell>
          <cell r="H628" t="str">
            <v>Victor Otoniel Rivera  Lopez</v>
          </cell>
        </row>
        <row r="628">
          <cell r="J628">
            <v>33542</v>
          </cell>
          <cell r="K628" t="str">
            <v>CEIBA-SEMANAL</v>
          </cell>
          <cell r="L628" t="str">
            <v>F</v>
          </cell>
          <cell r="M628" t="str">
            <v>   </v>
          </cell>
          <cell r="N628" t="str">
            <v>0801-1991-23416</v>
          </cell>
          <cell r="O628" t="str">
            <v>9762-4973</v>
          </cell>
        </row>
        <row r="628">
          <cell r="Q628" t="str">
            <v>200-06-13</v>
          </cell>
          <cell r="R628">
            <v>2445</v>
          </cell>
        </row>
        <row r="629">
          <cell r="B629">
            <v>3323</v>
          </cell>
          <cell r="C629" t="str">
            <v>Jordy Dario Tejada Vela</v>
          </cell>
          <cell r="D629" t="str">
            <v>Vendedor Junior</v>
          </cell>
          <cell r="E629">
            <v>41582</v>
          </cell>
          <cell r="F629">
            <v>233.3</v>
          </cell>
          <cell r="G629" t="str">
            <v>ELECTRO</v>
          </cell>
          <cell r="H629" t="str">
            <v>Hector Enrique Mercadal Zapata</v>
          </cell>
        </row>
        <row r="629">
          <cell r="J629">
            <v>34505</v>
          </cell>
          <cell r="K629" t="str">
            <v>CEIBA-COMISIONES SEMANAL</v>
          </cell>
          <cell r="L629" t="str">
            <v>M</v>
          </cell>
          <cell r="M629" t="str">
            <v>Col. Toronjal II  calle Azcona   </v>
          </cell>
          <cell r="N629" t="str">
            <v>0501-1994-07392</v>
          </cell>
          <cell r="O629" t="str">
            <v>8800-4394</v>
          </cell>
        </row>
        <row r="629">
          <cell r="Q629" t="str">
            <v>200-06-11</v>
          </cell>
          <cell r="R629">
            <v>2452</v>
          </cell>
        </row>
        <row r="630">
          <cell r="B630">
            <v>3327</v>
          </cell>
          <cell r="C630" t="str">
            <v>Marco Javier Duarte Alvarado</v>
          </cell>
          <cell r="D630" t="str">
            <v>Etiquetador</v>
          </cell>
          <cell r="E630">
            <v>41582</v>
          </cell>
          <cell r="F630">
            <v>9338.2</v>
          </cell>
          <cell r="G630" t="str">
            <v>LOGISTICA CEIBA</v>
          </cell>
          <cell r="H630" t="str">
            <v>Christine Marie Dip Nassar</v>
          </cell>
        </row>
        <row r="630">
          <cell r="J630">
            <v>34020</v>
          </cell>
          <cell r="K630" t="str">
            <v>CEIBA-SEMANAL</v>
          </cell>
          <cell r="L630" t="str">
            <v>M</v>
          </cell>
          <cell r="M630" t="str">
            <v>Barrio Bella Vista   </v>
          </cell>
          <cell r="N630" t="str">
            <v>1807-1993-00570</v>
          </cell>
          <cell r="O630" t="str">
            <v>9922-4723</v>
          </cell>
        </row>
        <row r="630">
          <cell r="Q630" t="str">
            <v>300-06-10</v>
          </cell>
          <cell r="R630">
            <v>2455</v>
          </cell>
        </row>
        <row r="631">
          <cell r="B631">
            <v>3338</v>
          </cell>
          <cell r="C631" t="str">
            <v>Fany  Maribel  Palma  Baca</v>
          </cell>
          <cell r="D631" t="str">
            <v>Auxiliar de Resurtido</v>
          </cell>
          <cell r="E631">
            <v>41585</v>
          </cell>
          <cell r="F631">
            <v>9338.2</v>
          </cell>
          <cell r="G631" t="str">
            <v>MODA Y DEPORTES</v>
          </cell>
          <cell r="H631" t="str">
            <v>Fernando  Josue  Godoy  Lezama</v>
          </cell>
        </row>
        <row r="631">
          <cell r="J631">
            <v>32563</v>
          </cell>
          <cell r="K631" t="str">
            <v>TEGUCIGALPA MIRAFLORES-SEMANAL</v>
          </cell>
          <cell r="L631" t="str">
            <v>F</v>
          </cell>
          <cell r="M631" t="str">
            <v>Col. la montanita Km 14 Carretera a Danli   Tegucigalpa</v>
          </cell>
          <cell r="N631" t="str">
            <v>0801-1989-06738</v>
          </cell>
          <cell r="O631" t="str">
            <v>9908-5052</v>
          </cell>
        </row>
        <row r="631">
          <cell r="Q631" t="str">
            <v>200-02-12</v>
          </cell>
          <cell r="R631">
            <v>2471</v>
          </cell>
        </row>
        <row r="632">
          <cell r="B632">
            <v>3339</v>
          </cell>
          <cell r="C632" t="str">
            <v>Mayra  Ruth  Moncada  Gomez</v>
          </cell>
          <cell r="D632" t="str">
            <v>Auxiliar de Resurtido</v>
          </cell>
          <cell r="E632">
            <v>41585</v>
          </cell>
          <cell r="F632">
            <v>9338.2</v>
          </cell>
          <cell r="G632" t="str">
            <v>MODA Y DEPORTES</v>
          </cell>
          <cell r="H632" t="str">
            <v>Fernando  Josue  Godoy  Lezama</v>
          </cell>
        </row>
        <row r="632">
          <cell r="J632">
            <v>32754</v>
          </cell>
          <cell r="K632" t="str">
            <v>TEGUCIGALPA MIRAFLORES-SEMANAL</v>
          </cell>
          <cell r="L632" t="str">
            <v>F</v>
          </cell>
          <cell r="M632" t="str">
            <v>Col. Villa Nueva Sector 4 Casa 33 Bloque 5   Tegucigalpa</v>
          </cell>
          <cell r="N632" t="str">
            <v>0801-1989-20318</v>
          </cell>
          <cell r="O632" t="str">
            <v>3284-6727</v>
          </cell>
        </row>
        <row r="632">
          <cell r="Q632" t="str">
            <v>200-02-12</v>
          </cell>
          <cell r="R632">
            <v>2483</v>
          </cell>
        </row>
        <row r="633">
          <cell r="B633">
            <v>3348</v>
          </cell>
          <cell r="C633" t="str">
            <v>Denis  Fernando  Alvarez  Mendoza</v>
          </cell>
          <cell r="D633" t="str">
            <v>Auxiliar de Logística</v>
          </cell>
          <cell r="E633">
            <v>41589</v>
          </cell>
          <cell r="F633">
            <v>9338.2</v>
          </cell>
          <cell r="G633" t="str">
            <v>INVENTARIOS MIRAFLORES</v>
          </cell>
          <cell r="H633" t="str">
            <v>Melvin Eliodoro Hernandez</v>
          </cell>
        </row>
        <row r="633">
          <cell r="J633">
            <v>31184</v>
          </cell>
          <cell r="K633" t="str">
            <v>TEGUCIGALPA MIRAFLORES-SEMANAL</v>
          </cell>
          <cell r="L633" t="str">
            <v>M</v>
          </cell>
          <cell r="M633" t="str">
            <v>Col Villa Nueva Sector 6 Principal Principal Tegucigalpa</v>
          </cell>
          <cell r="N633" t="str">
            <v>0711-1985-00195</v>
          </cell>
          <cell r="O633" t="str">
            <v>3314-8749</v>
          </cell>
        </row>
        <row r="633">
          <cell r="Q633" t="str">
            <v>300-02-11</v>
          </cell>
          <cell r="R633">
            <v>2495</v>
          </cell>
        </row>
        <row r="634">
          <cell r="B634">
            <v>3394</v>
          </cell>
          <cell r="C634" t="str">
            <v>Sheyber Isai Amador  Martinez</v>
          </cell>
          <cell r="D634" t="str">
            <v>Auxiliar de Resurtido</v>
          </cell>
          <cell r="E634">
            <v>41592</v>
          </cell>
          <cell r="F634">
            <v>9338.2</v>
          </cell>
          <cell r="G634" t="str">
            <v>HOGAR</v>
          </cell>
          <cell r="H634" t="str">
            <v>Yoselyn Arely Irias Cruz</v>
          </cell>
        </row>
        <row r="634">
          <cell r="J634">
            <v>34241</v>
          </cell>
          <cell r="K634" t="str">
            <v>TEGUCIGALPA MIRAFLORES-SEMANAL</v>
          </cell>
          <cell r="L634" t="str">
            <v>M</v>
          </cell>
          <cell r="M634" t="str">
            <v>Barrio el reparto  por abajo casa 2502, principal principal Tegucigalpa</v>
          </cell>
          <cell r="N634" t="str">
            <v>0715-1993-01123</v>
          </cell>
          <cell r="O634" t="str">
            <v>9834-4510</v>
          </cell>
        </row>
        <row r="634">
          <cell r="Q634" t="str">
            <v>200-02-10</v>
          </cell>
          <cell r="R634">
            <v>2528</v>
          </cell>
        </row>
        <row r="635">
          <cell r="B635">
            <v>3421</v>
          </cell>
          <cell r="C635" t="str">
            <v>Angel Rafael Corea  Ventura</v>
          </cell>
          <cell r="D635" t="str">
            <v>Auditor Junior</v>
          </cell>
          <cell r="E635">
            <v>41596</v>
          </cell>
          <cell r="F635">
            <v>21600</v>
          </cell>
          <cell r="G635" t="str">
            <v>AUDITORIA</v>
          </cell>
          <cell r="H635" t="str">
            <v>Alex Bladimir Caballero  Rivera</v>
          </cell>
        </row>
        <row r="635">
          <cell r="J635">
            <v>32602</v>
          </cell>
          <cell r="K635" t="str">
            <v>SAN PEDRO SULA-ADMINISTRACION</v>
          </cell>
          <cell r="L635" t="str">
            <v>M</v>
          </cell>
          <cell r="M635" t="str">
            <v>Col. Villaflorencia 7 y 8 avenida 19 calle B CASA # 17   </v>
          </cell>
          <cell r="N635" t="str">
            <v>1804-1989-01503</v>
          </cell>
          <cell r="O635" t="str">
            <v>3339-4680</v>
          </cell>
        </row>
        <row r="635">
          <cell r="Q635" t="str">
            <v>100-01-03</v>
          </cell>
          <cell r="R635">
            <v>2545</v>
          </cell>
        </row>
        <row r="636">
          <cell r="B636">
            <v>3422</v>
          </cell>
          <cell r="C636" t="str">
            <v>Norlam  Ramon  Galiano  Maldonado</v>
          </cell>
          <cell r="D636" t="str">
            <v>Vendedor Tienda</v>
          </cell>
          <cell r="E636">
            <v>41596</v>
          </cell>
          <cell r="F636">
            <v>233.3</v>
          </cell>
          <cell r="G636" t="str">
            <v>ELECTRO</v>
          </cell>
          <cell r="H636" t="str">
            <v>Ranses Ramon Sierra Andino</v>
          </cell>
        </row>
        <row r="636">
          <cell r="J636">
            <v>33184</v>
          </cell>
          <cell r="K636" t="str">
            <v>TEGUCIGALPA MIRAFLORES-COMISIONES SEMANAL</v>
          </cell>
          <cell r="L636" t="str">
            <v>M</v>
          </cell>
          <cell r="M636" t="str">
            <v>Col. Kennedy, casa 3823 Bloque D del comercio del comercio Tegucigalpa</v>
          </cell>
          <cell r="N636" t="str">
            <v>0307-1990-00142</v>
          </cell>
          <cell r="O636" t="str">
            <v>9629-2240</v>
          </cell>
        </row>
        <row r="636">
          <cell r="Q636" t="str">
            <v>200-02-11</v>
          </cell>
          <cell r="R636">
            <v>2546</v>
          </cell>
        </row>
        <row r="637">
          <cell r="B637">
            <v>3439</v>
          </cell>
          <cell r="C637" t="str">
            <v>Saskya Tedry Sanchez Martinez</v>
          </cell>
          <cell r="D637" t="str">
            <v>Cajera</v>
          </cell>
          <cell r="E637">
            <v>41645</v>
          </cell>
          <cell r="F637">
            <v>9600</v>
          </cell>
          <cell r="G637" t="str">
            <v>PUNTOS DE VENTA</v>
          </cell>
          <cell r="H637" t="str">
            <v>Victor Otoniel Rivera  Lopez</v>
          </cell>
        </row>
        <row r="637">
          <cell r="J637">
            <v>31979</v>
          </cell>
          <cell r="K637" t="str">
            <v>CEIBA-SEMANAL</v>
          </cell>
          <cell r="L637" t="str">
            <v>F</v>
          </cell>
          <cell r="M637" t="str">
            <v>Col. Carmen Elena casa #47   </v>
          </cell>
          <cell r="N637" t="str">
            <v>0501-1987-06687</v>
          </cell>
          <cell r="O637" t="str">
            <v>3382-4419</v>
          </cell>
        </row>
        <row r="637">
          <cell r="Q637" t="str">
            <v>200-06-13</v>
          </cell>
          <cell r="R637">
            <v>2562</v>
          </cell>
        </row>
        <row r="638">
          <cell r="B638">
            <v>3455</v>
          </cell>
          <cell r="C638" t="str">
            <v>Anny  Yosibel  Lopez  Rodriguez</v>
          </cell>
          <cell r="D638" t="str">
            <v>Auxiliar de Sala Hogar</v>
          </cell>
          <cell r="E638">
            <v>41603</v>
          </cell>
          <cell r="F638">
            <v>9338.2</v>
          </cell>
          <cell r="G638" t="str">
            <v>HOGAR</v>
          </cell>
          <cell r="H638" t="str">
            <v>Eder Alberto  Escalante  Lopez</v>
          </cell>
        </row>
        <row r="638">
          <cell r="J638">
            <v>33458</v>
          </cell>
          <cell r="K638" t="str">
            <v>TEGUCIGALPA METROMALL-SEMANAL</v>
          </cell>
          <cell r="L638" t="str">
            <v>F</v>
          </cell>
          <cell r="M638" t="str">
            <v>Col. san Francisco Casa 2801 Color Verde y Blanco x Carnaval   Tegucigalpa</v>
          </cell>
          <cell r="N638" t="str">
            <v>0801-1991-15675</v>
          </cell>
          <cell r="O638" t="str">
            <v>3373-6443</v>
          </cell>
        </row>
        <row r="638">
          <cell r="Q638" t="str">
            <v>200-03-10</v>
          </cell>
          <cell r="R638">
            <v>2563</v>
          </cell>
        </row>
        <row r="639">
          <cell r="B639">
            <v>3479</v>
          </cell>
          <cell r="C639" t="str">
            <v>Carlos Alberto  Herrera  Garcia</v>
          </cell>
          <cell r="D639" t="str">
            <v>Vendedor Tienda</v>
          </cell>
          <cell r="E639">
            <v>41605</v>
          </cell>
          <cell r="F639">
            <v>233.3</v>
          </cell>
          <cell r="G639" t="str">
            <v>ELECTRO</v>
          </cell>
          <cell r="H639" t="str">
            <v>Ranses Ramon Sierra Andino</v>
          </cell>
        </row>
        <row r="639">
          <cell r="J639">
            <v>31325</v>
          </cell>
          <cell r="K639" t="str">
            <v>TEGUCIGALPA MIRAFLORES-COMISIONES SEMANAL</v>
          </cell>
          <cell r="L639" t="str">
            <v>M</v>
          </cell>
          <cell r="M639" t="str">
            <v>Col San Miguel 1/2 arriba del centro de salud casa 5710 principal principal Tegucigalpa</v>
          </cell>
          <cell r="N639" t="str">
            <v>0801-1985-21350</v>
          </cell>
          <cell r="O639" t="str">
            <v>3389-5857</v>
          </cell>
        </row>
        <row r="639">
          <cell r="Q639" t="str">
            <v>200-02-11</v>
          </cell>
          <cell r="R639">
            <v>2564</v>
          </cell>
        </row>
        <row r="640">
          <cell r="B640">
            <v>3491</v>
          </cell>
          <cell r="C640" t="str">
            <v>Christine Marie Dip Nassar</v>
          </cell>
          <cell r="D640" t="str">
            <v>Jefe de Division Hogar</v>
          </cell>
          <cell r="E640">
            <v>41610</v>
          </cell>
          <cell r="F640">
            <v>15000</v>
          </cell>
          <cell r="G640" t="str">
            <v>HOGAR</v>
          </cell>
          <cell r="H640" t="str">
            <v>Hector Enrique Mercadal Zapata</v>
          </cell>
        </row>
        <row r="640">
          <cell r="J640">
            <v>32470</v>
          </cell>
          <cell r="K640" t="str">
            <v>CEIBA-ADMINISTRACION</v>
          </cell>
          <cell r="L640" t="str">
            <v>F</v>
          </cell>
          <cell r="M640" t="str">
            <v>Barrio Potrerilloa 4 calle sector 4   </v>
          </cell>
          <cell r="N640" t="str">
            <v>0101-1988-05776</v>
          </cell>
          <cell r="O640" t="str">
            <v>3389-5857</v>
          </cell>
        </row>
        <row r="640">
          <cell r="Q640" t="str">
            <v>200-06-10</v>
          </cell>
          <cell r="R640">
            <v>2567</v>
          </cell>
        </row>
        <row r="641">
          <cell r="B641">
            <v>3492</v>
          </cell>
          <cell r="C641" t="str">
            <v>Jose Feliciano Mejia Banegas</v>
          </cell>
          <cell r="D641" t="str">
            <v>Asistente de Mantenimiento</v>
          </cell>
          <cell r="E641">
            <v>41607</v>
          </cell>
          <cell r="F641">
            <v>9338.2</v>
          </cell>
          <cell r="G641" t="str">
            <v>MANTENIMIENTO</v>
          </cell>
          <cell r="H641" t="str">
            <v>Christine Marie Dip Nassar</v>
          </cell>
        </row>
        <row r="641">
          <cell r="J641">
            <v>31501</v>
          </cell>
          <cell r="K641" t="str">
            <v>CEIBA-SEMANAL</v>
          </cell>
          <cell r="L641" t="str">
            <v>M</v>
          </cell>
          <cell r="M641" t="str">
            <v>Barrio Principal avenida 2, segunda planta bloque # 1   </v>
          </cell>
          <cell r="N641" t="str">
            <v>0101-1986-00980</v>
          </cell>
          <cell r="O641" t="str">
            <v>8848-7163</v>
          </cell>
        </row>
        <row r="641">
          <cell r="Q641" t="str">
            <v>300-06-08</v>
          </cell>
          <cell r="R641">
            <v>2572</v>
          </cell>
        </row>
        <row r="642">
          <cell r="B642">
            <v>3494</v>
          </cell>
          <cell r="C642" t="str">
            <v>Gladys Alejandra Ramirez  Elizabeth</v>
          </cell>
          <cell r="D642" t="str">
            <v>Coodinador de RSE</v>
          </cell>
          <cell r="E642">
            <v>41611</v>
          </cell>
          <cell r="F642">
            <v>16200</v>
          </cell>
          <cell r="G642" t="str">
            <v>RESPONSABILIDAD SOCIAL</v>
          </cell>
          <cell r="H642" t="str">
            <v>Elisa  Mercedes Pineda Pineda</v>
          </cell>
        </row>
        <row r="642">
          <cell r="J642">
            <v>31903</v>
          </cell>
          <cell r="K642" t="str">
            <v>SAN PEDRO SULA-ADMINISTRACION</v>
          </cell>
          <cell r="L642" t="str">
            <v>F</v>
          </cell>
          <cell r="M642" t="str">
            <v>Col. Jardines del Valle   </v>
          </cell>
          <cell r="N642" t="str">
            <v>0501-1987-04239</v>
          </cell>
          <cell r="O642" t="str">
            <v>9927-1730</v>
          </cell>
        </row>
        <row r="642">
          <cell r="Q642" t="str">
            <v>300-01-21</v>
          </cell>
          <cell r="R642">
            <v>2574</v>
          </cell>
        </row>
        <row r="643">
          <cell r="B643">
            <v>3513</v>
          </cell>
          <cell r="C643" t="str">
            <v>Gregorio  Pineda Gomez</v>
          </cell>
          <cell r="D643" t="str">
            <v>Guardia de Residencia</v>
          </cell>
          <cell r="E643">
            <v>41634</v>
          </cell>
          <cell r="F643">
            <v>11610</v>
          </cell>
          <cell r="G643" t="str">
            <v>SEGURIDAD RESIDENCIA</v>
          </cell>
          <cell r="H643" t="str">
            <v>Celan Rodriguez  Sanchez</v>
          </cell>
        </row>
        <row r="643">
          <cell r="J643">
            <v>31962</v>
          </cell>
          <cell r="K643" t="str">
            <v>SAN PEDRO SULA-ADMINISTRACION</v>
          </cell>
          <cell r="L643" t="str">
            <v>M</v>
          </cell>
          <cell r="M643" t="str">
            <v>Barrio Santa Anita 2 calle 10-11avenida casa # 1082   </v>
          </cell>
          <cell r="N643" t="str">
            <v>1601-1987-00493</v>
          </cell>
          <cell r="O643" t="str">
            <v>9487-0542</v>
          </cell>
        </row>
        <row r="643">
          <cell r="Q643" t="str">
            <v>100-01-07</v>
          </cell>
          <cell r="R643">
            <v>2580</v>
          </cell>
        </row>
        <row r="644">
          <cell r="B644">
            <v>3515</v>
          </cell>
          <cell r="C644" t="str">
            <v>Karla  Patricia Abelar Burgos</v>
          </cell>
          <cell r="D644" t="str">
            <v>Gerente de Categoria</v>
          </cell>
          <cell r="E644">
            <v>41641</v>
          </cell>
          <cell r="F644">
            <v>40000</v>
          </cell>
          <cell r="G644" t="str">
            <v>COMPRAS</v>
          </cell>
          <cell r="H644" t="str">
            <v>Fernando De Leon Zaldivar Espinoza</v>
          </cell>
        </row>
        <row r="644">
          <cell r="J644">
            <v>28175</v>
          </cell>
          <cell r="K644" t="str">
            <v>SAN PEDRO SULA-ADMINISTRACION</v>
          </cell>
          <cell r="L644" t="str">
            <v>F</v>
          </cell>
          <cell r="M644" t="str">
            <v>Res. Villa Regina 1ra calle, casa # b -9 principal principal San Pedro Sula, N.E.</v>
          </cell>
          <cell r="N644" t="str">
            <v>0501-1977-01796</v>
          </cell>
          <cell r="O644" t="str">
            <v>9992-7032</v>
          </cell>
        </row>
        <row r="644">
          <cell r="Q644" t="str">
            <v>300-01-06</v>
          </cell>
          <cell r="R644">
            <v>2581</v>
          </cell>
        </row>
        <row r="645">
          <cell r="B645">
            <v>3516</v>
          </cell>
          <cell r="C645" t="str">
            <v>Mercedes Johanna  Oliva Garcia</v>
          </cell>
          <cell r="D645" t="str">
            <v>Vendedor Junior</v>
          </cell>
          <cell r="E645">
            <v>41641</v>
          </cell>
          <cell r="F645">
            <v>233.45</v>
          </cell>
          <cell r="G645" t="str">
            <v>ELECTRO</v>
          </cell>
          <cell r="H645" t="str">
            <v>Gina Maria  Aguirre Lanza</v>
          </cell>
        </row>
        <row r="645">
          <cell r="J645">
            <v>28644</v>
          </cell>
          <cell r="K645" t="str">
            <v>SAN PEDRO SULA SAN FERNANDO-COMISIONES SEMANAL</v>
          </cell>
          <cell r="L645" t="str">
            <v>F</v>
          </cell>
          <cell r="M645" t="str">
            <v>Col. El carmen  calle principal   </v>
          </cell>
          <cell r="N645" t="str">
            <v>0501-1978-06329</v>
          </cell>
          <cell r="O645" t="str">
            <v>3389-7218</v>
          </cell>
        </row>
        <row r="645">
          <cell r="Q645" t="str">
            <v>200-01-11</v>
          </cell>
          <cell r="R645">
            <v>2583</v>
          </cell>
        </row>
        <row r="646">
          <cell r="B646">
            <v>3525</v>
          </cell>
          <cell r="C646" t="str">
            <v>Dagoberto   Chacon  Varela</v>
          </cell>
          <cell r="D646" t="str">
            <v>Coordinador</v>
          </cell>
          <cell r="E646">
            <v>41655</v>
          </cell>
          <cell r="F646">
            <v>12020</v>
          </cell>
          <cell r="G646" t="str">
            <v>LOGISTICA MIRAFLORES</v>
          </cell>
          <cell r="H646" t="str">
            <v>Joel  David Espinoza Carballo</v>
          </cell>
        </row>
        <row r="646">
          <cell r="J646">
            <v>32480</v>
          </cell>
          <cell r="K646" t="str">
            <v>TEGUCIGALPA MIRAFLORES -ADMINISTRACION</v>
          </cell>
          <cell r="L646" t="str">
            <v>M</v>
          </cell>
          <cell r="M646" t="str">
            <v>Residencial la Canada, bloque b  casa 6315   Tegucigalpa</v>
          </cell>
          <cell r="N646" t="str">
            <v>0701-1988-00323</v>
          </cell>
          <cell r="O646" t="str">
            <v>3179-1410</v>
          </cell>
        </row>
        <row r="646">
          <cell r="Q646" t="str">
            <v>300-02-10</v>
          </cell>
          <cell r="R646">
            <v>2584</v>
          </cell>
        </row>
        <row r="647">
          <cell r="B647">
            <v>3529</v>
          </cell>
          <cell r="C647" t="str">
            <v>David Enrique Castillo Osorio</v>
          </cell>
          <cell r="D647" t="str">
            <v>Jefe de Implementación</v>
          </cell>
          <cell r="E647">
            <v>41655</v>
          </cell>
          <cell r="F647">
            <v>42211.68</v>
          </cell>
          <cell r="G647" t="str">
            <v>INFORMATICA</v>
          </cell>
          <cell r="H647" t="str">
            <v>Rafael Gustavo Ajuria  Cruz</v>
          </cell>
        </row>
        <row r="647">
          <cell r="J647">
            <v>26295</v>
          </cell>
          <cell r="K647" t="str">
            <v>SAN PEDRO SULA-ADMINISTRACION</v>
          </cell>
          <cell r="L647" t="str">
            <v>M</v>
          </cell>
          <cell r="M647" t="str">
            <v>Llanos de sula # 2, avenida 2 casa # 52   San Pedro Sula, N.E.</v>
          </cell>
          <cell r="N647" t="str">
            <v>0801-1971-00028</v>
          </cell>
          <cell r="O647" t="str">
            <v>9578-6861</v>
          </cell>
        </row>
        <row r="647">
          <cell r="Q647" t="str">
            <v>300-01-04</v>
          </cell>
          <cell r="R647">
            <v>2585</v>
          </cell>
        </row>
        <row r="648">
          <cell r="B648">
            <v>3531</v>
          </cell>
          <cell r="C648" t="str">
            <v>Erik Fabricio Pineda Linares</v>
          </cell>
          <cell r="D648" t="str">
            <v>Auxiliar de Logística</v>
          </cell>
          <cell r="E648">
            <v>41659</v>
          </cell>
          <cell r="F648">
            <v>9338.2</v>
          </cell>
          <cell r="G648" t="str">
            <v>INVENTARIOS</v>
          </cell>
          <cell r="H648" t="str">
            <v>Carlos Arturo Gutierrez Cuvas</v>
          </cell>
        </row>
        <row r="648">
          <cell r="J648">
            <v>33147</v>
          </cell>
          <cell r="K648" t="str">
            <v>SAN PEDRO SULA-SEMANAL SAN FERNANDO</v>
          </cell>
          <cell r="L648" t="str">
            <v>M</v>
          </cell>
          <cell r="M648" t="str">
            <v>Llanos de sula # 2, avenida 2 casa # 52   San Pedro Sula, N.E.</v>
          </cell>
          <cell r="N648" t="str">
            <v>1604-1990-00451</v>
          </cell>
          <cell r="O648" t="str">
            <v>9578-6861</v>
          </cell>
        </row>
        <row r="648">
          <cell r="Q648" t="str">
            <v>300-01-11</v>
          </cell>
          <cell r="R648">
            <v>2588</v>
          </cell>
        </row>
        <row r="649">
          <cell r="B649">
            <v>3536</v>
          </cell>
          <cell r="C649" t="str">
            <v>Bayron Josue Dubon Aguirre</v>
          </cell>
          <cell r="D649" t="str">
            <v>Surtidor</v>
          </cell>
          <cell r="E649">
            <v>41661</v>
          </cell>
          <cell r="F649">
            <v>9338.2</v>
          </cell>
          <cell r="G649" t="str">
            <v>DESPACHO CD</v>
          </cell>
          <cell r="H649" t="str">
            <v>Selvin Ramos  Ramos</v>
          </cell>
        </row>
        <row r="649">
          <cell r="J649">
            <v>34319</v>
          </cell>
          <cell r="K649" t="str">
            <v>SAN PEDRO SULA-SEMANAL SAN FERNANDO</v>
          </cell>
          <cell r="L649" t="str">
            <v>M</v>
          </cell>
          <cell r="M649" t="str">
            <v>Col. Brisas del Valle casa 958 calle principal   </v>
          </cell>
          <cell r="N649" t="str">
            <v>1618-1994-00080</v>
          </cell>
          <cell r="O649" t="str">
            <v>9827-7621</v>
          </cell>
        </row>
        <row r="649">
          <cell r="Q649" t="str">
            <v>300-05-23</v>
          </cell>
          <cell r="R649">
            <v>2589</v>
          </cell>
        </row>
        <row r="650">
          <cell r="B650">
            <v>3537</v>
          </cell>
          <cell r="C650" t="str">
            <v>Daniel Eduardo Flores Enamorado</v>
          </cell>
          <cell r="D650" t="str">
            <v>Despachador</v>
          </cell>
          <cell r="E650">
            <v>41661</v>
          </cell>
          <cell r="F650">
            <v>9600</v>
          </cell>
          <cell r="G650" t="str">
            <v>TRANSPORTE CD</v>
          </cell>
          <cell r="H650" t="str">
            <v>Jairo  Randolfo  Cornejo Zamora</v>
          </cell>
        </row>
        <row r="650">
          <cell r="J650">
            <v>34489</v>
          </cell>
          <cell r="K650" t="str">
            <v>SAN PEDRO SULA-SEMANAL SAN FERNANDO</v>
          </cell>
          <cell r="L650" t="str">
            <v>M</v>
          </cell>
          <cell r="M650" t="str">
            <v>Col. Pinedad 18 calle, 2 avenida, casa # 15   </v>
          </cell>
          <cell r="N650" t="str">
            <v>0512-1994-01021</v>
          </cell>
          <cell r="O650" t="str">
            <v>9462-0863</v>
          </cell>
        </row>
        <row r="650">
          <cell r="Q650" t="str">
            <v>300-05-22</v>
          </cell>
          <cell r="R650">
            <v>2592</v>
          </cell>
        </row>
        <row r="651">
          <cell r="B651">
            <v>3538</v>
          </cell>
          <cell r="C651" t="str">
            <v>Bayron Josue Castillo Diaz</v>
          </cell>
          <cell r="D651" t="str">
            <v>Surtidor</v>
          </cell>
          <cell r="E651">
            <v>41661</v>
          </cell>
          <cell r="F651">
            <v>9338.2</v>
          </cell>
          <cell r="G651" t="str">
            <v>INVENTARIO CD A</v>
          </cell>
          <cell r="H651" t="str">
            <v>Enrique Alberto  Jordan Barahona</v>
          </cell>
        </row>
        <row r="651">
          <cell r="J651">
            <v>33375</v>
          </cell>
          <cell r="K651" t="str">
            <v>SAN PEDRO SULA-SEMANAL SAN FERNANDO</v>
          </cell>
          <cell r="L651" t="str">
            <v>M</v>
          </cell>
          <cell r="M651" t="str">
            <v>Col. Lomas del Carmen 1 calle casa # 432   </v>
          </cell>
          <cell r="N651" t="str">
            <v>0501-2010-16665</v>
          </cell>
          <cell r="O651" t="str">
            <v>8853-2213</v>
          </cell>
        </row>
        <row r="651">
          <cell r="Q651" t="str">
            <v>300-05-16</v>
          </cell>
          <cell r="R651">
            <v>2594</v>
          </cell>
        </row>
        <row r="652">
          <cell r="B652">
            <v>3539</v>
          </cell>
          <cell r="C652" t="str">
            <v>Ariel Enrique Lopez Sanchez</v>
          </cell>
          <cell r="D652" t="str">
            <v>Auxiliar de Logística</v>
          </cell>
          <cell r="E652">
            <v>41661</v>
          </cell>
          <cell r="F652">
            <v>9338.2</v>
          </cell>
          <cell r="G652" t="str">
            <v>RECEPCION CD A</v>
          </cell>
          <cell r="H652" t="str">
            <v>Raul Antonio Sanchez  Castellanos</v>
          </cell>
        </row>
        <row r="652">
          <cell r="J652">
            <v>34233</v>
          </cell>
          <cell r="K652" t="str">
            <v>SAN PEDRO SULA-SEMANAL SAN FERNANDO</v>
          </cell>
          <cell r="L652" t="str">
            <v>M</v>
          </cell>
          <cell r="M652" t="str">
            <v>Col. Planes de Calpules 27 calle bloque 5   </v>
          </cell>
          <cell r="N652" t="str">
            <v>0501-1993-11045</v>
          </cell>
          <cell r="O652" t="str">
            <v>9774-4956</v>
          </cell>
        </row>
        <row r="652">
          <cell r="Q652" t="str">
            <v>300-05-25</v>
          </cell>
          <cell r="R652">
            <v>2598</v>
          </cell>
        </row>
        <row r="653">
          <cell r="B653">
            <v>3540</v>
          </cell>
          <cell r="C653" t="str">
            <v>Ludwin Mauricio Segura Zapata</v>
          </cell>
          <cell r="D653" t="str">
            <v>Surtidor</v>
          </cell>
          <cell r="E653">
            <v>41661</v>
          </cell>
          <cell r="F653">
            <v>9338.2</v>
          </cell>
          <cell r="G653" t="str">
            <v>DESPACHO CD</v>
          </cell>
          <cell r="H653" t="str">
            <v>Selvin Ramos  Ramos</v>
          </cell>
        </row>
        <row r="653">
          <cell r="J653">
            <v>31796</v>
          </cell>
          <cell r="K653" t="str">
            <v>SAN PEDRO SULA-SEMANAL SAN FERNANDO</v>
          </cell>
          <cell r="L653" t="str">
            <v>M</v>
          </cell>
          <cell r="M653" t="str">
            <v>Col. Villas del Sol casa # 13 4 calle   </v>
          </cell>
          <cell r="N653" t="str">
            <v>0105-1987-00060</v>
          </cell>
          <cell r="O653" t="str">
            <v>9498-7291</v>
          </cell>
        </row>
        <row r="653">
          <cell r="Q653" t="str">
            <v>300-05-23</v>
          </cell>
          <cell r="R653">
            <v>2601</v>
          </cell>
        </row>
        <row r="654">
          <cell r="B654">
            <v>3541</v>
          </cell>
          <cell r="C654" t="str">
            <v>Jorge Alberto Peña Saravia</v>
          </cell>
          <cell r="D654" t="str">
            <v>Surtidor</v>
          </cell>
          <cell r="E654">
            <v>41661</v>
          </cell>
          <cell r="F654">
            <v>9338.2</v>
          </cell>
          <cell r="G654" t="str">
            <v>DESPACHO CD</v>
          </cell>
          <cell r="H654" t="str">
            <v>Selvin Ramos  Ramos</v>
          </cell>
        </row>
        <row r="654">
          <cell r="J654">
            <v>33050</v>
          </cell>
          <cell r="K654" t="str">
            <v>SAN PEDRO SULA-SEMANAL SAN FERNANDO</v>
          </cell>
          <cell r="L654" t="str">
            <v>M</v>
          </cell>
          <cell r="M654" t="str">
            <v>Col. Casa Quemada   </v>
          </cell>
          <cell r="N654" t="str">
            <v>0501-1990-07456</v>
          </cell>
          <cell r="O654" t="str">
            <v>9785-9875</v>
          </cell>
        </row>
        <row r="654">
          <cell r="Q654" t="str">
            <v>300-05-23</v>
          </cell>
          <cell r="R654">
            <v>2610</v>
          </cell>
        </row>
        <row r="655">
          <cell r="B655">
            <v>3542</v>
          </cell>
          <cell r="C655" t="str">
            <v>Ana Yamileth Arevalo Melgar</v>
          </cell>
          <cell r="D655" t="str">
            <v>Cajera</v>
          </cell>
          <cell r="E655">
            <v>41659</v>
          </cell>
          <cell r="F655">
            <v>9600</v>
          </cell>
          <cell r="G655" t="str">
            <v>PUNTOS DE VENTA</v>
          </cell>
          <cell r="H655" t="str">
            <v>Victor Otoniel Rivera  Lopez</v>
          </cell>
        </row>
        <row r="655">
          <cell r="J655">
            <v>33330</v>
          </cell>
          <cell r="K655" t="str">
            <v>CEIBA-SEMANAL</v>
          </cell>
          <cell r="L655" t="str">
            <v>F</v>
          </cell>
          <cell r="M655" t="str">
            <v>Col. Palmira   </v>
          </cell>
          <cell r="N655" t="str">
            <v>1804-1991-01698</v>
          </cell>
          <cell r="O655" t="str">
            <v>9908-9637</v>
          </cell>
        </row>
        <row r="655">
          <cell r="Q655" t="str">
            <v>200-06-13</v>
          </cell>
          <cell r="R655">
            <v>2611</v>
          </cell>
        </row>
        <row r="656">
          <cell r="B656">
            <v>3558</v>
          </cell>
          <cell r="C656" t="str">
            <v>Siria Iveth Lopez Andino</v>
          </cell>
          <cell r="D656" t="str">
            <v>Jefe de Mercadeo</v>
          </cell>
          <cell r="E656">
            <v>41666</v>
          </cell>
          <cell r="F656">
            <v>30240</v>
          </cell>
          <cell r="G656" t="str">
            <v>MERCADEO</v>
          </cell>
          <cell r="H656" t="str">
            <v>Wesley  Mauricio Contreras Rodezno</v>
          </cell>
        </row>
        <row r="656">
          <cell r="J656">
            <v>30446</v>
          </cell>
          <cell r="K656" t="str">
            <v>SAN PEDRO SULA-ADMINISTRACION</v>
          </cell>
          <cell r="L656" t="str">
            <v>F</v>
          </cell>
          <cell r="M656" t="str">
            <v>Res. Real del puente casa # Q-15   </v>
          </cell>
          <cell r="N656" t="str">
            <v>0501-1983-04479</v>
          </cell>
          <cell r="O656" t="str">
            <v>9836-3283</v>
          </cell>
        </row>
        <row r="656">
          <cell r="Q656" t="str">
            <v>200-01-02</v>
          </cell>
          <cell r="R656">
            <v>2616</v>
          </cell>
        </row>
        <row r="657">
          <cell r="B657">
            <v>3559</v>
          </cell>
          <cell r="C657" t="str">
            <v>Karen  Suyapa Vasquez  Avila</v>
          </cell>
          <cell r="D657" t="str">
            <v>Auxiliar de Resurtido</v>
          </cell>
          <cell r="E657">
            <v>41668</v>
          </cell>
          <cell r="F657">
            <v>9338.2</v>
          </cell>
          <cell r="G657" t="str">
            <v>MODA Y DEPORTES</v>
          </cell>
          <cell r="H657" t="str">
            <v>Fernando  Josue  Godoy  Lezama</v>
          </cell>
        </row>
        <row r="657">
          <cell r="J657">
            <v>32180</v>
          </cell>
          <cell r="K657" t="str">
            <v>TEGUCIGALPA MIRAFLORES-SEMANAL</v>
          </cell>
          <cell r="L657" t="str">
            <v>F</v>
          </cell>
          <cell r="M657" t="str">
            <v>Barrio San Rafael Contiguo a Hotel Honduras Maya frente peki   Tegucigalpa</v>
          </cell>
          <cell r="N657" t="str">
            <v>0816-1988-00164</v>
          </cell>
          <cell r="O657" t="str">
            <v>3182-9292</v>
          </cell>
        </row>
        <row r="657">
          <cell r="Q657" t="str">
            <v>200-02-12</v>
          </cell>
          <cell r="R657">
            <v>2619</v>
          </cell>
        </row>
        <row r="658">
          <cell r="B658">
            <v>3562</v>
          </cell>
          <cell r="C658" t="str">
            <v>Santos Arnoldo Buezo Lopez</v>
          </cell>
          <cell r="D658" t="str">
            <v>Vendedor Junior</v>
          </cell>
          <cell r="E658">
            <v>41729</v>
          </cell>
          <cell r="F658">
            <v>233.45</v>
          </cell>
          <cell r="G658" t="str">
            <v>ELECTRO</v>
          </cell>
          <cell r="H658" t="str">
            <v>Gina Maria  Aguirre Lanza</v>
          </cell>
        </row>
        <row r="658">
          <cell r="J658">
            <v>33723</v>
          </cell>
          <cell r="K658" t="str">
            <v>SAN PEDRO SULA SAN FERNANDO-COMISIONES SEMANAL</v>
          </cell>
          <cell r="L658" t="str">
            <v>M</v>
          </cell>
          <cell r="M658" t="str">
            <v>Col. Sandoval casa # 17   </v>
          </cell>
          <cell r="N658" t="str">
            <v>0501-1992-04583</v>
          </cell>
          <cell r="O658" t="str">
            <v>9949-4621</v>
          </cell>
        </row>
        <row r="658">
          <cell r="Q658" t="str">
            <v>200-01-11</v>
          </cell>
          <cell r="R658">
            <v>2621</v>
          </cell>
        </row>
        <row r="659">
          <cell r="B659">
            <v>3563</v>
          </cell>
          <cell r="C659" t="str">
            <v>Derik David Vallejo Reyes</v>
          </cell>
          <cell r="D659" t="str">
            <v>Vendedor Tienda</v>
          </cell>
          <cell r="E659">
            <v>41673</v>
          </cell>
          <cell r="F659">
            <v>200</v>
          </cell>
          <cell r="G659" t="str">
            <v>ELECTRO</v>
          </cell>
          <cell r="H659" t="str">
            <v>Ranses Ramon Sierra Andino</v>
          </cell>
        </row>
        <row r="659">
          <cell r="J659">
            <v>32633</v>
          </cell>
          <cell r="K659" t="str">
            <v>TEGUCIGALPA MIRAFLORES-COMISIONES SEMANAL</v>
          </cell>
          <cell r="L659" t="str">
            <v>M</v>
          </cell>
          <cell r="M659" t="str">
            <v>Altos de los laureles, sexta calle sector 1   Tegucigalpa</v>
          </cell>
          <cell r="N659" t="str">
            <v>0801-1987-09739</v>
          </cell>
          <cell r="O659" t="str">
            <v>9722-7036</v>
          </cell>
        </row>
        <row r="659">
          <cell r="Q659" t="str">
            <v>200-02-11</v>
          </cell>
          <cell r="R659">
            <v>2626</v>
          </cell>
        </row>
        <row r="660">
          <cell r="B660">
            <v>3564</v>
          </cell>
          <cell r="C660" t="str">
            <v>Dunia  Mariela Veliz  Ruiz</v>
          </cell>
          <cell r="D660" t="str">
            <v>Coordinador Tienda Apple</v>
          </cell>
          <cell r="E660">
            <v>41673</v>
          </cell>
          <cell r="F660">
            <v>11000</v>
          </cell>
          <cell r="G660" t="str">
            <v>TIENDA SUPERSTORE MIRAFLORES</v>
          </cell>
          <cell r="H660" t="str">
            <v>Ranses Ramon Sierra Andino</v>
          </cell>
        </row>
        <row r="660">
          <cell r="J660">
            <v>32295</v>
          </cell>
          <cell r="K660" t="str">
            <v>TEGUCIGALPA MIRAFLORES -ADMINISTRACION</v>
          </cell>
          <cell r="L660" t="str">
            <v>F</v>
          </cell>
          <cell r="M660" t="str">
            <v>Col. la felicidad 4ta calle esquina opuesta a esc. espana   Tegucigalpa</v>
          </cell>
          <cell r="N660" t="str">
            <v>0801-1988-09555</v>
          </cell>
          <cell r="O660" t="str">
            <v>9622-8515</v>
          </cell>
        </row>
        <row r="660">
          <cell r="Q660" t="str">
            <v>200-02-09</v>
          </cell>
          <cell r="R660">
            <v>2638</v>
          </cell>
        </row>
        <row r="661">
          <cell r="B661">
            <v>3568</v>
          </cell>
          <cell r="C661" t="str">
            <v>Esdras  Anibal  Barahona  Sanchez</v>
          </cell>
          <cell r="D661" t="str">
            <v>Vendedor Junior</v>
          </cell>
          <cell r="E661">
            <v>41673</v>
          </cell>
          <cell r="F661">
            <v>233.45</v>
          </cell>
          <cell r="G661" t="str">
            <v>ELECTRO</v>
          </cell>
          <cell r="H661" t="str">
            <v>Aixa Alessandra Rivera Castillo</v>
          </cell>
        </row>
        <row r="661">
          <cell r="J661">
            <v>33498</v>
          </cell>
          <cell r="K661" t="str">
            <v>TEGUCIGALPA METROMALL-COMISIONES SEMANAL</v>
          </cell>
          <cell r="L661" t="str">
            <v>M</v>
          </cell>
          <cell r="M661" t="str">
            <v>Barrio Belen atras de 4ta estacion  casa 1019   Tegucigalpa</v>
          </cell>
          <cell r="N661" t="str">
            <v>1505-1991-00676</v>
          </cell>
          <cell r="O661" t="str">
            <v>9694-2235</v>
          </cell>
        </row>
        <row r="661">
          <cell r="Q661" t="str">
            <v>200-03-11</v>
          </cell>
          <cell r="R661">
            <v>2647</v>
          </cell>
        </row>
        <row r="662">
          <cell r="B662">
            <v>3569</v>
          </cell>
          <cell r="C662" t="str">
            <v>Omar Eduardo   Duron  Amador</v>
          </cell>
          <cell r="D662" t="str">
            <v>Vendedor Junior</v>
          </cell>
          <cell r="E662">
            <v>41673</v>
          </cell>
          <cell r="F662">
            <v>233.35</v>
          </cell>
          <cell r="G662" t="str">
            <v>ELECTRO</v>
          </cell>
          <cell r="H662" t="str">
            <v>Aixa Alessandra Rivera Castillo</v>
          </cell>
        </row>
        <row r="662">
          <cell r="J662">
            <v>32988</v>
          </cell>
          <cell r="K662" t="str">
            <v>TEGUCIGALPA METROMALL-COMISIONES SEMANAL</v>
          </cell>
          <cell r="L662" t="str">
            <v>M</v>
          </cell>
          <cell r="M662" t="str">
            <v>Barrio el bosque,calle de adoquin, ave. lomas de samara   Tegucigalpa</v>
          </cell>
          <cell r="N662" t="str">
            <v>0801-1990-15116</v>
          </cell>
          <cell r="O662" t="str">
            <v>3391-1442</v>
          </cell>
        </row>
        <row r="662">
          <cell r="Q662" t="str">
            <v>200-03-11</v>
          </cell>
          <cell r="R662">
            <v>2651</v>
          </cell>
        </row>
        <row r="663">
          <cell r="B663">
            <v>3570</v>
          </cell>
          <cell r="C663" t="str">
            <v>Fabiana  Catania  Casanova  Velasquez</v>
          </cell>
          <cell r="D663" t="str">
            <v>Vendedor Mayorista</v>
          </cell>
          <cell r="E663">
            <v>41673</v>
          </cell>
          <cell r="F663">
            <v>233.3</v>
          </cell>
          <cell r="G663" t="str">
            <v>VENTAS MAYOREO SALA</v>
          </cell>
          <cell r="H663" t="str">
            <v>Oscar Orlando Bonilla Osorto</v>
          </cell>
        </row>
        <row r="663">
          <cell r="J663">
            <v>31886</v>
          </cell>
          <cell r="K663" t="str">
            <v>TEGUCIGALPA MIRAFLORES-COMISIONES SEMANAL</v>
          </cell>
          <cell r="L663" t="str">
            <v>F</v>
          </cell>
          <cell r="M663" t="str">
            <v>Col. altos de santa rosa, Bloque G, casa 13   Tegucigalpa</v>
          </cell>
          <cell r="N663" t="str">
            <v>0801-1993-08564</v>
          </cell>
          <cell r="O663" t="str">
            <v>8813-7250</v>
          </cell>
        </row>
        <row r="663">
          <cell r="Q663" t="str">
            <v>200-02-06</v>
          </cell>
          <cell r="R663">
            <v>2652</v>
          </cell>
        </row>
        <row r="664">
          <cell r="B664">
            <v>3573</v>
          </cell>
          <cell r="C664" t="str">
            <v>Isaias  Lopez Pinto</v>
          </cell>
          <cell r="D664" t="str">
            <v>Oficial de Seguridad</v>
          </cell>
          <cell r="E664">
            <v>41673</v>
          </cell>
          <cell r="F664">
            <v>9338.2</v>
          </cell>
          <cell r="G664" t="str">
            <v>SEGURIDAD INTERNA CEIBA</v>
          </cell>
          <cell r="H664" t="str">
            <v>Juan  Jose Valeriano Zavala</v>
          </cell>
        </row>
        <row r="664">
          <cell r="J664">
            <v>34075</v>
          </cell>
          <cell r="K664" t="str">
            <v>CEIBA-SEMANAL</v>
          </cell>
          <cell r="L664" t="str">
            <v>M</v>
          </cell>
          <cell r="M664" t="str">
            <v>Los sanjuanes sector las delicias   </v>
          </cell>
          <cell r="N664" t="str">
            <v>0105-2005-00880</v>
          </cell>
          <cell r="O664" t="str">
            <v>9946-3733</v>
          </cell>
        </row>
        <row r="664">
          <cell r="Q664" t="str">
            <v>100-06-02</v>
          </cell>
          <cell r="R664">
            <v>2660</v>
          </cell>
        </row>
        <row r="665">
          <cell r="B665">
            <v>3576</v>
          </cell>
          <cell r="C665" t="str">
            <v>German Omar Fuentes Vasquez</v>
          </cell>
          <cell r="D665" t="str">
            <v>Surtidor</v>
          </cell>
          <cell r="E665">
            <v>41677</v>
          </cell>
          <cell r="F665">
            <v>9338.2</v>
          </cell>
          <cell r="G665" t="str">
            <v>DESPACHO CD</v>
          </cell>
          <cell r="H665" t="str">
            <v>Selvin Ramos  Ramos</v>
          </cell>
        </row>
        <row r="665">
          <cell r="J665">
            <v>33301</v>
          </cell>
          <cell r="K665" t="str">
            <v>SAN PEDRO SULA-SEMANAL SAN FERNANDO</v>
          </cell>
          <cell r="L665" t="str">
            <v>M</v>
          </cell>
          <cell r="M665" t="str">
            <v>Barrio Cabañas 10 calle 11 y 12 avenida   </v>
          </cell>
          <cell r="N665" t="str">
            <v>1402-1991-00090</v>
          </cell>
          <cell r="O665" t="str">
            <v>9545-6972</v>
          </cell>
        </row>
        <row r="665">
          <cell r="Q665" t="str">
            <v>300-05-23</v>
          </cell>
          <cell r="R665">
            <v>2664</v>
          </cell>
        </row>
        <row r="666">
          <cell r="B666">
            <v>3577</v>
          </cell>
          <cell r="C666" t="str">
            <v>Josue Lizandro Funez Zelaya</v>
          </cell>
          <cell r="D666" t="str">
            <v>Surtidor</v>
          </cell>
          <cell r="E666">
            <v>41677</v>
          </cell>
          <cell r="F666">
            <v>9338.2</v>
          </cell>
          <cell r="G666" t="str">
            <v>DESPACHO CD</v>
          </cell>
          <cell r="H666" t="str">
            <v>Selvin Ramos  Ramos</v>
          </cell>
        </row>
        <row r="666">
          <cell r="J666">
            <v>33402</v>
          </cell>
          <cell r="K666" t="str">
            <v>SAN PEDRO SULA-SEMANAL SAN FERNANDO</v>
          </cell>
          <cell r="L666" t="str">
            <v>M</v>
          </cell>
          <cell r="M666" t="str">
            <v>Col. Santa martha calle principal   </v>
          </cell>
          <cell r="N666" t="str">
            <v>0511-1991-00959</v>
          </cell>
          <cell r="O666" t="str">
            <v>9651-5513</v>
          </cell>
        </row>
        <row r="666">
          <cell r="Q666" t="str">
            <v>300-05-23</v>
          </cell>
          <cell r="R666">
            <v>2671</v>
          </cell>
        </row>
        <row r="667">
          <cell r="B667">
            <v>3578</v>
          </cell>
          <cell r="C667" t="str">
            <v>Jonathan David Velasquez Velasquez</v>
          </cell>
          <cell r="D667" t="str">
            <v>Surtidor</v>
          </cell>
          <cell r="E667">
            <v>41677</v>
          </cell>
          <cell r="F667">
            <v>9338.2</v>
          </cell>
          <cell r="G667" t="str">
            <v>DESPACHO CD</v>
          </cell>
          <cell r="H667" t="str">
            <v>Selvin Ramos  Ramos</v>
          </cell>
        </row>
        <row r="667">
          <cell r="J667">
            <v>34712</v>
          </cell>
          <cell r="K667" t="str">
            <v>SAN PEDRO SULA-SEMANAL SAN FERNANDO</v>
          </cell>
          <cell r="L667" t="str">
            <v>M</v>
          </cell>
          <cell r="M667" t="str">
            <v>Col. Ciudad Nueva casa # 122   </v>
          </cell>
          <cell r="N667" t="str">
            <v>0501-1995-03090</v>
          </cell>
          <cell r="O667" t="str">
            <v>9926-8413</v>
          </cell>
        </row>
        <row r="667">
          <cell r="Q667" t="str">
            <v>300-05-23</v>
          </cell>
          <cell r="R667">
            <v>2672</v>
          </cell>
        </row>
        <row r="668">
          <cell r="B668">
            <v>3580</v>
          </cell>
          <cell r="C668" t="str">
            <v>Josue David Matute Carcamo</v>
          </cell>
          <cell r="D668" t="str">
            <v>Auxiliar de Logística</v>
          </cell>
          <cell r="E668">
            <v>41677</v>
          </cell>
          <cell r="F668">
            <v>9338.2</v>
          </cell>
          <cell r="G668" t="str">
            <v>INVENTARIO PEDREGAL</v>
          </cell>
          <cell r="H668" t="str">
            <v>Elvin  Oswaldo Canales Gonzalez</v>
          </cell>
        </row>
        <row r="668">
          <cell r="J668">
            <v>33865</v>
          </cell>
          <cell r="K668" t="str">
            <v>SAN PEDRO SULA -SEMANAL PEDREGAL</v>
          </cell>
          <cell r="L668" t="str">
            <v>M</v>
          </cell>
          <cell r="M668" t="str">
            <v>Col. Guillen 32 calle casa # 22 bloque # 17   </v>
          </cell>
          <cell r="N668" t="str">
            <v>0501-2004-07170</v>
          </cell>
          <cell r="O668" t="str">
            <v>9793-6558</v>
          </cell>
        </row>
        <row r="668">
          <cell r="Q668" t="str">
            <v>300-04-11</v>
          </cell>
          <cell r="R668">
            <v>2680</v>
          </cell>
        </row>
        <row r="669">
          <cell r="B669">
            <v>3584</v>
          </cell>
          <cell r="C669" t="str">
            <v>Heber Leonel  Palma Mondragon</v>
          </cell>
          <cell r="D669" t="str">
            <v>Vendedor Junior Moda/Deportes</v>
          </cell>
          <cell r="E669">
            <v>41682</v>
          </cell>
          <cell r="F669">
            <v>233.45</v>
          </cell>
          <cell r="G669" t="str">
            <v>MODA Y DEPORTES</v>
          </cell>
          <cell r="H669" t="str">
            <v>Ilsa  Maribel Peraza  Turcios</v>
          </cell>
        </row>
        <row r="669">
          <cell r="J669">
            <v>34601</v>
          </cell>
          <cell r="K669" t="str">
            <v>SAN PEDRO SULA PEDREGAL-COMISIONES SEMANAL</v>
          </cell>
          <cell r="L669" t="str">
            <v>M</v>
          </cell>
          <cell r="M669" t="str">
            <v>Col. Valle de Sula # 2, 27 calle 15 y 16ave.   </v>
          </cell>
          <cell r="N669" t="str">
            <v>0806-1995-00004</v>
          </cell>
          <cell r="O669" t="str">
            <v>9891-1135</v>
          </cell>
        </row>
        <row r="669">
          <cell r="Q669" t="str">
            <v>200-04-12</v>
          </cell>
          <cell r="R669">
            <v>2708</v>
          </cell>
        </row>
        <row r="670">
          <cell r="B670">
            <v>3585</v>
          </cell>
          <cell r="C670" t="str">
            <v>Kelin Yobany Gomez Alvarado</v>
          </cell>
          <cell r="D670" t="str">
            <v>Surtidor</v>
          </cell>
          <cell r="E670">
            <v>41682</v>
          </cell>
          <cell r="F670">
            <v>9338.2</v>
          </cell>
          <cell r="G670" t="str">
            <v>DESPACHO CD</v>
          </cell>
          <cell r="H670" t="str">
            <v>Selvin Ramos  Ramos</v>
          </cell>
        </row>
        <row r="670">
          <cell r="J670">
            <v>34463</v>
          </cell>
          <cell r="K670" t="str">
            <v>SAN PEDRO SULA-SEMANAL SAN FERNANDO</v>
          </cell>
          <cell r="L670" t="str">
            <v>M</v>
          </cell>
          <cell r="M670" t="str">
            <v>Col. Lomas del carmen calle principal casa # 47   </v>
          </cell>
          <cell r="N670" t="str">
            <v>0709-1994-00076</v>
          </cell>
          <cell r="O670" t="str">
            <v>9774-1923</v>
          </cell>
        </row>
        <row r="670">
          <cell r="Q670" t="str">
            <v>300-05-23</v>
          </cell>
          <cell r="R670">
            <v>2710</v>
          </cell>
        </row>
        <row r="671">
          <cell r="B671">
            <v>3586</v>
          </cell>
          <cell r="C671" t="str">
            <v>Kevin David Barrientos Miranda</v>
          </cell>
          <cell r="D671" t="str">
            <v>Operador de Montacarga</v>
          </cell>
          <cell r="E671">
            <v>41682</v>
          </cell>
          <cell r="F671">
            <v>9720</v>
          </cell>
          <cell r="G671" t="str">
            <v>RECEPCION CD B</v>
          </cell>
          <cell r="H671" t="str">
            <v>Francisco Nahum Cartagena  Reyes</v>
          </cell>
        </row>
        <row r="671">
          <cell r="J671">
            <v>33573</v>
          </cell>
          <cell r="K671" t="str">
            <v>SAN PEDRO SULA-SEMANAL SAN FERNANDO</v>
          </cell>
          <cell r="L671" t="str">
            <v>M</v>
          </cell>
          <cell r="M671" t="str">
            <v>Barrio El Porvenir sector Lomas del Carmen   </v>
          </cell>
          <cell r="N671" t="str">
            <v>1622-1992-00004</v>
          </cell>
          <cell r="O671" t="str">
            <v>9550-8006</v>
          </cell>
        </row>
        <row r="671">
          <cell r="Q671" t="str">
            <v>300-05-27</v>
          </cell>
          <cell r="R671">
            <v>2716</v>
          </cell>
        </row>
        <row r="672">
          <cell r="B672">
            <v>3587</v>
          </cell>
          <cell r="C672" t="str">
            <v>Ludwin  Santos Mata Barrera</v>
          </cell>
          <cell r="D672" t="str">
            <v>Surtidor</v>
          </cell>
          <cell r="E672">
            <v>41682</v>
          </cell>
          <cell r="F672">
            <v>9338.2</v>
          </cell>
          <cell r="G672" t="str">
            <v>DESPACHO CD</v>
          </cell>
          <cell r="H672" t="str">
            <v>Selvin Ramos  Ramos</v>
          </cell>
        </row>
        <row r="672">
          <cell r="J672">
            <v>32537</v>
          </cell>
          <cell r="K672" t="str">
            <v>SAN PEDRO SULA-SEMANAL SAN FERNANDO</v>
          </cell>
          <cell r="L672" t="str">
            <v>M</v>
          </cell>
          <cell r="M672" t="str">
            <v>Col. La Providencia, carretera hacia Villanueva   </v>
          </cell>
          <cell r="N672" t="str">
            <v>1613-1989-00407</v>
          </cell>
          <cell r="O672" t="str">
            <v>9779-1609</v>
          </cell>
        </row>
        <row r="672">
          <cell r="Q672" t="str">
            <v>300-05-23</v>
          </cell>
          <cell r="R672">
            <v>2721</v>
          </cell>
        </row>
        <row r="673">
          <cell r="B673">
            <v>3588</v>
          </cell>
          <cell r="C673" t="str">
            <v>Roberto Carlos Benitez Sabillon</v>
          </cell>
          <cell r="D673" t="str">
            <v>Auxiliar de Logística</v>
          </cell>
          <cell r="E673">
            <v>41682</v>
          </cell>
          <cell r="F673">
            <v>9338.2</v>
          </cell>
          <cell r="G673" t="str">
            <v>INVENTARIO CD C</v>
          </cell>
          <cell r="H673" t="str">
            <v>Francisco Nahum Cartagena  Reyes</v>
          </cell>
        </row>
        <row r="673">
          <cell r="J673">
            <v>32846</v>
          </cell>
          <cell r="K673" t="str">
            <v>SAN PEDRO SULA-SEMANAL SAN FERNANDO</v>
          </cell>
          <cell r="L673" t="str">
            <v>M</v>
          </cell>
          <cell r="M673" t="str">
            <v>Col. San Jorge sector Cofradia   </v>
          </cell>
          <cell r="N673" t="str">
            <v>1621-1990-00028</v>
          </cell>
          <cell r="O673" t="str">
            <v>9765-5261</v>
          </cell>
        </row>
        <row r="673">
          <cell r="Q673" t="str">
            <v>300-05-18</v>
          </cell>
          <cell r="R673">
            <v>2725</v>
          </cell>
        </row>
        <row r="674">
          <cell r="B674">
            <v>3589</v>
          </cell>
          <cell r="C674" t="str">
            <v>Joel Antonio Lopez  Reyes</v>
          </cell>
          <cell r="D674" t="str">
            <v>Auxiliar de Logística</v>
          </cell>
          <cell r="E674">
            <v>41682</v>
          </cell>
          <cell r="F674">
            <v>9338.2</v>
          </cell>
          <cell r="G674" t="str">
            <v>RECEPCION CD A</v>
          </cell>
          <cell r="H674" t="str">
            <v>Raul Antonio Sanchez  Castellanos</v>
          </cell>
        </row>
        <row r="674">
          <cell r="J674">
            <v>31214</v>
          </cell>
          <cell r="K674" t="str">
            <v>SAN PEDRO SULA-SEMANAL SAN FERNANDO</v>
          </cell>
          <cell r="L674" t="str">
            <v>M</v>
          </cell>
          <cell r="M674" t="str">
            <v>Col. Planes de Calpules   </v>
          </cell>
          <cell r="N674" t="str">
            <v>0512-1985-00969</v>
          </cell>
          <cell r="O674" t="str">
            <v>9572-8172</v>
          </cell>
        </row>
        <row r="674">
          <cell r="Q674" t="str">
            <v>300-05-25</v>
          </cell>
          <cell r="R674">
            <v>2727</v>
          </cell>
        </row>
        <row r="675">
          <cell r="B675">
            <v>3596</v>
          </cell>
          <cell r="C675" t="str">
            <v>Alejandro Portal Castillo Ordoñez</v>
          </cell>
          <cell r="D675" t="str">
            <v>Oficial de Seguridad</v>
          </cell>
          <cell r="E675">
            <v>41690</v>
          </cell>
          <cell r="F675">
            <v>9338.2</v>
          </cell>
          <cell r="G675" t="str">
            <v>SEGURIDAD PEDREGAL</v>
          </cell>
          <cell r="H675" t="str">
            <v>Celan Rodriguez  Sanchez</v>
          </cell>
        </row>
        <row r="675">
          <cell r="J675">
            <v>32530</v>
          </cell>
          <cell r="K675" t="str">
            <v>SAN PEDRO SULA -SEMANAL PEDREGAL</v>
          </cell>
          <cell r="L675" t="str">
            <v>M</v>
          </cell>
          <cell r="M675" t="str">
            <v>Los Laureles casa # 240 sector Rivera   </v>
          </cell>
          <cell r="N675" t="str">
            <v>0501-1989-01319</v>
          </cell>
          <cell r="O675" t="str">
            <v>9958-6474</v>
          </cell>
        </row>
        <row r="675">
          <cell r="Q675" t="str">
            <v>100-04-01</v>
          </cell>
          <cell r="R675">
            <v>2729</v>
          </cell>
        </row>
        <row r="676">
          <cell r="B676">
            <v>3606</v>
          </cell>
          <cell r="C676" t="str">
            <v>Cristhian  Ariel  Ortiz  Cruz</v>
          </cell>
          <cell r="D676" t="str">
            <v>Auxiliar Sala Moda/Deportes</v>
          </cell>
          <cell r="E676">
            <v>41722</v>
          </cell>
          <cell r="F676">
            <v>9338.2</v>
          </cell>
          <cell r="G676" t="str">
            <v>MODA Y DEPORTES</v>
          </cell>
          <cell r="H676" t="str">
            <v>Ingrid Lorena Carranza  Oliva</v>
          </cell>
        </row>
        <row r="676">
          <cell r="J676">
            <v>34360</v>
          </cell>
          <cell r="K676" t="str">
            <v>TEGUCIGALPA METROMALL-SEMANAL</v>
          </cell>
          <cell r="L676" t="str">
            <v>M</v>
          </cell>
          <cell r="M676" t="str">
            <v>Col. Nueva Esperanza frente a comercial Lulu  casa 3021 Principal Principal Tegucigalpa</v>
          </cell>
          <cell r="N676" t="str">
            <v>0801-1994-03028</v>
          </cell>
          <cell r="O676" t="str">
            <v>9928-7497</v>
          </cell>
        </row>
        <row r="676">
          <cell r="Q676" t="str">
            <v>200-03-12</v>
          </cell>
          <cell r="R676">
            <v>2730</v>
          </cell>
        </row>
        <row r="677">
          <cell r="B677">
            <v>3607</v>
          </cell>
          <cell r="C677" t="str">
            <v>Carlos David  Aguilar  Garcia</v>
          </cell>
          <cell r="D677" t="str">
            <v>Auxiliar de Sala Regalos/Paquetes</v>
          </cell>
          <cell r="E677">
            <v>41722</v>
          </cell>
          <cell r="F677">
            <v>9338.2</v>
          </cell>
          <cell r="G677" t="str">
            <v>HOGAR</v>
          </cell>
          <cell r="H677" t="str">
            <v>Yoselyn Arely Irias Cruz</v>
          </cell>
        </row>
        <row r="677">
          <cell r="J677">
            <v>32622</v>
          </cell>
          <cell r="K677" t="str">
            <v>TEGUCIGALPA MIRAFLORES-SEMANAL</v>
          </cell>
          <cell r="L677" t="str">
            <v>M</v>
          </cell>
          <cell r="M677" t="str">
            <v>Col Villanueva Sector 2, casa 12 Bloque 3   Tegucigalpa</v>
          </cell>
          <cell r="N677" t="str">
            <v>0801-1989-09908</v>
          </cell>
          <cell r="O677" t="str">
            <v>9567-7049</v>
          </cell>
        </row>
        <row r="677">
          <cell r="Q677" t="str">
            <v>200-02-10</v>
          </cell>
          <cell r="R677">
            <v>2731</v>
          </cell>
        </row>
        <row r="678">
          <cell r="B678">
            <v>3610</v>
          </cell>
          <cell r="C678" t="str">
            <v>Andres Hernandez Hernandez</v>
          </cell>
          <cell r="D678" t="str">
            <v>Auxiliar de Logística</v>
          </cell>
          <cell r="E678">
            <v>41717</v>
          </cell>
          <cell r="F678">
            <v>9338.2</v>
          </cell>
          <cell r="G678" t="str">
            <v>INVENTARIOS</v>
          </cell>
          <cell r="H678" t="str">
            <v>Carlos Arturo Gutierrez Cuvas</v>
          </cell>
        </row>
        <row r="678">
          <cell r="J678">
            <v>34187</v>
          </cell>
          <cell r="K678" t="str">
            <v>SAN PEDRO SULA-SEMANAL SAN FERNANDO</v>
          </cell>
          <cell r="L678" t="str">
            <v>M</v>
          </cell>
          <cell r="M678" t="str">
            <v>Barrio La Pradera calle principal casa # 165 bloque 5   </v>
          </cell>
          <cell r="N678" t="str">
            <v>0501-1994-08043</v>
          </cell>
          <cell r="O678" t="str">
            <v>9823-4574</v>
          </cell>
        </row>
        <row r="678">
          <cell r="Q678" t="str">
            <v>300-01-11</v>
          </cell>
          <cell r="R678">
            <v>2735</v>
          </cell>
        </row>
        <row r="679">
          <cell r="B679">
            <v>3611</v>
          </cell>
          <cell r="C679" t="str">
            <v>Carlos Felix Gonzales  Crisanto</v>
          </cell>
          <cell r="D679" t="str">
            <v>Surtidor</v>
          </cell>
          <cell r="E679">
            <v>41717</v>
          </cell>
          <cell r="F679">
            <v>9338.2</v>
          </cell>
          <cell r="G679" t="str">
            <v>LOGISTICA DEPORTES</v>
          </cell>
          <cell r="H679" t="str">
            <v>Carlos Arturo Gutierrez Cuvas</v>
          </cell>
        </row>
        <row r="679">
          <cell r="J679">
            <v>33128</v>
          </cell>
          <cell r="K679" t="str">
            <v>SAN PEDRO SULA-SEMANAL SAN FERNANDO</v>
          </cell>
          <cell r="L679" t="str">
            <v>M</v>
          </cell>
          <cell r="M679" t="str">
            <v>Villas Kitur I calle. 2 avenida, casa # 3   </v>
          </cell>
          <cell r="N679" t="str">
            <v>0203-1990-00420</v>
          </cell>
          <cell r="O679" t="str">
            <v>3280-6659</v>
          </cell>
        </row>
        <row r="679">
          <cell r="Q679" t="str">
            <v>300-01-15</v>
          </cell>
          <cell r="R679">
            <v>2736</v>
          </cell>
        </row>
        <row r="680">
          <cell r="B680">
            <v>3615</v>
          </cell>
          <cell r="C680" t="str">
            <v>Gexy Josue Sagastume</v>
          </cell>
          <cell r="D680" t="str">
            <v>Vendedor Junior</v>
          </cell>
          <cell r="E680">
            <v>41729</v>
          </cell>
          <cell r="F680">
            <v>233.35</v>
          </cell>
          <cell r="G680" t="str">
            <v>ELECTRO</v>
          </cell>
          <cell r="H680" t="str">
            <v>Luis  Fernando Iraheta Morales</v>
          </cell>
        </row>
        <row r="680">
          <cell r="J680">
            <v>32651</v>
          </cell>
          <cell r="K680" t="str">
            <v>SAN PEDRO SULA PEDREGAL-COMISIONES SEMANAL</v>
          </cell>
          <cell r="L680" t="str">
            <v>M</v>
          </cell>
          <cell r="M680" t="str">
            <v>Col. Perfecto Vasquez   </v>
          </cell>
          <cell r="N680" t="str">
            <v>1601-1989-00404</v>
          </cell>
          <cell r="O680" t="str">
            <v>9889-0370</v>
          </cell>
        </row>
        <row r="680">
          <cell r="Q680" t="str">
            <v>200-04-11</v>
          </cell>
          <cell r="R680">
            <v>2745</v>
          </cell>
        </row>
        <row r="681">
          <cell r="B681">
            <v>3623</v>
          </cell>
          <cell r="C681" t="str">
            <v>Rey  David  Andrade  Valladares</v>
          </cell>
          <cell r="D681" t="str">
            <v>Auxiliar de Resurtido</v>
          </cell>
          <cell r="E681">
            <v>41729</v>
          </cell>
          <cell r="F681">
            <v>9338.2</v>
          </cell>
          <cell r="G681" t="str">
            <v>MODA Y DEPORTES</v>
          </cell>
          <cell r="H681" t="str">
            <v>Fernando  Josue  Godoy  Lezama</v>
          </cell>
        </row>
        <row r="681">
          <cell r="J681">
            <v>34753</v>
          </cell>
          <cell r="K681" t="str">
            <v>TEGUCIGALPA MIRAFLORES-SEMANAL</v>
          </cell>
          <cell r="L681" t="str">
            <v>M</v>
          </cell>
          <cell r="M681" t="str">
            <v>Col. 3 de Mayo, Zona 2 Bloque 3   Tegucigalpa</v>
          </cell>
          <cell r="N681" t="str">
            <v>0801-1995-14258</v>
          </cell>
          <cell r="O681" t="str">
            <v>3281-2621</v>
          </cell>
        </row>
        <row r="681">
          <cell r="Q681" t="str">
            <v>200-02-12</v>
          </cell>
          <cell r="R681">
            <v>2747</v>
          </cell>
        </row>
        <row r="682">
          <cell r="B682">
            <v>3627</v>
          </cell>
          <cell r="C682" t="str">
            <v>Jessy Mariela Sanabria Acosta</v>
          </cell>
          <cell r="D682" t="str">
            <v>Auxiliar de Sala Hogar</v>
          </cell>
          <cell r="E682">
            <v>41764</v>
          </cell>
          <cell r="F682">
            <v>9338.2</v>
          </cell>
          <cell r="G682" t="str">
            <v>HOGAR</v>
          </cell>
          <cell r="H682" t="str">
            <v>Karla Patricia Ortega Pineda</v>
          </cell>
        </row>
        <row r="682">
          <cell r="J682">
            <v>33548</v>
          </cell>
          <cell r="K682" t="str">
            <v>SAN PEDRO SULA -SEMANAL PEDREGAL</v>
          </cell>
          <cell r="L682" t="str">
            <v>F</v>
          </cell>
          <cell r="M682" t="str">
            <v>Col. Las Brisas 25 calle, avenida 6 y 7 casa # 472   </v>
          </cell>
          <cell r="N682" t="str">
            <v>0501-1992-00219</v>
          </cell>
          <cell r="O682" t="str">
            <v>9925-8919</v>
          </cell>
        </row>
        <row r="682">
          <cell r="Q682" t="str">
            <v>200-04-10</v>
          </cell>
          <cell r="R682">
            <v>2750</v>
          </cell>
        </row>
        <row r="683">
          <cell r="B683">
            <v>3629</v>
          </cell>
          <cell r="C683" t="str">
            <v>Delmy Lizeth  Castillo Reyes</v>
          </cell>
          <cell r="D683" t="str">
            <v>Auxiliar de Sala Hogar</v>
          </cell>
          <cell r="E683">
            <v>41750</v>
          </cell>
          <cell r="F683">
            <v>9338.2</v>
          </cell>
          <cell r="G683" t="str">
            <v>HOGAR</v>
          </cell>
          <cell r="H683" t="str">
            <v>Ana Ruth Erazo Urquia</v>
          </cell>
        </row>
        <row r="683">
          <cell r="J683">
            <v>32089</v>
          </cell>
          <cell r="K683" t="str">
            <v>SAN PEDRO SULA-SEMANAL SAN FERNANDO</v>
          </cell>
          <cell r="L683" t="str">
            <v>F</v>
          </cell>
          <cell r="M683" t="str">
            <v>Col. Los exitos # 2, calle 3, avenida 3, casa # 72   </v>
          </cell>
          <cell r="N683" t="str">
            <v>1707-1987-00977</v>
          </cell>
          <cell r="O683" t="str">
            <v>9829-0338</v>
          </cell>
        </row>
        <row r="683">
          <cell r="Q683" t="str">
            <v>200-01-10</v>
          </cell>
          <cell r="R683">
            <v>2754</v>
          </cell>
        </row>
        <row r="684">
          <cell r="B684">
            <v>3634</v>
          </cell>
          <cell r="C684" t="str">
            <v>Sandra Felicita Mejia Acosta</v>
          </cell>
          <cell r="D684" t="str">
            <v>Auxiliar de Sala Hogar</v>
          </cell>
          <cell r="E684">
            <v>41750</v>
          </cell>
          <cell r="F684">
            <v>9338.2</v>
          </cell>
          <cell r="G684" t="str">
            <v>HOGAR</v>
          </cell>
          <cell r="H684" t="str">
            <v>Ana Ruth Erazo Urquia</v>
          </cell>
        </row>
        <row r="684">
          <cell r="J684">
            <v>34835</v>
          </cell>
          <cell r="K684" t="str">
            <v>SAN PEDRO SULA-SEMANAL SAN FERNANDO</v>
          </cell>
          <cell r="L684" t="str">
            <v>F</v>
          </cell>
          <cell r="M684" t="str">
            <v>Col. Felipe Zelaya, casa # 6 bloque 31   </v>
          </cell>
          <cell r="N684" t="str">
            <v>0107-1995-02338</v>
          </cell>
          <cell r="O684" t="str">
            <v>9505-8502</v>
          </cell>
        </row>
        <row r="684">
          <cell r="Q684" t="str">
            <v>200-01-10</v>
          </cell>
          <cell r="R684">
            <v>2755</v>
          </cell>
        </row>
        <row r="685">
          <cell r="B685">
            <v>3635</v>
          </cell>
          <cell r="C685" t="str">
            <v>Jandiry Rivera   Gomez</v>
          </cell>
          <cell r="D685" t="str">
            <v>Auxiliar de Sala Hogar</v>
          </cell>
          <cell r="E685">
            <v>41750</v>
          </cell>
          <cell r="F685">
            <v>9338.2</v>
          </cell>
          <cell r="G685" t="str">
            <v>HOGAR</v>
          </cell>
          <cell r="H685" t="str">
            <v>Ana Ruth Erazo Urquia</v>
          </cell>
        </row>
        <row r="685">
          <cell r="J685">
            <v>34228</v>
          </cell>
          <cell r="K685" t="str">
            <v>SAN PEDRO SULA-SEMANAL SAN FERNANDO</v>
          </cell>
          <cell r="L685" t="str">
            <v>F</v>
          </cell>
          <cell r="M685" t="str">
            <v>Col. Fraternidad # 1, casa # 29   </v>
          </cell>
          <cell r="N685" t="str">
            <v>0512-1993-01661</v>
          </cell>
          <cell r="O685" t="str">
            <v>9505-8502</v>
          </cell>
        </row>
        <row r="685">
          <cell r="Q685" t="str">
            <v>200-01-10</v>
          </cell>
          <cell r="R685">
            <v>2758</v>
          </cell>
        </row>
        <row r="686">
          <cell r="B686">
            <v>3639</v>
          </cell>
          <cell r="C686" t="str">
            <v>Cinthia Marlen Avila Vasquez</v>
          </cell>
          <cell r="D686" t="str">
            <v>Cajera</v>
          </cell>
          <cell r="E686">
            <v>41733</v>
          </cell>
          <cell r="F686">
            <v>9600</v>
          </cell>
          <cell r="G686" t="str">
            <v>PUNTOS DE VENTA</v>
          </cell>
          <cell r="H686" t="str">
            <v>Sinia  Saray Arteaga  hernandez</v>
          </cell>
        </row>
        <row r="686">
          <cell r="J686">
            <v>32315</v>
          </cell>
          <cell r="K686" t="str">
            <v>TEGUCIGALPA MIRAFLORES-SEMANAL</v>
          </cell>
          <cell r="L686" t="str">
            <v>F</v>
          </cell>
          <cell r="M686" t="str">
            <v>Col. villa union, Sector 13ra Calle, Casa #5   Tegucigalpa</v>
          </cell>
          <cell r="N686" t="str">
            <v>0801-1988-16932</v>
          </cell>
          <cell r="O686" t="str">
            <v>9702-0622</v>
          </cell>
        </row>
        <row r="686">
          <cell r="Q686" t="str">
            <v>200-02-13</v>
          </cell>
          <cell r="R686">
            <v>2764</v>
          </cell>
        </row>
        <row r="687">
          <cell r="B687">
            <v>3640</v>
          </cell>
          <cell r="C687" t="str">
            <v>Kenia Paola Zavala Ponce</v>
          </cell>
          <cell r="D687" t="str">
            <v>Cajera</v>
          </cell>
          <cell r="E687">
            <v>41736</v>
          </cell>
          <cell r="F687">
            <v>9600</v>
          </cell>
          <cell r="G687" t="str">
            <v>PUNTOS DE VENTA</v>
          </cell>
          <cell r="H687" t="str">
            <v>Heydy  Vanessa  Maldonado  Acosta</v>
          </cell>
        </row>
        <row r="687">
          <cell r="J687">
            <v>32897</v>
          </cell>
          <cell r="K687" t="str">
            <v>TEGUCIGALPA METROMALL-SEMANAL</v>
          </cell>
          <cell r="L687" t="str">
            <v>F</v>
          </cell>
          <cell r="M687" t="str">
            <v>Col. faldas del pedregal zona 1 Bloque 7   Tegucigalpa</v>
          </cell>
          <cell r="N687" t="str">
            <v>0801-1990-07339</v>
          </cell>
          <cell r="O687" t="str">
            <v>9565-7797</v>
          </cell>
        </row>
        <row r="687">
          <cell r="Q687" t="str">
            <v>200-03-13</v>
          </cell>
          <cell r="R687">
            <v>2770</v>
          </cell>
        </row>
        <row r="688">
          <cell r="B688">
            <v>3643</v>
          </cell>
          <cell r="C688" t="str">
            <v>Christopher  Anibal  Villanueva  Herna</v>
          </cell>
          <cell r="D688" t="str">
            <v>Vendedor Tienda</v>
          </cell>
          <cell r="E688">
            <v>41736</v>
          </cell>
          <cell r="F688">
            <v>200</v>
          </cell>
          <cell r="G688" t="str">
            <v>ELECTRO</v>
          </cell>
          <cell r="H688" t="str">
            <v>Ranses Ramon Sierra Andino</v>
          </cell>
        </row>
        <row r="688">
          <cell r="J688">
            <v>34736</v>
          </cell>
          <cell r="K688" t="str">
            <v>TEGUCIGALPA MIRAFLORES-COMISIONES SEMANAL</v>
          </cell>
          <cell r="L688" t="str">
            <v>M</v>
          </cell>
          <cell r="M688" t="str">
            <v>Col. la joya  por la iglesia Mormona la Joya   Tegucigalpa</v>
          </cell>
          <cell r="N688" t="str">
            <v>0319-1995-00859</v>
          </cell>
          <cell r="O688" t="str">
            <v>9811-3309</v>
          </cell>
        </row>
        <row r="688">
          <cell r="Q688" t="str">
            <v>200-02-11</v>
          </cell>
          <cell r="R688">
            <v>2771</v>
          </cell>
        </row>
        <row r="689">
          <cell r="B689">
            <v>3650</v>
          </cell>
          <cell r="C689" t="str">
            <v>Mauricio Daniel Soto Moreno</v>
          </cell>
          <cell r="D689" t="str">
            <v>Vendedor Tienda</v>
          </cell>
          <cell r="E689">
            <v>41737</v>
          </cell>
          <cell r="F689">
            <v>233.45</v>
          </cell>
          <cell r="G689" t="str">
            <v>ELECTRO</v>
          </cell>
          <cell r="H689" t="str">
            <v>Ranses Ramon Sierra Andino</v>
          </cell>
        </row>
        <row r="689">
          <cell r="J689">
            <v>33364</v>
          </cell>
          <cell r="K689" t="str">
            <v>TEGUCIGALPA MIRAFLORES-COMISIONES SEMANAL</v>
          </cell>
          <cell r="L689" t="str">
            <v>M</v>
          </cell>
          <cell r="M689" t="str">
            <v>Col flor No 1, sector 4, Bloque 4 casa 2   Tegucigalpa</v>
          </cell>
          <cell r="N689" t="str">
            <v>0806-1991-00221</v>
          </cell>
          <cell r="O689" t="str">
            <v>3214-0167</v>
          </cell>
        </row>
        <row r="689">
          <cell r="Q689" t="str">
            <v>200-02-11</v>
          </cell>
          <cell r="R689">
            <v>2772</v>
          </cell>
        </row>
        <row r="690">
          <cell r="B690">
            <v>3651</v>
          </cell>
          <cell r="C690" t="str">
            <v>Johanna  Melissa  Martinez  Reyes</v>
          </cell>
          <cell r="D690" t="str">
            <v>Key Account Manager</v>
          </cell>
          <cell r="E690">
            <v>41739</v>
          </cell>
          <cell r="F690">
            <v>20000</v>
          </cell>
          <cell r="G690" t="str">
            <v>VENTAS MAYOREO</v>
          </cell>
          <cell r="H690" t="str">
            <v>Oscar Orlando Bonilla Osorto</v>
          </cell>
        </row>
        <row r="690">
          <cell r="J690">
            <v>33136</v>
          </cell>
          <cell r="K690" t="str">
            <v>TEGUCIGALPA MIRAFLORES -ADMINISTRACION</v>
          </cell>
          <cell r="L690" t="str">
            <v>F</v>
          </cell>
          <cell r="M690" t="str">
            <v>Col. Cerro grande, zona 2 bloque 26 casa 16   Tegucigalpa</v>
          </cell>
          <cell r="N690" t="str">
            <v>0801-1990-19253</v>
          </cell>
          <cell r="O690" t="str">
            <v>9452-0150</v>
          </cell>
        </row>
        <row r="690">
          <cell r="Q690" t="str">
            <v>200-02-04</v>
          </cell>
          <cell r="R690">
            <v>2778</v>
          </cell>
        </row>
        <row r="691">
          <cell r="B691">
            <v>3652</v>
          </cell>
          <cell r="C691" t="str">
            <v>Wilmer Antonio Gallegos Leiva</v>
          </cell>
          <cell r="D691" t="str">
            <v>Vendedor Junior</v>
          </cell>
          <cell r="E691">
            <v>41722</v>
          </cell>
          <cell r="F691">
            <v>233.45</v>
          </cell>
          <cell r="G691" t="str">
            <v>ELECTRO</v>
          </cell>
          <cell r="H691" t="str">
            <v>Hector Enrique Mercadal Zapata</v>
          </cell>
        </row>
        <row r="691">
          <cell r="J691">
            <v>29486</v>
          </cell>
          <cell r="K691" t="str">
            <v>CONSULTORES EXTERNOS</v>
          </cell>
          <cell r="L691" t="str">
            <v>M</v>
          </cell>
          <cell r="M691" t="str">
            <v>Col. Victoria casa # 52 bloque D, Choloma   </v>
          </cell>
          <cell r="N691" t="str">
            <v>0501-1980-08923</v>
          </cell>
          <cell r="O691" t="str">
            <v>9784-2773</v>
          </cell>
        </row>
        <row r="691">
          <cell r="Q691" t="str">
            <v>200-06-11</v>
          </cell>
          <cell r="R691">
            <v>2782</v>
          </cell>
        </row>
        <row r="692">
          <cell r="B692">
            <v>3656</v>
          </cell>
          <cell r="C692" t="str">
            <v>Byron Alberto Martinez Jackson</v>
          </cell>
          <cell r="D692" t="str">
            <v>Vendedor Junior</v>
          </cell>
          <cell r="E692">
            <v>41750</v>
          </cell>
          <cell r="F692">
            <v>233.45</v>
          </cell>
          <cell r="G692" t="str">
            <v>ELECTRO</v>
          </cell>
          <cell r="H692" t="str">
            <v>Hector Enrique Mercadal Zapata</v>
          </cell>
        </row>
        <row r="692">
          <cell r="J692">
            <v>33770</v>
          </cell>
          <cell r="K692" t="str">
            <v>CEIBA-COMISIONES SEMANAL</v>
          </cell>
          <cell r="L692" t="str">
            <v>M</v>
          </cell>
          <cell r="M692" t="str">
            <v>Barrio Villa Vanessa, frente a col. san jorge casa # 1   </v>
          </cell>
          <cell r="N692" t="str">
            <v>0102-1992-00195</v>
          </cell>
          <cell r="O692" t="str">
            <v>8769-5557</v>
          </cell>
        </row>
        <row r="692">
          <cell r="Q692" t="str">
            <v>200-06-11</v>
          </cell>
          <cell r="R692">
            <v>2783</v>
          </cell>
        </row>
        <row r="693">
          <cell r="B693">
            <v>3695</v>
          </cell>
          <cell r="C693" t="str">
            <v>Roxana Leticia  Gomez Altamira</v>
          </cell>
          <cell r="D693" t="str">
            <v>Cajera</v>
          </cell>
          <cell r="E693">
            <v>41785</v>
          </cell>
          <cell r="F693">
            <v>9600</v>
          </cell>
          <cell r="G693" t="str">
            <v>PUNTOS DE VENTA</v>
          </cell>
          <cell r="H693" t="str">
            <v>Karen Nohelia Romero  Aquino</v>
          </cell>
        </row>
        <row r="693">
          <cell r="J693">
            <v>33150</v>
          </cell>
          <cell r="K693" t="str">
            <v>SAN PEDRO SULA-SEMANAL SAN FERNANDO</v>
          </cell>
          <cell r="L693" t="str">
            <v>F</v>
          </cell>
          <cell r="M693" t="str">
            <v>Col. Honduras pasaje cervantes   </v>
          </cell>
          <cell r="N693" t="str">
            <v>0501-1990-10521</v>
          </cell>
          <cell r="O693" t="str">
            <v>9614-8969</v>
          </cell>
        </row>
        <row r="693">
          <cell r="Q693" t="str">
            <v>200-01-13</v>
          </cell>
          <cell r="R693">
            <v>2785</v>
          </cell>
        </row>
        <row r="694">
          <cell r="B694">
            <v>3698</v>
          </cell>
          <cell r="C694" t="str">
            <v>Iris Nohemy Martinez</v>
          </cell>
          <cell r="D694" t="str">
            <v>Auxiliar de Sala Regalos/Paquetes</v>
          </cell>
          <cell r="E694">
            <v>41785</v>
          </cell>
          <cell r="F694">
            <v>9338.2</v>
          </cell>
          <cell r="G694" t="str">
            <v>HOGAR</v>
          </cell>
          <cell r="H694" t="str">
            <v>Ana Ruth Erazo Urquia</v>
          </cell>
        </row>
        <row r="694">
          <cell r="J694">
            <v>34887</v>
          </cell>
          <cell r="K694" t="str">
            <v>SAN PEDRO SULA-SEMANAL SAN FERNANDO</v>
          </cell>
          <cell r="L694" t="str">
            <v>F</v>
          </cell>
          <cell r="M694" t="str">
            <v>Barrio Cabañas 13-14 calle 14-15avenida, casa # 1335   </v>
          </cell>
          <cell r="N694" t="str">
            <v>0501-1996-07022</v>
          </cell>
          <cell r="O694" t="str">
            <v>9650-9792</v>
          </cell>
        </row>
        <row r="694">
          <cell r="Q694" t="str">
            <v>200-01-10</v>
          </cell>
          <cell r="R694">
            <v>2795</v>
          </cell>
        </row>
        <row r="695">
          <cell r="B695">
            <v>3700</v>
          </cell>
          <cell r="C695" t="str">
            <v>Lilian Dinabel Garcia Castro</v>
          </cell>
          <cell r="D695" t="str">
            <v>Auxiliar de Sala Hogar</v>
          </cell>
          <cell r="E695">
            <v>41785</v>
          </cell>
          <cell r="F695">
            <v>9338.2</v>
          </cell>
          <cell r="G695" t="str">
            <v>HOGAR</v>
          </cell>
          <cell r="H695" t="str">
            <v>Ana Ruth Erazo Urquia</v>
          </cell>
        </row>
        <row r="695">
          <cell r="J695">
            <v>34413</v>
          </cell>
          <cell r="K695" t="str">
            <v>SAN PEDRO SULA-SEMANAL SAN FERNANDO</v>
          </cell>
          <cell r="L695" t="str">
            <v>F</v>
          </cell>
          <cell r="M695" t="str">
            <v>Barrio Las Vegas casa color verde   </v>
          </cell>
          <cell r="N695" t="str">
            <v>1618-1994-00654</v>
          </cell>
          <cell r="O695" t="str">
            <v>9924-4155</v>
          </cell>
        </row>
        <row r="695">
          <cell r="Q695" t="str">
            <v>200-01-10</v>
          </cell>
          <cell r="R695">
            <v>2797</v>
          </cell>
        </row>
        <row r="696">
          <cell r="B696">
            <v>3701</v>
          </cell>
          <cell r="C696" t="str">
            <v>Heidy Dinora Ochoa Montes</v>
          </cell>
          <cell r="D696" t="str">
            <v>Auxiliar de Sala Hogar</v>
          </cell>
          <cell r="E696">
            <v>41799</v>
          </cell>
          <cell r="F696">
            <v>9338.2</v>
          </cell>
          <cell r="G696" t="str">
            <v>HOGAR</v>
          </cell>
          <cell r="H696" t="str">
            <v>Ana Ruth Erazo Urquia</v>
          </cell>
        </row>
        <row r="696">
          <cell r="J696">
            <v>34425</v>
          </cell>
          <cell r="K696" t="str">
            <v>SAN PEDRO SULA-SEMANAL SAN FERNANDO</v>
          </cell>
          <cell r="L696" t="str">
            <v>F</v>
          </cell>
          <cell r="M696" t="str">
            <v>Barrio Nuevo San Juan casa-2, 27 calle   </v>
          </cell>
          <cell r="N696" t="str">
            <v>0512-1994-01056</v>
          </cell>
          <cell r="O696" t="str">
            <v>9695-7870</v>
          </cell>
        </row>
        <row r="696">
          <cell r="Q696" t="str">
            <v>200-01-10</v>
          </cell>
          <cell r="R696">
            <v>2798</v>
          </cell>
        </row>
        <row r="697">
          <cell r="B697">
            <v>3706</v>
          </cell>
          <cell r="C697" t="str">
            <v>Helmer Santiago Figueroa  Urrutia</v>
          </cell>
          <cell r="D697" t="str">
            <v>Coordinador Tienda Apple</v>
          </cell>
          <cell r="E697">
            <v>41771</v>
          </cell>
          <cell r="F697">
            <v>11000</v>
          </cell>
          <cell r="G697" t="str">
            <v>TIENDA SUPERSTORE EL PEDREGAL</v>
          </cell>
          <cell r="H697" t="str">
            <v>Luis  Fernando Iraheta Morales</v>
          </cell>
        </row>
        <row r="697">
          <cell r="J697">
            <v>33132</v>
          </cell>
          <cell r="K697" t="str">
            <v>SAN PEDRO SULA-ADMINISTRACION PEDREGAL</v>
          </cell>
          <cell r="L697" t="str">
            <v>M</v>
          </cell>
          <cell r="M697" t="str">
            <v>Barrio Planes de Calpules   </v>
          </cell>
          <cell r="N697" t="str">
            <v>0501-1990-09842</v>
          </cell>
          <cell r="O697" t="str">
            <v>3269-0377</v>
          </cell>
        </row>
        <row r="697">
          <cell r="Q697" t="str">
            <v>200-04-09</v>
          </cell>
          <cell r="R697">
            <v>2799</v>
          </cell>
        </row>
        <row r="698">
          <cell r="B698">
            <v>3734</v>
          </cell>
          <cell r="C698" t="str">
            <v>Jose Merliz Muñoz Argueta</v>
          </cell>
          <cell r="D698" t="str">
            <v>Vendedor Junior</v>
          </cell>
          <cell r="E698">
            <v>41785</v>
          </cell>
          <cell r="F698">
            <v>233.45</v>
          </cell>
          <cell r="G698" t="str">
            <v>ELECTRO</v>
          </cell>
          <cell r="H698" t="str">
            <v>Gina Maria  Aguirre Lanza</v>
          </cell>
        </row>
        <row r="698">
          <cell r="J698">
            <v>33920</v>
          </cell>
          <cell r="K698" t="str">
            <v>SAN PEDRO SULA SAN FERNANDO-COMISIONES SEMANAL</v>
          </cell>
          <cell r="L698" t="str">
            <v>M</v>
          </cell>
          <cell r="M698" t="str">
            <v>Col. Sitraterco casa # 132 sector 3   </v>
          </cell>
          <cell r="N698" t="str">
            <v>0501-1993-01179</v>
          </cell>
          <cell r="O698" t="str">
            <v>9761-1009</v>
          </cell>
        </row>
        <row r="698">
          <cell r="Q698" t="str">
            <v>200-01-11</v>
          </cell>
          <cell r="R698">
            <v>2801</v>
          </cell>
        </row>
        <row r="699">
          <cell r="B699">
            <v>3735</v>
          </cell>
          <cell r="C699" t="str">
            <v>Rafael Indalecio Calix Mendoza</v>
          </cell>
          <cell r="D699" t="str">
            <v>Auxiliar de Sala Hogar</v>
          </cell>
          <cell r="E699">
            <v>41750</v>
          </cell>
          <cell r="F699">
            <v>9338.2</v>
          </cell>
          <cell r="G699" t="str">
            <v>HOGAR</v>
          </cell>
          <cell r="H699" t="str">
            <v>Christine Marie Dip Nassar</v>
          </cell>
        </row>
        <row r="699">
          <cell r="J699">
            <v>34375</v>
          </cell>
          <cell r="K699" t="str">
            <v>CEIBA-SEMANAL</v>
          </cell>
          <cell r="L699" t="str">
            <v>M</v>
          </cell>
          <cell r="M699" t="str">
            <v>Barrio Pizzatti   </v>
          </cell>
          <cell r="N699" t="str">
            <v>0101-1994-00588</v>
          </cell>
          <cell r="O699" t="str">
            <v>9761-1009</v>
          </cell>
        </row>
        <row r="699">
          <cell r="Q699" t="str">
            <v>200-06-10</v>
          </cell>
          <cell r="R699">
            <v>2802</v>
          </cell>
        </row>
        <row r="700">
          <cell r="B700">
            <v>3743</v>
          </cell>
          <cell r="C700" t="str">
            <v>Marcos David Aleman Bardales</v>
          </cell>
          <cell r="D700" t="str">
            <v>Auxiliar Sala Moda/Deportes</v>
          </cell>
          <cell r="E700">
            <v>41771</v>
          </cell>
          <cell r="F700">
            <v>9338.2</v>
          </cell>
          <cell r="G700" t="str">
            <v>MODA Y DEPORTES</v>
          </cell>
          <cell r="H700" t="str">
            <v>Ilsa  Maribel Peraza  Turcios</v>
          </cell>
        </row>
        <row r="700">
          <cell r="J700">
            <v>34381</v>
          </cell>
          <cell r="K700" t="str">
            <v>SAN PEDRO SULA -SEMANAL PEDREGAL</v>
          </cell>
          <cell r="L700" t="str">
            <v>M</v>
          </cell>
          <cell r="M700" t="str">
            <v>Col. Los Castaños casa # 5   </v>
          </cell>
          <cell r="N700" t="str">
            <v>0801-1994-04217</v>
          </cell>
          <cell r="O700" t="str">
            <v>9763-1077</v>
          </cell>
        </row>
        <row r="700">
          <cell r="Q700" t="str">
            <v>200-04-12</v>
          </cell>
          <cell r="R700">
            <v>2811</v>
          </cell>
        </row>
        <row r="701">
          <cell r="B701">
            <v>3745</v>
          </cell>
          <cell r="C701" t="str">
            <v>Bradi Alexander   Chicas Castillo</v>
          </cell>
          <cell r="D701" t="str">
            <v>Auxiliar Sala Moda/Deportes</v>
          </cell>
          <cell r="E701">
            <v>41771</v>
          </cell>
          <cell r="F701">
            <v>9338.2</v>
          </cell>
          <cell r="G701" t="str">
            <v>MODA Y DEPORTES</v>
          </cell>
          <cell r="H701" t="str">
            <v>Ingrid Johely Hernandez  Orellana</v>
          </cell>
        </row>
        <row r="701">
          <cell r="J701">
            <v>33866</v>
          </cell>
          <cell r="K701" t="str">
            <v>SAN PEDRO SULA-SEMANAL SAN FERNANDO</v>
          </cell>
          <cell r="L701" t="str">
            <v>M</v>
          </cell>
          <cell r="M701" t="str">
            <v>Col. Los Castaños   </v>
          </cell>
          <cell r="N701" t="str">
            <v>1516-1992-00176</v>
          </cell>
          <cell r="O701" t="str">
            <v>9774-3461</v>
          </cell>
        </row>
        <row r="701">
          <cell r="Q701" t="str">
            <v>200-01-12</v>
          </cell>
          <cell r="R701">
            <v>2815</v>
          </cell>
        </row>
        <row r="702">
          <cell r="B702">
            <v>3746</v>
          </cell>
          <cell r="C702" t="str">
            <v>Claudia Carolina Mejia Nuñez</v>
          </cell>
          <cell r="D702" t="str">
            <v>Gerente de Categoria</v>
          </cell>
          <cell r="E702">
            <v>41764</v>
          </cell>
          <cell r="F702">
            <v>40000</v>
          </cell>
          <cell r="G702" t="str">
            <v>COMPRAS</v>
          </cell>
          <cell r="H702" t="str">
            <v>Fernando De Leon Zaldivar Espinoza</v>
          </cell>
        </row>
        <row r="702">
          <cell r="J702">
            <v>31433</v>
          </cell>
          <cell r="K702" t="str">
            <v>SAN PEDRO SULA-ADMINISTRACION</v>
          </cell>
          <cell r="L702" t="str">
            <v>F</v>
          </cell>
          <cell r="M702" t="str">
            <v>Col. Sitraterco casa # 131 sector 3   </v>
          </cell>
          <cell r="N702" t="str">
            <v>0512-1986-00146</v>
          </cell>
          <cell r="O702" t="str">
            <v>9456-9199</v>
          </cell>
        </row>
        <row r="702">
          <cell r="Q702" t="str">
            <v>300-01-06</v>
          </cell>
          <cell r="R702">
            <v>2818</v>
          </cell>
        </row>
        <row r="703">
          <cell r="B703">
            <v>3749</v>
          </cell>
          <cell r="C703" t="str">
            <v>Rosa Angelica Matute Perdomo</v>
          </cell>
          <cell r="D703" t="str">
            <v>Vendedor Junior Moda/Deportes</v>
          </cell>
          <cell r="E703">
            <v>41764</v>
          </cell>
          <cell r="F703">
            <v>200</v>
          </cell>
          <cell r="G703" t="str">
            <v>MODA Y DEPORTES</v>
          </cell>
          <cell r="H703" t="str">
            <v>Wendy  Gisselle Graugnard Sabillón</v>
          </cell>
        </row>
        <row r="703">
          <cell r="J703">
            <v>34555</v>
          </cell>
          <cell r="K703" t="str">
            <v>CEIBA-COMISIONES SEMANAL</v>
          </cell>
          <cell r="L703" t="str">
            <v>F</v>
          </cell>
          <cell r="M703" t="str">
            <v>Col. Toronjal # 2   </v>
          </cell>
          <cell r="N703" t="str">
            <v>0101-1994-02258</v>
          </cell>
          <cell r="O703" t="str">
            <v>9711-7955</v>
          </cell>
        </row>
        <row r="703">
          <cell r="Q703" t="str">
            <v>200-06-12</v>
          </cell>
          <cell r="R703">
            <v>2834</v>
          </cell>
        </row>
        <row r="704">
          <cell r="B704">
            <v>3754</v>
          </cell>
          <cell r="C704" t="str">
            <v>Jesus Alberto Castillo Espinoza</v>
          </cell>
          <cell r="D704" t="str">
            <v>Auxiliar de Logística</v>
          </cell>
          <cell r="E704">
            <v>41765</v>
          </cell>
          <cell r="F704">
            <v>9338.2</v>
          </cell>
          <cell r="G704" t="str">
            <v>INVENTARIO PEDREGAL</v>
          </cell>
          <cell r="H704" t="str">
            <v>Elvin  Oswaldo Canales Gonzalez</v>
          </cell>
        </row>
        <row r="704">
          <cell r="J704">
            <v>32515</v>
          </cell>
          <cell r="K704" t="str">
            <v>SAN PEDRO SULA -SEMANAL PEDREGAL</v>
          </cell>
          <cell r="L704" t="str">
            <v>M</v>
          </cell>
          <cell r="M704" t="str">
            <v>Las palmas, 20calle, 7y8 avenida # 712   </v>
          </cell>
          <cell r="N704" t="str">
            <v>1413-1989-00034</v>
          </cell>
          <cell r="O704" t="str">
            <v>9708-5445</v>
          </cell>
        </row>
        <row r="704">
          <cell r="Q704" t="str">
            <v>300-04-11</v>
          </cell>
          <cell r="R704">
            <v>2837</v>
          </cell>
        </row>
        <row r="705">
          <cell r="B705">
            <v>3755</v>
          </cell>
          <cell r="C705" t="str">
            <v>Karla Patricia Santos Landaverde</v>
          </cell>
          <cell r="D705" t="str">
            <v>Asistente de Gerencia General</v>
          </cell>
          <cell r="E705">
            <v>41769</v>
          </cell>
          <cell r="F705">
            <v>32000</v>
          </cell>
          <cell r="G705" t="str">
            <v>PRESIDENCIA EJECUTIVA GRUPO DEPARTAMENTO</v>
          </cell>
          <cell r="H705" t="str">
            <v>Jorge  Alberto  Faraj Faraj</v>
          </cell>
        </row>
        <row r="705">
          <cell r="J705">
            <v>28929</v>
          </cell>
          <cell r="K705" t="str">
            <v>SAN PEDRO SULA-ADMINISTRACION</v>
          </cell>
          <cell r="L705" t="str">
            <v>F</v>
          </cell>
          <cell r="M705" t="str">
            <v>Res. Palos verdes, 30 calle, 13 y 14 ave.   </v>
          </cell>
          <cell r="N705" t="str">
            <v>1401-1979-01948</v>
          </cell>
          <cell r="O705" t="str">
            <v>3183-5161</v>
          </cell>
        </row>
        <row r="705">
          <cell r="Q705" t="str">
            <v>300-01-01</v>
          </cell>
          <cell r="R705">
            <v>2840</v>
          </cell>
        </row>
        <row r="706">
          <cell r="B706">
            <v>3757</v>
          </cell>
          <cell r="C706" t="str">
            <v>Agnes  Justine Murillo Ucles</v>
          </cell>
          <cell r="D706" t="str">
            <v>Recepcionista de Seguridad</v>
          </cell>
          <cell r="E706">
            <v>41775</v>
          </cell>
          <cell r="F706">
            <v>9338.2</v>
          </cell>
          <cell r="G706" t="str">
            <v>SEGURIDAD MIRAFLORES</v>
          </cell>
          <cell r="H706" t="str">
            <v>Jorge Humberto Pino  Archaga</v>
          </cell>
        </row>
        <row r="706">
          <cell r="J706">
            <v>32872</v>
          </cell>
          <cell r="K706" t="str">
            <v>TEGUCIGALPA MIRAFLORES-SEMANAL</v>
          </cell>
          <cell r="L706" t="str">
            <v>F</v>
          </cell>
          <cell r="M706" t="str">
            <v>Col, Jardines de Miraflores Bloque D, casa No 2205   Tegucigalpa</v>
          </cell>
          <cell r="N706" t="str">
            <v>0703-1989-00152</v>
          </cell>
          <cell r="O706" t="str">
            <v>3183-5161</v>
          </cell>
        </row>
        <row r="706">
          <cell r="Q706" t="str">
            <v>100-02-01</v>
          </cell>
          <cell r="R706">
            <v>2844</v>
          </cell>
        </row>
        <row r="707">
          <cell r="B707">
            <v>3758</v>
          </cell>
          <cell r="C707" t="str">
            <v>Heydy  Vanessa  Maldonado  Acosta</v>
          </cell>
          <cell r="D707" t="str">
            <v>Jefe de Division PDV'S</v>
          </cell>
          <cell r="E707">
            <v>41775</v>
          </cell>
          <cell r="F707">
            <v>18700</v>
          </cell>
          <cell r="G707" t="str">
            <v>PUNTOS DE VENTA</v>
          </cell>
          <cell r="H707" t="str">
            <v>Ingrid Lorena Carranza  Oliva</v>
          </cell>
        </row>
        <row r="707">
          <cell r="J707">
            <v>32128</v>
          </cell>
          <cell r="K707" t="str">
            <v>TEGUCIGALPA MIRAFLORES -ADMINISTRACION</v>
          </cell>
          <cell r="L707" t="str">
            <v>F</v>
          </cell>
          <cell r="M707" t="str">
            <v>Col. Luis andres Zuniga 1ra entrada 4ta calle casa No 15   Tegucigalpa</v>
          </cell>
          <cell r="N707" t="str">
            <v>0801-1987-21926</v>
          </cell>
          <cell r="O707" t="str">
            <v>9738-4228</v>
          </cell>
        </row>
        <row r="707">
          <cell r="Q707" t="str">
            <v>200-03-13</v>
          </cell>
          <cell r="R707">
            <v>2846</v>
          </cell>
        </row>
        <row r="708">
          <cell r="B708">
            <v>3764</v>
          </cell>
          <cell r="C708" t="str">
            <v>Omar Enrique Evora Flores</v>
          </cell>
          <cell r="D708" t="str">
            <v>Surtidor</v>
          </cell>
          <cell r="E708">
            <v>41779</v>
          </cell>
          <cell r="F708">
            <v>9338.2</v>
          </cell>
          <cell r="G708" t="str">
            <v>LOGISTICA DEPORTES</v>
          </cell>
          <cell r="H708" t="str">
            <v>Carlos Arturo Gutierrez Cuvas</v>
          </cell>
        </row>
        <row r="708">
          <cell r="J708">
            <v>33117</v>
          </cell>
          <cell r="K708" t="str">
            <v>SAN PEDRO SULA-SEMANAL SAN FERNANDO</v>
          </cell>
          <cell r="L708" t="str">
            <v>M</v>
          </cell>
          <cell r="M708" t="str">
            <v>Col Las Brisas   </v>
          </cell>
          <cell r="N708" t="str">
            <v>1606-1990-00368</v>
          </cell>
          <cell r="O708" t="str">
            <v>9950-4561</v>
          </cell>
        </row>
        <row r="708">
          <cell r="Q708" t="str">
            <v>300-01-15</v>
          </cell>
          <cell r="R708">
            <v>2849</v>
          </cell>
        </row>
        <row r="709">
          <cell r="B709">
            <v>3769</v>
          </cell>
          <cell r="C709" t="str">
            <v>Ingris Carolina  Cordova Reyes</v>
          </cell>
          <cell r="D709" t="str">
            <v>Cajera</v>
          </cell>
          <cell r="E709">
            <v>41785</v>
          </cell>
          <cell r="F709">
            <v>9600</v>
          </cell>
          <cell r="G709" t="str">
            <v>PUNTOS DE VENTA</v>
          </cell>
          <cell r="H709" t="str">
            <v>Cindy Aracely  López  Gomez</v>
          </cell>
        </row>
        <row r="709">
          <cell r="J709">
            <v>34178</v>
          </cell>
          <cell r="K709" t="str">
            <v>SAN PEDRO SULA -SEMANAL PEDREGAL</v>
          </cell>
          <cell r="L709" t="str">
            <v>F</v>
          </cell>
          <cell r="M709" t="str">
            <v>Barrio Rio de Piedras 8calle 18y 19 ave. casa # 119   </v>
          </cell>
          <cell r="N709" t="str">
            <v>0501-1993-08697</v>
          </cell>
          <cell r="O709" t="str">
            <v>9785-3368</v>
          </cell>
        </row>
        <row r="709">
          <cell r="Q709" t="str">
            <v>200-04-13</v>
          </cell>
          <cell r="R709">
            <v>2851</v>
          </cell>
        </row>
        <row r="710">
          <cell r="B710">
            <v>3772</v>
          </cell>
          <cell r="C710" t="str">
            <v>Edin Antonio Amador Martinez</v>
          </cell>
          <cell r="D710" t="str">
            <v>Oficial de Seguridad</v>
          </cell>
          <cell r="E710">
            <v>41787</v>
          </cell>
          <cell r="F710">
            <v>9338.2</v>
          </cell>
          <cell r="G710" t="str">
            <v>SEGURIDAD INTERNA</v>
          </cell>
          <cell r="H710" t="str">
            <v>Celan Rodriguez  Sanchez</v>
          </cell>
        </row>
        <row r="710">
          <cell r="J710">
            <v>32677</v>
          </cell>
          <cell r="K710" t="str">
            <v>SAN PEDRO SULA-SEMANAL SAN FERNANDO</v>
          </cell>
          <cell r="L710" t="str">
            <v>M</v>
          </cell>
          <cell r="M710" t="str">
            <v>Col. Honduras, SPS   </v>
          </cell>
          <cell r="N710" t="str">
            <v>1320-1989-00209</v>
          </cell>
          <cell r="O710" t="str">
            <v>9593-7887</v>
          </cell>
        </row>
        <row r="710">
          <cell r="Q710" t="str">
            <v>100-01-06</v>
          </cell>
          <cell r="R710">
            <v>2855</v>
          </cell>
        </row>
        <row r="711">
          <cell r="B711">
            <v>3773</v>
          </cell>
          <cell r="C711" t="str">
            <v>Jenifer Celena   Pacheco Villafranc</v>
          </cell>
          <cell r="D711" t="str">
            <v>Vendedor Junior Moda/Deportes</v>
          </cell>
          <cell r="E711">
            <v>41787</v>
          </cell>
          <cell r="F711">
            <v>233.45</v>
          </cell>
          <cell r="G711" t="str">
            <v>MODA Y DEPORTES</v>
          </cell>
          <cell r="H711" t="str">
            <v>Ingrid Johely Hernandez  Orellana</v>
          </cell>
        </row>
        <row r="711">
          <cell r="J711">
            <v>34925</v>
          </cell>
          <cell r="K711" t="str">
            <v>SAN PEDRO SULA SAN FERNANDO-COMISIONES SEMANAL</v>
          </cell>
          <cell r="L711" t="str">
            <v>F</v>
          </cell>
          <cell r="M711" t="str">
            <v>Col. Celeo Gonzales bloque J4 casa # 10 tercer pasaje   </v>
          </cell>
          <cell r="N711" t="str">
            <v>1514-1995-00200</v>
          </cell>
          <cell r="O711" t="str">
            <v>9941-6426</v>
          </cell>
        </row>
        <row r="711">
          <cell r="Q711" t="str">
            <v>200-01-12</v>
          </cell>
          <cell r="R711">
            <v>2856</v>
          </cell>
        </row>
        <row r="712">
          <cell r="B712">
            <v>3781</v>
          </cell>
          <cell r="C712" t="str">
            <v>Rigoberto Dominguez Gutierrez</v>
          </cell>
          <cell r="D712" t="str">
            <v>Auxiliar de Sala Hogar</v>
          </cell>
          <cell r="E712">
            <v>41790</v>
          </cell>
          <cell r="F712">
            <v>9338.2</v>
          </cell>
          <cell r="G712" t="str">
            <v>HOGAR</v>
          </cell>
          <cell r="H712" t="str">
            <v>Karla Patricia Ortega Pineda</v>
          </cell>
        </row>
        <row r="712">
          <cell r="J712">
            <v>33621</v>
          </cell>
          <cell r="K712" t="str">
            <v>SAN PEDRO SULA -SEMANAL PEDREGAL</v>
          </cell>
          <cell r="L712" t="str">
            <v>M</v>
          </cell>
          <cell r="M712" t="str">
            <v>Col. Celeo Gonzales bloque J4 casa # 10 tercer pasaje   </v>
          </cell>
          <cell r="N712" t="str">
            <v>1007-1992-00106</v>
          </cell>
          <cell r="O712" t="str">
            <v>9941-6426</v>
          </cell>
        </row>
        <row r="712">
          <cell r="Q712" t="str">
            <v>200-04-10</v>
          </cell>
          <cell r="R712">
            <v>2857</v>
          </cell>
        </row>
        <row r="713">
          <cell r="B713">
            <v>3782</v>
          </cell>
          <cell r="C713" t="str">
            <v>Heysi Yanori  Gomez  Avila Gomez  Avila</v>
          </cell>
          <cell r="D713" t="str">
            <v>Coordinador SAC</v>
          </cell>
          <cell r="E713">
            <v>41792</v>
          </cell>
          <cell r="F713">
            <v>9338.2</v>
          </cell>
          <cell r="G713" t="str">
            <v>SERVICIO AL CLIENTE</v>
          </cell>
          <cell r="H713" t="str">
            <v>Eder Alberto  Escalante  Lopez</v>
          </cell>
        </row>
        <row r="713">
          <cell r="J713">
            <v>34424</v>
          </cell>
          <cell r="K713" t="str">
            <v>TEGUCIGALPA MIRAFLORES -ADMINISTRACION</v>
          </cell>
          <cell r="L713" t="str">
            <v>F</v>
          </cell>
          <cell r="M713" t="str">
            <v>Col. flore del campo zona 2 Calle principal Casa 2904   Tegucigalpa</v>
          </cell>
          <cell r="N713" t="str">
            <v>0801-1994-19877</v>
          </cell>
          <cell r="O713" t="str">
            <v>9796-7567</v>
          </cell>
        </row>
        <row r="713">
          <cell r="Q713" t="str">
            <v>300-02-07</v>
          </cell>
          <cell r="R713">
            <v>2859</v>
          </cell>
        </row>
        <row r="714">
          <cell r="B714">
            <v>3789</v>
          </cell>
          <cell r="C714" t="str">
            <v>Erwin  Manuel  Sosa  Zelaya</v>
          </cell>
          <cell r="D714" t="str">
            <v>Etiquetador</v>
          </cell>
          <cell r="E714">
            <v>41799</v>
          </cell>
          <cell r="F714">
            <v>9338.2</v>
          </cell>
          <cell r="G714" t="str">
            <v>HOGAR</v>
          </cell>
          <cell r="H714" t="str">
            <v>Eder Alberto  Escalante  Lopez</v>
          </cell>
        </row>
        <row r="714">
          <cell r="J714">
            <v>32851</v>
          </cell>
          <cell r="K714" t="str">
            <v>TEGUCIGALPA METROMALL-SEMANAL</v>
          </cell>
          <cell r="L714" t="str">
            <v>M</v>
          </cell>
          <cell r="M714" t="str">
            <v>Col. El pedregal Bloque C Casa 5515 contigua a despensa Principal Principal Tegucigalpa</v>
          </cell>
          <cell r="N714" t="str">
            <v>0609-1989-00048</v>
          </cell>
          <cell r="O714" t="str">
            <v>9721-6714</v>
          </cell>
        </row>
        <row r="714">
          <cell r="Q714" t="str">
            <v>200-03-10</v>
          </cell>
          <cell r="R714">
            <v>2860</v>
          </cell>
        </row>
        <row r="715">
          <cell r="B715">
            <v>3802</v>
          </cell>
          <cell r="C715" t="str">
            <v>Melvin  Alexander  Nunez  Lopez</v>
          </cell>
          <cell r="D715" t="str">
            <v>Coordinador Muelle Tienda</v>
          </cell>
          <cell r="E715">
            <v>41807</v>
          </cell>
          <cell r="F715">
            <v>12500</v>
          </cell>
          <cell r="G715" t="str">
            <v>HOGAR</v>
          </cell>
          <cell r="H715" t="str">
            <v>Nelson Edgardo Garcia  Cubas</v>
          </cell>
        </row>
        <row r="715">
          <cell r="J715">
            <v>32775</v>
          </cell>
          <cell r="K715" t="str">
            <v>TEGUCIGALPA MIRAFLORES -ADMINISTRACION</v>
          </cell>
          <cell r="L715" t="str">
            <v>M</v>
          </cell>
          <cell r="M715" t="str">
            <v>Col. los llanos Bloque 14 Casa No 2815   Tegucigalpa</v>
          </cell>
          <cell r="N715" t="str">
            <v>0703-1989-03894</v>
          </cell>
          <cell r="O715" t="str">
            <v>3395-8935</v>
          </cell>
        </row>
        <row r="715">
          <cell r="Q715" t="str">
            <v>200-02-10</v>
          </cell>
          <cell r="R715">
            <v>2861</v>
          </cell>
        </row>
        <row r="716">
          <cell r="B716">
            <v>3803</v>
          </cell>
          <cell r="C716" t="str">
            <v>Eykel Alexander Orellana Duran</v>
          </cell>
          <cell r="D716" t="str">
            <v>Vendedor Junior Moda/Deportes</v>
          </cell>
          <cell r="E716">
            <v>41813</v>
          </cell>
          <cell r="F716">
            <v>233.45</v>
          </cell>
          <cell r="G716" t="str">
            <v>MODA Y DEPORTES</v>
          </cell>
          <cell r="H716" t="str">
            <v>Wendy  Gisselle Graugnard Sabillón</v>
          </cell>
        </row>
        <row r="716">
          <cell r="J716">
            <v>34731</v>
          </cell>
          <cell r="K716" t="str">
            <v>CEIBA-COMISIONES SEMANAL</v>
          </cell>
          <cell r="L716" t="str">
            <v>M</v>
          </cell>
          <cell r="M716" t="str">
            <v>Col. Riviera, callejon frente a iglesia catolica   </v>
          </cell>
          <cell r="N716" t="str">
            <v>0101-1996-00416</v>
          </cell>
          <cell r="O716" t="str">
            <v>8995-4442</v>
          </cell>
        </row>
        <row r="716">
          <cell r="Q716" t="str">
            <v>200-06-12</v>
          </cell>
          <cell r="R716">
            <v>2863</v>
          </cell>
        </row>
        <row r="717">
          <cell r="B717">
            <v>3804</v>
          </cell>
          <cell r="C717" t="str">
            <v>Jency Carolina Romero Amaya</v>
          </cell>
          <cell r="D717" t="str">
            <v>Auxiliar de Sala Hogar</v>
          </cell>
          <cell r="E717">
            <v>41813</v>
          </cell>
          <cell r="F717">
            <v>9338.2</v>
          </cell>
          <cell r="G717" t="str">
            <v>HOGAR</v>
          </cell>
          <cell r="H717" t="str">
            <v>Christine Marie Dip Nassar</v>
          </cell>
        </row>
        <row r="717">
          <cell r="J717">
            <v>34092</v>
          </cell>
          <cell r="K717" t="str">
            <v>CEIBA-SEMANAL</v>
          </cell>
          <cell r="L717" t="str">
            <v>F</v>
          </cell>
          <cell r="M717" t="str">
            <v>Col. San Judas, 1 cuadra y media de mini super conchita   </v>
          </cell>
          <cell r="N717" t="str">
            <v>0501-1993-05124</v>
          </cell>
          <cell r="O717" t="str">
            <v>9849-4215</v>
          </cell>
        </row>
        <row r="717">
          <cell r="Q717" t="str">
            <v>200-06-10</v>
          </cell>
          <cell r="R717">
            <v>2869</v>
          </cell>
        </row>
        <row r="718">
          <cell r="B718">
            <v>3805</v>
          </cell>
          <cell r="C718" t="str">
            <v>Thania Celeste Urbina Pineda</v>
          </cell>
          <cell r="D718" t="str">
            <v>Auxiliar de Sala Hogar</v>
          </cell>
          <cell r="E718">
            <v>41813</v>
          </cell>
          <cell r="F718">
            <v>9338.2</v>
          </cell>
          <cell r="G718" t="str">
            <v>HOGAR</v>
          </cell>
          <cell r="H718" t="str">
            <v>Christine Marie Dip Nassar</v>
          </cell>
        </row>
        <row r="718">
          <cell r="J718">
            <v>33283</v>
          </cell>
          <cell r="K718" t="str">
            <v>CEIBA-SEMANAL</v>
          </cell>
          <cell r="L718" t="str">
            <v>F</v>
          </cell>
          <cell r="M718" t="str">
            <v>Col. Bella Vista, calle Cruz Roja casa # 2521   </v>
          </cell>
          <cell r="N718" t="str">
            <v>0101-1991-00679</v>
          </cell>
          <cell r="O718" t="str">
            <v>9660-8461</v>
          </cell>
        </row>
        <row r="718">
          <cell r="Q718" t="str">
            <v>200-06-10</v>
          </cell>
          <cell r="R718">
            <v>2870</v>
          </cell>
        </row>
        <row r="719">
          <cell r="B719">
            <v>3806</v>
          </cell>
          <cell r="C719" t="str">
            <v>Erick Moises Rivera Funes</v>
          </cell>
          <cell r="D719" t="str">
            <v>Coordinador de Capacitación y Desarrollo</v>
          </cell>
          <cell r="E719">
            <v>41816</v>
          </cell>
          <cell r="F719">
            <v>21060</v>
          </cell>
          <cell r="G719" t="str">
            <v>DIRECCION RECURSOS HUMANOS</v>
          </cell>
          <cell r="H719" t="str">
            <v>Tania Johana Hernandez  Chinchilla</v>
          </cell>
        </row>
        <row r="719">
          <cell r="J719">
            <v>30693</v>
          </cell>
          <cell r="K719" t="str">
            <v>SAN PEDRO SULA-ADMINISTRACION</v>
          </cell>
          <cell r="L719" t="str">
            <v>M</v>
          </cell>
          <cell r="M719" t="str">
            <v>Col. Montefresco este calle 31-32, aven. 13 casa # 20   </v>
          </cell>
          <cell r="N719" t="str">
            <v>0501-1984-10258</v>
          </cell>
          <cell r="O719" t="str">
            <v>9954-7553</v>
          </cell>
        </row>
        <row r="719">
          <cell r="Q719" t="str">
            <v>300-01-05</v>
          </cell>
          <cell r="R719">
            <v>2871</v>
          </cell>
        </row>
        <row r="720">
          <cell r="B720">
            <v>3807</v>
          </cell>
          <cell r="C720" t="str">
            <v>Martha Fabiola Hernandez Licona</v>
          </cell>
          <cell r="D720" t="str">
            <v>Key Account Manager</v>
          </cell>
          <cell r="E720">
            <v>41816</v>
          </cell>
          <cell r="F720">
            <v>20000</v>
          </cell>
          <cell r="G720" t="str">
            <v>VENTAS MAYOREO</v>
          </cell>
          <cell r="H720" t="str">
            <v>Antonio Eduardo Palacio  Abraham</v>
          </cell>
        </row>
        <row r="720">
          <cell r="J720">
            <v>31877</v>
          </cell>
          <cell r="K720" t="str">
            <v>SAN PEDRO SULA-ADMINISTRACION</v>
          </cell>
          <cell r="L720" t="str">
            <v>F</v>
          </cell>
          <cell r="M720" t="str">
            <v>Residencial Centro America Bloque 30 Casa 1805   Tegucigalpa</v>
          </cell>
          <cell r="N720" t="str">
            <v>1808-1987-00450</v>
          </cell>
          <cell r="O720" t="str">
            <v>3214-1395</v>
          </cell>
        </row>
        <row r="720">
          <cell r="Q720" t="str">
            <v>200-01-04</v>
          </cell>
          <cell r="R720">
            <v>2872</v>
          </cell>
        </row>
        <row r="721">
          <cell r="B721">
            <v>3811</v>
          </cell>
          <cell r="C721" t="str">
            <v>Eder Alberto  Escalante  Lopez</v>
          </cell>
          <cell r="D721" t="str">
            <v>Jefe de Division Hogar</v>
          </cell>
          <cell r="E721">
            <v>41828</v>
          </cell>
          <cell r="F721">
            <v>19200</v>
          </cell>
          <cell r="G721" t="str">
            <v>HOGAR</v>
          </cell>
          <cell r="H721" t="str">
            <v>Ingrid Lorena Carranza  Oliva</v>
          </cell>
        </row>
        <row r="721">
          <cell r="J721">
            <v>30791</v>
          </cell>
          <cell r="K721" t="str">
            <v>TEGUCIGALPA MIRAFLORES -ADMINISTRACION</v>
          </cell>
          <cell r="L721" t="str">
            <v>M</v>
          </cell>
          <cell r="M721" t="str">
            <v>Residencial Centro America Bloque 30 Casa 1805   Tegucigalpa</v>
          </cell>
          <cell r="N721" t="str">
            <v>0801-1984-22144</v>
          </cell>
          <cell r="O721" t="str">
            <v>3214-1395</v>
          </cell>
        </row>
        <row r="721">
          <cell r="Q721" t="str">
            <v>200-03-10</v>
          </cell>
          <cell r="R721">
            <v>2883</v>
          </cell>
        </row>
        <row r="722">
          <cell r="B722">
            <v>3815</v>
          </cell>
          <cell r="C722" t="str">
            <v>Lily  Faraj Hode</v>
          </cell>
          <cell r="D722" t="str">
            <v>Relaciones Públicas y Clientes VIP</v>
          </cell>
          <cell r="E722">
            <v>28065</v>
          </cell>
          <cell r="F722">
            <v>152593.12</v>
          </cell>
          <cell r="G722" t="str">
            <v>PRESIDENCIA JUNTA DIRECTIVA DEPARTAMENTO</v>
          </cell>
          <cell r="H722" t="str">
            <v>Jorge  Juan Faraj Kalil</v>
          </cell>
        </row>
        <row r="722">
          <cell r="J722">
            <v>14598</v>
          </cell>
          <cell r="K722" t="str">
            <v>SAN PEDRO SULA-CONFIDENCIAL SOCIOS</v>
          </cell>
          <cell r="L722" t="str">
            <v>F</v>
          </cell>
          <cell r="M722" t="str">
            <v>Col. 13  de Abril 4 calle, 3ra avenida   </v>
          </cell>
          <cell r="N722" t="str">
            <v>0506-1939-00451</v>
          </cell>
          <cell r="O722" t="str">
            <v>9810-7052</v>
          </cell>
        </row>
        <row r="722">
          <cell r="Q722" t="str">
            <v>100-01-01</v>
          </cell>
          <cell r="R722">
            <v>2909</v>
          </cell>
        </row>
        <row r="723">
          <cell r="B723">
            <v>3818</v>
          </cell>
          <cell r="C723" t="str">
            <v>Dany Ramon Lopez Ayala</v>
          </cell>
          <cell r="D723" t="str">
            <v>Auxiliar de Sala Hogar</v>
          </cell>
          <cell r="E723">
            <v>41834</v>
          </cell>
          <cell r="F723">
            <v>9338.2</v>
          </cell>
          <cell r="G723" t="str">
            <v>HOGAR</v>
          </cell>
          <cell r="H723" t="str">
            <v>Christine Marie Dip Nassar</v>
          </cell>
        </row>
        <row r="723">
          <cell r="J723">
            <v>34099</v>
          </cell>
          <cell r="K723" t="str">
            <v>CEIBA-SEMANAL</v>
          </cell>
          <cell r="L723" t="str">
            <v>M</v>
          </cell>
          <cell r="M723" t="str">
            <v>Col. 13  de Abril 4 calle, 3ra avenida   </v>
          </cell>
          <cell r="N723" t="str">
            <v>1515-1993-00237</v>
          </cell>
          <cell r="O723" t="str">
            <v>9810-7052</v>
          </cell>
        </row>
        <row r="723">
          <cell r="Q723" t="str">
            <v>200-06-10</v>
          </cell>
          <cell r="R723">
            <v>2914</v>
          </cell>
        </row>
        <row r="724">
          <cell r="B724">
            <v>3820</v>
          </cell>
          <cell r="C724" t="str">
            <v>Leonardo Jose Vasquez Castillo</v>
          </cell>
          <cell r="D724" t="str">
            <v>Empacador Temporal</v>
          </cell>
          <cell r="E724">
            <v>41837</v>
          </cell>
          <cell r="F724">
            <v>9338.21</v>
          </cell>
          <cell r="G724" t="str">
            <v>PUNTOS DE VENTA</v>
          </cell>
          <cell r="H724" t="str">
            <v>Karen Nohelia Romero  Aquino</v>
          </cell>
        </row>
        <row r="724">
          <cell r="J724">
            <v>26557</v>
          </cell>
          <cell r="K724" t="str">
            <v>CONSULTORES EXTERNOS</v>
          </cell>
          <cell r="L724" t="str">
            <v>M</v>
          </cell>
          <cell r="M724" t="str">
            <v>Res. casa maya 1, primera ave. 12 calle N.O.   </v>
          </cell>
          <cell r="N724" t="str">
            <v>0801-1973-01504</v>
          </cell>
          <cell r="O724" t="str">
            <v>3192-3614</v>
          </cell>
        </row>
        <row r="724">
          <cell r="Q724" t="str">
            <v>200-01-13</v>
          </cell>
          <cell r="R724">
            <v>2918</v>
          </cell>
        </row>
        <row r="725">
          <cell r="B725">
            <v>3821</v>
          </cell>
          <cell r="C725" t="str">
            <v>Marlon David Ortega Menjivar</v>
          </cell>
          <cell r="D725" t="str">
            <v>Empacador Temporal</v>
          </cell>
          <cell r="E725">
            <v>42339</v>
          </cell>
          <cell r="F725">
            <v>9338.21</v>
          </cell>
          <cell r="G725" t="str">
            <v>PUNTOS DE VENTA</v>
          </cell>
          <cell r="H725" t="str">
            <v>Karen Nohelia Romero  Aquino</v>
          </cell>
        </row>
        <row r="725">
          <cell r="J725">
            <v>32864</v>
          </cell>
          <cell r="K725" t="str">
            <v>SAN PEDRO SULA-TEMPORAL</v>
          </cell>
          <cell r="L725" t="str">
            <v>M</v>
          </cell>
          <cell r="M725" t="str">
            <v>Barrio Brandillas 12,13 calle 3y4 avenida casa # 4   </v>
          </cell>
          <cell r="N725" t="str">
            <v>0501-1990-00138</v>
          </cell>
          <cell r="O725" t="str">
            <v>9547-6465</v>
          </cell>
        </row>
        <row r="725">
          <cell r="Q725" t="str">
            <v>200-01-13</v>
          </cell>
          <cell r="R725">
            <v>2923</v>
          </cell>
        </row>
        <row r="726">
          <cell r="B726">
            <v>3823</v>
          </cell>
          <cell r="C726" t="str">
            <v>Josue Marcus Varela Nunez</v>
          </cell>
          <cell r="D726" t="str">
            <v>Vendedor Tienda</v>
          </cell>
          <cell r="E726">
            <v>41841</v>
          </cell>
          <cell r="F726">
            <v>233.45</v>
          </cell>
          <cell r="G726" t="str">
            <v>MODA Y DEPORTES</v>
          </cell>
          <cell r="H726" t="str">
            <v>Fernando  Josue  Godoy  Lezama</v>
          </cell>
        </row>
        <row r="726">
          <cell r="J726">
            <v>32454</v>
          </cell>
          <cell r="K726" t="str">
            <v>TEGUCIGALPA MIRAFLORES-COMISIONES SEMANAL</v>
          </cell>
          <cell r="L726" t="str">
            <v>M</v>
          </cell>
          <cell r="M726" t="str">
            <v>Col. Centro Americana Bloque L Casa No 534   Tegucigalpa</v>
          </cell>
          <cell r="N726" t="str">
            <v>0801-1988-20520</v>
          </cell>
          <cell r="O726" t="str">
            <v>3239-3204</v>
          </cell>
        </row>
        <row r="726">
          <cell r="Q726" t="str">
            <v>200-02-12</v>
          </cell>
          <cell r="R726">
            <v>2924</v>
          </cell>
        </row>
        <row r="727">
          <cell r="B727">
            <v>3825</v>
          </cell>
          <cell r="C727" t="str">
            <v>Kenia Carolina Paz Ayala</v>
          </cell>
          <cell r="D727" t="str">
            <v>Coordinador de Recursos Humanos</v>
          </cell>
          <cell r="E727">
            <v>41848</v>
          </cell>
          <cell r="F727">
            <v>18020</v>
          </cell>
          <cell r="G727" t="str">
            <v>DIRECCION RECURSOS HUMANOS</v>
          </cell>
          <cell r="H727" t="str">
            <v>Tania Johana Hernandez  Chinchilla</v>
          </cell>
        </row>
        <row r="727">
          <cell r="J727">
            <v>32520</v>
          </cell>
          <cell r="K727" t="str">
            <v>SAN PEDRO SULA-ADMINISTRACION</v>
          </cell>
          <cell r="L727" t="str">
            <v>F</v>
          </cell>
          <cell r="M727" t="str">
            <v>Res. Villa Real 1 calle, 3 avenida, casa # 131 C, SPS,Cortes   </v>
          </cell>
          <cell r="N727" t="str">
            <v>0501-1989-00653</v>
          </cell>
          <cell r="O727" t="str">
            <v>9806-8365</v>
          </cell>
        </row>
        <row r="727">
          <cell r="Q727" t="str">
            <v>300-01-05</v>
          </cell>
          <cell r="R727">
            <v>2925</v>
          </cell>
        </row>
        <row r="728">
          <cell r="B728">
            <v>3826</v>
          </cell>
          <cell r="C728" t="str">
            <v>Jose Ernesto Peralta Rivera</v>
          </cell>
          <cell r="D728" t="str">
            <v>Vendedor Junior</v>
          </cell>
          <cell r="E728">
            <v>41850</v>
          </cell>
          <cell r="F728">
            <v>233.45</v>
          </cell>
          <cell r="G728" t="str">
            <v>ELECTRO</v>
          </cell>
          <cell r="H728" t="str">
            <v>Hector Enrique Mercadal Zapata</v>
          </cell>
        </row>
        <row r="728">
          <cell r="J728">
            <v>33671</v>
          </cell>
          <cell r="K728" t="str">
            <v>CEIBA-COMISIONES SEMANAL</v>
          </cell>
          <cell r="L728" t="str">
            <v>M</v>
          </cell>
          <cell r="M728" t="str">
            <v>Col. Mayo casa # 6, bloque 2   </v>
          </cell>
          <cell r="N728" t="str">
            <v>0101-1992-02361</v>
          </cell>
          <cell r="O728" t="str">
            <v>3254-7603</v>
          </cell>
        </row>
        <row r="728">
          <cell r="Q728" t="str">
            <v>200-06-11</v>
          </cell>
          <cell r="R728">
            <v>2927</v>
          </cell>
        </row>
        <row r="729">
          <cell r="B729">
            <v>3828</v>
          </cell>
          <cell r="C729" t="str">
            <v>Kevin  Armando  Figueroa  Alvarenga</v>
          </cell>
          <cell r="D729" t="str">
            <v>Auxiliar de Sala Hogar</v>
          </cell>
          <cell r="E729">
            <v>41852</v>
          </cell>
          <cell r="F729">
            <v>9338.2</v>
          </cell>
          <cell r="G729" t="str">
            <v>HOGAR</v>
          </cell>
          <cell r="H729" t="str">
            <v>Eder Alberto  Escalante  Lopez</v>
          </cell>
        </row>
        <row r="729">
          <cell r="J729">
            <v>34240</v>
          </cell>
          <cell r="K729" t="str">
            <v>TEGUCIGALPA METROMALL-SEMANAL</v>
          </cell>
          <cell r="L729" t="str">
            <v>M</v>
          </cell>
          <cell r="M729" t="str">
            <v>Col. Santa Cecilia Bloque A casa numero de 109   Tegucigalpa</v>
          </cell>
          <cell r="N729" t="str">
            <v>0705-1993-00183</v>
          </cell>
          <cell r="O729" t="str">
            <v>9642-8354</v>
          </cell>
        </row>
        <row r="729">
          <cell r="Q729" t="str">
            <v>200-03-10</v>
          </cell>
          <cell r="R729">
            <v>2928</v>
          </cell>
        </row>
        <row r="730">
          <cell r="B730">
            <v>3829</v>
          </cell>
          <cell r="C730" t="str">
            <v>Saul  Zaldivar Fernandez</v>
          </cell>
          <cell r="D730" t="str">
            <v>Oficial de Seguridad</v>
          </cell>
          <cell r="E730">
            <v>41852</v>
          </cell>
          <cell r="F730">
            <v>9338.2</v>
          </cell>
          <cell r="G730" t="str">
            <v>SEGURIDAD INTERNA</v>
          </cell>
          <cell r="H730" t="str">
            <v>Celan Rodriguez  Sanchez</v>
          </cell>
        </row>
        <row r="730">
          <cell r="J730">
            <v>30328</v>
          </cell>
          <cell r="K730" t="str">
            <v>SAN PEDRO SULA-SEMANAL SAN FERNANDO</v>
          </cell>
          <cell r="L730" t="str">
            <v>M</v>
          </cell>
          <cell r="M730" t="str">
            <v>Col. San Luis 8 y 4 avenida Casa 1 27 27 </v>
          </cell>
          <cell r="N730" t="str">
            <v>1620-1983-00042</v>
          </cell>
          <cell r="O730" t="str">
            <v>9488-8041</v>
          </cell>
        </row>
        <row r="730">
          <cell r="Q730" t="str">
            <v>100-01-06</v>
          </cell>
          <cell r="R730">
            <v>2931</v>
          </cell>
        </row>
        <row r="731">
          <cell r="B731">
            <v>3832</v>
          </cell>
          <cell r="C731" t="str">
            <v>Heber Otoniel Ramirez Martinez</v>
          </cell>
          <cell r="D731" t="str">
            <v>Vendedor Junior</v>
          </cell>
          <cell r="E731">
            <v>41855</v>
          </cell>
          <cell r="F731">
            <v>233.45</v>
          </cell>
          <cell r="G731" t="str">
            <v>ELECTRO</v>
          </cell>
          <cell r="H731" t="str">
            <v>Hector Enrique Mercadal Zapata</v>
          </cell>
        </row>
        <row r="731">
          <cell r="J731">
            <v>32793</v>
          </cell>
          <cell r="K731" t="str">
            <v>CEIBA-COMISIONES SEMANAL</v>
          </cell>
          <cell r="L731" t="str">
            <v>M</v>
          </cell>
          <cell r="M731" t="str">
            <v>Col. San Vicente de paul 1 calle, 2 ave. casa # 78   </v>
          </cell>
          <cell r="N731" t="str">
            <v>0101-1989-05469</v>
          </cell>
          <cell r="O731" t="str">
            <v>9911-1705</v>
          </cell>
        </row>
        <row r="731">
          <cell r="Q731" t="str">
            <v>200-06-11</v>
          </cell>
          <cell r="R731">
            <v>2932</v>
          </cell>
        </row>
        <row r="732">
          <cell r="B732">
            <v>3834</v>
          </cell>
          <cell r="C732" t="str">
            <v>Selvin David Sanchez Nuñez</v>
          </cell>
          <cell r="D732" t="str">
            <v>Asistente de Mantenimiento</v>
          </cell>
          <cell r="E732">
            <v>41862</v>
          </cell>
          <cell r="F732">
            <v>9338.2</v>
          </cell>
          <cell r="G732" t="str">
            <v>MANTENIMIENTO</v>
          </cell>
          <cell r="H732" t="str">
            <v>José Antonio Rodriguez Escamilla</v>
          </cell>
        </row>
        <row r="732">
          <cell r="J732">
            <v>34658</v>
          </cell>
          <cell r="K732" t="str">
            <v>SAN PEDRO SULA-SEMANAL SAN FERNANDO</v>
          </cell>
          <cell r="L732" t="str">
            <v>M</v>
          </cell>
          <cell r="M732" t="str">
            <v>Col. San Vicente de paul 1 calle, 2 ave. casa # 78   </v>
          </cell>
          <cell r="N732" t="str">
            <v>1807-1994-02886</v>
          </cell>
          <cell r="O732" t="str">
            <v>9911-1705</v>
          </cell>
        </row>
        <row r="732">
          <cell r="Q732" t="str">
            <v>300-01-09</v>
          </cell>
          <cell r="R732">
            <v>2935</v>
          </cell>
        </row>
        <row r="733">
          <cell r="B733">
            <v>3835</v>
          </cell>
          <cell r="C733" t="str">
            <v>Hector Enrique Mercadal Zapata</v>
          </cell>
          <cell r="D733" t="str">
            <v>Gerente de Tienda</v>
          </cell>
          <cell r="E733">
            <v>41862</v>
          </cell>
          <cell r="F733">
            <v>25000</v>
          </cell>
          <cell r="G733" t="str">
            <v>TIENDA SUPERSTORE CEIBA</v>
          </cell>
          <cell r="H733" t="str">
            <v>Camilo Ernesto Charry Puche</v>
          </cell>
        </row>
        <row r="733">
          <cell r="J733">
            <v>31926</v>
          </cell>
          <cell r="K733" t="str">
            <v>CEIBA-ADMINISTRACION</v>
          </cell>
          <cell r="L733" t="str">
            <v>M</v>
          </cell>
          <cell r="M733" t="str">
            <v>Barrio Gloria, calle principal casa#916   </v>
          </cell>
          <cell r="N733" t="str">
            <v>0101-1988-00228</v>
          </cell>
          <cell r="O733" t="str">
            <v>3232-9989</v>
          </cell>
        </row>
        <row r="733">
          <cell r="Q733" t="str">
            <v>200-06-09</v>
          </cell>
          <cell r="R733">
            <v>2936</v>
          </cell>
        </row>
        <row r="734">
          <cell r="B734">
            <v>3842</v>
          </cell>
          <cell r="C734" t="str">
            <v>Eduardo  Jose  Quan  Aceituno</v>
          </cell>
          <cell r="D734" t="str">
            <v>Auxiliar de Resurtido</v>
          </cell>
          <cell r="E734">
            <v>41862</v>
          </cell>
          <cell r="F734">
            <v>9338.2</v>
          </cell>
          <cell r="G734" t="str">
            <v>HOGAR</v>
          </cell>
          <cell r="H734" t="str">
            <v>Yoselyn Arely Irias Cruz</v>
          </cell>
        </row>
        <row r="734">
          <cell r="J734">
            <v>34368</v>
          </cell>
          <cell r="K734" t="str">
            <v>TEGUCIGALPA MIRAFLORES-SEMANAL</v>
          </cell>
          <cell r="L734" t="str">
            <v>M</v>
          </cell>
          <cell r="M734" t="str">
            <v>Barrio abajo,contiguo a Instituto Moderno, Casa 133   Tegucigalpa</v>
          </cell>
          <cell r="N734" t="str">
            <v>0801-1994-02607</v>
          </cell>
          <cell r="O734" t="str">
            <v>3232-9989</v>
          </cell>
        </row>
        <row r="734">
          <cell r="Q734" t="str">
            <v>200-02-10</v>
          </cell>
          <cell r="R734">
            <v>2943</v>
          </cell>
        </row>
        <row r="735">
          <cell r="B735">
            <v>3844</v>
          </cell>
          <cell r="C735" t="str">
            <v>Carmen   Rocio  Seidel  Romero</v>
          </cell>
          <cell r="D735" t="str">
            <v>Recepcionista de Seguridad</v>
          </cell>
          <cell r="E735">
            <v>41863</v>
          </cell>
          <cell r="F735">
            <v>10000</v>
          </cell>
          <cell r="G735" t="str">
            <v>SEGURIDAD MIRAFLORES</v>
          </cell>
          <cell r="H735" t="str">
            <v>Jorge Humberto Pino  Archaga</v>
          </cell>
        </row>
        <row r="735">
          <cell r="J735">
            <v>33722</v>
          </cell>
          <cell r="K735" t="str">
            <v>TEGUCIGALPA MIRAFLORES-SEMANAL</v>
          </cell>
          <cell r="L735" t="str">
            <v>F</v>
          </cell>
          <cell r="M735" t="str">
            <v>Barrio Villadela entre 7 y 8 Avenida 17 y 18 Calle   Tegucigalpa</v>
          </cell>
          <cell r="N735" t="str">
            <v>0801-1992-08156</v>
          </cell>
          <cell r="O735" t="str">
            <v>8795-4236</v>
          </cell>
        </row>
        <row r="735">
          <cell r="Q735" t="str">
            <v>100-02-01</v>
          </cell>
          <cell r="R735">
            <v>2944</v>
          </cell>
        </row>
        <row r="736">
          <cell r="B736">
            <v>3851</v>
          </cell>
          <cell r="C736" t="str">
            <v>Kevin  Roney  Martinez</v>
          </cell>
          <cell r="D736" t="str">
            <v>Vendedor Tienda</v>
          </cell>
          <cell r="E736">
            <v>41869</v>
          </cell>
          <cell r="F736">
            <v>200</v>
          </cell>
          <cell r="G736" t="str">
            <v>ELECTRO</v>
          </cell>
          <cell r="H736" t="str">
            <v>Ranses Ramon Sierra Andino</v>
          </cell>
        </row>
        <row r="736">
          <cell r="J736">
            <v>34998</v>
          </cell>
          <cell r="K736" t="str">
            <v>TEGUCIGALPA MIRAFLORES-COMISIONES SEMANAL</v>
          </cell>
          <cell r="L736" t="str">
            <v>M</v>
          </cell>
          <cell r="M736" t="str">
            <v>Col.Montes de Bendicion Casa 9 Bloque 27   Tegucigalpa</v>
          </cell>
          <cell r="N736" t="str">
            <v>0801-1995-20794</v>
          </cell>
          <cell r="O736" t="str">
            <v>9738-9062</v>
          </cell>
        </row>
        <row r="736">
          <cell r="Q736" t="str">
            <v>200-02-11</v>
          </cell>
          <cell r="R736">
            <v>2950</v>
          </cell>
        </row>
        <row r="737">
          <cell r="B737">
            <v>3852</v>
          </cell>
          <cell r="C737" t="str">
            <v>Emil  Joel  Munguia  Vilorio</v>
          </cell>
          <cell r="D737" t="str">
            <v>Vendedor Foraneo</v>
          </cell>
          <cell r="E737">
            <v>41869</v>
          </cell>
          <cell r="F737">
            <v>583.45</v>
          </cell>
          <cell r="G737" t="str">
            <v>VENTAS MAYOREO FORANEO</v>
          </cell>
          <cell r="H737" t="str">
            <v>Oscar Orlando Bonilla Osorto</v>
          </cell>
        </row>
        <row r="737">
          <cell r="J737">
            <v>30223</v>
          </cell>
          <cell r="K737" t="str">
            <v>TEGUCIGALPA MIRAFLORES-COMISIONES SEMANAL</v>
          </cell>
          <cell r="L737" t="str">
            <v>M</v>
          </cell>
          <cell r="M737" t="str">
            <v>Col. el Hogar Bloque Q porton autollave   Tegucigalpa</v>
          </cell>
          <cell r="N737" t="str">
            <v>0801-1982-15343</v>
          </cell>
          <cell r="O737" t="str">
            <v>9665-3258</v>
          </cell>
        </row>
        <row r="737">
          <cell r="Q737" t="str">
            <v>200-02-05</v>
          </cell>
          <cell r="R737">
            <v>2951</v>
          </cell>
        </row>
        <row r="738">
          <cell r="B738">
            <v>3860</v>
          </cell>
          <cell r="C738" t="str">
            <v>Jesus  Adonay  Perez</v>
          </cell>
          <cell r="D738" t="str">
            <v>Vendedor Junior Moda/Deportes</v>
          </cell>
          <cell r="E738">
            <v>41870</v>
          </cell>
          <cell r="F738">
            <v>233.45</v>
          </cell>
          <cell r="G738" t="str">
            <v>MODA Y DEPORTES</v>
          </cell>
          <cell r="H738" t="str">
            <v>Ilsa  Maribel Peraza  Turcios</v>
          </cell>
        </row>
        <row r="738">
          <cell r="J738">
            <v>34819</v>
          </cell>
          <cell r="K738" t="str">
            <v>SAN PEDRO SULA PEDREGAL-COMISIONES SEMANAL</v>
          </cell>
          <cell r="L738" t="str">
            <v>M</v>
          </cell>
          <cell r="M738" t="str">
            <v>Col. Rivera Hernandez, 6 ave, Casa #8 5 5 San Pedro Sula, S.O.</v>
          </cell>
          <cell r="N738" t="str">
            <v>0501-1996-01340</v>
          </cell>
          <cell r="O738" t="str">
            <v>9995-7189</v>
          </cell>
        </row>
        <row r="738">
          <cell r="Q738" t="str">
            <v>200-04-12</v>
          </cell>
          <cell r="R738">
            <v>2955</v>
          </cell>
        </row>
        <row r="739">
          <cell r="B739">
            <v>3862</v>
          </cell>
          <cell r="C739" t="str">
            <v>Lee Salvador Velasquez Allen</v>
          </cell>
          <cell r="D739" t="str">
            <v>Auxiliar de Sala Hogar</v>
          </cell>
          <cell r="E739">
            <v>41877</v>
          </cell>
          <cell r="F739">
            <v>9338.2</v>
          </cell>
          <cell r="G739" t="str">
            <v>HOGAR</v>
          </cell>
          <cell r="H739" t="str">
            <v>Christine Marie Dip Nassar</v>
          </cell>
        </row>
        <row r="739">
          <cell r="J739">
            <v>33870</v>
          </cell>
          <cell r="K739" t="str">
            <v>CEIBA-SEMANAL</v>
          </cell>
          <cell r="L739" t="str">
            <v>M</v>
          </cell>
          <cell r="M739" t="str">
            <v>Col. Las Acacias , casa # A4 1 1 La Ceiba</v>
          </cell>
          <cell r="N739" t="str">
            <v>0101-1992-03770</v>
          </cell>
          <cell r="O739" t="str">
            <v>9995-7189</v>
          </cell>
        </row>
        <row r="739">
          <cell r="Q739" t="str">
            <v>200-06-10</v>
          </cell>
          <cell r="R739">
            <v>2957</v>
          </cell>
        </row>
        <row r="740">
          <cell r="B740">
            <v>3863</v>
          </cell>
          <cell r="C740" t="str">
            <v>Jose Daniel Cantor Mejia</v>
          </cell>
          <cell r="D740" t="str">
            <v>Auxiliar de Contabilidad</v>
          </cell>
          <cell r="E740">
            <v>41879</v>
          </cell>
          <cell r="F740">
            <v>16000</v>
          </cell>
          <cell r="G740" t="str">
            <v>CONTABILIDAD</v>
          </cell>
          <cell r="H740" t="str">
            <v>Sady Alexis Aguilar Trejo</v>
          </cell>
        </row>
        <row r="740">
          <cell r="J740">
            <v>33518</v>
          </cell>
          <cell r="K740" t="str">
            <v>SAN PEDRO SULA-ADMINISTRACION</v>
          </cell>
          <cell r="L740" t="str">
            <v>M</v>
          </cell>
          <cell r="M740" t="str">
            <v>Col. Covimal , 2 ave, Casa #10,Bloque G 2 2 San Pedro Sula, N.E.</v>
          </cell>
          <cell r="N740" t="str">
            <v>0501-1992-02887</v>
          </cell>
          <cell r="O740" t="str">
            <v>9488-8041</v>
          </cell>
        </row>
        <row r="740">
          <cell r="Q740" t="str">
            <v>300-01-03</v>
          </cell>
          <cell r="R740">
            <v>2959</v>
          </cell>
        </row>
        <row r="741">
          <cell r="B741">
            <v>3864</v>
          </cell>
          <cell r="C741" t="str">
            <v>Kilber  Vasquez Briones</v>
          </cell>
          <cell r="D741" t="str">
            <v>Oficial de Seguridad</v>
          </cell>
          <cell r="E741">
            <v>41879</v>
          </cell>
          <cell r="F741">
            <v>9338.2</v>
          </cell>
          <cell r="G741" t="str">
            <v>SEGURIDAD INTERNA</v>
          </cell>
          <cell r="H741" t="str">
            <v>Celan Rodriguez  Sanchez</v>
          </cell>
        </row>
        <row r="741">
          <cell r="J741">
            <v>33636</v>
          </cell>
          <cell r="K741" t="str">
            <v>SAN PEDRO SULA-SEMANAL SAN FERNANDO</v>
          </cell>
          <cell r="L741" t="str">
            <v>M</v>
          </cell>
          <cell r="M741" t="str">
            <v>Col. Vida Nueva, Cofradia   </v>
          </cell>
          <cell r="N741" t="str">
            <v>0507-1992-00145</v>
          </cell>
          <cell r="O741" t="str">
            <v>9573-5584</v>
          </cell>
        </row>
        <row r="741">
          <cell r="Q741" t="str">
            <v>100-01-06</v>
          </cell>
          <cell r="R741">
            <v>2960</v>
          </cell>
        </row>
        <row r="742">
          <cell r="B742">
            <v>3865</v>
          </cell>
          <cell r="C742" t="str">
            <v>Javier Edgardo Muñoz Hernandez</v>
          </cell>
          <cell r="D742" t="str">
            <v>Empacador</v>
          </cell>
          <cell r="E742">
            <v>41880</v>
          </cell>
          <cell r="F742">
            <v>9338.2</v>
          </cell>
          <cell r="G742" t="str">
            <v>PUNTOS DE VENTA</v>
          </cell>
          <cell r="H742" t="str">
            <v>Cindy Aracely  López  Gomez</v>
          </cell>
        </row>
        <row r="742">
          <cell r="J742">
            <v>34265</v>
          </cell>
          <cell r="K742" t="str">
            <v>SAN PEDRO SULA -SEMANAL PEDREGAL</v>
          </cell>
          <cell r="L742" t="str">
            <v>M</v>
          </cell>
          <cell r="M742" t="str">
            <v>Barrio Morazan 7 calle, 9 avenida, casa # 1045   </v>
          </cell>
          <cell r="N742" t="str">
            <v>0501-2004-09385</v>
          </cell>
          <cell r="O742" t="str">
            <v>3353-7622</v>
          </cell>
        </row>
        <row r="742">
          <cell r="Q742" t="str">
            <v>200-04-13</v>
          </cell>
          <cell r="R742">
            <v>2962</v>
          </cell>
        </row>
        <row r="743">
          <cell r="B743">
            <v>3866</v>
          </cell>
          <cell r="C743" t="str">
            <v>Andrea Alejandra Arcile Navarro</v>
          </cell>
          <cell r="D743" t="str">
            <v>Cajera</v>
          </cell>
          <cell r="E743">
            <v>41880</v>
          </cell>
          <cell r="F743">
            <v>9600</v>
          </cell>
          <cell r="G743" t="str">
            <v>PUNTOS DE VENTA</v>
          </cell>
          <cell r="H743" t="str">
            <v>Cindy Aracely  López  Gomez</v>
          </cell>
        </row>
        <row r="743">
          <cell r="J743">
            <v>34079</v>
          </cell>
          <cell r="K743" t="str">
            <v>SAN PEDRO SULA -SEMANAL PEDREGAL</v>
          </cell>
          <cell r="L743" t="str">
            <v>F</v>
          </cell>
          <cell r="M743" t="str">
            <v>Barrio Buena Vista 10 calle, casa # 3 bloque 7   </v>
          </cell>
          <cell r="N743" t="str">
            <v>0501-1993-07646</v>
          </cell>
          <cell r="O743" t="str">
            <v>8869-5079</v>
          </cell>
        </row>
        <row r="743">
          <cell r="Q743" t="str">
            <v>200-04-13</v>
          </cell>
          <cell r="R743">
            <v>2964</v>
          </cell>
        </row>
        <row r="744">
          <cell r="B744">
            <v>3867</v>
          </cell>
          <cell r="C744" t="str">
            <v>Lurbis Marily  Paz Murillo</v>
          </cell>
          <cell r="D744" t="str">
            <v>Auxiliar Sala Moda/Deportes</v>
          </cell>
          <cell r="E744">
            <v>41883</v>
          </cell>
          <cell r="F744">
            <v>9338.2</v>
          </cell>
          <cell r="G744" t="str">
            <v>MODA Y DEPORTES</v>
          </cell>
          <cell r="H744" t="str">
            <v>Ingrid Johely Hernandez  Orellana</v>
          </cell>
        </row>
        <row r="744">
          <cell r="J744">
            <v>33563</v>
          </cell>
          <cell r="K744" t="str">
            <v>SAN PEDRO SULA-SEMANAL SAN FERNANDO</v>
          </cell>
          <cell r="L744" t="str">
            <v>F</v>
          </cell>
          <cell r="M744" t="str">
            <v>Lomas del carmen, casa 7 cerca de pulperia Lety   </v>
          </cell>
          <cell r="N744" t="str">
            <v>1607-1991-00297</v>
          </cell>
          <cell r="O744" t="str">
            <v>9541-9508</v>
          </cell>
        </row>
        <row r="744">
          <cell r="Q744" t="str">
            <v>200-01-12</v>
          </cell>
          <cell r="R744">
            <v>2965</v>
          </cell>
        </row>
        <row r="745">
          <cell r="B745">
            <v>3868</v>
          </cell>
          <cell r="C745" t="str">
            <v>Dayby  Alexander Gomez  Benitez</v>
          </cell>
          <cell r="D745" t="str">
            <v>Auxiliar de Resurtido</v>
          </cell>
          <cell r="E745">
            <v>41883</v>
          </cell>
          <cell r="F745">
            <v>9338.2</v>
          </cell>
          <cell r="G745" t="str">
            <v>HOGAR</v>
          </cell>
          <cell r="H745" t="str">
            <v>Yoselyn Arely Irias Cruz</v>
          </cell>
        </row>
        <row r="745">
          <cell r="J745">
            <v>33118</v>
          </cell>
          <cell r="K745" t="str">
            <v>TEGUCIGALPA MIRAFLORES-SEMANAL</v>
          </cell>
          <cell r="L745" t="str">
            <v>M</v>
          </cell>
          <cell r="M745" t="str">
            <v>Col.brisas del norte Bloque E  Casa 14   Tegucigalpa</v>
          </cell>
          <cell r="N745" t="str">
            <v>0801-1990-17243</v>
          </cell>
          <cell r="O745" t="str">
            <v>3377-7433</v>
          </cell>
        </row>
        <row r="745">
          <cell r="Q745" t="str">
            <v>200-02-10</v>
          </cell>
          <cell r="R745">
            <v>2966</v>
          </cell>
        </row>
        <row r="746">
          <cell r="B746">
            <v>3872</v>
          </cell>
          <cell r="C746" t="str">
            <v>Gabriela Alejandra  Maldonado Paz</v>
          </cell>
          <cell r="D746" t="str">
            <v>Cajera</v>
          </cell>
          <cell r="E746">
            <v>42002</v>
          </cell>
          <cell r="F746">
            <v>9600</v>
          </cell>
          <cell r="G746" t="str">
            <v>PUNTOS DE VENTA</v>
          </cell>
          <cell r="H746" t="str">
            <v>Karen Nohelia Romero  Aquino</v>
          </cell>
        </row>
        <row r="746">
          <cell r="J746">
            <v>34234</v>
          </cell>
          <cell r="K746" t="str">
            <v>SAN PEDRO SULA-SEMANAL SAN FERNANDO</v>
          </cell>
          <cell r="L746" t="str">
            <v>F</v>
          </cell>
          <cell r="M746" t="str">
            <v>Col. Satelite, Bloque #18, Casa#34, boulevard Las Torres   San Pedro Sula, S.O.</v>
          </cell>
          <cell r="N746" t="str">
            <v>0512-1993-01775</v>
          </cell>
          <cell r="O746" t="str">
            <v>9752-1461</v>
          </cell>
        </row>
        <row r="746">
          <cell r="Q746" t="str">
            <v>200-01-13</v>
          </cell>
          <cell r="R746">
            <v>2967</v>
          </cell>
        </row>
        <row r="747">
          <cell r="B747">
            <v>3874</v>
          </cell>
          <cell r="C747" t="str">
            <v>Domingo   Rodriguez Garcia</v>
          </cell>
          <cell r="D747" t="str">
            <v>Guardia de Residencia</v>
          </cell>
          <cell r="E747">
            <v>41883</v>
          </cell>
          <cell r="F747">
            <v>12306.6</v>
          </cell>
          <cell r="G747" t="str">
            <v>SEGURIDAD RESIDENCIA</v>
          </cell>
          <cell r="H747" t="str">
            <v>Celan Rodriguez  Sanchez</v>
          </cell>
        </row>
        <row r="747">
          <cell r="J747">
            <v>25360</v>
          </cell>
          <cell r="K747" t="str">
            <v>SAN PEDRO SULA-ADMINISTRACION</v>
          </cell>
          <cell r="L747" t="str">
            <v>M</v>
          </cell>
          <cell r="M747" t="str">
            <v>Col. La Pradera, 2 pasaje, Blvrd Las Torres   San Pedro Sula, S.O.</v>
          </cell>
          <cell r="N747" t="str">
            <v>1009-1989-00163</v>
          </cell>
          <cell r="O747" t="str">
            <v>9891-5524</v>
          </cell>
        </row>
        <row r="747">
          <cell r="Q747" t="str">
            <v>100-01-07</v>
          </cell>
          <cell r="R747">
            <v>2970</v>
          </cell>
        </row>
        <row r="748">
          <cell r="B748">
            <v>3875</v>
          </cell>
          <cell r="C748" t="str">
            <v>Kevin  Mauricio Matamoros Chirinos</v>
          </cell>
          <cell r="D748" t="str">
            <v>Surtidor</v>
          </cell>
          <cell r="E748">
            <v>41890</v>
          </cell>
          <cell r="F748">
            <v>9338.2</v>
          </cell>
          <cell r="G748" t="str">
            <v>LOGISTICA DEPORTES</v>
          </cell>
          <cell r="H748" t="str">
            <v>Carlos Arturo Gutierrez Cuvas</v>
          </cell>
        </row>
        <row r="748">
          <cell r="J748">
            <v>34854</v>
          </cell>
          <cell r="K748" t="str">
            <v>SAN PEDRO SULA-SEMANAL SAN FERNANDO</v>
          </cell>
          <cell r="L748" t="str">
            <v>M</v>
          </cell>
          <cell r="M748" t="str">
            <v>Col. Guadalupe San Manuel, Cortes   </v>
          </cell>
          <cell r="N748" t="str">
            <v>1804-1996-02393</v>
          </cell>
          <cell r="O748" t="str">
            <v>9945-4080</v>
          </cell>
        </row>
        <row r="748">
          <cell r="Q748" t="str">
            <v>300-01-15</v>
          </cell>
          <cell r="R748">
            <v>2973</v>
          </cell>
        </row>
        <row r="749">
          <cell r="B749">
            <v>3876</v>
          </cell>
          <cell r="C749" t="str">
            <v>Wilmer Jose  Argueta Martinez</v>
          </cell>
          <cell r="D749" t="str">
            <v>Vendedor Junior</v>
          </cell>
          <cell r="E749">
            <v>41879</v>
          </cell>
          <cell r="F749">
            <v>233.45</v>
          </cell>
          <cell r="G749" t="str">
            <v>ELECTRO</v>
          </cell>
          <cell r="H749" t="str">
            <v>Hector Enrique Mercadal Zapata</v>
          </cell>
        </row>
        <row r="749">
          <cell r="J749">
            <v>30520</v>
          </cell>
          <cell r="K749" t="str">
            <v>CEIBA-COMISIONES SEMANAL</v>
          </cell>
          <cell r="L749" t="str">
            <v>M</v>
          </cell>
          <cell r="M749" t="str">
            <v>Barrio Danto 1 1 </v>
          </cell>
          <cell r="N749" t="str">
            <v>0101-1983-01898</v>
          </cell>
          <cell r="O749" t="str">
            <v>9764-5933</v>
          </cell>
        </row>
        <row r="749">
          <cell r="Q749" t="str">
            <v>200-06-11</v>
          </cell>
          <cell r="R749">
            <v>2975</v>
          </cell>
        </row>
        <row r="750">
          <cell r="B750">
            <v>3882</v>
          </cell>
          <cell r="C750" t="str">
            <v>Jorge  Luis Zuniga  Larios</v>
          </cell>
          <cell r="D750" t="str">
            <v>Oficial de Seguridad</v>
          </cell>
          <cell r="E750">
            <v>41893</v>
          </cell>
          <cell r="F750">
            <v>9338.2</v>
          </cell>
          <cell r="G750" t="str">
            <v>SEGURIDAD INTERNA</v>
          </cell>
          <cell r="H750" t="str">
            <v>Celan Rodriguez  Sanchez</v>
          </cell>
        </row>
        <row r="750">
          <cell r="J750">
            <v>33014</v>
          </cell>
          <cell r="K750" t="str">
            <v>SAN PEDRO SULA-SEMANAL SAN FERNANDO</v>
          </cell>
          <cell r="L750" t="str">
            <v>M</v>
          </cell>
          <cell r="M750" t="str">
            <v>Res. Guaycamayas, Bloque 2, Villanueva, Cortes   </v>
          </cell>
          <cell r="N750" t="str">
            <v>0824-1990-00552</v>
          </cell>
          <cell r="O750" t="str">
            <v>9910-3268</v>
          </cell>
        </row>
        <row r="750">
          <cell r="Q750" t="str">
            <v>100-01-06</v>
          </cell>
          <cell r="R750">
            <v>2980</v>
          </cell>
        </row>
        <row r="751">
          <cell r="B751">
            <v>3884</v>
          </cell>
          <cell r="C751" t="str">
            <v>Kevin Ricardo Sales Diaz</v>
          </cell>
          <cell r="D751" t="str">
            <v>Etiquetador</v>
          </cell>
          <cell r="E751">
            <v>41897</v>
          </cell>
          <cell r="F751">
            <v>9338.2</v>
          </cell>
          <cell r="G751" t="str">
            <v>LOGISTICA</v>
          </cell>
          <cell r="H751" t="str">
            <v>Carlos Arturo Gutierrez Cuvas</v>
          </cell>
        </row>
        <row r="751">
          <cell r="J751">
            <v>33374</v>
          </cell>
          <cell r="K751" t="str">
            <v>SAN PEDRO SULA-SEMANAL SAN FERNANDO</v>
          </cell>
          <cell r="L751" t="str">
            <v>M</v>
          </cell>
          <cell r="M751" t="str">
            <v>Col. Brisas de Expocentro # 3   San Pedro Sula, S.E.</v>
          </cell>
          <cell r="N751" t="str">
            <v>0501-1991-06017</v>
          </cell>
          <cell r="O751" t="str">
            <v>8878-9552</v>
          </cell>
        </row>
        <row r="751">
          <cell r="Q751" t="str">
            <v>300-01-10</v>
          </cell>
          <cell r="R751">
            <v>2982</v>
          </cell>
        </row>
        <row r="752">
          <cell r="B752">
            <v>3885</v>
          </cell>
          <cell r="C752" t="str">
            <v>Wesley  Mauricio Contreras Rodezno</v>
          </cell>
          <cell r="D752" t="str">
            <v>Gerente de Mercadeo</v>
          </cell>
          <cell r="E752">
            <v>41898</v>
          </cell>
          <cell r="F752">
            <v>80000</v>
          </cell>
          <cell r="G752" t="str">
            <v>MERCADEO</v>
          </cell>
          <cell r="H752" t="str">
            <v>Nelson Edgardo Garcia  Cubas</v>
          </cell>
        </row>
        <row r="752">
          <cell r="J752">
            <v>30838</v>
          </cell>
          <cell r="K752" t="str">
            <v>SAN PEDRO SULA-ADMINISTRACION</v>
          </cell>
          <cell r="L752" t="str">
            <v>M</v>
          </cell>
          <cell r="M752" t="str">
            <v>Col. Stybis,Sector Palenque, Casa # 24 1 1 San Pedro Sula, N.O.</v>
          </cell>
          <cell r="N752" t="str">
            <v>0512-1984-00708</v>
          </cell>
          <cell r="O752" t="str">
            <v>8878-9552</v>
          </cell>
        </row>
        <row r="752">
          <cell r="Q752" t="str">
            <v>200-01-02</v>
          </cell>
          <cell r="R752">
            <v>2983</v>
          </cell>
        </row>
        <row r="753">
          <cell r="B753">
            <v>3887</v>
          </cell>
          <cell r="C753" t="str">
            <v>Fernando  Josue  Godoy  Lezama</v>
          </cell>
          <cell r="D753" t="str">
            <v>Jefe de Division Moda y Deportes</v>
          </cell>
          <cell r="E753">
            <v>41898</v>
          </cell>
          <cell r="F753">
            <v>18700</v>
          </cell>
          <cell r="G753" t="str">
            <v>MODA Y DEPORTES</v>
          </cell>
          <cell r="H753" t="str">
            <v>Nelson Edgardo Garcia  Cubas</v>
          </cell>
        </row>
        <row r="753">
          <cell r="J753">
            <v>32818</v>
          </cell>
          <cell r="K753" t="str">
            <v>TEGUCIGALPA MIRAFLORES -ADMINISTRACION</v>
          </cell>
          <cell r="L753" t="str">
            <v>M</v>
          </cell>
          <cell r="M753" t="str">
            <v>kM 8  Carretera a santa Lucia, contiguo a Ceproacam Principal Principal Tegucigalpa</v>
          </cell>
          <cell r="N753" t="str">
            <v>0801-1989-23879</v>
          </cell>
          <cell r="O753" t="str">
            <v>9883-8578</v>
          </cell>
        </row>
        <row r="753">
          <cell r="Q753" t="str">
            <v>200-02-12</v>
          </cell>
          <cell r="R753">
            <v>2984</v>
          </cell>
        </row>
        <row r="754">
          <cell r="B754">
            <v>3889</v>
          </cell>
          <cell r="C754" t="str">
            <v>Denis Antonio Mejia Maldonado</v>
          </cell>
          <cell r="D754" t="str">
            <v>Vendedor Tienda</v>
          </cell>
          <cell r="E754">
            <v>41911</v>
          </cell>
          <cell r="F754">
            <v>233.45</v>
          </cell>
          <cell r="G754" t="str">
            <v>MODA Y DEPORTES</v>
          </cell>
          <cell r="H754" t="str">
            <v>Fernando  Josue  Godoy  Lezama</v>
          </cell>
        </row>
        <row r="754">
          <cell r="J754">
            <v>32787</v>
          </cell>
          <cell r="K754" t="str">
            <v>TEGUCIGALPA MIRAFLORES-COMISIONES SEMANAL</v>
          </cell>
          <cell r="L754" t="str">
            <v>M</v>
          </cell>
          <cell r="M754" t="str">
            <v>Col. Hato de enmedio Sector 4, bloque 54 Casa 4819.   Tegucigalpa</v>
          </cell>
          <cell r="N754" t="str">
            <v>0801-1989-21297</v>
          </cell>
          <cell r="O754" t="str">
            <v>9883-8578</v>
          </cell>
        </row>
        <row r="754">
          <cell r="Q754" t="str">
            <v>200-02-12</v>
          </cell>
          <cell r="R754">
            <v>2987</v>
          </cell>
        </row>
        <row r="755">
          <cell r="B755">
            <v>3890</v>
          </cell>
          <cell r="C755" t="str">
            <v>Julio Cesar Reyes Godoy</v>
          </cell>
          <cell r="D755" t="str">
            <v>Vendedor Tienda</v>
          </cell>
          <cell r="E755">
            <v>41911</v>
          </cell>
          <cell r="F755">
            <v>233.45</v>
          </cell>
          <cell r="G755" t="str">
            <v>MODA Y DEPORTES</v>
          </cell>
          <cell r="H755" t="str">
            <v>Fernando  Josue  Godoy  Lezama</v>
          </cell>
        </row>
        <row r="755">
          <cell r="J755">
            <v>32738</v>
          </cell>
          <cell r="K755" t="str">
            <v>TEGUCIGALPA MIRAFLORES-COMISIONES SEMANAL</v>
          </cell>
          <cell r="L755" t="str">
            <v>M</v>
          </cell>
          <cell r="M755" t="str">
            <v>Col Arturo  Quezada calle principal,sala de Belleza barberia   Tegucigalpa</v>
          </cell>
          <cell r="N755" t="str">
            <v>0801-2000-10584</v>
          </cell>
          <cell r="O755" t="str">
            <v>3141-1144</v>
          </cell>
        </row>
        <row r="755">
          <cell r="Q755" t="str">
            <v>200-02-12</v>
          </cell>
          <cell r="R755">
            <v>2988</v>
          </cell>
        </row>
        <row r="756">
          <cell r="B756">
            <v>3891</v>
          </cell>
          <cell r="C756" t="str">
            <v>Nelmi Sarahi Ordonez Alvarez</v>
          </cell>
          <cell r="D756" t="str">
            <v>Vendedor Tienda</v>
          </cell>
          <cell r="E756">
            <v>41911</v>
          </cell>
          <cell r="F756">
            <v>233.45</v>
          </cell>
          <cell r="G756" t="str">
            <v>HOGAR</v>
          </cell>
          <cell r="H756" t="str">
            <v>Yoselyn Arely Irias Cruz</v>
          </cell>
        </row>
        <row r="756">
          <cell r="J756">
            <v>33867</v>
          </cell>
          <cell r="K756" t="str">
            <v>TEGUCIGALPA MIRAFLORES-COMISIONES SEMANAL</v>
          </cell>
          <cell r="L756" t="str">
            <v>F</v>
          </cell>
          <cell r="M756" t="str">
            <v>Col.Nueva jerusalem, Casa No 4 Bloque B   Tegucigalpa</v>
          </cell>
          <cell r="N756" t="str">
            <v>0801-1992-18565</v>
          </cell>
          <cell r="O756" t="str">
            <v>8952-3879</v>
          </cell>
        </row>
        <row r="756">
          <cell r="Q756" t="str">
            <v>200-02-10</v>
          </cell>
          <cell r="R756">
            <v>2989</v>
          </cell>
        </row>
        <row r="757">
          <cell r="B757">
            <v>3892</v>
          </cell>
          <cell r="C757" t="str">
            <v>Jasmin  Dessiree Avila Salgado</v>
          </cell>
          <cell r="D757" t="str">
            <v>Cajera</v>
          </cell>
          <cell r="E757">
            <v>41911</v>
          </cell>
          <cell r="F757">
            <v>9600</v>
          </cell>
          <cell r="G757" t="str">
            <v>PUNTOS DE VENTA</v>
          </cell>
          <cell r="H757" t="str">
            <v>Sinia  Saray Arteaga  hernandez</v>
          </cell>
        </row>
        <row r="757">
          <cell r="J757">
            <v>32867</v>
          </cell>
          <cell r="K757" t="str">
            <v>TEGUCIGALPA MIRAFLORES-SEMANAL</v>
          </cell>
          <cell r="L757" t="str">
            <v>F</v>
          </cell>
          <cell r="M757" t="str">
            <v>Barrio el Reparto Calle Pricipal Arriba del deportivo   Tegucigalpa</v>
          </cell>
          <cell r="N757" t="str">
            <v>0801-1990-16608</v>
          </cell>
          <cell r="O757" t="str">
            <v>8887-8403</v>
          </cell>
        </row>
        <row r="757">
          <cell r="Q757" t="str">
            <v>200-02-13</v>
          </cell>
          <cell r="R757">
            <v>2990</v>
          </cell>
        </row>
        <row r="758">
          <cell r="B758">
            <v>3893</v>
          </cell>
          <cell r="C758" t="str">
            <v>Heidy  Josselin  Madrid  Sandoval</v>
          </cell>
          <cell r="D758" t="str">
            <v>Recepcionista de Seguridad</v>
          </cell>
          <cell r="E758">
            <v>41911</v>
          </cell>
          <cell r="F758">
            <v>10000</v>
          </cell>
          <cell r="G758" t="str">
            <v>SEGURIDAD MIRAFLORES</v>
          </cell>
          <cell r="H758" t="str">
            <v>Jorge Humberto Pino  Archaga</v>
          </cell>
        </row>
        <row r="758">
          <cell r="J758">
            <v>33605</v>
          </cell>
          <cell r="K758" t="str">
            <v>TEGUCIGALPA MIRAFLORES-SEMANAL</v>
          </cell>
          <cell r="L758" t="str">
            <v>F</v>
          </cell>
          <cell r="M758" t="str">
            <v>Col. los Pinos Tercera Calle 3ra casa Frente a Unitec   Tegucigalpa</v>
          </cell>
          <cell r="N758" t="str">
            <v>0801-1992-03701</v>
          </cell>
          <cell r="O758" t="str">
            <v>9661-8449</v>
          </cell>
        </row>
        <row r="758">
          <cell r="Q758" t="str">
            <v>100-02-01</v>
          </cell>
          <cell r="R758">
            <v>2991</v>
          </cell>
        </row>
        <row r="759">
          <cell r="B759">
            <v>3894</v>
          </cell>
          <cell r="C759" t="str">
            <v>Edy Olban Mejia Hernández</v>
          </cell>
          <cell r="D759" t="str">
            <v>Administrador de Redes</v>
          </cell>
          <cell r="E759">
            <v>41898</v>
          </cell>
          <cell r="F759">
            <v>29160</v>
          </cell>
          <cell r="G759" t="str">
            <v>INFORMATICA</v>
          </cell>
          <cell r="H759" t="str">
            <v>Rafael Gustavo Ajuria  Cruz</v>
          </cell>
        </row>
        <row r="759">
          <cell r="J759">
            <v>27780</v>
          </cell>
          <cell r="K759" t="str">
            <v>SAN PEDRO SULA-ADMINISTRACION</v>
          </cell>
          <cell r="L759" t="str">
            <v>M</v>
          </cell>
          <cell r="M759" t="str">
            <v>Col. Aurora 11 y 12 ave. casa #1313 4 4 </v>
          </cell>
          <cell r="N759" t="str">
            <v>0501-1976-00496</v>
          </cell>
          <cell r="O759" t="str">
            <v>3391-6121</v>
          </cell>
        </row>
        <row r="759">
          <cell r="Q759" t="str">
            <v>300-01-04</v>
          </cell>
          <cell r="R759">
            <v>2992</v>
          </cell>
        </row>
        <row r="760">
          <cell r="B760">
            <v>3895</v>
          </cell>
          <cell r="C760" t="str">
            <v>Geronimo  Cruz</v>
          </cell>
          <cell r="D760" t="str">
            <v>Vendedor Foraneo</v>
          </cell>
          <cell r="E760">
            <v>41913</v>
          </cell>
          <cell r="F760">
            <v>200</v>
          </cell>
          <cell r="G760" t="str">
            <v>VENTAS MAYOREO FORANEO</v>
          </cell>
          <cell r="H760" t="str">
            <v>Efrain Antonio Canales Gomez</v>
          </cell>
        </row>
        <row r="760">
          <cell r="J760">
            <v>25465</v>
          </cell>
          <cell r="K760" t="str">
            <v>SAN PEDRO SULA SAN FERNANDO-COMISIONES SEMANAL</v>
          </cell>
          <cell r="L760" t="str">
            <v>M</v>
          </cell>
          <cell r="M760" t="str">
            <v>Col. Celio Gonzales, Bloque C2, Casa#13   San Pedro Sula, S.O.</v>
          </cell>
          <cell r="N760" t="str">
            <v>1811-1969-00181</v>
          </cell>
          <cell r="O760" t="str">
            <v>3390-0117</v>
          </cell>
        </row>
        <row r="760">
          <cell r="Q760" t="str">
            <v>200-01-05</v>
          </cell>
          <cell r="R760">
            <v>2993</v>
          </cell>
        </row>
        <row r="761">
          <cell r="B761">
            <v>3896</v>
          </cell>
          <cell r="C761" t="str">
            <v>Ronald Emilio  Almendarez Almendarez</v>
          </cell>
          <cell r="D761" t="str">
            <v>Oficial de Seguridad</v>
          </cell>
          <cell r="E761">
            <v>41914</v>
          </cell>
          <cell r="F761">
            <v>9338.2</v>
          </cell>
          <cell r="G761" t="str">
            <v>SEGURIDAD INTERNA CEIBA</v>
          </cell>
          <cell r="H761" t="str">
            <v>Juan  Jose Valeriano Zavala</v>
          </cell>
        </row>
        <row r="761">
          <cell r="J761">
            <v>32122</v>
          </cell>
          <cell r="K761" t="str">
            <v>CEIBA-SEMANAL</v>
          </cell>
          <cell r="L761" t="str">
            <v>M</v>
          </cell>
          <cell r="M761" t="str">
            <v>Bo. El Centro, Sector La Union   La Ceiba</v>
          </cell>
          <cell r="N761" t="str">
            <v>0101-1987-04326</v>
          </cell>
          <cell r="O761" t="str">
            <v>8878-9552</v>
          </cell>
        </row>
        <row r="761">
          <cell r="Q761" t="str">
            <v>100-06-02</v>
          </cell>
          <cell r="R761">
            <v>2994</v>
          </cell>
        </row>
        <row r="762">
          <cell r="B762">
            <v>3897</v>
          </cell>
          <cell r="C762" t="str">
            <v>Bryan Robert Quezada Flores</v>
          </cell>
          <cell r="D762" t="str">
            <v>Vendedor Junior</v>
          </cell>
          <cell r="E762">
            <v>41918</v>
          </cell>
          <cell r="F762">
            <v>233.45</v>
          </cell>
          <cell r="G762" t="str">
            <v>ELECTRO</v>
          </cell>
          <cell r="H762" t="str">
            <v>Hector Enrique Mercadal Zapata</v>
          </cell>
        </row>
        <row r="762">
          <cell r="J762">
            <v>34198</v>
          </cell>
          <cell r="K762" t="str">
            <v>CEIBA-COMISIONES SEMANAL</v>
          </cell>
          <cell r="L762" t="str">
            <v>M</v>
          </cell>
          <cell r="M762" t="str">
            <v>Col. Kawas, Frente a Pulperia La Promesa   La Ceiba</v>
          </cell>
          <cell r="N762" t="str">
            <v>0101-1994-00517</v>
          </cell>
          <cell r="O762" t="str">
            <v>8878-9552</v>
          </cell>
        </row>
        <row r="762">
          <cell r="Q762" t="str">
            <v>200-06-11</v>
          </cell>
          <cell r="R762">
            <v>2995</v>
          </cell>
        </row>
        <row r="763">
          <cell r="B763">
            <v>3898</v>
          </cell>
          <cell r="C763" t="str">
            <v>Nelson  Edgardo Murillo  Palma</v>
          </cell>
          <cell r="D763" t="str">
            <v>Etiquetador</v>
          </cell>
          <cell r="E763">
            <v>41921</v>
          </cell>
          <cell r="F763">
            <v>9338.2</v>
          </cell>
          <cell r="G763" t="str">
            <v>LOGISTICA</v>
          </cell>
          <cell r="H763" t="str">
            <v>Carlos Arturo Gutierrez Cuvas</v>
          </cell>
        </row>
        <row r="763">
          <cell r="J763">
            <v>33134</v>
          </cell>
          <cell r="K763" t="str">
            <v>SAN PEDRO SULA-SEMANAL SAN FERNANDO</v>
          </cell>
          <cell r="L763" t="str">
            <v>M</v>
          </cell>
          <cell r="M763" t="str">
            <v>Col. Planeta , 2 calle, Casa 619   San Pedro Sula, S.O.</v>
          </cell>
          <cell r="N763" t="str">
            <v>1811-1990-00337</v>
          </cell>
          <cell r="O763" t="str">
            <v>9811-7278</v>
          </cell>
        </row>
        <row r="763">
          <cell r="Q763" t="str">
            <v>300-01-10</v>
          </cell>
          <cell r="R763">
            <v>2996</v>
          </cell>
        </row>
        <row r="764">
          <cell r="B764">
            <v>3926</v>
          </cell>
          <cell r="C764" t="str">
            <v>Edward  David  Pineda  Gonzalez</v>
          </cell>
          <cell r="D764" t="str">
            <v>Auxiliar de Resurtido</v>
          </cell>
          <cell r="E764">
            <v>41925</v>
          </cell>
          <cell r="F764">
            <v>9338.2</v>
          </cell>
          <cell r="G764" t="str">
            <v>HOGAR</v>
          </cell>
          <cell r="H764" t="str">
            <v>Yoselyn Arely Irias Cruz</v>
          </cell>
        </row>
        <row r="764">
          <cell r="J764">
            <v>34290</v>
          </cell>
          <cell r="K764" t="str">
            <v>TEGUCIGALPA MIRAFLORES-SEMANAL</v>
          </cell>
          <cell r="L764" t="str">
            <v>M</v>
          </cell>
          <cell r="M764" t="str">
            <v>Col. Villanueva Sector 5 Casa 7 Bloque 6   Tegucigalpa</v>
          </cell>
          <cell r="N764" t="str">
            <v>1619-1993-00216</v>
          </cell>
          <cell r="O764" t="str">
            <v>9811-7278</v>
          </cell>
        </row>
        <row r="764">
          <cell r="Q764" t="str">
            <v>200-02-10</v>
          </cell>
          <cell r="R764">
            <v>2999</v>
          </cell>
        </row>
        <row r="765">
          <cell r="B765">
            <v>3937</v>
          </cell>
          <cell r="C765" t="str">
            <v>Gladis Rubi   Reyes  Polanco</v>
          </cell>
          <cell r="D765" t="str">
            <v>Cajera</v>
          </cell>
          <cell r="E765">
            <v>42002</v>
          </cell>
          <cell r="F765">
            <v>9338.2</v>
          </cell>
          <cell r="G765" t="str">
            <v>PUNTOS DE VENTA</v>
          </cell>
          <cell r="H765" t="str">
            <v>Karen Nohelia Romero  Aquino</v>
          </cell>
        </row>
        <row r="765">
          <cell r="J765">
            <v>34575</v>
          </cell>
          <cell r="K765" t="str">
            <v>SAN PEDRO SULA-SEMANAL SAN FERNANDO</v>
          </cell>
          <cell r="L765" t="str">
            <v>F</v>
          </cell>
          <cell r="M765" t="str">
            <v>Col. San Vicente de Paul, pasaje villa señor #2 etapa   San Pedro Sula, S.O.</v>
          </cell>
          <cell r="N765" t="str">
            <v>0512-1994-02083</v>
          </cell>
          <cell r="O765" t="str">
            <v>3190-4370</v>
          </cell>
        </row>
        <row r="765">
          <cell r="Q765" t="str">
            <v>200-01-13</v>
          </cell>
          <cell r="R765">
            <v>3000</v>
          </cell>
        </row>
        <row r="766">
          <cell r="B766">
            <v>3946</v>
          </cell>
          <cell r="C766" t="str">
            <v>Oscar  Ivan Lainez Guzman</v>
          </cell>
          <cell r="D766" t="str">
            <v>Analista de Inteligencia Comercial</v>
          </cell>
          <cell r="E766">
            <v>41928</v>
          </cell>
          <cell r="F766">
            <v>18360</v>
          </cell>
          <cell r="G766" t="str">
            <v>COMERCIAL</v>
          </cell>
          <cell r="H766" t="str">
            <v>Rosa Marina Lozano  Sabillon</v>
          </cell>
        </row>
        <row r="766">
          <cell r="J766">
            <v>32251</v>
          </cell>
          <cell r="K766" t="str">
            <v>SAN PEDRO SULA-ADMINISTRACION</v>
          </cell>
          <cell r="L766" t="str">
            <v>M</v>
          </cell>
          <cell r="M766" t="str">
            <v>Col. La Mesa, 1 Calle, 1 Avenida, Casa#3   </v>
          </cell>
          <cell r="N766" t="str">
            <v>0512-1988-00532</v>
          </cell>
          <cell r="O766" t="str">
            <v>3190-4370</v>
          </cell>
        </row>
        <row r="766">
          <cell r="Q766" t="str">
            <v>200-01-03</v>
          </cell>
          <cell r="R766">
            <v>3006</v>
          </cell>
        </row>
        <row r="767">
          <cell r="B767">
            <v>3947</v>
          </cell>
          <cell r="C767" t="str">
            <v>Yolany Elizabeth Fernandez Ruiz</v>
          </cell>
          <cell r="D767" t="str">
            <v>Cajera</v>
          </cell>
          <cell r="E767">
            <v>41928</v>
          </cell>
          <cell r="F767">
            <v>9338.2</v>
          </cell>
          <cell r="G767" t="str">
            <v>PUNTOS DE VENTA</v>
          </cell>
          <cell r="H767" t="str">
            <v>Karen Nohelia Romero  Aquino</v>
          </cell>
        </row>
        <row r="767">
          <cell r="J767">
            <v>34503</v>
          </cell>
          <cell r="K767" t="str">
            <v>SAN PEDRO SULA-SEMANAL SAN FERNANDO</v>
          </cell>
          <cell r="L767" t="str">
            <v>F</v>
          </cell>
          <cell r="M767" t="str">
            <v>Col. Santa Marta, Calle 3, Casa#, Sector Lomas C   San Pedro Sula, S.O.</v>
          </cell>
          <cell r="N767" t="str">
            <v>0506-1994-01408</v>
          </cell>
          <cell r="O767" t="str">
            <v>9878-6482</v>
          </cell>
        </row>
        <row r="767">
          <cell r="Q767" t="str">
            <v>200-01-13</v>
          </cell>
          <cell r="R767">
            <v>3007</v>
          </cell>
        </row>
        <row r="768">
          <cell r="B768">
            <v>3948</v>
          </cell>
          <cell r="C768" t="str">
            <v>Merary Pamela   Rodas  Flores</v>
          </cell>
          <cell r="D768" t="str">
            <v>Cajera</v>
          </cell>
          <cell r="E768">
            <v>41932</v>
          </cell>
          <cell r="F768">
            <v>9338.2</v>
          </cell>
          <cell r="G768" t="str">
            <v>PUNTOS DE VENTA</v>
          </cell>
          <cell r="H768" t="str">
            <v>Sinia  Saray Arteaga  hernandez</v>
          </cell>
        </row>
        <row r="768">
          <cell r="J768">
            <v>31957</v>
          </cell>
          <cell r="K768" t="str">
            <v>TEGUCIGALPA MIRAFLORES-SEMANAL</v>
          </cell>
          <cell r="L768" t="str">
            <v>F</v>
          </cell>
          <cell r="M768" t="str">
            <v>Lomas de san Jose I etapa, Bloque 6, casa 14   Tegucigalpa</v>
          </cell>
          <cell r="N768" t="str">
            <v>0801-1987-11670</v>
          </cell>
          <cell r="O768" t="str">
            <v>9635-1464</v>
          </cell>
        </row>
        <row r="768">
          <cell r="Q768" t="str">
            <v>200-02-13</v>
          </cell>
          <cell r="R768">
            <v>3008</v>
          </cell>
        </row>
        <row r="769">
          <cell r="B769">
            <v>3950</v>
          </cell>
          <cell r="C769" t="str">
            <v>Gina Maria  Aguirre Lanza</v>
          </cell>
          <cell r="D769" t="str">
            <v>Jefe de Division Electro</v>
          </cell>
          <cell r="E769">
            <v>41932</v>
          </cell>
          <cell r="F769">
            <v>20800</v>
          </cell>
          <cell r="G769" t="str">
            <v>ELECTRO</v>
          </cell>
          <cell r="H769" t="str">
            <v>Elsy Nohemy Aguilera Ortez</v>
          </cell>
        </row>
        <row r="769">
          <cell r="J769">
            <v>27438</v>
          </cell>
          <cell r="K769" t="str">
            <v>SAN PEDRO SULA-ADMINISTRACION</v>
          </cell>
          <cell r="L769" t="str">
            <v>F</v>
          </cell>
          <cell r="M769" t="str">
            <v>Col. Los Alamos, Bloque #3, Casa #68   San Pedro Sula, N.O.</v>
          </cell>
          <cell r="N769" t="str">
            <v>0801-1975-05499</v>
          </cell>
          <cell r="O769" t="str">
            <v>9503-6530</v>
          </cell>
        </row>
        <row r="769">
          <cell r="Q769" t="str">
            <v>200-01-11</v>
          </cell>
          <cell r="R769">
            <v>3011</v>
          </cell>
        </row>
        <row r="770">
          <cell r="B770">
            <v>3965</v>
          </cell>
          <cell r="C770" t="str">
            <v>Wendy Guiselle Castro Garcia</v>
          </cell>
          <cell r="D770" t="str">
            <v>Cajera</v>
          </cell>
          <cell r="E770">
            <v>41988</v>
          </cell>
          <cell r="F770">
            <v>9600</v>
          </cell>
          <cell r="G770" t="str">
            <v>PUNTOS DE VENTA</v>
          </cell>
          <cell r="H770" t="str">
            <v>Cindy Aracely  López  Gomez</v>
          </cell>
        </row>
        <row r="770">
          <cell r="J770">
            <v>34636</v>
          </cell>
          <cell r="K770" t="str">
            <v>SAN PEDRO SULA -SEMANAL PEDREGAL</v>
          </cell>
          <cell r="L770" t="str">
            <v>F</v>
          </cell>
          <cell r="M770" t="str">
            <v>Col. Gracias a Dios, Aldea Santa Ana   San Pedro Sula, N.O.</v>
          </cell>
          <cell r="N770" t="str">
            <v>0501-1994-03542</v>
          </cell>
          <cell r="O770" t="str">
            <v>9782-8557</v>
          </cell>
        </row>
        <row r="770">
          <cell r="Q770" t="str">
            <v>200-04-13</v>
          </cell>
          <cell r="R770">
            <v>3012</v>
          </cell>
        </row>
        <row r="771">
          <cell r="B771">
            <v>4074</v>
          </cell>
          <cell r="C771" t="str">
            <v>Angela Maria Yanes Ramirez</v>
          </cell>
          <cell r="D771" t="str">
            <v>Cajera</v>
          </cell>
          <cell r="E771">
            <v>41988</v>
          </cell>
          <cell r="F771">
            <v>9600</v>
          </cell>
          <cell r="G771" t="str">
            <v>PUNTOS DE VENTA</v>
          </cell>
          <cell r="H771" t="str">
            <v>Cindy Aracely  López  Gomez</v>
          </cell>
        </row>
        <row r="771">
          <cell r="J771">
            <v>34070</v>
          </cell>
          <cell r="K771" t="str">
            <v>SAN PEDRO SULA -SEMANAL PEDREGAL</v>
          </cell>
          <cell r="L771" t="str">
            <v>F</v>
          </cell>
          <cell r="M771" t="str">
            <v>Col. Fernandez Guzman,4 Calle, 14 y 15 Avenida   San Pedro Sula, S.O.</v>
          </cell>
          <cell r="N771" t="str">
            <v>0501-1993-06392</v>
          </cell>
          <cell r="O771" t="str">
            <v>9782-8557</v>
          </cell>
        </row>
        <row r="771">
          <cell r="Q771" t="str">
            <v>200-04-13</v>
          </cell>
          <cell r="R771">
            <v>3016</v>
          </cell>
        </row>
        <row r="772">
          <cell r="B772">
            <v>4125</v>
          </cell>
          <cell r="C772" t="str">
            <v>Saira  Yissell  Rodriguez  Sevilla</v>
          </cell>
          <cell r="D772" t="str">
            <v>Auxiliar de Sala Hogar</v>
          </cell>
          <cell r="E772">
            <v>42002</v>
          </cell>
          <cell r="F772">
            <v>9338.2</v>
          </cell>
          <cell r="G772" t="str">
            <v>HOGAR</v>
          </cell>
          <cell r="H772" t="str">
            <v>Karla Patricia Ortega Pineda</v>
          </cell>
        </row>
        <row r="772">
          <cell r="J772">
            <v>34969</v>
          </cell>
          <cell r="K772" t="str">
            <v>SAN PEDRO SULA -SEMANAL PEDREGAL</v>
          </cell>
          <cell r="L772" t="str">
            <v>F</v>
          </cell>
          <cell r="M772" t="str">
            <v>Col. Bella Vista, La Lima, Cortes   </v>
          </cell>
          <cell r="N772" t="str">
            <v>0703-1995-03808</v>
          </cell>
          <cell r="O772" t="str">
            <v>8984-6414</v>
          </cell>
        </row>
        <row r="772">
          <cell r="Q772" t="str">
            <v>200-04-10</v>
          </cell>
          <cell r="R772">
            <v>3017</v>
          </cell>
        </row>
        <row r="773">
          <cell r="B773">
            <v>4128</v>
          </cell>
          <cell r="C773" t="str">
            <v>Mayra  Johana Mejia  Ferrera</v>
          </cell>
          <cell r="D773" t="str">
            <v>Auxiliar de Sala Hogar</v>
          </cell>
          <cell r="E773">
            <v>42002</v>
          </cell>
          <cell r="F773">
            <v>9338.2</v>
          </cell>
          <cell r="G773" t="str">
            <v>HOGAR</v>
          </cell>
          <cell r="H773" t="str">
            <v>Karla Patricia Ortega Pineda</v>
          </cell>
        </row>
        <row r="773">
          <cell r="J773">
            <v>32093</v>
          </cell>
          <cell r="K773" t="str">
            <v>SAN PEDRO SULA -SEMANAL PEDREGAL</v>
          </cell>
          <cell r="L773" t="str">
            <v>F</v>
          </cell>
          <cell r="M773" t="str">
            <v>Col. Rio de Piedras, 4 Calle, 25 avenida   San Pedro Sula, N.O.</v>
          </cell>
          <cell r="N773" t="str">
            <v>1803-1987-00698</v>
          </cell>
          <cell r="O773" t="str">
            <v>9797-7964</v>
          </cell>
        </row>
        <row r="773">
          <cell r="Q773" t="str">
            <v>200-04-10</v>
          </cell>
          <cell r="R773">
            <v>3018</v>
          </cell>
        </row>
        <row r="774">
          <cell r="B774">
            <v>4158</v>
          </cell>
          <cell r="C774" t="str">
            <v>Aldo  Hugo  Aguero  Castillo</v>
          </cell>
          <cell r="D774" t="str">
            <v>Director de Logística</v>
          </cell>
          <cell r="E774">
            <v>41960</v>
          </cell>
          <cell r="F774">
            <v>90000</v>
          </cell>
          <cell r="G774" t="str">
            <v>LOGISTICA CD</v>
          </cell>
          <cell r="H774" t="str">
            <v>Mario Roberto Faraj Faraj</v>
          </cell>
        </row>
        <row r="774">
          <cell r="J774">
            <v>25037</v>
          </cell>
          <cell r="K774" t="str">
            <v>SAN PEDRO SULA-CONFIDENCIAL</v>
          </cell>
          <cell r="L774" t="str">
            <v>M</v>
          </cell>
          <cell r="M774" t="str">
            <v>San Pedro Sula, Cortes   </v>
          </cell>
          <cell r="N774" t="str">
            <v>C01153833</v>
          </cell>
          <cell r="O774" t="str">
            <v>9908-2047</v>
          </cell>
        </row>
        <row r="774">
          <cell r="Q774" t="str">
            <v>300-05-10</v>
          </cell>
          <cell r="R774">
            <v>3019</v>
          </cell>
        </row>
        <row r="775">
          <cell r="B775">
            <v>4172</v>
          </cell>
          <cell r="C775" t="str">
            <v>Mauricio Javier Cruz Sierra</v>
          </cell>
          <cell r="D775" t="str">
            <v>Empacador</v>
          </cell>
          <cell r="E775">
            <v>42002</v>
          </cell>
          <cell r="F775">
            <v>9338.2</v>
          </cell>
          <cell r="G775" t="str">
            <v>PUNTOS DE VENTA</v>
          </cell>
          <cell r="H775" t="str">
            <v>Cindy Aracely  López  Gomez</v>
          </cell>
        </row>
        <row r="775">
          <cell r="J775">
            <v>33747</v>
          </cell>
          <cell r="K775" t="str">
            <v>SAN PEDRO SULA -SEMANAL PEDREGAL</v>
          </cell>
          <cell r="L775" t="str">
            <v>M</v>
          </cell>
          <cell r="M775" t="str">
            <v>Col. Las Brisas, 22 Calle, 8 Avenida, Casa#2268   San Pedro Sula, S.E.</v>
          </cell>
          <cell r="N775" t="str">
            <v>0501-2000-12113</v>
          </cell>
          <cell r="O775" t="str">
            <v>9908-2047</v>
          </cell>
        </row>
        <row r="775">
          <cell r="Q775" t="str">
            <v>200-04-13</v>
          </cell>
          <cell r="R775">
            <v>3021</v>
          </cell>
        </row>
        <row r="776">
          <cell r="B776">
            <v>4180</v>
          </cell>
          <cell r="C776" t="str">
            <v>Oscar Rolando    Rivera Zuniga</v>
          </cell>
          <cell r="D776" t="str">
            <v>Coordinador SAC</v>
          </cell>
          <cell r="E776">
            <v>41967</v>
          </cell>
          <cell r="F776">
            <v>9338.2</v>
          </cell>
          <cell r="G776" t="str">
            <v>SERVICIO AL CLIENTE</v>
          </cell>
          <cell r="H776" t="str">
            <v>Gloria  Esther Garcia Perdomo</v>
          </cell>
        </row>
        <row r="776">
          <cell r="J776">
            <v>31454</v>
          </cell>
          <cell r="K776" t="str">
            <v>SAN PEDRO SULA-ADMINISTRACION PEDREGAL</v>
          </cell>
          <cell r="L776" t="str">
            <v>M</v>
          </cell>
          <cell r="M776" t="str">
            <v>Col. Rivera Hernandez, 1 Calle, Bloque 28, Casa#19   San Pedro Sula, S.E.</v>
          </cell>
          <cell r="N776" t="str">
            <v>1804-1986-00814</v>
          </cell>
          <cell r="O776" t="str">
            <v>9577-1572</v>
          </cell>
        </row>
        <row r="776">
          <cell r="Q776" t="str">
            <v>300-04-07</v>
          </cell>
          <cell r="R776">
            <v>3023</v>
          </cell>
        </row>
        <row r="777">
          <cell r="B777">
            <v>4185</v>
          </cell>
          <cell r="C777" t="str">
            <v>Jeffry Javier  Vargas Escobar</v>
          </cell>
          <cell r="D777" t="str">
            <v>Vendedor Junior</v>
          </cell>
          <cell r="E777">
            <v>41970</v>
          </cell>
          <cell r="F777">
            <v>233.45</v>
          </cell>
          <cell r="G777" t="str">
            <v>ELECTRO</v>
          </cell>
          <cell r="H777" t="str">
            <v>Gina Maria  Aguirre Lanza</v>
          </cell>
        </row>
        <row r="777">
          <cell r="J777">
            <v>34275</v>
          </cell>
          <cell r="K777" t="str">
            <v>SAN PEDRO SULA SAN FERNANDO-COMISIONES SEMANAL</v>
          </cell>
          <cell r="L777" t="str">
            <v>M</v>
          </cell>
          <cell r="M777" t="str">
            <v>Col. Luisiana, 33 Calle, 27 y 38 Calle, Bloque 17, Casa 20   San Pedro Sula, S.E.</v>
          </cell>
          <cell r="N777" t="str">
            <v>0501-1993-12471</v>
          </cell>
          <cell r="O777" t="str">
            <v>8883-6354</v>
          </cell>
        </row>
        <row r="777">
          <cell r="Q777" t="str">
            <v>200-01-11</v>
          </cell>
          <cell r="R777">
            <v>3042</v>
          </cell>
        </row>
        <row r="778">
          <cell r="B778">
            <v>4205</v>
          </cell>
          <cell r="C778" t="str">
            <v>Antonio Eduardo Palacio  Abraham</v>
          </cell>
          <cell r="D778" t="str">
            <v>Gerente Nacional Canal Mayoreo</v>
          </cell>
          <cell r="E778">
            <v>41976</v>
          </cell>
          <cell r="F778">
            <v>50000</v>
          </cell>
          <cell r="G778" t="str">
            <v>COMERCIAL</v>
          </cell>
          <cell r="H778" t="str">
            <v>Mario Roberto Faraj Faraj</v>
          </cell>
        </row>
        <row r="778">
          <cell r="J778">
            <v>30279</v>
          </cell>
          <cell r="K778" t="str">
            <v>SAN PEDRO SULA-ADMINISTRACION</v>
          </cell>
          <cell r="L778" t="str">
            <v>M</v>
          </cell>
          <cell r="M778" t="str">
            <v>Col. Colvisula, Calle Principal. Casa#21   San Pedro Sula, N.O.</v>
          </cell>
          <cell r="N778" t="str">
            <v>0501-1982-10978</v>
          </cell>
          <cell r="O778" t="str">
            <v>9668-2469</v>
          </cell>
        </row>
        <row r="778">
          <cell r="Q778" t="str">
            <v>200-01-03</v>
          </cell>
          <cell r="R778">
            <v>3043</v>
          </cell>
        </row>
        <row r="779">
          <cell r="B779">
            <v>4206</v>
          </cell>
          <cell r="C779" t="str">
            <v>Oscar Joaquin  Aguilar Asturias</v>
          </cell>
          <cell r="D779" t="str">
            <v>Coordinador</v>
          </cell>
          <cell r="E779">
            <v>41974</v>
          </cell>
          <cell r="F779">
            <v>12960</v>
          </cell>
          <cell r="G779" t="str">
            <v>LOGISTICA METROMALL</v>
          </cell>
          <cell r="H779" t="str">
            <v>Ingrid Lorena Carranza  Oliva</v>
          </cell>
        </row>
        <row r="779">
          <cell r="J779">
            <v>22361</v>
          </cell>
          <cell r="K779" t="str">
            <v>CONSULTORES EXTERNOS</v>
          </cell>
          <cell r="L779" t="str">
            <v>M</v>
          </cell>
          <cell r="M779" t="str">
            <v>Col. Trejo, 4 Etapa, 26 Avenida, 2 Calle   San Pedro Sula, N.O.</v>
          </cell>
          <cell r="N779" t="str">
            <v>0501-1961-01436</v>
          </cell>
          <cell r="O779" t="str">
            <v>9878-1674</v>
          </cell>
        </row>
        <row r="779">
          <cell r="Q779" t="str">
            <v>300-03-10</v>
          </cell>
          <cell r="R779">
            <v>3059</v>
          </cell>
        </row>
        <row r="780">
          <cell r="B780">
            <v>4232</v>
          </cell>
          <cell r="C780" t="str">
            <v>David  Edgardo  Rodriguez  Pineda</v>
          </cell>
          <cell r="D780" t="str">
            <v>Coordinador</v>
          </cell>
          <cell r="E780">
            <v>42009</v>
          </cell>
          <cell r="F780">
            <v>12960</v>
          </cell>
          <cell r="G780" t="str">
            <v>LOGISTICA METROMALL</v>
          </cell>
          <cell r="H780" t="str">
            <v>Ingrid Lorena Carranza  Oliva</v>
          </cell>
        </row>
        <row r="780">
          <cell r="J780">
            <v>32862</v>
          </cell>
          <cell r="K780" t="str">
            <v>TEGUCIGALPA MIRAFLORES -ADMINISTRACION</v>
          </cell>
          <cell r="L780" t="str">
            <v>M</v>
          </cell>
          <cell r="M780" t="str">
            <v>Col.Oscar A.Flores S-2, B-M Casa 507   Tegucigalpa</v>
          </cell>
          <cell r="N780" t="str">
            <v>0801-1990-00791</v>
          </cell>
          <cell r="O780" t="str">
            <v>9910-2025</v>
          </cell>
        </row>
        <row r="780">
          <cell r="Q780" t="str">
            <v>300-03-10</v>
          </cell>
          <cell r="R780">
            <v>3060</v>
          </cell>
        </row>
        <row r="781">
          <cell r="B781">
            <v>4237</v>
          </cell>
          <cell r="C781" t="str">
            <v>Wendy  Aracely  Zambrano Jimenez</v>
          </cell>
          <cell r="D781" t="str">
            <v>Auxiliar Sala Moda/Deportes</v>
          </cell>
          <cell r="E781">
            <v>42016</v>
          </cell>
          <cell r="F781">
            <v>9338.2</v>
          </cell>
          <cell r="G781" t="str">
            <v>MODA Y DEPORTES</v>
          </cell>
          <cell r="H781" t="str">
            <v>Ingrid Lorena Carranza  Oliva</v>
          </cell>
        </row>
        <row r="781">
          <cell r="J781">
            <v>33982</v>
          </cell>
          <cell r="K781" t="str">
            <v>TEGUCIGALPA METROMALL-SEMANAL</v>
          </cell>
          <cell r="L781" t="str">
            <v>F</v>
          </cell>
          <cell r="M781" t="str">
            <v>Col. Cerro Grande,Zona 2 Casa 45   Tegucigalpa</v>
          </cell>
          <cell r="N781" t="str">
            <v>0801-1993-01283</v>
          </cell>
          <cell r="O781" t="str">
            <v>9952-3010</v>
          </cell>
        </row>
        <row r="781">
          <cell r="Q781" t="str">
            <v>200-03-12</v>
          </cell>
          <cell r="R781">
            <v>3061</v>
          </cell>
        </row>
        <row r="782">
          <cell r="B782">
            <v>4238</v>
          </cell>
          <cell r="C782" t="str">
            <v>Junior  Calixto  Ruiz  Banegas</v>
          </cell>
          <cell r="D782" t="str">
            <v>Auxiliar de Resurtido</v>
          </cell>
          <cell r="E782">
            <v>42016</v>
          </cell>
          <cell r="F782">
            <v>9338.2</v>
          </cell>
          <cell r="G782" t="str">
            <v>HOGAR</v>
          </cell>
          <cell r="H782" t="str">
            <v>Yoselyn Arely Irias Cruz</v>
          </cell>
        </row>
        <row r="782">
          <cell r="J782">
            <v>33801</v>
          </cell>
          <cell r="K782" t="str">
            <v>TEGUCIGALPA MIRAFLORES-SEMANAL</v>
          </cell>
          <cell r="L782" t="str">
            <v>M</v>
          </cell>
          <cell r="M782" t="str">
            <v>Res. el Dorado, Bloque s Casa 6   Tegucigalpa</v>
          </cell>
          <cell r="N782" t="str">
            <v>0801-1992-13539</v>
          </cell>
          <cell r="O782" t="str">
            <v>9590-5506</v>
          </cell>
        </row>
        <row r="782">
          <cell r="Q782" t="str">
            <v>200-02-10</v>
          </cell>
          <cell r="R782">
            <v>3062</v>
          </cell>
        </row>
        <row r="783">
          <cell r="B783">
            <v>4239</v>
          </cell>
          <cell r="C783" t="str">
            <v>Jhony Gabriel Romero Zapata</v>
          </cell>
          <cell r="D783" t="str">
            <v>Vendedor Mayorista</v>
          </cell>
          <cell r="E783">
            <v>42018</v>
          </cell>
          <cell r="F783">
            <v>233.45</v>
          </cell>
          <cell r="G783" t="str">
            <v>VENTAS MAYOREO SALA</v>
          </cell>
          <cell r="H783" t="str">
            <v>Oscar Orlando Bonilla Osorto</v>
          </cell>
        </row>
        <row r="783">
          <cell r="J783">
            <v>30942</v>
          </cell>
          <cell r="K783" t="str">
            <v>TEGUCIGALPA MIRAFLORES-COMISIONES SEMANAL</v>
          </cell>
          <cell r="L783" t="str">
            <v>M</v>
          </cell>
          <cell r="M783" t="str">
            <v>Col. El sitio, Bloque 30, Casa 33   Tegucigalpa</v>
          </cell>
          <cell r="N783" t="str">
            <v>0801-1984-13879</v>
          </cell>
          <cell r="O783" t="str">
            <v>3265-2004</v>
          </cell>
        </row>
        <row r="783">
          <cell r="Q783" t="str">
            <v>200-02-06</v>
          </cell>
          <cell r="R783">
            <v>3063</v>
          </cell>
        </row>
        <row r="784">
          <cell r="B784">
            <v>4240</v>
          </cell>
          <cell r="C784" t="str">
            <v>Lilian  Belliny Villanueva Redondo</v>
          </cell>
          <cell r="D784" t="str">
            <v>Jefe de Trademarketing y Visual Merchandising</v>
          </cell>
          <cell r="E784">
            <v>42019</v>
          </cell>
          <cell r="F784">
            <v>22680</v>
          </cell>
          <cell r="G784" t="str">
            <v>MERCADEO</v>
          </cell>
          <cell r="H784" t="str">
            <v>Wesley  Mauricio Contreras Rodezno</v>
          </cell>
        </row>
        <row r="784">
          <cell r="J784">
            <v>30807</v>
          </cell>
          <cell r="K784" t="str">
            <v>SAN PEDRO SULA-ADMINISTRACION</v>
          </cell>
          <cell r="L784" t="str">
            <v>F</v>
          </cell>
          <cell r="M784" t="str">
            <v>Res. Las 3 Rosas, 1 Calle, 1 Ave, Casa 9A, Villanueva.   </v>
          </cell>
          <cell r="N784" t="str">
            <v>0501-1984-02998</v>
          </cell>
          <cell r="O784" t="str">
            <v>9509-6006</v>
          </cell>
        </row>
        <row r="784">
          <cell r="Q784" t="str">
            <v>200-01-02</v>
          </cell>
          <cell r="R784">
            <v>3064</v>
          </cell>
        </row>
        <row r="785">
          <cell r="B785">
            <v>4241</v>
          </cell>
          <cell r="C785" t="str">
            <v>Elisa  Mercedes Pineda Pineda</v>
          </cell>
          <cell r="D785" t="str">
            <v>Gerente de RSE</v>
          </cell>
          <cell r="E785">
            <v>42020</v>
          </cell>
          <cell r="F785">
            <v>40000</v>
          </cell>
          <cell r="G785" t="str">
            <v>RESPONSABILIDAD SOCIAL</v>
          </cell>
          <cell r="H785" t="str">
            <v>Diana Mireya Faraj Faraj</v>
          </cell>
        </row>
        <row r="785">
          <cell r="J785">
            <v>27084</v>
          </cell>
          <cell r="K785" t="str">
            <v>SAN PEDRO SULA-ADMINISTRACION</v>
          </cell>
          <cell r="L785" t="str">
            <v>F</v>
          </cell>
          <cell r="M785" t="str">
            <v>Col. Las Mesetas, 17 Avenida, 14 y 15 Calle, Casa#1303   San Pedro Sula, S.O.</v>
          </cell>
          <cell r="N785" t="str">
            <v>0501-1974-01540</v>
          </cell>
          <cell r="O785" t="str">
            <v>3390-7246</v>
          </cell>
        </row>
        <row r="785">
          <cell r="Q785" t="str">
            <v>300-01-21</v>
          </cell>
          <cell r="R785">
            <v>3066</v>
          </cell>
        </row>
        <row r="786">
          <cell r="B786">
            <v>4242</v>
          </cell>
          <cell r="C786" t="str">
            <v>Mayra  Sarahi  Diaz  Calderon</v>
          </cell>
          <cell r="D786" t="str">
            <v>Cajera</v>
          </cell>
          <cell r="E786">
            <v>42023</v>
          </cell>
          <cell r="F786">
            <v>9450</v>
          </cell>
          <cell r="G786" t="str">
            <v>PUNTOS DE VENTA</v>
          </cell>
          <cell r="H786" t="str">
            <v>Cindy Aracely  López  Gomez</v>
          </cell>
        </row>
        <row r="786">
          <cell r="J786">
            <v>33173</v>
          </cell>
          <cell r="K786" t="str">
            <v>SAN PEDRO SULA -SEMANAL PEDREGAL</v>
          </cell>
          <cell r="L786" t="str">
            <v>F</v>
          </cell>
          <cell r="M786" t="str">
            <v>Col.El Estadio, Casa#15 Bloque 59   San Pedro Sula, S.E.</v>
          </cell>
          <cell r="N786" t="str">
            <v>0501-1990-11684</v>
          </cell>
          <cell r="O786" t="str">
            <v>9919-2389</v>
          </cell>
        </row>
        <row r="786">
          <cell r="Q786" t="str">
            <v>200-04-13</v>
          </cell>
          <cell r="R786">
            <v>3067</v>
          </cell>
        </row>
        <row r="787">
          <cell r="B787">
            <v>4243</v>
          </cell>
          <cell r="C787" t="str">
            <v>Melissa  Paola  Alvarado  Gomez</v>
          </cell>
          <cell r="D787" t="str">
            <v>Supervisora de Puntos de Venta</v>
          </cell>
          <cell r="E787">
            <v>42023</v>
          </cell>
          <cell r="F787">
            <v>14000</v>
          </cell>
          <cell r="G787" t="str">
            <v>PUNTOS DE VENTA</v>
          </cell>
          <cell r="H787" t="str">
            <v>Sinia  Saray Arteaga  hernandez</v>
          </cell>
        </row>
        <row r="787">
          <cell r="J787">
            <v>31984</v>
          </cell>
          <cell r="K787" t="str">
            <v>TEGUCIGALPA MIRAFLORES -ADMINISTRACION</v>
          </cell>
          <cell r="L787" t="str">
            <v>F</v>
          </cell>
          <cell r="M787" t="str">
            <v>Col. San angel B. 50  C 3930   Tegucigalpa</v>
          </cell>
          <cell r="N787" t="str">
            <v>0801-1987-12645</v>
          </cell>
          <cell r="O787" t="str">
            <v>9611-2802</v>
          </cell>
        </row>
        <row r="787">
          <cell r="Q787" t="str">
            <v>200-02-13</v>
          </cell>
          <cell r="R787">
            <v>3068</v>
          </cell>
        </row>
        <row r="788">
          <cell r="B788">
            <v>4246</v>
          </cell>
          <cell r="C788" t="str">
            <v>Juan Ramon Gradiz Salgado</v>
          </cell>
          <cell r="D788" t="str">
            <v>Oficial de Seguridad</v>
          </cell>
          <cell r="E788">
            <v>42030</v>
          </cell>
          <cell r="F788">
            <v>9338.2</v>
          </cell>
          <cell r="G788" t="str">
            <v>SEGURIDAD INTERNA MIRAFLORES</v>
          </cell>
          <cell r="H788" t="str">
            <v>Gerardo Alfonso Colindres Rodriguez</v>
          </cell>
        </row>
        <row r="788">
          <cell r="J788">
            <v>31718</v>
          </cell>
          <cell r="K788" t="str">
            <v>TEGUCIGALPA MIRAFLORES-SEMANAL</v>
          </cell>
          <cell r="L788" t="str">
            <v>M</v>
          </cell>
          <cell r="M788" t="str">
            <v>Col. las palmas, frente a  la pulperia, Casa 3119   Tegucigalpa</v>
          </cell>
          <cell r="N788" t="str">
            <v>0701-1986-00259</v>
          </cell>
          <cell r="O788" t="str">
            <v>8736-5520</v>
          </cell>
        </row>
        <row r="788">
          <cell r="Q788" t="str">
            <v>100-02-02</v>
          </cell>
          <cell r="R788">
            <v>3069</v>
          </cell>
        </row>
        <row r="789">
          <cell r="B789">
            <v>4248</v>
          </cell>
          <cell r="C789" t="str">
            <v>Luis Alfonso Mejia  Lopez</v>
          </cell>
          <cell r="D789" t="str">
            <v>Vendedor Junior Moda/Deportes</v>
          </cell>
          <cell r="E789">
            <v>42033</v>
          </cell>
          <cell r="F789">
            <v>200</v>
          </cell>
          <cell r="G789" t="str">
            <v>MODA Y DEPORTES</v>
          </cell>
          <cell r="H789" t="str">
            <v>Ingrid Johely Hernandez  Orellana</v>
          </cell>
        </row>
        <row r="789">
          <cell r="J789">
            <v>30170</v>
          </cell>
          <cell r="K789" t="str">
            <v>SAN PEDRO SULA SAN FERNANDO-COMISIONES SEMANAL</v>
          </cell>
          <cell r="L789" t="str">
            <v>M</v>
          </cell>
          <cell r="M789" t="str">
            <v>Col. Municipal, Calle Principal, Bloque U Casa#13   San Pedro Sula, S.O.</v>
          </cell>
          <cell r="N789" t="str">
            <v>0501-1982-07160</v>
          </cell>
          <cell r="O789" t="str">
            <v>9855-2249</v>
          </cell>
        </row>
        <row r="789">
          <cell r="Q789" t="str">
            <v>200-01-12</v>
          </cell>
          <cell r="R789">
            <v>3070</v>
          </cell>
        </row>
        <row r="790">
          <cell r="B790">
            <v>4253</v>
          </cell>
          <cell r="C790" t="str">
            <v>Norman  De Jesus Olivares Gutierrez</v>
          </cell>
          <cell r="D790" t="str">
            <v>Vendedor Tienda</v>
          </cell>
          <cell r="E790">
            <v>42037</v>
          </cell>
          <cell r="F790">
            <v>200</v>
          </cell>
          <cell r="G790" t="str">
            <v>HOGAR</v>
          </cell>
          <cell r="H790" t="str">
            <v>Yoselyn Arely Irias Cruz</v>
          </cell>
        </row>
        <row r="790">
          <cell r="J790">
            <v>33992</v>
          </cell>
          <cell r="K790" t="str">
            <v>TEGUCIGALPA MIRAFLORES-COMISIONES SEMANAL</v>
          </cell>
          <cell r="L790" t="str">
            <v>M</v>
          </cell>
          <cell r="M790" t="str">
            <v>Colonia Aleman 3era etapa Bloque s  casa 1919   Tegucigalpa</v>
          </cell>
          <cell r="N790" t="str">
            <v>0801-1993-03503</v>
          </cell>
          <cell r="O790" t="str">
            <v>9632-6296</v>
          </cell>
        </row>
        <row r="790">
          <cell r="Q790" t="str">
            <v>200-02-10</v>
          </cell>
          <cell r="R790">
            <v>3072</v>
          </cell>
        </row>
        <row r="791">
          <cell r="B791">
            <v>4254</v>
          </cell>
          <cell r="C791" t="str">
            <v>Josue David Sierra Hernandez</v>
          </cell>
          <cell r="D791" t="str">
            <v>Vendedor Tienda</v>
          </cell>
          <cell r="E791">
            <v>42037</v>
          </cell>
          <cell r="F791">
            <v>200</v>
          </cell>
          <cell r="G791" t="str">
            <v>ELECTRO</v>
          </cell>
          <cell r="H791" t="str">
            <v>Ranses Ramon Sierra Andino</v>
          </cell>
        </row>
        <row r="791">
          <cell r="J791">
            <v>31111</v>
          </cell>
          <cell r="K791" t="str">
            <v>TEGUCIGALPA MIRAFLORES-COMISIONES SEMANAL</v>
          </cell>
          <cell r="L791" t="str">
            <v>M</v>
          </cell>
          <cell r="M791" t="str">
            <v>Col. Centro america, Bloque 6 casa color melon   Tegucigalpa</v>
          </cell>
          <cell r="N791" t="str">
            <v>0801-1985-08506</v>
          </cell>
          <cell r="O791" t="str">
            <v>9863-6491</v>
          </cell>
        </row>
        <row r="791">
          <cell r="Q791" t="str">
            <v>200-02-11</v>
          </cell>
          <cell r="R791">
            <v>3073</v>
          </cell>
        </row>
        <row r="792">
          <cell r="B792">
            <v>4256</v>
          </cell>
          <cell r="C792" t="str">
            <v>Paola  Emelina  Amador  Estrada</v>
          </cell>
          <cell r="D792" t="str">
            <v>Vendedor Mayorista</v>
          </cell>
          <cell r="E792">
            <v>42037</v>
          </cell>
          <cell r="F792">
            <v>233.45</v>
          </cell>
          <cell r="G792" t="str">
            <v>VENTAS MAYOREO SALA</v>
          </cell>
          <cell r="H792" t="str">
            <v>Oscar Orlando Bonilla Osorto</v>
          </cell>
        </row>
        <row r="792">
          <cell r="J792">
            <v>32728</v>
          </cell>
          <cell r="K792" t="str">
            <v>TEGUCIGALPA MIRAFLORES-COMISIONES SEMANAL</v>
          </cell>
          <cell r="L792" t="str">
            <v>F</v>
          </cell>
          <cell r="M792" t="str">
            <v>Col. Rio Grande Bloque P casa 904   Tegucigalpa</v>
          </cell>
          <cell r="N792" t="str">
            <v>0801-1989-17216</v>
          </cell>
          <cell r="O792" t="str">
            <v>3339-7298</v>
          </cell>
        </row>
        <row r="792">
          <cell r="Q792" t="str">
            <v>200-02-06</v>
          </cell>
          <cell r="R792">
            <v>3074</v>
          </cell>
        </row>
        <row r="793">
          <cell r="B793">
            <v>4257</v>
          </cell>
          <cell r="C793" t="str">
            <v>Mario  Jose  Rosales Maradiaga</v>
          </cell>
          <cell r="D793" t="str">
            <v>Coordinador de Marketing</v>
          </cell>
          <cell r="E793">
            <v>42037</v>
          </cell>
          <cell r="F793">
            <v>12960</v>
          </cell>
          <cell r="G793" t="str">
            <v>MERCADEO</v>
          </cell>
          <cell r="H793" t="str">
            <v>Wesley  Mauricio Contreras Rodezno</v>
          </cell>
        </row>
        <row r="793">
          <cell r="J793">
            <v>31719</v>
          </cell>
          <cell r="K793" t="str">
            <v>SAN PEDRO SULA-ADMINISTRACION</v>
          </cell>
          <cell r="L793" t="str">
            <v>M</v>
          </cell>
          <cell r="M793" t="str">
            <v>Zona Americana, La Lima, Cortes   </v>
          </cell>
          <cell r="N793" t="str">
            <v>1804-1986-04160</v>
          </cell>
          <cell r="O793" t="str">
            <v>3250-5082</v>
          </cell>
        </row>
        <row r="793">
          <cell r="Q793" t="str">
            <v>200-01-02</v>
          </cell>
          <cell r="R793">
            <v>3075</v>
          </cell>
        </row>
        <row r="794">
          <cell r="B794">
            <v>4258</v>
          </cell>
          <cell r="C794" t="str">
            <v>Enrique  Alexander Turcios  Montejo</v>
          </cell>
          <cell r="D794" t="str">
            <v>Diseñador Grafíco</v>
          </cell>
          <cell r="E794">
            <v>42037</v>
          </cell>
          <cell r="F794">
            <v>17172</v>
          </cell>
          <cell r="G794" t="str">
            <v>MERCADEO</v>
          </cell>
          <cell r="H794" t="str">
            <v>Belinda Carolina Bonilla  Martínez</v>
          </cell>
        </row>
        <row r="794">
          <cell r="J794">
            <v>32192</v>
          </cell>
          <cell r="K794" t="str">
            <v>SAN PEDRO SULA-ADMINISTRACION</v>
          </cell>
          <cell r="L794" t="str">
            <v>M</v>
          </cell>
          <cell r="M794" t="str">
            <v>Bo. Barandillas, 14 y 15 Calle, 2 y 3 Avenida, Casa#217   San Pedro Sula, S.E.</v>
          </cell>
          <cell r="N794" t="str">
            <v>0501-1988-01629</v>
          </cell>
          <cell r="O794" t="str">
            <v>9784-1529</v>
          </cell>
        </row>
        <row r="794">
          <cell r="Q794" t="str">
            <v>200-01-02</v>
          </cell>
          <cell r="R794">
            <v>3076</v>
          </cell>
        </row>
        <row r="795">
          <cell r="B795">
            <v>4259</v>
          </cell>
          <cell r="C795" t="str">
            <v>Ariel  Aaron  Suazo  Amador</v>
          </cell>
          <cell r="D795" t="str">
            <v>Asistente de RSE</v>
          </cell>
          <cell r="E795">
            <v>42037</v>
          </cell>
          <cell r="F795">
            <v>13500</v>
          </cell>
          <cell r="G795" t="str">
            <v>RESPONSABILIDAD SOCIAL</v>
          </cell>
          <cell r="H795" t="str">
            <v>Elisa  Mercedes Pineda Pineda</v>
          </cell>
        </row>
        <row r="795">
          <cell r="J795">
            <v>32398</v>
          </cell>
          <cell r="K795" t="str">
            <v>TEGUCIGALPA MIRAFLORES -ADMINISTRACION</v>
          </cell>
          <cell r="L795" t="str">
            <v>M</v>
          </cell>
          <cell r="M795" t="str">
            <v>Col. Gracias a Dios, Sector Santa Ana   San Pedro Sula, N.O.</v>
          </cell>
          <cell r="N795" t="str">
            <v>0801-1988-16024</v>
          </cell>
          <cell r="O795" t="str">
            <v>9784-1529</v>
          </cell>
        </row>
        <row r="795">
          <cell r="Q795" t="str">
            <v>300-02-21</v>
          </cell>
          <cell r="R795">
            <v>3077</v>
          </cell>
        </row>
        <row r="796">
          <cell r="B796">
            <v>4260</v>
          </cell>
          <cell r="C796" t="str">
            <v>Johana  Patricia Garcia  Osorio</v>
          </cell>
          <cell r="D796" t="str">
            <v>Auxiliar de Sala Hogar</v>
          </cell>
          <cell r="E796">
            <v>42044</v>
          </cell>
          <cell r="F796">
            <v>9338.2</v>
          </cell>
          <cell r="G796" t="str">
            <v>HOGAR</v>
          </cell>
          <cell r="H796" t="str">
            <v>Karla Patricia Ortega Pineda</v>
          </cell>
        </row>
        <row r="796">
          <cell r="J796">
            <v>32857</v>
          </cell>
          <cell r="K796" t="str">
            <v>SAN PEDRO SULA -SEMANAL PEDREGAL</v>
          </cell>
          <cell r="L796" t="str">
            <v>F</v>
          </cell>
          <cell r="M796" t="str">
            <v>Col. Gracias a Dios, Sector Santa Ana   San Pedro Sula, N.O.</v>
          </cell>
          <cell r="N796" t="str">
            <v>0501-1990-01744</v>
          </cell>
          <cell r="O796" t="str">
            <v>8821-6500</v>
          </cell>
        </row>
        <row r="796">
          <cell r="Q796" t="str">
            <v>200-04-10</v>
          </cell>
          <cell r="R796">
            <v>3117</v>
          </cell>
        </row>
        <row r="797">
          <cell r="B797">
            <v>4262</v>
          </cell>
          <cell r="C797" t="str">
            <v>Wendy  Yesenia Paz Rivera</v>
          </cell>
          <cell r="D797" t="str">
            <v>Auxiliar Sala Moda/Deportes</v>
          </cell>
          <cell r="E797">
            <v>42044</v>
          </cell>
          <cell r="F797">
            <v>9338.2</v>
          </cell>
          <cell r="G797" t="str">
            <v>MODA Y DEPORTES</v>
          </cell>
          <cell r="H797" t="str">
            <v>Ilsa  Maribel Peraza  Turcios</v>
          </cell>
        </row>
        <row r="797">
          <cell r="J797">
            <v>34650</v>
          </cell>
          <cell r="K797" t="str">
            <v>SAN PEDRO SULA -SEMANAL PEDREGAL</v>
          </cell>
          <cell r="L797" t="str">
            <v>F</v>
          </cell>
          <cell r="M797" t="str">
            <v>Col. Los Angeles , 7 Calle, 3 y 4 Avenida   San Pedro Sula, N.O.</v>
          </cell>
          <cell r="N797" t="str">
            <v>1607-1994-00296</v>
          </cell>
          <cell r="O797" t="str">
            <v>9726-4720</v>
          </cell>
        </row>
        <row r="797">
          <cell r="Q797" t="str">
            <v>200-04-12</v>
          </cell>
          <cell r="R797">
            <v>3127</v>
          </cell>
        </row>
        <row r="798">
          <cell r="B798">
            <v>4264</v>
          </cell>
          <cell r="C798" t="str">
            <v>Evelyn  Mabelyn  Corea  Maradiaga</v>
          </cell>
          <cell r="D798" t="str">
            <v>Auxiliar de Sala Hogar</v>
          </cell>
          <cell r="E798">
            <v>42046</v>
          </cell>
          <cell r="F798">
            <v>9338.2</v>
          </cell>
          <cell r="G798" t="str">
            <v>HOGAR</v>
          </cell>
          <cell r="H798" t="str">
            <v>Eder Alberto  Escalante  Lopez</v>
          </cell>
        </row>
        <row r="798">
          <cell r="J798">
            <v>34018</v>
          </cell>
          <cell r="K798" t="str">
            <v>TEGUCIGALPA METROMALL-SEMANAL</v>
          </cell>
          <cell r="L798" t="str">
            <v>F</v>
          </cell>
          <cell r="M798" t="str">
            <v>Bo. Morazan, 9 y 10 Calle, 11 Avenida, Casa # 904B   San Pedro Sula, N.E.</v>
          </cell>
          <cell r="N798" t="str">
            <v>0801-1993-11134</v>
          </cell>
          <cell r="O798" t="str">
            <v>9942-9446</v>
          </cell>
        </row>
        <row r="798">
          <cell r="Q798" t="str">
            <v>200-03-10</v>
          </cell>
          <cell r="R798">
            <v>3136</v>
          </cell>
        </row>
        <row r="799">
          <cell r="B799">
            <v>4272</v>
          </cell>
          <cell r="C799" t="str">
            <v>Rene Ricardo Alvarado Mercado</v>
          </cell>
          <cell r="D799" t="str">
            <v>Diseñador Grafíco</v>
          </cell>
          <cell r="E799">
            <v>42036</v>
          </cell>
          <cell r="F799">
            <v>11880</v>
          </cell>
          <cell r="G799" t="str">
            <v>MERCADEO</v>
          </cell>
          <cell r="H799" t="str">
            <v>Belinda Carolina Bonilla  Martínez</v>
          </cell>
        </row>
        <row r="799">
          <cell r="J799">
            <v>34107</v>
          </cell>
          <cell r="K799" t="str">
            <v>SAN PEDRO SULA-ADMINISTRACION</v>
          </cell>
          <cell r="L799" t="str">
            <v>M</v>
          </cell>
          <cell r="M799" t="str">
            <v>Bo. Morazan, 9 y 10 Calle, 11 Avenida, Casa # 904B   San Pedro Sula, N.E.</v>
          </cell>
          <cell r="N799" t="str">
            <v>0401-1993-00781</v>
          </cell>
          <cell r="O799" t="str">
            <v>9753-9431</v>
          </cell>
        </row>
        <row r="799">
          <cell r="Q799" t="str">
            <v>200-01-02</v>
          </cell>
          <cell r="R799">
            <v>3141</v>
          </cell>
        </row>
        <row r="800">
          <cell r="B800">
            <v>4274</v>
          </cell>
          <cell r="C800" t="str">
            <v>Ingrid Johely Hernandez  Orellana</v>
          </cell>
          <cell r="D800" t="str">
            <v>Jefe de Division Moda y Deportes</v>
          </cell>
          <cell r="E800">
            <v>42055</v>
          </cell>
          <cell r="F800">
            <v>19000</v>
          </cell>
          <cell r="G800" t="str">
            <v>MODA Y DEPORTES</v>
          </cell>
          <cell r="H800" t="str">
            <v>Elsy Nohemy Aguilera Ortez</v>
          </cell>
        </row>
        <row r="800">
          <cell r="J800">
            <v>32412</v>
          </cell>
          <cell r="K800" t="str">
            <v>SAN PEDRO SULA-ADMINISTRACION</v>
          </cell>
          <cell r="L800" t="str">
            <v>F</v>
          </cell>
          <cell r="M800" t="str">
            <v>Res. Los Naranjos, Calle Principal, 3 Avenida, Casa 219   San Pedro Sula, S.E.</v>
          </cell>
          <cell r="N800" t="str">
            <v>0501-1988-09659</v>
          </cell>
          <cell r="O800" t="str">
            <v>9476-5297</v>
          </cell>
        </row>
        <row r="800">
          <cell r="Q800" t="str">
            <v>200-01-12</v>
          </cell>
          <cell r="R800">
            <v>3142</v>
          </cell>
        </row>
        <row r="801">
          <cell r="B801">
            <v>4277</v>
          </cell>
          <cell r="C801" t="str">
            <v>Pedro  Amed  Cortes  Hernandez</v>
          </cell>
          <cell r="D801" t="str">
            <v>Cajera Temporal</v>
          </cell>
          <cell r="E801">
            <v>42362</v>
          </cell>
          <cell r="F801">
            <v>9338.21</v>
          </cell>
          <cell r="G801" t="str">
            <v>PUNTOS DE VENTA</v>
          </cell>
          <cell r="H801" t="str">
            <v>Karen Nohelia Romero  Aquino</v>
          </cell>
        </row>
        <row r="801">
          <cell r="J801">
            <v>33467</v>
          </cell>
          <cell r="K801" t="str">
            <v>SAN PEDRO SULA-ADMINISTRACION</v>
          </cell>
          <cell r="L801" t="str">
            <v>M</v>
          </cell>
          <cell r="M801" t="str">
            <v>Col. Aurora, 7 y 8 Calle,17 Avenida, Casa#786   San Pedro Sula, S.O.</v>
          </cell>
          <cell r="N801" t="str">
            <v>0501-1991-07825</v>
          </cell>
          <cell r="O801" t="str">
            <v>9845-6291</v>
          </cell>
        </row>
        <row r="801">
          <cell r="Q801" t="str">
            <v>200-01-13</v>
          </cell>
          <cell r="R801">
            <v>3146</v>
          </cell>
        </row>
        <row r="802">
          <cell r="B802">
            <v>4278</v>
          </cell>
          <cell r="C802" t="str">
            <v>Marco  Aurelio  Garcia  Hernandez</v>
          </cell>
          <cell r="D802" t="str">
            <v>Empacador Temporal</v>
          </cell>
          <cell r="E802">
            <v>42273</v>
          </cell>
          <cell r="F802">
            <v>9338.21</v>
          </cell>
          <cell r="G802" t="str">
            <v>PUNTOS DE VENTA</v>
          </cell>
          <cell r="H802" t="str">
            <v>Karen Nohelia Romero  Aquino</v>
          </cell>
        </row>
        <row r="802">
          <cell r="J802">
            <v>29606</v>
          </cell>
          <cell r="K802" t="str">
            <v>SAN PEDRO SULA-ADMINISTRACION</v>
          </cell>
          <cell r="L802" t="str">
            <v>M</v>
          </cell>
          <cell r="M802" t="str">
            <v>Res. Villas Del Campo, Bloque H, Casa 6   San Pedro Sula, N.O.</v>
          </cell>
          <cell r="N802" t="str">
            <v>0501-1981-04816</v>
          </cell>
          <cell r="O802" t="str">
            <v>3145-5297</v>
          </cell>
        </row>
        <row r="802">
          <cell r="Q802" t="str">
            <v>200-01-13</v>
          </cell>
          <cell r="R802">
            <v>3203</v>
          </cell>
        </row>
        <row r="803">
          <cell r="B803">
            <v>4279</v>
          </cell>
          <cell r="C803" t="str">
            <v>Christian Jesus  Briones  Castillo</v>
          </cell>
          <cell r="D803" t="str">
            <v>Oficial de Seguridad</v>
          </cell>
          <cell r="E803">
            <v>42365</v>
          </cell>
          <cell r="F803">
            <v>9338.2</v>
          </cell>
          <cell r="G803" t="str">
            <v>SEGURIDAD INTERNA</v>
          </cell>
          <cell r="H803" t="str">
            <v>Celan Rodriguez  Sanchez</v>
          </cell>
        </row>
        <row r="803">
          <cell r="J803">
            <v>34018</v>
          </cell>
          <cell r="K803" t="str">
            <v>SAN PEDRO SULA-ADMINISTRACION</v>
          </cell>
          <cell r="L803" t="str">
            <v>M</v>
          </cell>
          <cell r="M803" t="str">
            <v>Col. Lousiana, 27 y 33 Calle  Frente CD Real España   San Pedro Sula, S.O.</v>
          </cell>
          <cell r="N803" t="str">
            <v>0501-1993-02798</v>
          </cell>
          <cell r="O803" t="str">
            <v>9624-4337</v>
          </cell>
        </row>
        <row r="803">
          <cell r="Q803" t="str">
            <v>100-01-06</v>
          </cell>
          <cell r="R803">
            <v>3212</v>
          </cell>
        </row>
        <row r="804">
          <cell r="B804">
            <v>4280</v>
          </cell>
          <cell r="C804" t="str">
            <v>Wilmar  Geovany Cantillano Garcia</v>
          </cell>
          <cell r="D804" t="str">
            <v>Oficial de Seguridad</v>
          </cell>
          <cell r="E804">
            <v>42058</v>
          </cell>
          <cell r="F804">
            <v>9338.2</v>
          </cell>
          <cell r="G804" t="str">
            <v>SEGURIDAD INTERNA</v>
          </cell>
          <cell r="H804" t="str">
            <v>Celan Rodriguez  Sanchez</v>
          </cell>
        </row>
        <row r="804">
          <cell r="J804">
            <v>33444</v>
          </cell>
          <cell r="K804" t="str">
            <v>SAN PEDRO SULA-SEMANAL SAN FERNANDO</v>
          </cell>
          <cell r="L804" t="str">
            <v>M</v>
          </cell>
          <cell r="M804" t="str">
            <v>Col Miguel Angel Pavon, Sector El Polvorin, 33 Calle   San Pedro Sula, S.O.</v>
          </cell>
          <cell r="N804" t="str">
            <v>0503-1991-00661</v>
          </cell>
          <cell r="O804" t="str">
            <v>9850-8696</v>
          </cell>
        </row>
        <row r="804">
          <cell r="Q804" t="str">
            <v>100-01-06</v>
          </cell>
          <cell r="R804">
            <v>3216</v>
          </cell>
        </row>
        <row r="805">
          <cell r="B805">
            <v>4284</v>
          </cell>
          <cell r="C805" t="str">
            <v>Cesar  Ivan  Garcia Avila</v>
          </cell>
          <cell r="D805" t="str">
            <v>Vendedor Junior</v>
          </cell>
          <cell r="E805">
            <v>42058</v>
          </cell>
          <cell r="F805">
            <v>233.45</v>
          </cell>
          <cell r="G805" t="str">
            <v>ELECTRO</v>
          </cell>
          <cell r="H805" t="str">
            <v>Luis  Fernando Iraheta Morales</v>
          </cell>
        </row>
        <row r="805">
          <cell r="J805">
            <v>31712</v>
          </cell>
          <cell r="K805" t="str">
            <v>SAN PEDRO SULA PEDREGAL-COMISIONES SEMANAL</v>
          </cell>
          <cell r="L805" t="str">
            <v>M</v>
          </cell>
          <cell r="M805" t="str">
            <v>Bo. Cabañas,23 Calle, 15 Avenida, Casa# 5   San Pedro Sula, S.O.</v>
          </cell>
          <cell r="N805" t="str">
            <v>1626-1999-00423</v>
          </cell>
          <cell r="O805" t="str">
            <v>9789-4783</v>
          </cell>
        </row>
        <row r="805">
          <cell r="Q805" t="str">
            <v>200-04-11</v>
          </cell>
          <cell r="R805">
            <v>3226</v>
          </cell>
        </row>
        <row r="806">
          <cell r="B806">
            <v>4286</v>
          </cell>
          <cell r="C806" t="str">
            <v>Ricardo Jhohanz  Ruiz Flores</v>
          </cell>
          <cell r="D806" t="str">
            <v>Vendedor Junior Moda/Deportes</v>
          </cell>
          <cell r="E806">
            <v>42058</v>
          </cell>
          <cell r="F806">
            <v>200</v>
          </cell>
          <cell r="G806" t="str">
            <v>MODA Y DEPORTES</v>
          </cell>
          <cell r="H806" t="str">
            <v>Ilsa  Maribel Peraza  Turcios</v>
          </cell>
        </row>
        <row r="806">
          <cell r="J806">
            <v>34760</v>
          </cell>
          <cell r="K806" t="str">
            <v>SAN PEDRO SULA PEDREGAL-COMISIONES SEMANAL</v>
          </cell>
          <cell r="L806" t="str">
            <v>M</v>
          </cell>
          <cell r="M806" t="str">
            <v>Bo. Barandillas, 14 y 15 Calle, 2 y 3 Avenida, Casa#217   San Pedro Sula, S.E.</v>
          </cell>
          <cell r="N806" t="str">
            <v>0501-1995-03248</v>
          </cell>
          <cell r="O806" t="str">
            <v>9631-6036</v>
          </cell>
        </row>
        <row r="806">
          <cell r="Q806" t="str">
            <v>200-04-12</v>
          </cell>
          <cell r="R806">
            <v>3239</v>
          </cell>
        </row>
        <row r="807">
          <cell r="B807">
            <v>4291</v>
          </cell>
          <cell r="C807" t="str">
            <v>Lizbania  Martinez Valladares</v>
          </cell>
          <cell r="D807" t="str">
            <v>Impulsadora</v>
          </cell>
          <cell r="E807">
            <v>42059</v>
          </cell>
          <cell r="F807">
            <v>9338.2</v>
          </cell>
          <cell r="G807" t="str">
            <v>VENTAS MAYOREO</v>
          </cell>
          <cell r="H807" t="str">
            <v>Ivonne Yaneth Irias  Ochoa</v>
          </cell>
        </row>
        <row r="807">
          <cell r="J807">
            <v>33025</v>
          </cell>
          <cell r="K807" t="str">
            <v>TEGUCIGALPA MIRAFLORES -ADMINISTRACION</v>
          </cell>
          <cell r="L807" t="str">
            <v>F</v>
          </cell>
          <cell r="M807" t="str">
            <v>Barrio la reforma por las bodegas pollo rey casa color rosad   Danlí</v>
          </cell>
          <cell r="N807" t="str">
            <v>0703-1990-02124</v>
          </cell>
          <cell r="O807" t="str">
            <v>9631-6036</v>
          </cell>
        </row>
        <row r="807">
          <cell r="Q807" t="str">
            <v>200-02-04</v>
          </cell>
          <cell r="R807">
            <v>3308</v>
          </cell>
        </row>
        <row r="808">
          <cell r="B808">
            <v>4295</v>
          </cell>
          <cell r="C808" t="str">
            <v>Cindy Maria  Contreras Elvir</v>
          </cell>
          <cell r="D808" t="str">
            <v>Auxiliar Sala Moda/Deportes</v>
          </cell>
          <cell r="E808">
            <v>42060</v>
          </cell>
          <cell r="F808">
            <v>9338.2</v>
          </cell>
          <cell r="G808" t="str">
            <v>MODA Y DEPORTES</v>
          </cell>
          <cell r="H808" t="str">
            <v>Ingrid Johely Hernandez  Orellana</v>
          </cell>
        </row>
        <row r="808">
          <cell r="J808">
            <v>33517</v>
          </cell>
          <cell r="K808" t="str">
            <v>SAN PEDRO SULA-SEMANAL SAN FERNANDO</v>
          </cell>
          <cell r="L808" t="str">
            <v>F</v>
          </cell>
          <cell r="M808" t="str">
            <v>Col. Villa Ernestina, 31 Calle, 32 Avenida, Casa#5   San Pedro Sula, S.E.</v>
          </cell>
          <cell r="N808" t="str">
            <v>0611-1991-01082</v>
          </cell>
          <cell r="O808" t="str">
            <v>9661-1217</v>
          </cell>
        </row>
        <row r="808">
          <cell r="Q808" t="str">
            <v>200-01-12</v>
          </cell>
          <cell r="R808">
            <v>3309</v>
          </cell>
        </row>
        <row r="809">
          <cell r="B809">
            <v>4297</v>
          </cell>
          <cell r="C809" t="str">
            <v>Dania  Milaydi  Meza  Rodriguez</v>
          </cell>
          <cell r="D809" t="str">
            <v>Impulsadora</v>
          </cell>
          <cell r="E809">
            <v>42062</v>
          </cell>
          <cell r="F809">
            <v>9338.2</v>
          </cell>
          <cell r="G809" t="str">
            <v>VENTAS MAYOREO</v>
          </cell>
          <cell r="H809" t="str">
            <v>Ivonne Yaneth Irias  Ochoa</v>
          </cell>
        </row>
        <row r="809">
          <cell r="J809">
            <v>31556</v>
          </cell>
          <cell r="K809" t="str">
            <v>TEGUCIGALPA MIRAFLORES -ADMINISTRACION</v>
          </cell>
          <cell r="L809" t="str">
            <v>F</v>
          </cell>
          <cell r="M809" t="str">
            <v>Barrio el carmen, Siguatepeque comayagua   Comayagua</v>
          </cell>
          <cell r="N809" t="str">
            <v>0318-1986-01084</v>
          </cell>
          <cell r="O809" t="str">
            <v>9606-8191</v>
          </cell>
        </row>
        <row r="809">
          <cell r="Q809" t="str">
            <v>200-02-04</v>
          </cell>
          <cell r="R809">
            <v>3310</v>
          </cell>
        </row>
        <row r="810">
          <cell r="B810">
            <v>4303</v>
          </cell>
          <cell r="C810" t="str">
            <v>Kemberlyn Juriliette Gutierrez Muñoz</v>
          </cell>
          <cell r="D810" t="str">
            <v>Auxiliar de Sala Hogar</v>
          </cell>
          <cell r="E810">
            <v>42065</v>
          </cell>
          <cell r="F810">
            <v>9338.2</v>
          </cell>
          <cell r="G810" t="str">
            <v>HOGAR</v>
          </cell>
          <cell r="H810" t="str">
            <v>Ana Ruth Erazo Urquia</v>
          </cell>
        </row>
        <row r="810">
          <cell r="J810">
            <v>34708</v>
          </cell>
          <cell r="K810" t="str">
            <v>SAN PEDRO SULA-SEMANAL SAN FERNANDO</v>
          </cell>
          <cell r="L810" t="str">
            <v>F</v>
          </cell>
          <cell r="M810" t="str">
            <v>Col.Guillen, 33 Calle, 24 Calle, Bloque 12, Casa#12   San Pedro Sula, S.O.</v>
          </cell>
          <cell r="N810" t="str">
            <v>0501-1996-00497</v>
          </cell>
          <cell r="O810" t="str">
            <v>9544-8381</v>
          </cell>
        </row>
        <row r="810">
          <cell r="Q810" t="str">
            <v>200-01-10</v>
          </cell>
          <cell r="R810">
            <v>3312</v>
          </cell>
        </row>
        <row r="811">
          <cell r="B811">
            <v>4305</v>
          </cell>
          <cell r="C811" t="str">
            <v>Isis Vicenta Cabrera Martinez</v>
          </cell>
          <cell r="D811" t="str">
            <v>Auxiliar de Sala Hogar</v>
          </cell>
          <cell r="E811">
            <v>42065</v>
          </cell>
          <cell r="F811">
            <v>9338.2</v>
          </cell>
          <cell r="G811" t="str">
            <v>HOGAR</v>
          </cell>
          <cell r="H811" t="str">
            <v>Ana Ruth Erazo Urquia</v>
          </cell>
        </row>
        <row r="811">
          <cell r="J811">
            <v>33457</v>
          </cell>
          <cell r="K811" t="str">
            <v>SAN PEDRO SULA-SEMANAL SAN FERNANDO</v>
          </cell>
          <cell r="L811" t="str">
            <v>F</v>
          </cell>
          <cell r="M811" t="str">
            <v>Col. Honduras, 12 Avenida, 14 Calle, Casa#1451   San Pedro Sula, S.E.</v>
          </cell>
          <cell r="N811" t="str">
            <v>1801-1991-00802</v>
          </cell>
          <cell r="O811" t="str">
            <v>8764-9473</v>
          </cell>
        </row>
        <row r="811">
          <cell r="Q811" t="str">
            <v>200-01-10</v>
          </cell>
          <cell r="R811">
            <v>3318</v>
          </cell>
        </row>
        <row r="812">
          <cell r="B812">
            <v>4307</v>
          </cell>
          <cell r="C812" t="str">
            <v>Kevin Leonel  Varela  Alvarado</v>
          </cell>
          <cell r="D812" t="str">
            <v>Empacador</v>
          </cell>
          <cell r="E812">
            <v>42072</v>
          </cell>
          <cell r="F812">
            <v>9338.2</v>
          </cell>
          <cell r="G812" t="str">
            <v>PUNTOS DE VENTA</v>
          </cell>
          <cell r="H812" t="str">
            <v>Karen Nohelia Romero  Aquino</v>
          </cell>
        </row>
        <row r="812">
          <cell r="J812">
            <v>34012</v>
          </cell>
          <cell r="K812" t="str">
            <v>SAN PEDRO SULA-SEMANAL SAN FERNANDO</v>
          </cell>
          <cell r="L812" t="str">
            <v>M</v>
          </cell>
          <cell r="M812" t="str">
            <v>Col. Santa Martha, Bloque 39, Casa#9   San Pedro Sula, S.O.</v>
          </cell>
          <cell r="N812" t="str">
            <v>1627-2006-00350</v>
          </cell>
          <cell r="O812" t="str">
            <v>9661-5700</v>
          </cell>
        </row>
        <row r="812">
          <cell r="Q812" t="str">
            <v>200-01-13</v>
          </cell>
          <cell r="R812">
            <v>3319</v>
          </cell>
        </row>
        <row r="813">
          <cell r="B813">
            <v>4308</v>
          </cell>
          <cell r="C813" t="str">
            <v>Annie Gabriela Chavez Bejarano</v>
          </cell>
          <cell r="D813" t="str">
            <v>Cajera Temporal</v>
          </cell>
          <cell r="E813">
            <v>42404</v>
          </cell>
          <cell r="F813">
            <v>9338.21</v>
          </cell>
          <cell r="G813" t="str">
            <v>PUNTOS DE VENTA</v>
          </cell>
          <cell r="H813" t="str">
            <v>Karen Nohelia Romero  Aquino</v>
          </cell>
        </row>
        <row r="813">
          <cell r="J813">
            <v>35358</v>
          </cell>
          <cell r="K813" t="str">
            <v>SAN PEDRO SULA-TEMPORAL</v>
          </cell>
          <cell r="L813" t="str">
            <v>F</v>
          </cell>
          <cell r="M813" t="str">
            <v>Col. Llanos de Sula#2, Calle 27, Casa#213, Bloque#16   San Pedro Sula, S.E.</v>
          </cell>
          <cell r="N813" t="str">
            <v>0501-1997-00869</v>
          </cell>
          <cell r="O813" t="str">
            <v>9848-0609</v>
          </cell>
        </row>
        <row r="813">
          <cell r="Q813" t="str">
            <v>200-01-13</v>
          </cell>
          <cell r="R813">
            <v>3320</v>
          </cell>
        </row>
        <row r="814">
          <cell r="B814">
            <v>4310</v>
          </cell>
          <cell r="C814" t="str">
            <v>Jose Roberto  Gonzales Moreno</v>
          </cell>
          <cell r="D814" t="str">
            <v>Empacador Temporal</v>
          </cell>
          <cell r="E814">
            <v>42385</v>
          </cell>
          <cell r="F814">
            <v>9338.21</v>
          </cell>
          <cell r="G814" t="str">
            <v>PUNTOS DE VENTA</v>
          </cell>
          <cell r="H814" t="str">
            <v>Karen Nohelia Romero  Aquino</v>
          </cell>
        </row>
        <row r="814">
          <cell r="J814">
            <v>35200</v>
          </cell>
          <cell r="K814" t="str">
            <v>SAN PEDRO SULA-TEMPORAL</v>
          </cell>
          <cell r="L814" t="str">
            <v>M</v>
          </cell>
          <cell r="M814" t="str">
            <v>Col. Villa Ernestina, 27-30 Calle, Pasaje 2, Bloque 10   San Pedro Sula, S.O.</v>
          </cell>
          <cell r="N814" t="str">
            <v>0501-1996-08978</v>
          </cell>
          <cell r="O814" t="str">
            <v>9465-4866</v>
          </cell>
        </row>
        <row r="814">
          <cell r="Q814" t="str">
            <v>200-01-13</v>
          </cell>
          <cell r="R814">
            <v>3323</v>
          </cell>
        </row>
        <row r="815">
          <cell r="B815">
            <v>4312</v>
          </cell>
          <cell r="C815" t="str">
            <v>Carla  Patricia  Nunez  Ortez</v>
          </cell>
          <cell r="D815" t="str">
            <v>Vendedor Tienda</v>
          </cell>
          <cell r="E815">
            <v>42072</v>
          </cell>
          <cell r="F815">
            <v>233.45</v>
          </cell>
          <cell r="G815" t="str">
            <v>ELECTRO</v>
          </cell>
          <cell r="H815" t="str">
            <v>Ranses Ramon Sierra Andino</v>
          </cell>
        </row>
        <row r="815">
          <cell r="J815">
            <v>34218</v>
          </cell>
          <cell r="K815" t="str">
            <v>TEGUCIGALPA MIRAFLORES-COMISIONES SEMANAL</v>
          </cell>
          <cell r="L815" t="str">
            <v>F</v>
          </cell>
          <cell r="M815" t="str">
            <v>Col. Lomas del norte, Casa 209 Bloque 8 Carrizal 2   Tegucigalpa</v>
          </cell>
          <cell r="N815" t="str">
            <v>0801-1993-18279</v>
          </cell>
          <cell r="O815" t="str">
            <v>9904-9825</v>
          </cell>
        </row>
        <row r="815">
          <cell r="Q815" t="str">
            <v>200-02-11</v>
          </cell>
          <cell r="R815">
            <v>3327</v>
          </cell>
        </row>
        <row r="816">
          <cell r="B816">
            <v>4315</v>
          </cell>
          <cell r="C816" t="str">
            <v>Camilo Ernesto Charry Puche</v>
          </cell>
          <cell r="D816" t="str">
            <v>Gerente de Operaciones</v>
          </cell>
          <cell r="E816">
            <v>42073</v>
          </cell>
          <cell r="F816">
            <v>1</v>
          </cell>
          <cell r="G816" t="str">
            <v>COMERCIAL</v>
          </cell>
          <cell r="H816" t="str">
            <v>Mario Roberto Faraj Faraj</v>
          </cell>
        </row>
        <row r="816">
          <cell r="J816">
            <v>26142</v>
          </cell>
          <cell r="K816" t="str">
            <v>CONSULTORES EXTERNOS</v>
          </cell>
          <cell r="L816" t="str">
            <v>M</v>
          </cell>
          <cell r="M816" t="str">
            <v>Col. Satelite, 3ra Etapa, Bloque#13, Avenida Principal   San Pedro Sula, S.E.</v>
          </cell>
          <cell r="N816" t="str">
            <v>78708001</v>
          </cell>
          <cell r="O816" t="str">
            <v>9846-6692</v>
          </cell>
        </row>
        <row r="816">
          <cell r="Q816" t="str">
            <v>200-01-03</v>
          </cell>
          <cell r="R816">
            <v>3333</v>
          </cell>
        </row>
        <row r="817">
          <cell r="B817">
            <v>4316</v>
          </cell>
          <cell r="C817" t="str">
            <v>Jonny Fernando  Chirinos Lopez</v>
          </cell>
          <cell r="D817" t="str">
            <v>Empacador</v>
          </cell>
          <cell r="E817">
            <v>42282</v>
          </cell>
          <cell r="F817">
            <v>9338.2</v>
          </cell>
          <cell r="G817" t="str">
            <v>PUNTOS DE VENTA</v>
          </cell>
          <cell r="H817" t="str">
            <v>Karen Nohelia Romero  Aquino</v>
          </cell>
        </row>
        <row r="817">
          <cell r="J817">
            <v>35081</v>
          </cell>
          <cell r="K817" t="str">
            <v>SAN PEDRO SULA-SEMANAL SAN FERNANDO</v>
          </cell>
          <cell r="L817" t="str">
            <v>M</v>
          </cell>
          <cell r="M817" t="str">
            <v>Col. Satelite, 3ra Etapa, Bloque#13, Avenida Principal   San Pedro Sula, S.E.</v>
          </cell>
          <cell r="N817" t="str">
            <v>0423-1996-00051</v>
          </cell>
          <cell r="O817" t="str">
            <v>9846-6692</v>
          </cell>
        </row>
        <row r="817">
          <cell r="Q817" t="str">
            <v>200-01-13</v>
          </cell>
          <cell r="R817">
            <v>3338</v>
          </cell>
        </row>
        <row r="818">
          <cell r="B818">
            <v>4318</v>
          </cell>
          <cell r="C818" t="str">
            <v>Cindy  Dayanari Sosa Flores</v>
          </cell>
          <cell r="D818" t="str">
            <v>Auxiliar de Sala Hogar</v>
          </cell>
          <cell r="E818">
            <v>42072</v>
          </cell>
          <cell r="F818">
            <v>9338.2</v>
          </cell>
          <cell r="G818" t="str">
            <v>HOGAR</v>
          </cell>
          <cell r="H818" t="str">
            <v>Christine Marie Dip Nassar</v>
          </cell>
        </row>
        <row r="818">
          <cell r="J818">
            <v>33338</v>
          </cell>
          <cell r="K818" t="str">
            <v>CEIBA-SEMANAL</v>
          </cell>
          <cell r="L818" t="str">
            <v>F</v>
          </cell>
          <cell r="M818" t="str">
            <v>Col. Suyapa, Calle Principal, Avenida Principal   La Ceiba</v>
          </cell>
          <cell r="N818" t="str">
            <v>1807-1991-01300</v>
          </cell>
          <cell r="O818" t="str">
            <v>9477-6430</v>
          </cell>
        </row>
        <row r="818">
          <cell r="Q818" t="str">
            <v>200-06-10</v>
          </cell>
          <cell r="R818">
            <v>3339</v>
          </cell>
        </row>
        <row r="819">
          <cell r="B819">
            <v>4319</v>
          </cell>
          <cell r="C819" t="str">
            <v>Ivonne Rossely  Colindres  Sanch</v>
          </cell>
          <cell r="D819" t="str">
            <v>Auxiliar de Sala Hogar</v>
          </cell>
          <cell r="E819">
            <v>42079</v>
          </cell>
          <cell r="F819">
            <v>9338.2</v>
          </cell>
          <cell r="G819" t="str">
            <v>HOGAR</v>
          </cell>
          <cell r="H819" t="str">
            <v>Eder Alberto  Escalante  Lopez</v>
          </cell>
        </row>
        <row r="819">
          <cell r="J819">
            <v>34101</v>
          </cell>
          <cell r="K819" t="str">
            <v>TEGUCIGALPA METROMALL-SEMANAL</v>
          </cell>
          <cell r="L819" t="str">
            <v>F</v>
          </cell>
          <cell r="M819" t="str">
            <v>Col.Popular, bloque  D, Casa 1404   Tegucigalpa</v>
          </cell>
          <cell r="N819" t="str">
            <v>0801-1993-12903</v>
          </cell>
          <cell r="O819" t="str">
            <v>9477-6430</v>
          </cell>
        </row>
        <row r="819">
          <cell r="Q819" t="str">
            <v>200-03-10</v>
          </cell>
          <cell r="R819">
            <v>3348</v>
          </cell>
        </row>
        <row r="820">
          <cell r="B820">
            <v>4320</v>
          </cell>
          <cell r="C820" t="str">
            <v>Cristian Eduardo Alfaro Navarrete</v>
          </cell>
          <cell r="D820" t="str">
            <v>Receptor Slotting</v>
          </cell>
          <cell r="E820">
            <v>42086</v>
          </cell>
          <cell r="F820">
            <v>9338.2</v>
          </cell>
          <cell r="G820" t="str">
            <v>RECEPCION CD C</v>
          </cell>
          <cell r="H820" t="str">
            <v>Sadid Ramon Galdamez  Reyes</v>
          </cell>
        </row>
        <row r="820">
          <cell r="J820">
            <v>34827</v>
          </cell>
          <cell r="K820" t="str">
            <v>SAN PEDRO SULA-SEMANAL SAN FERNANDO</v>
          </cell>
          <cell r="L820" t="str">
            <v>M</v>
          </cell>
          <cell r="M820" t="str">
            <v>Res. Buena Vista, Bloque #3, Casa #28   </v>
          </cell>
          <cell r="N820" t="str">
            <v>0507-1995-00346</v>
          </cell>
          <cell r="O820" t="str">
            <v>9579-3188</v>
          </cell>
        </row>
        <row r="820">
          <cell r="Q820" t="str">
            <v>300-05-28</v>
          </cell>
          <cell r="R820">
            <v>3378</v>
          </cell>
        </row>
        <row r="821">
          <cell r="B821">
            <v>4321</v>
          </cell>
          <cell r="C821" t="str">
            <v>Jose  Salvador  Nuñez Solorzano</v>
          </cell>
          <cell r="D821" t="str">
            <v>Receptor</v>
          </cell>
          <cell r="E821">
            <v>42086</v>
          </cell>
          <cell r="F821">
            <v>9400</v>
          </cell>
          <cell r="G821" t="str">
            <v>RECEPCION CD A</v>
          </cell>
          <cell r="H821" t="str">
            <v>Jose Alexis Izaguirre  Lopez</v>
          </cell>
        </row>
        <row r="821">
          <cell r="J821">
            <v>34010</v>
          </cell>
          <cell r="K821" t="str">
            <v>SAN PEDRO SULA-SEMANAL SAN FERNANDO</v>
          </cell>
          <cell r="L821" t="str">
            <v>M</v>
          </cell>
          <cell r="M821" t="str">
            <v>Col.Villeda Morales, Calle#10, Casa#63,Sector Satelite   San Pedro Sula, S.O.</v>
          </cell>
          <cell r="N821" t="str">
            <v>0512-1993-00574</v>
          </cell>
          <cell r="O821" t="str">
            <v>9770-6223</v>
          </cell>
        </row>
        <row r="821">
          <cell r="Q821" t="str">
            <v>300-05-25</v>
          </cell>
          <cell r="R821">
            <v>3394</v>
          </cell>
        </row>
        <row r="822">
          <cell r="B822">
            <v>4322</v>
          </cell>
          <cell r="C822" t="str">
            <v>Kevin  Mauricio Caballero  Melendez</v>
          </cell>
          <cell r="D822" t="str">
            <v>Surtidor</v>
          </cell>
          <cell r="E822">
            <v>42086</v>
          </cell>
          <cell r="F822">
            <v>9338.2</v>
          </cell>
          <cell r="G822" t="str">
            <v>RECEPCION CD C</v>
          </cell>
          <cell r="H822" t="str">
            <v>Sadid Ramon Galdamez  Reyes</v>
          </cell>
        </row>
        <row r="822">
          <cell r="J822">
            <v>34332</v>
          </cell>
          <cell r="K822" t="str">
            <v>SAN PEDRO SULA-SEMANAL SAN FERNANDO</v>
          </cell>
          <cell r="L822" t="str">
            <v>M</v>
          </cell>
          <cell r="M822" t="str">
            <v>Res. Santa Isabel, Bloque P, Casa #14   San Pedro Sula, S.E.</v>
          </cell>
          <cell r="N822" t="str">
            <v>0501-1994-01990</v>
          </cell>
          <cell r="O822" t="str">
            <v>8788-0581</v>
          </cell>
        </row>
        <row r="822">
          <cell r="Q822" t="str">
            <v>300-05-28</v>
          </cell>
          <cell r="R822">
            <v>3421</v>
          </cell>
        </row>
        <row r="823">
          <cell r="B823">
            <v>4323</v>
          </cell>
          <cell r="C823" t="str">
            <v>Mario Enrique Diaz  Torres</v>
          </cell>
          <cell r="D823" t="str">
            <v>Surtidor</v>
          </cell>
          <cell r="E823">
            <v>42086</v>
          </cell>
          <cell r="F823">
            <v>9338.2</v>
          </cell>
          <cell r="G823" t="str">
            <v>RECEPCION CD C</v>
          </cell>
          <cell r="H823" t="str">
            <v>Sadid Ramon Galdamez  Reyes</v>
          </cell>
        </row>
        <row r="823">
          <cell r="J823">
            <v>34002</v>
          </cell>
          <cell r="K823" t="str">
            <v>SAN PEDRO SULA-SEMANAL SAN FERNANDO</v>
          </cell>
          <cell r="L823" t="str">
            <v>M</v>
          </cell>
          <cell r="M823" t="str">
            <v>Col. San Luis, 12 Calle, Bloque 8,Casa#5   San Pedro Sula, S.E.</v>
          </cell>
          <cell r="N823" t="str">
            <v>0501-1993-01707</v>
          </cell>
          <cell r="O823" t="str">
            <v>9710-2341</v>
          </cell>
        </row>
        <row r="823">
          <cell r="Q823" t="str">
            <v>300-05-28</v>
          </cell>
          <cell r="R823">
            <v>3422</v>
          </cell>
        </row>
        <row r="824">
          <cell r="B824">
            <v>4326</v>
          </cell>
          <cell r="C824" t="str">
            <v>Norman Jovel  Melara Lopez</v>
          </cell>
          <cell r="D824" t="str">
            <v>Supervisor Nacional Creditos</v>
          </cell>
          <cell r="E824">
            <v>42100</v>
          </cell>
          <cell r="F824">
            <v>23760</v>
          </cell>
          <cell r="G824" t="str">
            <v>CREDITOS</v>
          </cell>
          <cell r="H824" t="str">
            <v>Pedro Hermilo Mejía  molina</v>
          </cell>
        </row>
        <row r="824">
          <cell r="J824">
            <v>25353</v>
          </cell>
          <cell r="K824" t="str">
            <v>SAN PEDRO SULA-ADMINISTRACION</v>
          </cell>
          <cell r="L824" t="str">
            <v>M</v>
          </cell>
          <cell r="M824" t="str">
            <v>Col. Sitraterco, 11 Calle, 2 Avenida, Casa#398, La Lima   </v>
          </cell>
          <cell r="N824" t="str">
            <v>0501-1969-03686</v>
          </cell>
          <cell r="O824" t="str">
            <v>9794-8063</v>
          </cell>
        </row>
        <row r="824">
          <cell r="Q824" t="str">
            <v>200-01-07</v>
          </cell>
          <cell r="R824">
            <v>3439</v>
          </cell>
        </row>
        <row r="825">
          <cell r="B825">
            <v>4327</v>
          </cell>
          <cell r="C825" t="str">
            <v>Rosalin  Suyapa  Pavon  Castro</v>
          </cell>
          <cell r="D825" t="str">
            <v>Auxiliar de Sala Hogar</v>
          </cell>
          <cell r="E825">
            <v>42100</v>
          </cell>
          <cell r="F825">
            <v>9338.2</v>
          </cell>
          <cell r="G825" t="str">
            <v>HOGAR</v>
          </cell>
          <cell r="H825" t="str">
            <v>Eder Alberto  Escalante  Lopez</v>
          </cell>
        </row>
        <row r="825">
          <cell r="J825">
            <v>33470</v>
          </cell>
          <cell r="K825" t="str">
            <v>TEGUCIGALPA METROMALL-SEMANAL</v>
          </cell>
          <cell r="L825" t="str">
            <v>F</v>
          </cell>
          <cell r="M825" t="str">
            <v>Col. Montes de Bendicion, Casa 14 Sector 01 Bloque 7   Tegucigalpa</v>
          </cell>
          <cell r="N825" t="str">
            <v>0801-1991-17598</v>
          </cell>
          <cell r="O825" t="str">
            <v>9735-5505</v>
          </cell>
        </row>
        <row r="825">
          <cell r="Q825" t="str">
            <v>200-03-10</v>
          </cell>
          <cell r="R825">
            <v>3455</v>
          </cell>
        </row>
        <row r="826">
          <cell r="B826">
            <v>4328</v>
          </cell>
          <cell r="C826" t="str">
            <v>Miguel  Antonio  Barahona  Lopez</v>
          </cell>
          <cell r="D826" t="str">
            <v>Auxiliar de Sala Hogar</v>
          </cell>
          <cell r="E826">
            <v>42100</v>
          </cell>
          <cell r="F826">
            <v>9338.2</v>
          </cell>
          <cell r="G826" t="str">
            <v>HOGAR</v>
          </cell>
          <cell r="H826" t="str">
            <v>Eder Alberto  Escalante  Lopez</v>
          </cell>
        </row>
        <row r="826">
          <cell r="J826">
            <v>34047</v>
          </cell>
          <cell r="K826" t="str">
            <v>TEGUCIGALPA METROMALL-SEMANAL</v>
          </cell>
          <cell r="L826" t="str">
            <v>M</v>
          </cell>
          <cell r="M826" t="str">
            <v>Col. modesto rodas Lavarado No 1 Casa 2308   Tegucigalpa</v>
          </cell>
          <cell r="N826" t="str">
            <v>0801-1993-05500</v>
          </cell>
          <cell r="O826" t="str">
            <v>9659-6464</v>
          </cell>
        </row>
        <row r="826">
          <cell r="Q826" t="str">
            <v>200-03-10</v>
          </cell>
          <cell r="R826">
            <v>3478</v>
          </cell>
        </row>
        <row r="827">
          <cell r="B827">
            <v>4329</v>
          </cell>
          <cell r="C827" t="str">
            <v>Darwin Javier  Barrientos  Garay Garay</v>
          </cell>
          <cell r="D827" t="str">
            <v>Vendedor Tienda</v>
          </cell>
          <cell r="E827">
            <v>42100</v>
          </cell>
          <cell r="F827">
            <v>233.45</v>
          </cell>
          <cell r="G827" t="str">
            <v>MODA Y DEPORTES</v>
          </cell>
          <cell r="H827" t="str">
            <v>Fernando  Josue  Godoy  Lezama</v>
          </cell>
        </row>
        <row r="827">
          <cell r="J827">
            <v>34380</v>
          </cell>
          <cell r="K827" t="str">
            <v>TEGUCIGALPA MIRAFLORES-COMISIONES SEMANAL</v>
          </cell>
          <cell r="L827" t="str">
            <v>M</v>
          </cell>
          <cell r="M827" t="str">
            <v>Col. Independencia,Casa No 7 zona 4 Bloque   Tegucigalpa</v>
          </cell>
          <cell r="N827" t="str">
            <v>0801-1994-03603</v>
          </cell>
          <cell r="O827" t="str">
            <v>9876-4488</v>
          </cell>
        </row>
        <row r="827">
          <cell r="Q827" t="str">
            <v>200-02-12</v>
          </cell>
          <cell r="R827">
            <v>3479</v>
          </cell>
        </row>
        <row r="828">
          <cell r="B828">
            <v>4330</v>
          </cell>
          <cell r="C828" t="str">
            <v>Franklin  Geovanny  Moncada  Munguia</v>
          </cell>
          <cell r="D828" t="str">
            <v>Vendedor Junior Moda/Deportes</v>
          </cell>
          <cell r="E828">
            <v>42100</v>
          </cell>
          <cell r="F828">
            <v>233.45</v>
          </cell>
          <cell r="G828" t="str">
            <v>MODA Y DEPORTES</v>
          </cell>
          <cell r="H828" t="str">
            <v>Ingrid Lorena Carranza  Oliva</v>
          </cell>
        </row>
        <row r="828">
          <cell r="J828">
            <v>33275</v>
          </cell>
          <cell r="K828" t="str">
            <v>TEGUCIGALPA METROMALL-COMISIONES SEMANAL</v>
          </cell>
          <cell r="L828" t="str">
            <v>M</v>
          </cell>
          <cell r="M828" t="str">
            <v>Col. la era, calle las manos casa # 6537   </v>
          </cell>
          <cell r="N828" t="str">
            <v>0801-1991-03644</v>
          </cell>
          <cell r="O828" t="str">
            <v>9774-1739</v>
          </cell>
        </row>
        <row r="828">
          <cell r="Q828" t="str">
            <v>200-03-12</v>
          </cell>
          <cell r="R828">
            <v>3491</v>
          </cell>
        </row>
        <row r="829">
          <cell r="B829">
            <v>4331</v>
          </cell>
          <cell r="C829" t="str">
            <v>Samuel Cadavid  Izaguirre  Medra Izaguirre</v>
          </cell>
          <cell r="D829" t="str">
            <v>Vendedor Tienda</v>
          </cell>
          <cell r="E829">
            <v>42100</v>
          </cell>
          <cell r="F829">
            <v>233.45</v>
          </cell>
          <cell r="G829" t="str">
            <v>MODA Y DEPORTES</v>
          </cell>
          <cell r="H829" t="str">
            <v>Fernando  Josue  Godoy  Lezama</v>
          </cell>
        </row>
        <row r="829">
          <cell r="J829">
            <v>32437</v>
          </cell>
          <cell r="K829" t="str">
            <v>TEGUCIGALPA MIRAFLORES-COMISIONES SEMANAL</v>
          </cell>
          <cell r="L829" t="str">
            <v>M</v>
          </cell>
          <cell r="M829" t="str">
            <v>Col. Nueva Era,Bloque E Contiguo a villa Olimpica Principal Principal Tegucigalpa</v>
          </cell>
          <cell r="N829" t="str">
            <v>0801-1988-22619</v>
          </cell>
          <cell r="O829" t="str">
            <v>9846-4220</v>
          </cell>
        </row>
        <row r="829">
          <cell r="Q829" t="str">
            <v>200-02-12</v>
          </cell>
          <cell r="R829">
            <v>3492</v>
          </cell>
        </row>
        <row r="830">
          <cell r="B830">
            <v>4332</v>
          </cell>
          <cell r="C830" t="str">
            <v>Walter Geovanny  Trochez  Franco Trochez</v>
          </cell>
          <cell r="D830" t="str">
            <v>Vendedor Tienda</v>
          </cell>
          <cell r="E830">
            <v>42100</v>
          </cell>
          <cell r="F830">
            <v>233.45</v>
          </cell>
          <cell r="G830" t="str">
            <v>ELECTRO</v>
          </cell>
          <cell r="H830" t="str">
            <v>Ranses Ramon Sierra Andino</v>
          </cell>
        </row>
        <row r="830">
          <cell r="J830">
            <v>32829</v>
          </cell>
          <cell r="K830" t="str">
            <v>TEGUCIGALPA MIRAFLORES-COMISIONES SEMANAL</v>
          </cell>
          <cell r="L830" t="str">
            <v>M</v>
          </cell>
          <cell r="M830" t="str">
            <v>Col. la joya.Bloque 14 Casa No10   Tegucigalpa</v>
          </cell>
          <cell r="N830" t="str">
            <v>0801-1989-24711</v>
          </cell>
          <cell r="O830" t="str">
            <v>3289-6020</v>
          </cell>
        </row>
        <row r="830">
          <cell r="Q830" t="str">
            <v>200-02-11</v>
          </cell>
          <cell r="R830">
            <v>3494</v>
          </cell>
        </row>
        <row r="831">
          <cell r="B831">
            <v>4334</v>
          </cell>
          <cell r="C831" t="str">
            <v>Wilfredo Antonio Nunez Cruz</v>
          </cell>
          <cell r="D831" t="str">
            <v>Key Account Manager</v>
          </cell>
          <cell r="E831">
            <v>42100</v>
          </cell>
          <cell r="F831">
            <v>30000</v>
          </cell>
          <cell r="G831" t="str">
            <v>VENTAS MAYOREO</v>
          </cell>
          <cell r="H831" t="str">
            <v>Oscar Orlando Bonilla Osorto</v>
          </cell>
        </row>
        <row r="831">
          <cell r="J831">
            <v>27554</v>
          </cell>
          <cell r="K831" t="str">
            <v>TEGUCIGALPA MIRAFLORES -ADMINISTRACION</v>
          </cell>
          <cell r="L831" t="str">
            <v>M</v>
          </cell>
          <cell r="M831" t="str">
            <v>Leona del rincon, 3er Calle Casa 4   Tegucigalpa</v>
          </cell>
          <cell r="N831" t="str">
            <v>0816-1975-00235</v>
          </cell>
          <cell r="O831" t="str">
            <v>3390-2956</v>
          </cell>
        </row>
        <row r="831">
          <cell r="Q831" t="str">
            <v>200-02-04</v>
          </cell>
          <cell r="R831">
            <v>3506</v>
          </cell>
        </row>
        <row r="832">
          <cell r="B832">
            <v>4338</v>
          </cell>
          <cell r="C832" t="str">
            <v>Luis  Fernando Iraheta Morales</v>
          </cell>
          <cell r="D832" t="str">
            <v>Jefe de Division Electro</v>
          </cell>
          <cell r="E832">
            <v>42114</v>
          </cell>
          <cell r="F832">
            <v>20900</v>
          </cell>
          <cell r="G832" t="str">
            <v>ELECTRO</v>
          </cell>
          <cell r="H832" t="str">
            <v>Roberto Ricardo Sammur  Nazal</v>
          </cell>
        </row>
        <row r="832">
          <cell r="J832">
            <v>32045</v>
          </cell>
          <cell r="K832" t="str">
            <v>SAN PEDRO SULA-ADMINISTRACION PEDREGAL</v>
          </cell>
          <cell r="L832" t="str">
            <v>M</v>
          </cell>
          <cell r="M832" t="str">
            <v>Res. Santa Monica, Bloque 1, Casa#35   San Pedro Sula, N.E.</v>
          </cell>
          <cell r="N832" t="str">
            <v>0501-1987-09857</v>
          </cell>
          <cell r="O832" t="str">
            <v>3142-1346</v>
          </cell>
        </row>
        <row r="832">
          <cell r="Q832" t="str">
            <v>200-04-11</v>
          </cell>
          <cell r="R832">
            <v>3513</v>
          </cell>
        </row>
        <row r="833">
          <cell r="B833">
            <v>4340</v>
          </cell>
          <cell r="C833" t="str">
            <v>Jose  Antonio Pineda  Mejia</v>
          </cell>
          <cell r="D833" t="str">
            <v>Asistente de Mantenimiento</v>
          </cell>
          <cell r="E833">
            <v>42121</v>
          </cell>
          <cell r="F833">
            <v>9364.95</v>
          </cell>
          <cell r="G833" t="str">
            <v>MANTENIMIENTO</v>
          </cell>
          <cell r="H833" t="str">
            <v>José Antonio Rodriguez Escamilla</v>
          </cell>
        </row>
        <row r="833">
          <cell r="J833">
            <v>33226</v>
          </cell>
          <cell r="K833" t="str">
            <v>SAN PEDRO SULA-SEMANAL SAN FERNANDO</v>
          </cell>
          <cell r="L833" t="str">
            <v>M</v>
          </cell>
          <cell r="M833" t="str">
            <v>Col. La Sabana, 7 Calle, 25 Avenida,Casa#43   San Pedro Sula, S.O.</v>
          </cell>
          <cell r="N833" t="str">
            <v>0501-1991-00580</v>
          </cell>
          <cell r="O833" t="str">
            <v>8732-5067</v>
          </cell>
        </row>
        <row r="833">
          <cell r="Q833" t="str">
            <v>300-01-09</v>
          </cell>
          <cell r="R833">
            <v>3514</v>
          </cell>
        </row>
        <row r="834">
          <cell r="B834">
            <v>4366</v>
          </cell>
          <cell r="C834" t="str">
            <v>Mirian Vanessa Murillo Orellana</v>
          </cell>
          <cell r="D834" t="str">
            <v>Vendedor Junior Moda/Deportes</v>
          </cell>
          <cell r="E834">
            <v>42158</v>
          </cell>
          <cell r="F834">
            <v>233.45</v>
          </cell>
          <cell r="G834" t="str">
            <v>MODA Y DEPORTES</v>
          </cell>
          <cell r="H834" t="str">
            <v>Ilsa  Maribel Peraza  Turcios</v>
          </cell>
        </row>
        <row r="834">
          <cell r="J834">
            <v>31393</v>
          </cell>
          <cell r="K834" t="str">
            <v>SAN PEDRO SULA PEDREGAL-COMISIONES SEMANAL</v>
          </cell>
          <cell r="L834" t="str">
            <v>F</v>
          </cell>
          <cell r="M834" t="str">
            <v>Col. Honduras, 12 Calle, 14 Avenida, Casa#1453   San Pedro Sula, N.E.</v>
          </cell>
          <cell r="N834" t="str">
            <v>0511-1985-00081</v>
          </cell>
          <cell r="O834" t="str">
            <v>3251-0487</v>
          </cell>
        </row>
        <row r="834">
          <cell r="Q834" t="str">
            <v>200-04-12</v>
          </cell>
          <cell r="R834">
            <v>3515</v>
          </cell>
        </row>
        <row r="835">
          <cell r="B835">
            <v>4369</v>
          </cell>
          <cell r="C835" t="str">
            <v>Javier Antonio Rivera Baquedano</v>
          </cell>
          <cell r="D835" t="str">
            <v>Auxiliar Sala Moda/Deportes</v>
          </cell>
          <cell r="E835">
            <v>42170</v>
          </cell>
          <cell r="F835">
            <v>9338.2</v>
          </cell>
          <cell r="G835" t="str">
            <v>MODA Y DEPORTES</v>
          </cell>
          <cell r="H835" t="str">
            <v>Ingrid Johely Hernandez  Orellana</v>
          </cell>
        </row>
        <row r="835">
          <cell r="J835">
            <v>34971</v>
          </cell>
          <cell r="K835" t="str">
            <v>SAN PEDRO SULA-SEMANAL SAN FERNANDO</v>
          </cell>
          <cell r="L835" t="str">
            <v>M</v>
          </cell>
          <cell r="M835" t="str">
            <v>Col. El Carmen, Bloque 4, Casa#48   San Pedro Sula, S.O.</v>
          </cell>
          <cell r="N835" t="str">
            <v>1618-1996-01065</v>
          </cell>
          <cell r="O835" t="str">
            <v>9913-8024</v>
          </cell>
        </row>
        <row r="835">
          <cell r="Q835" t="str">
            <v>200-01-12</v>
          </cell>
          <cell r="R835">
            <v>3516</v>
          </cell>
        </row>
        <row r="836">
          <cell r="B836">
            <v>4370</v>
          </cell>
          <cell r="C836" t="str">
            <v>Claudia Lineth Enamorado Chavarria</v>
          </cell>
          <cell r="D836" t="str">
            <v>Auxiliar de Sala Hogar</v>
          </cell>
          <cell r="E836">
            <v>42170</v>
          </cell>
          <cell r="F836">
            <v>9338.2</v>
          </cell>
          <cell r="G836" t="str">
            <v>HOGAR</v>
          </cell>
          <cell r="H836" t="str">
            <v>Karla Patricia Ortega Pineda</v>
          </cell>
        </row>
        <row r="836">
          <cell r="J836">
            <v>35459</v>
          </cell>
          <cell r="K836" t="str">
            <v>SAN PEDRO SULA -SEMANAL PEDREGAL</v>
          </cell>
          <cell r="L836" t="str">
            <v>F</v>
          </cell>
          <cell r="M836" t="str">
            <v>Col. Reformada, Bloque 8, Casa 7   San Pedro Sula, S.E.</v>
          </cell>
          <cell r="N836" t="str">
            <v>0512-1997-00499</v>
          </cell>
          <cell r="O836" t="str">
            <v>3297-7084</v>
          </cell>
        </row>
        <row r="836">
          <cell r="Q836" t="str">
            <v>200-04-10</v>
          </cell>
          <cell r="R836">
            <v>3522</v>
          </cell>
        </row>
        <row r="837">
          <cell r="B837">
            <v>4373</v>
          </cell>
          <cell r="C837" t="str">
            <v>Joselyn Scarleth  Zelaya Lara</v>
          </cell>
          <cell r="D837" t="str">
            <v>Cajera</v>
          </cell>
          <cell r="E837">
            <v>42170</v>
          </cell>
          <cell r="F837">
            <v>9450</v>
          </cell>
          <cell r="G837" t="str">
            <v>PUNTOS DE VENTA</v>
          </cell>
          <cell r="H837" t="str">
            <v>Karen Nohelia Romero  Aquino</v>
          </cell>
        </row>
        <row r="837">
          <cell r="J837">
            <v>34643</v>
          </cell>
          <cell r="K837" t="str">
            <v>SAN PEDRO SULA-SEMANAL SAN FERNANDO</v>
          </cell>
          <cell r="L837" t="str">
            <v>F</v>
          </cell>
          <cell r="M837" t="str">
            <v>Col. Rivera Hernandez, 7 y 8 Calle, 9 avenida   San Pedro Sula, S.O.</v>
          </cell>
          <cell r="N837" t="str">
            <v>0501-1994-11823</v>
          </cell>
          <cell r="O837" t="str">
            <v>9597-5382</v>
          </cell>
        </row>
        <row r="837">
          <cell r="Q837" t="str">
            <v>200-01-13</v>
          </cell>
          <cell r="R837">
            <v>3523</v>
          </cell>
        </row>
        <row r="838">
          <cell r="B838">
            <v>4378</v>
          </cell>
          <cell r="C838" t="str">
            <v>Edgardo Antonio  Bejarano Ramos</v>
          </cell>
          <cell r="D838" t="str">
            <v>Auxiliar de Sala Hogar</v>
          </cell>
          <cell r="E838">
            <v>42170</v>
          </cell>
          <cell r="F838">
            <v>9338.2</v>
          </cell>
          <cell r="G838" t="str">
            <v>HOGAR</v>
          </cell>
          <cell r="H838" t="str">
            <v>Ana Ruth Erazo Urquia</v>
          </cell>
        </row>
        <row r="838">
          <cell r="J838">
            <v>35280</v>
          </cell>
          <cell r="K838" t="str">
            <v>SAN PEDRO SULA-SEMANAL SAN FERNANDO</v>
          </cell>
          <cell r="L838" t="str">
            <v>M</v>
          </cell>
          <cell r="M838" t="str">
            <v>Col. Villeda Morales, 10 Calle, Bloque O,Casa#75   San Pedro Sula, S.O.</v>
          </cell>
          <cell r="N838" t="str">
            <v>0501-1997-05252</v>
          </cell>
          <cell r="O838" t="str">
            <v>9771-1830</v>
          </cell>
        </row>
        <row r="838">
          <cell r="Q838" t="str">
            <v>200-01-10</v>
          </cell>
          <cell r="R838">
            <v>3525</v>
          </cell>
        </row>
        <row r="839">
          <cell r="B839">
            <v>4379</v>
          </cell>
          <cell r="C839" t="str">
            <v>Karen Vanessa Vides Perdomo</v>
          </cell>
          <cell r="D839" t="str">
            <v>Auxiliar de Sala Hogar</v>
          </cell>
          <cell r="E839">
            <v>42170</v>
          </cell>
          <cell r="F839">
            <v>9338.2</v>
          </cell>
          <cell r="G839" t="str">
            <v>HOGAR</v>
          </cell>
          <cell r="H839" t="str">
            <v>Karla Patricia Ortega Pineda</v>
          </cell>
        </row>
        <row r="839">
          <cell r="J839">
            <v>34048</v>
          </cell>
          <cell r="K839" t="str">
            <v>SAN PEDRO SULA -SEMANAL PEDREGAL</v>
          </cell>
          <cell r="L839" t="str">
            <v>F</v>
          </cell>
          <cell r="M839" t="str">
            <v>Col. Lomas de San Juan, Bloque C, Casa#6   San Pedro Sula, S.O.</v>
          </cell>
          <cell r="N839" t="str">
            <v>1604-1993-00128</v>
          </cell>
          <cell r="O839" t="str">
            <v>9741-8019</v>
          </cell>
        </row>
        <row r="839">
          <cell r="Q839" t="str">
            <v>200-04-10</v>
          </cell>
          <cell r="R839">
            <v>3529</v>
          </cell>
        </row>
        <row r="840">
          <cell r="B840">
            <v>4389</v>
          </cell>
          <cell r="C840" t="str">
            <v>Jackelin Estefania Valladares Peña</v>
          </cell>
          <cell r="D840" t="str">
            <v>Cajera</v>
          </cell>
          <cell r="E840">
            <v>42142</v>
          </cell>
          <cell r="F840">
            <v>9450</v>
          </cell>
          <cell r="G840" t="str">
            <v>PUNTOS DE VENTA</v>
          </cell>
          <cell r="H840" t="str">
            <v>Cindy Aracely  López  Gomez</v>
          </cell>
        </row>
        <row r="840">
          <cell r="J840">
            <v>32878</v>
          </cell>
          <cell r="K840" t="str">
            <v>SAN PEDRO SULA -SEMANAL PEDREGAL</v>
          </cell>
          <cell r="L840" t="str">
            <v>F</v>
          </cell>
          <cell r="M840" t="str">
            <v>Col. Ideal, 8 Calle, 15 Avenida, Casa#1520   San Pedro Sula, S.E.</v>
          </cell>
          <cell r="N840" t="str">
            <v>0501-1990-01123</v>
          </cell>
          <cell r="O840" t="str">
            <v>3140-4528</v>
          </cell>
        </row>
        <row r="840">
          <cell r="Q840" t="str">
            <v>200-04-13</v>
          </cell>
          <cell r="R840">
            <v>3531</v>
          </cell>
        </row>
        <row r="841">
          <cell r="B841">
            <v>4390</v>
          </cell>
          <cell r="C841" t="str">
            <v>Yessica  Maribel  Rodriguez  Aguilar</v>
          </cell>
          <cell r="D841" t="str">
            <v>Asistente de Gerencia Regional</v>
          </cell>
          <cell r="E841">
            <v>42125</v>
          </cell>
          <cell r="F841">
            <v>14040</v>
          </cell>
          <cell r="G841" t="str">
            <v>GERENCIA REGIONAL</v>
          </cell>
          <cell r="H841" t="str">
            <v>Asthildur Osk Eiinarsdottir</v>
          </cell>
        </row>
        <row r="841">
          <cell r="J841">
            <v>30183</v>
          </cell>
          <cell r="K841" t="str">
            <v>TEGUCIGALPA MIRAFLORES -ADMINISTRACION</v>
          </cell>
          <cell r="L841" t="str">
            <v>F</v>
          </cell>
          <cell r="M841" t="str">
            <v>Col. Izaguirre 3ra Calle, Bloque 15 casa No.4812   </v>
          </cell>
          <cell r="N841" t="str">
            <v>0801-1982-14569</v>
          </cell>
          <cell r="O841" t="str">
            <v>3392-3274</v>
          </cell>
        </row>
        <row r="841">
          <cell r="Q841" t="str">
            <v>200-02-08</v>
          </cell>
          <cell r="R841">
            <v>3533</v>
          </cell>
        </row>
        <row r="842">
          <cell r="B842">
            <v>4391</v>
          </cell>
          <cell r="C842" t="str">
            <v>Maria  Alejandrina Maldonado Martinez</v>
          </cell>
          <cell r="D842" t="str">
            <v>Impulsadora</v>
          </cell>
          <cell r="E842">
            <v>42128</v>
          </cell>
          <cell r="F842">
            <v>9338.2</v>
          </cell>
          <cell r="G842" t="str">
            <v>VENTAS MAYOREO</v>
          </cell>
          <cell r="H842" t="str">
            <v>Liliam Olivia Escobar  Navarrete</v>
          </cell>
        </row>
        <row r="842">
          <cell r="J842">
            <v>34830</v>
          </cell>
          <cell r="K842" t="str">
            <v>SAN PEDRO SULA-ADMINISTRACION</v>
          </cell>
          <cell r="L842" t="str">
            <v>F</v>
          </cell>
          <cell r="M842" t="str">
            <v>Col. Alameda, Contigua a los Naranjos, Bloque 5, Casa#1   San Pedro Sula, S.O.</v>
          </cell>
          <cell r="N842" t="str">
            <v>0501-1995-04465</v>
          </cell>
          <cell r="O842" t="str">
            <v>9629-3261</v>
          </cell>
        </row>
        <row r="842">
          <cell r="Q842" t="str">
            <v>200-01-04</v>
          </cell>
          <cell r="R842">
            <v>3536</v>
          </cell>
        </row>
        <row r="843">
          <cell r="B843">
            <v>4392</v>
          </cell>
          <cell r="C843" t="str">
            <v>Gabriela Suyapa Varela Morales</v>
          </cell>
          <cell r="D843" t="str">
            <v>Impulsadora</v>
          </cell>
          <cell r="E843">
            <v>42128</v>
          </cell>
          <cell r="F843">
            <v>9338.2</v>
          </cell>
          <cell r="G843" t="str">
            <v>VENTAS MAYOREO</v>
          </cell>
          <cell r="H843" t="str">
            <v>Liliam Olivia Escobar  Navarrete</v>
          </cell>
        </row>
        <row r="843">
          <cell r="J843">
            <v>34850</v>
          </cell>
          <cell r="K843" t="str">
            <v>SAN PEDRO SULA-ADMINISTRACION</v>
          </cell>
          <cell r="L843" t="str">
            <v>F</v>
          </cell>
          <cell r="M843" t="str">
            <v>Col. Aurora, 7 y 8 Calle, 14 Ave, Apt Blancos porton verde   San Pedro Sula, S.E.</v>
          </cell>
          <cell r="N843" t="str">
            <v>0501-2005-01135</v>
          </cell>
          <cell r="O843" t="str">
            <v>3279-9206</v>
          </cell>
        </row>
        <row r="843">
          <cell r="Q843" t="str">
            <v>200-01-04</v>
          </cell>
          <cell r="R843">
            <v>3537</v>
          </cell>
        </row>
        <row r="844">
          <cell r="B844">
            <v>4393</v>
          </cell>
          <cell r="C844" t="str">
            <v>Escarlen Carolina  Cruz  Espinoza Espinoza</v>
          </cell>
          <cell r="D844" t="str">
            <v>Vendedor Tienda</v>
          </cell>
          <cell r="E844">
            <v>42129</v>
          </cell>
          <cell r="F844">
            <v>200</v>
          </cell>
          <cell r="G844" t="str">
            <v>HOGAR</v>
          </cell>
          <cell r="H844" t="str">
            <v>Yoselyn Arely Irias Cruz</v>
          </cell>
        </row>
        <row r="844">
          <cell r="J844">
            <v>34469</v>
          </cell>
          <cell r="K844" t="str">
            <v>TEGUCIGALPA MIRAFLORES-COMISIONES SEMANAL</v>
          </cell>
          <cell r="L844" t="str">
            <v>F</v>
          </cell>
          <cell r="M844" t="str">
            <v>Col. Los pinos Sector D.   Tegucigalpa</v>
          </cell>
          <cell r="N844" t="str">
            <v>0801-1994-15255</v>
          </cell>
          <cell r="O844" t="str">
            <v>3226-0290</v>
          </cell>
        </row>
        <row r="844">
          <cell r="Q844" t="str">
            <v>200-02-10</v>
          </cell>
          <cell r="R844">
            <v>3538</v>
          </cell>
        </row>
        <row r="845">
          <cell r="B845">
            <v>4394</v>
          </cell>
          <cell r="C845" t="str">
            <v>Lourdes  Eugenia  Ramirez  Lopez</v>
          </cell>
          <cell r="D845" t="str">
            <v>Impulsadora</v>
          </cell>
          <cell r="E845">
            <v>42129</v>
          </cell>
          <cell r="F845">
            <v>9338.2</v>
          </cell>
          <cell r="G845" t="str">
            <v>VENTAS MAYOREO</v>
          </cell>
          <cell r="H845" t="str">
            <v>Ivonne Yaneth Irias  Ochoa</v>
          </cell>
        </row>
        <row r="845">
          <cell r="J845">
            <v>32187</v>
          </cell>
          <cell r="K845" t="str">
            <v>TEGUCIGALPA MIRAFLORES -ADMINISTRACION</v>
          </cell>
          <cell r="L845" t="str">
            <v>F</v>
          </cell>
          <cell r="M845" t="str">
            <v>Col. Villanueva Sector 6,Bloque 10 Casa 12   Tegucigalpa</v>
          </cell>
          <cell r="N845" t="str">
            <v>0801-1988-04244</v>
          </cell>
          <cell r="O845" t="str">
            <v>9707-6218</v>
          </cell>
        </row>
        <row r="845">
          <cell r="Q845" t="str">
            <v>200-02-04</v>
          </cell>
          <cell r="R845">
            <v>3539</v>
          </cell>
        </row>
        <row r="846">
          <cell r="B846">
            <v>4397</v>
          </cell>
          <cell r="C846" t="str">
            <v>Jilliam  Gissela  Varela Burgos</v>
          </cell>
          <cell r="D846" t="str">
            <v>Coordinador de Recursos Humanos</v>
          </cell>
          <cell r="E846">
            <v>42137</v>
          </cell>
          <cell r="F846">
            <v>19440</v>
          </cell>
          <cell r="G846" t="str">
            <v>RECURSOS HUMANOS</v>
          </cell>
          <cell r="H846" t="str">
            <v>Alexandra Zobeyda Aleman Sierra</v>
          </cell>
        </row>
        <row r="846">
          <cell r="J846">
            <v>31328</v>
          </cell>
          <cell r="K846" t="str">
            <v>TEGUCIGALPA MIRAFLORES -ADMINISTRACION</v>
          </cell>
          <cell r="L846" t="str">
            <v>F</v>
          </cell>
          <cell r="M846" t="str">
            <v>Col.el Hogar, calle 19, Bloque U, casa 3113   Tegucigalpa</v>
          </cell>
          <cell r="N846" t="str">
            <v>0801-1985-19955</v>
          </cell>
          <cell r="O846" t="str">
            <v>9549-4463</v>
          </cell>
        </row>
        <row r="846">
          <cell r="Q846" t="str">
            <v>300-02-05</v>
          </cell>
          <cell r="R846">
            <v>3540</v>
          </cell>
        </row>
        <row r="847">
          <cell r="B847">
            <v>4398</v>
          </cell>
          <cell r="C847" t="str">
            <v>Claudia  Dionella  Cruz  Ramos</v>
          </cell>
          <cell r="D847" t="str">
            <v>Jefe de Surtido e Imagen</v>
          </cell>
          <cell r="E847">
            <v>42137</v>
          </cell>
          <cell r="F847">
            <v>14000</v>
          </cell>
          <cell r="G847" t="str">
            <v>HOGAR</v>
          </cell>
          <cell r="H847" t="str">
            <v>Nelson Edgardo Garcia  Cubas</v>
          </cell>
        </row>
        <row r="847">
          <cell r="J847">
            <v>33610</v>
          </cell>
          <cell r="K847" t="str">
            <v>TEGUCIGALPA MIRAFLORES -ADMINISTRACION</v>
          </cell>
          <cell r="L847" t="str">
            <v>F</v>
          </cell>
          <cell r="M847" t="str">
            <v>Col, la Canada, Bloque doble A Casa 2432   Tegucigalpa</v>
          </cell>
          <cell r="N847" t="str">
            <v>0811-1992-00055</v>
          </cell>
          <cell r="O847" t="str">
            <v>9499-3855</v>
          </cell>
        </row>
        <row r="847">
          <cell r="Q847" t="str">
            <v>200-02-10</v>
          </cell>
          <cell r="R847">
            <v>3541</v>
          </cell>
        </row>
        <row r="848">
          <cell r="B848">
            <v>4399</v>
          </cell>
          <cell r="C848" t="str">
            <v>Josias Ismael  Cuellar Zeron</v>
          </cell>
          <cell r="D848" t="str">
            <v>Oficial de Seguridad</v>
          </cell>
          <cell r="E848">
            <v>42139</v>
          </cell>
          <cell r="F848">
            <v>9338.2</v>
          </cell>
          <cell r="G848" t="str">
            <v>SEGURIDAD INTERNA</v>
          </cell>
          <cell r="H848" t="str">
            <v>Celan Rodriguez  Sanchez</v>
          </cell>
        </row>
        <row r="848">
          <cell r="J848">
            <v>34051</v>
          </cell>
          <cell r="K848" t="str">
            <v>SAN PEDRO SULA-SEMANAL SAN FERNANDO</v>
          </cell>
          <cell r="L848" t="str">
            <v>M</v>
          </cell>
          <cell r="M848" t="str">
            <v>Col. Aurora, 21 Calle, 13 y 14 Avenida, Casa#1326   San Pedro Sula, S.E.</v>
          </cell>
          <cell r="N848" t="str">
            <v>0417-1993-00054</v>
          </cell>
          <cell r="O848" t="str">
            <v>9748-4865</v>
          </cell>
        </row>
        <row r="848">
          <cell r="Q848" t="str">
            <v>100-01-06</v>
          </cell>
          <cell r="R848">
            <v>3542</v>
          </cell>
        </row>
        <row r="849">
          <cell r="B849">
            <v>4404</v>
          </cell>
          <cell r="C849" t="str">
            <v>Wendy Yadira Castro  Claros</v>
          </cell>
          <cell r="D849" t="str">
            <v>Analista de Planeación Demanda</v>
          </cell>
          <cell r="E849">
            <v>42143</v>
          </cell>
          <cell r="F849">
            <v>16200</v>
          </cell>
          <cell r="G849" t="str">
            <v>LOGISTICA CD</v>
          </cell>
          <cell r="H849" t="str">
            <v>Gustavo  Enrique Paz  Guerra</v>
          </cell>
        </row>
        <row r="849">
          <cell r="J849">
            <v>30925</v>
          </cell>
          <cell r="K849" t="str">
            <v>SAN PEDRO SULA-ADMINISTRACION</v>
          </cell>
          <cell r="L849" t="str">
            <v>F</v>
          </cell>
          <cell r="M849" t="str">
            <v>Col. San Francisco, 22 Calle, 12 y 14 Avenida, Apt #1   San Pedro Sula, S.O.</v>
          </cell>
          <cell r="N849" t="str">
            <v>0501-1984-07004</v>
          </cell>
          <cell r="O849" t="str">
            <v>9796-9451</v>
          </cell>
        </row>
        <row r="849">
          <cell r="Q849" t="str">
            <v>300-05-10</v>
          </cell>
          <cell r="R849">
            <v>3558</v>
          </cell>
        </row>
        <row r="850">
          <cell r="B850">
            <v>4405</v>
          </cell>
          <cell r="C850" t="str">
            <v>Francisco  Antonio Martinez Borjas</v>
          </cell>
          <cell r="D850" t="str">
            <v>Gerente de Distribución</v>
          </cell>
          <cell r="E850">
            <v>42143</v>
          </cell>
          <cell r="F850">
            <v>30000</v>
          </cell>
          <cell r="G850" t="str">
            <v>LOGISTICA CD</v>
          </cell>
          <cell r="H850" t="str">
            <v>Aldo  Hugo  Aguero  Castillo</v>
          </cell>
        </row>
        <row r="850">
          <cell r="J850">
            <v>30226</v>
          </cell>
          <cell r="K850" t="str">
            <v>SAN PEDRO SULA-ADMINISTRACION</v>
          </cell>
          <cell r="L850" t="str">
            <v>M</v>
          </cell>
          <cell r="M850" t="str">
            <v>Col. Prieto, 7 Calle, 7 Avenida, Apartamentos blancos   San Pedro Sula, N.E.</v>
          </cell>
          <cell r="N850" t="str">
            <v>0505-1982-00557</v>
          </cell>
          <cell r="O850" t="str">
            <v>9984-6231</v>
          </cell>
        </row>
        <row r="850">
          <cell r="Q850" t="str">
            <v>300-05-10</v>
          </cell>
          <cell r="R850">
            <v>3559</v>
          </cell>
        </row>
        <row r="851">
          <cell r="B851">
            <v>4422</v>
          </cell>
          <cell r="C851" t="str">
            <v>Gerardo  Peralta Castro</v>
          </cell>
          <cell r="D851" t="str">
            <v>Auxiliar de Reparaciones</v>
          </cell>
          <cell r="E851">
            <v>42151</v>
          </cell>
          <cell r="F851">
            <v>9338.2</v>
          </cell>
          <cell r="G851" t="str">
            <v>SERVICIO AL CLIENTE</v>
          </cell>
          <cell r="H851" t="str">
            <v>Diana Melissa Guzman Amaya</v>
          </cell>
        </row>
        <row r="851">
          <cell r="J851">
            <v>32211</v>
          </cell>
          <cell r="K851" t="str">
            <v>SAN PEDRO SULA-ADMINISTRACION</v>
          </cell>
          <cell r="L851" t="str">
            <v>M</v>
          </cell>
          <cell r="M851" t="str">
            <v>Col. Aldea El Carmen, 3 Calle, 3 Avenida, Casa 161   San Pedro Sula, S.O.</v>
          </cell>
          <cell r="N851" t="str">
            <v>0501-1988-02747</v>
          </cell>
          <cell r="O851" t="str">
            <v>3203-1453</v>
          </cell>
        </row>
        <row r="851">
          <cell r="Q851" t="str">
            <v>300-01-08</v>
          </cell>
          <cell r="R851">
            <v>3562</v>
          </cell>
        </row>
        <row r="852">
          <cell r="B852">
            <v>4447</v>
          </cell>
          <cell r="C852" t="str">
            <v>Edgar Yobany Cabrera Padilla</v>
          </cell>
          <cell r="D852" t="str">
            <v>Vendedor Tienda</v>
          </cell>
          <cell r="E852">
            <v>42156</v>
          </cell>
          <cell r="F852">
            <v>233.45</v>
          </cell>
          <cell r="G852" t="str">
            <v>ELECTRO</v>
          </cell>
          <cell r="H852" t="str">
            <v>Ranses Ramon Sierra Andino</v>
          </cell>
        </row>
        <row r="852">
          <cell r="J852">
            <v>31834</v>
          </cell>
          <cell r="K852" t="str">
            <v>TEGUCIGALPA MIRAFLORES-COMISIONES SEMANAL</v>
          </cell>
          <cell r="L852" t="str">
            <v>M</v>
          </cell>
          <cell r="M852" t="str">
            <v>23 de Junio. Bloq 9, casa 6, color verde   Tegucigalpa</v>
          </cell>
          <cell r="N852" t="str">
            <v>0708-1987-00064</v>
          </cell>
          <cell r="O852" t="str">
            <v>9568-7542</v>
          </cell>
        </row>
        <row r="852">
          <cell r="Q852" t="str">
            <v>200-02-11</v>
          </cell>
          <cell r="R852">
            <v>3563</v>
          </cell>
        </row>
        <row r="853">
          <cell r="B853">
            <v>4449</v>
          </cell>
          <cell r="C853" t="str">
            <v>Samuel  Enrique Flores Avila</v>
          </cell>
          <cell r="D853" t="str">
            <v>Vendedor Junior</v>
          </cell>
          <cell r="E853">
            <v>42158</v>
          </cell>
          <cell r="F853">
            <v>233.45</v>
          </cell>
          <cell r="G853" t="str">
            <v>ELECTRO</v>
          </cell>
          <cell r="H853" t="str">
            <v>Luis  Fernando Iraheta Morales</v>
          </cell>
        </row>
        <row r="853">
          <cell r="J853">
            <v>31455</v>
          </cell>
          <cell r="K853" t="str">
            <v>SAN PEDRO SULA PEDREGAL-COMISIONES SEMANAL</v>
          </cell>
          <cell r="L853" t="str">
            <v>M</v>
          </cell>
          <cell r="M853" t="str">
            <v>Col. Municipal, Calle Principal Bloque U   San Pedro Sula, S.O.</v>
          </cell>
          <cell r="N853" t="str">
            <v>0501-1986-02149</v>
          </cell>
          <cell r="O853" t="str">
            <v>9537-4218</v>
          </cell>
        </row>
        <row r="853">
          <cell r="Q853" t="str">
            <v>200-04-11</v>
          </cell>
          <cell r="R853">
            <v>3564</v>
          </cell>
        </row>
        <row r="854">
          <cell r="B854">
            <v>4450</v>
          </cell>
          <cell r="C854" t="str">
            <v>Jose  Aguirnaldo Erazo Rivera</v>
          </cell>
          <cell r="D854" t="str">
            <v>Vendedor Junior</v>
          </cell>
          <cell r="E854">
            <v>42158</v>
          </cell>
          <cell r="F854">
            <v>233.45</v>
          </cell>
          <cell r="G854" t="str">
            <v>ELECTRO</v>
          </cell>
          <cell r="H854" t="str">
            <v>Luis  Fernando Iraheta Morales</v>
          </cell>
        </row>
        <row r="854">
          <cell r="J854">
            <v>30750</v>
          </cell>
          <cell r="K854" t="str">
            <v>SAN PEDRO SULA PEDREGAL-COMISIONES SEMANAL</v>
          </cell>
          <cell r="L854" t="str">
            <v>M</v>
          </cell>
          <cell r="M854" t="str">
            <v>Col. Cascadas, 4 Etapa, Pasaje 9, Poste 227, Casa 193   </v>
          </cell>
          <cell r="N854" t="str">
            <v>0501-1984-02852</v>
          </cell>
          <cell r="O854" t="str">
            <v>9953-2872</v>
          </cell>
        </row>
        <row r="854">
          <cell r="Q854" t="str">
            <v>200-04-11</v>
          </cell>
          <cell r="R854">
            <v>3565</v>
          </cell>
        </row>
        <row r="855">
          <cell r="B855">
            <v>4455</v>
          </cell>
          <cell r="C855" t="str">
            <v>Moises Alejandro Espinoza Zuniga</v>
          </cell>
          <cell r="D855" t="str">
            <v>Empacador</v>
          </cell>
          <cell r="E855">
            <v>42151</v>
          </cell>
          <cell r="F855">
            <v>9338.2</v>
          </cell>
          <cell r="G855" t="str">
            <v>PUNTOS DE VENTA</v>
          </cell>
          <cell r="H855" t="str">
            <v>Victor Otoniel Rivera  Lopez</v>
          </cell>
        </row>
        <row r="855">
          <cell r="J855">
            <v>34907</v>
          </cell>
          <cell r="K855" t="str">
            <v>CEIBA-SEMANAL</v>
          </cell>
          <cell r="L855" t="str">
            <v>M</v>
          </cell>
          <cell r="M855" t="str">
            <v>Barrio Bella Vista, Calle Auto Frenos  Willy   </v>
          </cell>
          <cell r="N855" t="str">
            <v>0401-1996-00870</v>
          </cell>
          <cell r="O855" t="str">
            <v>9782-1682</v>
          </cell>
        </row>
        <row r="855">
          <cell r="Q855" t="str">
            <v>200-06-13</v>
          </cell>
          <cell r="R855">
            <v>3568</v>
          </cell>
        </row>
        <row r="856">
          <cell r="B856">
            <v>4456</v>
          </cell>
          <cell r="C856" t="str">
            <v>Elly Antonio Dominguez Cisnado</v>
          </cell>
          <cell r="D856" t="str">
            <v>Auxiliar de Logística</v>
          </cell>
          <cell r="E856">
            <v>42163</v>
          </cell>
          <cell r="F856">
            <v>9338.2</v>
          </cell>
          <cell r="G856" t="str">
            <v>INVENTARIOS MIRAFLORES</v>
          </cell>
          <cell r="H856" t="str">
            <v>Nelson Alonso Rivera  Sauceda</v>
          </cell>
        </row>
        <row r="856">
          <cell r="J856">
            <v>33645</v>
          </cell>
          <cell r="K856" t="str">
            <v>TEGUCIGALPA MIRAFLORES-SEMANAL</v>
          </cell>
          <cell r="L856" t="str">
            <v>M</v>
          </cell>
          <cell r="M856" t="str">
            <v>Col. Pavas Y Amates casa 36, sector 4, blq 5   Tegucigalpa</v>
          </cell>
          <cell r="N856" t="str">
            <v>0801-1992-21684</v>
          </cell>
          <cell r="O856" t="str">
            <v>9722-6021</v>
          </cell>
        </row>
        <row r="856">
          <cell r="Q856" t="str">
            <v>300-02-11</v>
          </cell>
          <cell r="R856">
            <v>3569</v>
          </cell>
        </row>
        <row r="857">
          <cell r="B857">
            <v>4459</v>
          </cell>
          <cell r="C857" t="str">
            <v>Karen Yoliveth Erazo Banegas</v>
          </cell>
          <cell r="D857" t="str">
            <v>Auxiliar de Sala Hogar</v>
          </cell>
          <cell r="E857">
            <v>42163</v>
          </cell>
          <cell r="F857">
            <v>9338.2</v>
          </cell>
          <cell r="G857" t="str">
            <v>HOGAR</v>
          </cell>
          <cell r="H857" t="str">
            <v>Christine Marie Dip Nassar</v>
          </cell>
        </row>
        <row r="857">
          <cell r="J857">
            <v>34830</v>
          </cell>
          <cell r="K857" t="str">
            <v>CEIBA-SEMANAL</v>
          </cell>
          <cell r="L857" t="str">
            <v>F</v>
          </cell>
          <cell r="M857" t="str">
            <v>Barrio Sierra Pina, Calle Principal   La Ceiba</v>
          </cell>
          <cell r="N857" t="str">
            <v>0101-1996-01345</v>
          </cell>
          <cell r="O857" t="str">
            <v>9678-4614</v>
          </cell>
        </row>
        <row r="857">
          <cell r="Q857" t="str">
            <v>200-06-10</v>
          </cell>
          <cell r="R857">
            <v>3570</v>
          </cell>
        </row>
        <row r="858">
          <cell r="B858">
            <v>4460</v>
          </cell>
          <cell r="C858" t="str">
            <v>Pedro Luis Acosta Ortega</v>
          </cell>
          <cell r="D858" t="str">
            <v>Diseñador Grafíco</v>
          </cell>
          <cell r="E858">
            <v>42170</v>
          </cell>
          <cell r="F858">
            <v>11880</v>
          </cell>
          <cell r="G858" t="str">
            <v>MERCADEO</v>
          </cell>
          <cell r="H858" t="str">
            <v>Belinda Carolina Bonilla  Martínez</v>
          </cell>
        </row>
        <row r="858">
          <cell r="J858">
            <v>33165</v>
          </cell>
          <cell r="K858" t="str">
            <v>SAN PEDRO SULA-ADMINISTRACION</v>
          </cell>
          <cell r="L858" t="str">
            <v>M</v>
          </cell>
          <cell r="M858" t="str">
            <v>Bo. Las Flores, Calle Principal, Villanueva, Cortes   </v>
          </cell>
          <cell r="N858" t="str">
            <v>0511-1990-01267</v>
          </cell>
          <cell r="O858" t="str">
            <v>2670-4984</v>
          </cell>
        </row>
        <row r="858">
          <cell r="Q858" t="str">
            <v>200-01-02</v>
          </cell>
          <cell r="R858">
            <v>3571</v>
          </cell>
        </row>
        <row r="859">
          <cell r="B859">
            <v>4462</v>
          </cell>
          <cell r="C859" t="str">
            <v>Jairo Tomas Carranza Yanez</v>
          </cell>
          <cell r="D859" t="str">
            <v>Auditor Junior</v>
          </cell>
          <cell r="E859">
            <v>42186</v>
          </cell>
          <cell r="F859">
            <v>18900</v>
          </cell>
          <cell r="G859" t="str">
            <v>AUDITORIA</v>
          </cell>
          <cell r="H859" t="str">
            <v>Aldo  Hugo  Aguero  Castillo</v>
          </cell>
        </row>
        <row r="859">
          <cell r="J859">
            <v>32355</v>
          </cell>
          <cell r="K859" t="str">
            <v>TEGUCIGALPA MIRAFLORES -ADMINISTRACION</v>
          </cell>
          <cell r="L859" t="str">
            <v>M</v>
          </cell>
          <cell r="M859" t="str">
            <v>Col el carrizal num 2, sector 4   Tegucigalpa</v>
          </cell>
          <cell r="N859" t="str">
            <v>1701-1988-01774</v>
          </cell>
          <cell r="O859" t="str">
            <v>9663</v>
          </cell>
        </row>
        <row r="859">
          <cell r="Q859" t="str">
            <v>100-02-03</v>
          </cell>
          <cell r="R859">
            <v>3572</v>
          </cell>
        </row>
        <row r="860">
          <cell r="B860">
            <v>4463</v>
          </cell>
          <cell r="C860" t="str">
            <v>Gustavo  Enrique Paz  Guerra</v>
          </cell>
          <cell r="D860" t="str">
            <v>Gerente de Planeación Demanda</v>
          </cell>
          <cell r="E860">
            <v>42186</v>
          </cell>
          <cell r="F860">
            <v>40000</v>
          </cell>
          <cell r="G860" t="str">
            <v>PLANEACION DEMANDA</v>
          </cell>
          <cell r="H860" t="str">
            <v>Aldo  Hugo  Aguero  Castillo</v>
          </cell>
        </row>
        <row r="860">
          <cell r="J860">
            <v>30278</v>
          </cell>
          <cell r="K860" t="str">
            <v>SAN PEDRO SULA-ADMINISTRACION</v>
          </cell>
          <cell r="L860" t="str">
            <v>M</v>
          </cell>
          <cell r="M860" t="str">
            <v>Col. Loarque, Sector Norte, Bloque 25 L, Casa# 404   Tegucigalpa</v>
          </cell>
          <cell r="N860" t="str">
            <v>0801-1982-08793</v>
          </cell>
          <cell r="O860" t="str">
            <v>9482-5085</v>
          </cell>
        </row>
        <row r="860">
          <cell r="Q860" t="str">
            <v>300-05-13</v>
          </cell>
          <cell r="R860">
            <v>3573</v>
          </cell>
        </row>
        <row r="861">
          <cell r="B861">
            <v>4464</v>
          </cell>
          <cell r="C861" t="str">
            <v>Diana Yennifer Ortiz  Argueta</v>
          </cell>
          <cell r="D861" t="str">
            <v>Cajera</v>
          </cell>
          <cell r="E861">
            <v>42205</v>
          </cell>
          <cell r="F861">
            <v>9450</v>
          </cell>
          <cell r="G861" t="str">
            <v>PUNTOS DE VENTA</v>
          </cell>
          <cell r="H861" t="str">
            <v>Karen Nohelia Romero  Aquino</v>
          </cell>
        </row>
        <row r="861">
          <cell r="J861">
            <v>35149</v>
          </cell>
          <cell r="K861" t="str">
            <v>SAN PEDRO SULA-SEMANAL SAN FERNANDO</v>
          </cell>
          <cell r="L861" t="str">
            <v>F</v>
          </cell>
          <cell r="M861" t="str">
            <v>Aldea Peña Blanca, atras de la EIS   San Pedro Sula, N.O.</v>
          </cell>
          <cell r="N861" t="str">
            <v>0501-1997-07435</v>
          </cell>
          <cell r="O861" t="str">
            <v>9654-5936</v>
          </cell>
        </row>
        <row r="861">
          <cell r="Q861" t="str">
            <v>200-01-13</v>
          </cell>
          <cell r="R861">
            <v>3574</v>
          </cell>
        </row>
        <row r="862">
          <cell r="B862">
            <v>4467</v>
          </cell>
          <cell r="C862" t="str">
            <v>Digna Yamileth Gomez  Galvez</v>
          </cell>
          <cell r="D862" t="str">
            <v>Supervisora de Puntos de Venta</v>
          </cell>
          <cell r="E862">
            <v>42191</v>
          </cell>
          <cell r="F862">
            <v>14000</v>
          </cell>
          <cell r="G862" t="str">
            <v>PUNTOS DE VENTA</v>
          </cell>
          <cell r="H862" t="str">
            <v>Heydy  Vanessa  Maldonado  Acosta</v>
          </cell>
        </row>
        <row r="862">
          <cell r="J862">
            <v>32463</v>
          </cell>
          <cell r="K862" t="str">
            <v>TEGUCIGALPA MIRAFLORES -ADMINISTRACION</v>
          </cell>
          <cell r="L862" t="str">
            <v>F</v>
          </cell>
          <cell r="M862" t="str">
            <v>Barrio El Chile, calle principal, casa 1635   Tegucigalpa</v>
          </cell>
          <cell r="N862" t="str">
            <v>0801-1988-21492</v>
          </cell>
          <cell r="O862" t="str">
            <v>3350-0505</v>
          </cell>
        </row>
        <row r="862">
          <cell r="Q862" t="str">
            <v>200-03-13</v>
          </cell>
          <cell r="R862">
            <v>3576</v>
          </cell>
        </row>
        <row r="863">
          <cell r="B863">
            <v>4468</v>
          </cell>
          <cell r="C863" t="str">
            <v>Pedro Orlando Sauceda Nuñez</v>
          </cell>
          <cell r="D863" t="str">
            <v>Auxiliar de Logística</v>
          </cell>
          <cell r="E863">
            <v>42191</v>
          </cell>
          <cell r="F863">
            <v>9338.2</v>
          </cell>
          <cell r="G863" t="str">
            <v>INVENTARIOS MIRAFLORES</v>
          </cell>
          <cell r="H863" t="str">
            <v>Melvin Eliodoro Hernandez</v>
          </cell>
        </row>
        <row r="863">
          <cell r="J863">
            <v>34136</v>
          </cell>
          <cell r="K863" t="str">
            <v>TEGUCIGALPA MIRAFLORES-SEMANAL</v>
          </cell>
          <cell r="L863" t="str">
            <v>M</v>
          </cell>
          <cell r="M863" t="str">
            <v>Col. Nueva Suyapa , Sector las Torres, Estación 9   Tegucigalpa</v>
          </cell>
          <cell r="N863" t="str">
            <v>0801-1993-15349</v>
          </cell>
          <cell r="O863" t="str">
            <v>9519-0787</v>
          </cell>
        </row>
        <row r="863">
          <cell r="Q863" t="str">
            <v>300-02-11</v>
          </cell>
          <cell r="R863">
            <v>3577</v>
          </cell>
        </row>
        <row r="864">
          <cell r="B864">
            <v>4469</v>
          </cell>
          <cell r="C864" t="str">
            <v>Daniel Orlando  Gomez De Jesus</v>
          </cell>
          <cell r="D864" t="str">
            <v>Auxiliar de Sala Hogar</v>
          </cell>
          <cell r="E864">
            <v>42198</v>
          </cell>
          <cell r="F864">
            <v>9338.2</v>
          </cell>
          <cell r="G864" t="str">
            <v>HOGAR</v>
          </cell>
          <cell r="H864" t="str">
            <v>Ana Ruth Erazo Urquia</v>
          </cell>
        </row>
        <row r="864">
          <cell r="J864">
            <v>34058</v>
          </cell>
          <cell r="K864" t="str">
            <v>SAN PEDRO SULA-SEMANAL SAN FERNANDO</v>
          </cell>
          <cell r="L864" t="str">
            <v>M</v>
          </cell>
          <cell r="M864" t="str">
            <v>Col. Cosmul, Sector Ocotillo, Casa #4, Bloque 28   San Pedro Sula, S.E.</v>
          </cell>
          <cell r="N864" t="str">
            <v>0501-1993-03904</v>
          </cell>
          <cell r="O864" t="str">
            <v>3323-2967</v>
          </cell>
        </row>
        <row r="864">
          <cell r="Q864" t="str">
            <v>200-01-10</v>
          </cell>
          <cell r="R864">
            <v>3578</v>
          </cell>
        </row>
        <row r="865">
          <cell r="B865">
            <v>4470</v>
          </cell>
          <cell r="C865" t="str">
            <v>Alexis Hernandez Perdomo</v>
          </cell>
          <cell r="D865" t="str">
            <v>Auxiliar Sala Moda/Deportes</v>
          </cell>
          <cell r="E865">
            <v>42198</v>
          </cell>
          <cell r="F865">
            <v>9338.2</v>
          </cell>
          <cell r="G865" t="str">
            <v>MODA Y DEPORTES</v>
          </cell>
          <cell r="H865" t="str">
            <v>Ingrid Johely Hernandez  Orellana</v>
          </cell>
        </row>
        <row r="865">
          <cell r="J865">
            <v>32973</v>
          </cell>
          <cell r="K865" t="str">
            <v>SAN PEDRO SULA-SEMANAL SAN FERNANDO</v>
          </cell>
          <cell r="L865" t="str">
            <v>M</v>
          </cell>
          <cell r="M865" t="str">
            <v>Col. Valle de Sula #1, 12 y 14 Avenida, 28 Calle, Casa#367   San Pedro Sula, S.E.</v>
          </cell>
          <cell r="N865" t="str">
            <v>0501-1990-04037</v>
          </cell>
          <cell r="O865" t="str">
            <v>9618-4004</v>
          </cell>
        </row>
        <row r="865">
          <cell r="Q865" t="str">
            <v>200-01-12</v>
          </cell>
          <cell r="R865">
            <v>3580</v>
          </cell>
        </row>
        <row r="866">
          <cell r="B866">
            <v>4473</v>
          </cell>
          <cell r="C866" t="str">
            <v>Marvin Saul Vasquez Sanchez</v>
          </cell>
          <cell r="D866" t="str">
            <v>Vendedor Foraneo</v>
          </cell>
          <cell r="E866">
            <v>42198</v>
          </cell>
          <cell r="F866">
            <v>583.45</v>
          </cell>
          <cell r="G866" t="str">
            <v>VENTAS MAYOREO FORANEO</v>
          </cell>
          <cell r="H866" t="str">
            <v>Oscar Orlando Bonilla Osorto</v>
          </cell>
        </row>
        <row r="866">
          <cell r="J866">
            <v>30620</v>
          </cell>
          <cell r="K866" t="str">
            <v>TEGUCIGALPA MIRAFLORES-COMISIONES SEMANAL</v>
          </cell>
          <cell r="L866" t="str">
            <v>M</v>
          </cell>
          <cell r="M866" t="str">
            <v>Col Cerro Grande, Zona 4, dos cuadras adelante del campo   Tegucigalpa</v>
          </cell>
          <cell r="N866" t="str">
            <v>0801-1983-13854</v>
          </cell>
          <cell r="O866" t="str">
            <v>9549-7294</v>
          </cell>
        </row>
        <row r="866">
          <cell r="Q866" t="str">
            <v>200-02-05</v>
          </cell>
          <cell r="R866">
            <v>3581</v>
          </cell>
        </row>
        <row r="867">
          <cell r="B867">
            <v>4477</v>
          </cell>
          <cell r="C867" t="str">
            <v>Hory Naid Caceres  Canelas</v>
          </cell>
          <cell r="D867" t="str">
            <v>Empacador</v>
          </cell>
          <cell r="E867">
            <v>42201</v>
          </cell>
          <cell r="F867">
            <v>9338.2</v>
          </cell>
          <cell r="G867" t="str">
            <v>PUNTOS DE VENTA</v>
          </cell>
          <cell r="H867" t="str">
            <v>Victor Otoniel Rivera  Lopez</v>
          </cell>
        </row>
        <row r="867">
          <cell r="J867">
            <v>35265</v>
          </cell>
          <cell r="K867" t="str">
            <v>CEIBA-SEMANAL</v>
          </cell>
          <cell r="L867" t="str">
            <v>M</v>
          </cell>
          <cell r="M867" t="str">
            <v>Col. Palmira, Carretera de Ceiba a Tela fte a Leyde   La Ceiba</v>
          </cell>
          <cell r="N867" t="str">
            <v>0101-1996-03065</v>
          </cell>
          <cell r="O867" t="str">
            <v>9711-9244</v>
          </cell>
        </row>
        <row r="867">
          <cell r="Q867" t="str">
            <v>200-06-13</v>
          </cell>
          <cell r="R867">
            <v>3582</v>
          </cell>
        </row>
        <row r="868">
          <cell r="B868">
            <v>4478</v>
          </cell>
          <cell r="C868" t="str">
            <v>Giuliana  Faraj Pumpo</v>
          </cell>
          <cell r="D868" t="str">
            <v>Vendedor Tienda</v>
          </cell>
          <cell r="E868">
            <v>42207</v>
          </cell>
          <cell r="F868">
            <v>233.45</v>
          </cell>
          <cell r="G868" t="str">
            <v>MODA Y DEPORTES</v>
          </cell>
          <cell r="H868" t="str">
            <v>Fernando  Josue  Godoy  Lezama</v>
          </cell>
        </row>
        <row r="868">
          <cell r="J868">
            <v>1</v>
          </cell>
          <cell r="K868" t="str">
            <v>CONSULTORES EXTERNOS</v>
          </cell>
          <cell r="L868" t="str">
            <v>M</v>
          </cell>
          <cell r="M868" t="str">
            <v>Col. Kennedy, Bloq 45, Casa 3504   Tegucigalpa</v>
          </cell>
        </row>
        <row r="868">
          <cell r="O868" t="str">
            <v>33908302</v>
          </cell>
        </row>
        <row r="868">
          <cell r="Q868" t="str">
            <v>200-02-12</v>
          </cell>
          <cell r="R868">
            <v>3584</v>
          </cell>
        </row>
        <row r="869">
          <cell r="B869">
            <v>4479</v>
          </cell>
          <cell r="C869" t="str">
            <v>Delmer Roberto Paguada Pavon pavon</v>
          </cell>
          <cell r="D869" t="str">
            <v>Vendedor Tienda</v>
          </cell>
          <cell r="E869">
            <v>42207</v>
          </cell>
          <cell r="F869">
            <v>233.45</v>
          </cell>
          <cell r="G869" t="str">
            <v>MODA Y DEPORTES</v>
          </cell>
          <cell r="H869" t="str">
            <v>Fernando  Josue  Godoy  Lezama</v>
          </cell>
        </row>
        <row r="869">
          <cell r="J869">
            <v>31408</v>
          </cell>
          <cell r="K869" t="str">
            <v>TEGUCIGALPA MIRAFLORES-COMISIONES SEMANAL</v>
          </cell>
          <cell r="L869" t="str">
            <v>M</v>
          </cell>
          <cell r="M869" t="str">
            <v>Col. Kennedy, Bloq 45, Casa 3504   Tegucigalpa</v>
          </cell>
          <cell r="N869" t="str">
            <v>0801-1986-00208</v>
          </cell>
          <cell r="O869" t="str">
            <v>9772-6951</v>
          </cell>
        </row>
        <row r="869">
          <cell r="Q869" t="str">
            <v>200-02-12</v>
          </cell>
          <cell r="R869">
            <v>3585</v>
          </cell>
        </row>
        <row r="870">
          <cell r="B870">
            <v>4480</v>
          </cell>
          <cell r="C870" t="str">
            <v>Henry Douglas Acosta Hernandez Hernandez</v>
          </cell>
          <cell r="D870" t="str">
            <v>Vendedor Tienda</v>
          </cell>
          <cell r="E870">
            <v>42207</v>
          </cell>
          <cell r="F870">
            <v>233.45</v>
          </cell>
          <cell r="G870" t="str">
            <v>ELECTRO</v>
          </cell>
          <cell r="H870" t="str">
            <v>Ranses Ramon Sierra Andino</v>
          </cell>
        </row>
        <row r="870">
          <cell r="J870">
            <v>32812</v>
          </cell>
          <cell r="K870" t="str">
            <v>TEGUCIGALPA MIRAFLORES-COMISIONES SEMANAL</v>
          </cell>
          <cell r="L870" t="str">
            <v>M</v>
          </cell>
          <cell r="M870" t="str">
            <v>Aldea La Cañada   Tegucigalpa</v>
          </cell>
          <cell r="N870" t="str">
            <v>0801-1989-24067</v>
          </cell>
          <cell r="O870" t="str">
            <v>8894-8030</v>
          </cell>
        </row>
        <row r="870">
          <cell r="Q870" t="str">
            <v>200-02-11</v>
          </cell>
          <cell r="R870">
            <v>3586</v>
          </cell>
        </row>
        <row r="871">
          <cell r="B871">
            <v>4481</v>
          </cell>
          <cell r="C871" t="str">
            <v>Franklin Javier Moran  Borjas</v>
          </cell>
          <cell r="D871" t="str">
            <v>Vendedor Junior Moda/Deportes</v>
          </cell>
          <cell r="E871">
            <v>42207</v>
          </cell>
          <cell r="F871">
            <v>233.45</v>
          </cell>
          <cell r="G871" t="str">
            <v>MODA Y DEPORTES</v>
          </cell>
          <cell r="H871" t="str">
            <v>Ingrid Lorena Carranza  Oliva</v>
          </cell>
        </row>
        <row r="871">
          <cell r="J871">
            <v>35158</v>
          </cell>
          <cell r="K871" t="str">
            <v>TEGUCIGALPA METROMALL-COMISIONES SEMANAL</v>
          </cell>
          <cell r="L871" t="str">
            <v>M</v>
          </cell>
          <cell r="M871" t="str">
            <v>Col. Flor del Campo # 2, Comayaguela   Tegucigalpa</v>
          </cell>
          <cell r="N871" t="str">
            <v>0611-1996-00371</v>
          </cell>
          <cell r="O871" t="str">
            <v>9974-9687</v>
          </cell>
        </row>
        <row r="871">
          <cell r="Q871" t="str">
            <v>200-03-12</v>
          </cell>
          <cell r="R871">
            <v>3587</v>
          </cell>
        </row>
        <row r="872">
          <cell r="B872">
            <v>4483</v>
          </cell>
          <cell r="C872" t="str">
            <v>Kevin Felipe Velásquez Vargas Vargas</v>
          </cell>
          <cell r="D872" t="str">
            <v>Vendedor Tienda</v>
          </cell>
          <cell r="E872">
            <v>42207</v>
          </cell>
          <cell r="F872">
            <v>233.45</v>
          </cell>
          <cell r="G872" t="str">
            <v>HOGAR</v>
          </cell>
          <cell r="H872" t="str">
            <v>Yoselyn Arely Irias Cruz</v>
          </cell>
        </row>
        <row r="872">
          <cell r="J872">
            <v>30991</v>
          </cell>
          <cell r="K872" t="str">
            <v>TEGUCIGALPA MIRAFLORES-COMISIONES SEMANAL</v>
          </cell>
          <cell r="L872" t="str">
            <v>M</v>
          </cell>
          <cell r="M872" t="str">
            <v>Col Oscar Castro Tejada, Blq U, Casa 26, por pulperia Esmera   Tegucigalpa</v>
          </cell>
          <cell r="N872" t="str">
            <v>0801-1985-09400</v>
          </cell>
          <cell r="O872" t="str">
            <v>9766-4849</v>
          </cell>
        </row>
        <row r="872">
          <cell r="Q872" t="str">
            <v>200-02-10</v>
          </cell>
          <cell r="R872">
            <v>3588</v>
          </cell>
        </row>
        <row r="873">
          <cell r="B873">
            <v>4484</v>
          </cell>
          <cell r="C873" t="str">
            <v>Percy Otoniel Garcia Ayala</v>
          </cell>
          <cell r="D873" t="str">
            <v>Jefe de Higiene y Seguridad</v>
          </cell>
          <cell r="E873">
            <v>42208</v>
          </cell>
          <cell r="F873">
            <v>25000</v>
          </cell>
          <cell r="G873" t="str">
            <v>HIGIENE Y SEGURIDAD</v>
          </cell>
          <cell r="H873" t="str">
            <v>Aldo  Hugo  Aguero  Castillo</v>
          </cell>
        </row>
        <row r="873">
          <cell r="J873">
            <v>29200</v>
          </cell>
          <cell r="K873" t="str">
            <v>SAN PEDRO SULA-ADMINISTRACION</v>
          </cell>
          <cell r="L873" t="str">
            <v>M</v>
          </cell>
          <cell r="M873" t="str">
            <v>Col.Montefresco, 27 Calle, 8 y 9 Calle   San Pedro Sula, S.E.</v>
          </cell>
          <cell r="N873" t="str">
            <v>0501-1979-11020</v>
          </cell>
          <cell r="O873" t="str">
            <v>3252-9610</v>
          </cell>
        </row>
        <row r="873">
          <cell r="Q873" t="str">
            <v>300-05-26</v>
          </cell>
          <cell r="R873">
            <v>3589</v>
          </cell>
        </row>
        <row r="874">
          <cell r="B874">
            <v>4487</v>
          </cell>
          <cell r="C874" t="str">
            <v>Suany Lizbeth Rivera Castro</v>
          </cell>
          <cell r="D874" t="str">
            <v>Key Account Manager</v>
          </cell>
          <cell r="E874">
            <v>42213</v>
          </cell>
          <cell r="F874">
            <v>20000</v>
          </cell>
          <cell r="G874" t="str">
            <v>VENTAS MAYOREO</v>
          </cell>
          <cell r="H874" t="str">
            <v>Oscar Orlando Bonilla Osorto</v>
          </cell>
        </row>
        <row r="874">
          <cell r="J874">
            <v>31601</v>
          </cell>
          <cell r="K874" t="str">
            <v>TEGUCIGALPA MIRAFLORES -ADMINISTRACION</v>
          </cell>
          <cell r="L874" t="str">
            <v>F</v>
          </cell>
          <cell r="M874" t="str">
            <v>Col. Las Colinas, Blq O, Casa 2310   Tegucigalpa</v>
          </cell>
          <cell r="N874" t="str">
            <v>0801-1986-11644</v>
          </cell>
          <cell r="O874" t="str">
            <v>8877-2892</v>
          </cell>
        </row>
        <row r="874">
          <cell r="Q874" t="str">
            <v>200-02-04</v>
          </cell>
          <cell r="R874">
            <v>3591</v>
          </cell>
        </row>
        <row r="875">
          <cell r="B875">
            <v>4488</v>
          </cell>
          <cell r="C875" t="str">
            <v>Feisel  Estiv  Orellana  Lopez</v>
          </cell>
          <cell r="D875" t="str">
            <v>Surtidor</v>
          </cell>
          <cell r="E875">
            <v>42230</v>
          </cell>
          <cell r="F875">
            <v>9338.2</v>
          </cell>
          <cell r="G875" t="str">
            <v>SUMINISTROS</v>
          </cell>
          <cell r="H875" t="str">
            <v>Carlos Arturo Gutierrez Cuvas</v>
          </cell>
        </row>
        <row r="875">
          <cell r="J875">
            <v>34034</v>
          </cell>
          <cell r="K875" t="str">
            <v>SAN PEDRO SULA-SEMANAL SAN FERNANDO</v>
          </cell>
          <cell r="L875" t="str">
            <v>M</v>
          </cell>
          <cell r="M875" t="str">
            <v>Col. Luisiana, 33 calle, pasaje 8 a la par de la CD del R.E 33 33 </v>
          </cell>
          <cell r="N875" t="str">
            <v>0501-1993-03428</v>
          </cell>
          <cell r="O875" t="str">
            <v>8943-4234</v>
          </cell>
        </row>
        <row r="875">
          <cell r="Q875" t="str">
            <v>300-01-13</v>
          </cell>
          <cell r="R875">
            <v>3592</v>
          </cell>
        </row>
        <row r="876">
          <cell r="B876">
            <v>4489</v>
          </cell>
          <cell r="C876" t="str">
            <v>Carlos  Edgardo Mencias Membreño</v>
          </cell>
          <cell r="D876" t="str">
            <v>Jefe de Formación</v>
          </cell>
          <cell r="E876">
            <v>42233</v>
          </cell>
          <cell r="F876">
            <v>17000</v>
          </cell>
          <cell r="G876" t="str">
            <v>TIENDA SUPERSTORE SPS</v>
          </cell>
          <cell r="H876" t="str">
            <v>Luis Alejandro Caballero  Molina</v>
          </cell>
        </row>
        <row r="876">
          <cell r="J876">
            <v>33560</v>
          </cell>
          <cell r="K876" t="str">
            <v>SAN PEDRO SULA-ADMINISTRACION</v>
          </cell>
          <cell r="L876" t="str">
            <v>M</v>
          </cell>
          <cell r="M876" t="str">
            <v>Res. Toledo, Bloque 15, Casa 3, Calle Principal   San Pedro Sula, S.E.</v>
          </cell>
          <cell r="N876" t="str">
            <v>0501-1991-11395</v>
          </cell>
          <cell r="O876" t="str">
            <v>9748-7436</v>
          </cell>
        </row>
        <row r="876">
          <cell r="Q876" t="str">
            <v>200-01-09</v>
          </cell>
          <cell r="R876">
            <v>3593</v>
          </cell>
        </row>
        <row r="877">
          <cell r="B877">
            <v>4490</v>
          </cell>
          <cell r="C877" t="str">
            <v>Melissa Lilibeth Bueso Valeriano</v>
          </cell>
          <cell r="D877" t="str">
            <v>Jefe de Formación</v>
          </cell>
          <cell r="E877">
            <v>42235</v>
          </cell>
          <cell r="F877">
            <v>17000</v>
          </cell>
          <cell r="G877" t="str">
            <v>TIENDA SUPERSTORE MIRAFLORES</v>
          </cell>
          <cell r="H877" t="str">
            <v>Luis Alejandro Caballero  Molina</v>
          </cell>
        </row>
        <row r="877">
          <cell r="J877">
            <v>30732</v>
          </cell>
          <cell r="K877" t="str">
            <v>TEGUCIGALPA MIRAFLORES -ADMINISTRACION</v>
          </cell>
          <cell r="L877" t="str">
            <v>F</v>
          </cell>
          <cell r="M877" t="str">
            <v>Col Lomas de Toncontin, Bloque 2, casa 14   Tegucigalpa</v>
          </cell>
          <cell r="N877" t="str">
            <v>0801-1984-11253</v>
          </cell>
          <cell r="O877" t="str">
            <v>9927-1585</v>
          </cell>
        </row>
        <row r="877">
          <cell r="Q877" t="str">
            <v>200-02-09</v>
          </cell>
          <cell r="R877">
            <v>3594</v>
          </cell>
        </row>
        <row r="878">
          <cell r="B878">
            <v>4491</v>
          </cell>
          <cell r="C878" t="str">
            <v>Efrain Antonio Canales Gomez</v>
          </cell>
          <cell r="D878" t="str">
            <v>Supervisor Regional Canal Mayoreo</v>
          </cell>
          <cell r="E878">
            <v>42235</v>
          </cell>
          <cell r="F878">
            <v>23000</v>
          </cell>
          <cell r="G878" t="str">
            <v>VENTAS MAYOREO</v>
          </cell>
          <cell r="H878" t="str">
            <v>Antonio Eduardo Palacio  Abraham</v>
          </cell>
        </row>
        <row r="878">
          <cell r="J878">
            <v>31068</v>
          </cell>
          <cell r="K878" t="str">
            <v>SAN PEDRO SULA-ADMINISTRACION</v>
          </cell>
          <cell r="L878" t="str">
            <v>M</v>
          </cell>
          <cell r="M878" t="str">
            <v>Col. Pastor Zelaya, 17 Calle, 18 Ave, Casa#1759   San Pedro Sula, S.O.</v>
          </cell>
          <cell r="N878" t="str">
            <v>0501-1985-01424</v>
          </cell>
          <cell r="O878" t="str">
            <v>9548-6038</v>
          </cell>
        </row>
        <row r="878">
          <cell r="Q878" t="str">
            <v>200-01-04</v>
          </cell>
          <cell r="R878">
            <v>3595</v>
          </cell>
        </row>
        <row r="879">
          <cell r="B879">
            <v>4492</v>
          </cell>
          <cell r="C879" t="str">
            <v>Adan  Alberto Rodriguez Bados</v>
          </cell>
          <cell r="D879" t="str">
            <v>Auxiliar de Logística</v>
          </cell>
          <cell r="E879">
            <v>42240</v>
          </cell>
          <cell r="F879">
            <v>9338.2</v>
          </cell>
          <cell r="G879" t="str">
            <v>INVENTARIOS</v>
          </cell>
          <cell r="H879" t="str">
            <v>Carlos Arturo Gutierrez Cuvas</v>
          </cell>
        </row>
        <row r="879">
          <cell r="J879">
            <v>31369</v>
          </cell>
          <cell r="K879" t="str">
            <v>SAN PEDRO SULA-SEMANAL SAN FERNANDO</v>
          </cell>
          <cell r="L879" t="str">
            <v>M</v>
          </cell>
          <cell r="M879" t="str">
            <v>Col. Jerusalem, Calle Principal, Pasaje #10   </v>
          </cell>
          <cell r="N879" t="str">
            <v>1601-1985-01053</v>
          </cell>
          <cell r="O879" t="str">
            <v>9581-0286</v>
          </cell>
        </row>
        <row r="879">
          <cell r="Q879" t="str">
            <v>300-01-11</v>
          </cell>
          <cell r="R879">
            <v>3596</v>
          </cell>
        </row>
        <row r="880">
          <cell r="B880">
            <v>4493</v>
          </cell>
          <cell r="C880" t="str">
            <v>Andrea  Maria Nicolly Ortega  Recinos</v>
          </cell>
          <cell r="D880" t="str">
            <v>Coordinador Temporal de Recursos Humanos</v>
          </cell>
          <cell r="E880">
            <v>42242</v>
          </cell>
          <cell r="F880">
            <v>10000</v>
          </cell>
          <cell r="G880" t="str">
            <v>DIRECCION RECURSOS HUMANOS</v>
          </cell>
          <cell r="H880" t="str">
            <v>Tania Johana Hernandez  Chinchilla</v>
          </cell>
        </row>
        <row r="880">
          <cell r="J880">
            <v>34374</v>
          </cell>
          <cell r="K880" t="str">
            <v>SAN PEDRO SULA-ADMINISTRACION</v>
          </cell>
          <cell r="L880" t="str">
            <v>F</v>
          </cell>
          <cell r="M880" t="str">
            <v>Col. Santa Monica,  Bloque #13, Casa#22   San Pedro Sula, N.O.</v>
          </cell>
          <cell r="N880" t="str">
            <v>0501-1994-02365</v>
          </cell>
          <cell r="O880" t="str">
            <v>9503-3212</v>
          </cell>
        </row>
        <row r="880">
          <cell r="Q880" t="str">
            <v>300-01-05</v>
          </cell>
          <cell r="R880">
            <v>3598</v>
          </cell>
        </row>
        <row r="881">
          <cell r="B881">
            <v>4496</v>
          </cell>
          <cell r="C881" t="str">
            <v>Wendy Carolina Varela Mendez</v>
          </cell>
          <cell r="D881" t="str">
            <v>Cajera</v>
          </cell>
          <cell r="E881">
            <v>42249</v>
          </cell>
          <cell r="F881">
            <v>9450</v>
          </cell>
          <cell r="G881" t="str">
            <v>PUNTOS DE VENTA</v>
          </cell>
          <cell r="H881" t="str">
            <v>Karen Nohelia Romero  Aquino</v>
          </cell>
        </row>
        <row r="881">
          <cell r="J881">
            <v>33063</v>
          </cell>
          <cell r="K881" t="str">
            <v>SAN PEDRO SULA-SEMANAL SAN FERNANDO</v>
          </cell>
          <cell r="L881" t="str">
            <v>F</v>
          </cell>
          <cell r="M881" t="str">
            <v>Aldea El Carmen, Calle Principal, enfrente tanque de agua   San Pedro Sula, S.O.</v>
          </cell>
          <cell r="N881" t="str">
            <v>0501-1990-07786</v>
          </cell>
          <cell r="O881" t="str">
            <v>9551-0227</v>
          </cell>
        </row>
        <row r="881">
          <cell r="Q881" t="str">
            <v>200-01-13</v>
          </cell>
          <cell r="R881">
            <v>3604</v>
          </cell>
        </row>
        <row r="882">
          <cell r="B882">
            <v>4498</v>
          </cell>
          <cell r="C882" t="str">
            <v>Sindy Marily  Alvarado  Banegas</v>
          </cell>
          <cell r="D882" t="str">
            <v>Impulsadora Temporal</v>
          </cell>
          <cell r="E882">
            <v>42318</v>
          </cell>
          <cell r="F882">
            <v>19000</v>
          </cell>
          <cell r="G882" t="str">
            <v>VENTAS MAYOREO</v>
          </cell>
          <cell r="H882" t="str">
            <v>Liliam Olivia Escobar  Navarrete</v>
          </cell>
        </row>
        <row r="882">
          <cell r="J882">
            <v>33966</v>
          </cell>
          <cell r="K882" t="str">
            <v>SAN PEDRO SULA-ADMINISTRACION</v>
          </cell>
          <cell r="L882" t="str">
            <v>F</v>
          </cell>
          <cell r="M882" t="str">
            <v>Col. Villeda Morales, 10 y 15 Calle, Pasaje El Molino   San Pedro Sula, S.O.</v>
          </cell>
          <cell r="N882" t="str">
            <v>0210-1993-00127</v>
          </cell>
          <cell r="O882" t="str">
            <v>9948-3366</v>
          </cell>
        </row>
        <row r="882">
          <cell r="Q882" t="str">
            <v>200-02-04</v>
          </cell>
          <cell r="R882">
            <v>3605</v>
          </cell>
        </row>
        <row r="883">
          <cell r="B883">
            <v>4499</v>
          </cell>
          <cell r="C883" t="str">
            <v>Ilsa  Maribel Peraza  Turcios</v>
          </cell>
          <cell r="D883" t="str">
            <v>Jefe de Division Moda y Deportes</v>
          </cell>
          <cell r="E883">
            <v>42263</v>
          </cell>
          <cell r="F883">
            <v>19000</v>
          </cell>
          <cell r="G883" t="str">
            <v>MODA Y DEPORTES</v>
          </cell>
          <cell r="H883" t="str">
            <v>Roberto Ricardo Sammur  Nazal</v>
          </cell>
        </row>
        <row r="883">
          <cell r="J883">
            <v>30132</v>
          </cell>
          <cell r="K883" t="str">
            <v>SAN PEDRO SULA-ADMINISTRACION PEDREGAL</v>
          </cell>
          <cell r="L883" t="str">
            <v>F</v>
          </cell>
          <cell r="M883" t="str">
            <v>Col. Rio Blanco, Calle 1, 4 Avenida, Casa #171   San Pedro Sula, N.O.</v>
          </cell>
          <cell r="N883" t="str">
            <v>0502-1982-01401</v>
          </cell>
          <cell r="O883" t="str">
            <v>9740-5415</v>
          </cell>
        </row>
        <row r="883">
          <cell r="Q883" t="str">
            <v>200-04-12</v>
          </cell>
          <cell r="R883">
            <v>3606</v>
          </cell>
        </row>
        <row r="884">
          <cell r="B884">
            <v>4504</v>
          </cell>
          <cell r="C884" t="str">
            <v>Jasmin Patricia  Perez  Diaz</v>
          </cell>
          <cell r="D884" t="str">
            <v>Auxiliar Sala Moda/Deportes</v>
          </cell>
          <cell r="E884">
            <v>42269</v>
          </cell>
          <cell r="F884">
            <v>9338.2</v>
          </cell>
          <cell r="G884" t="str">
            <v>MODA Y DEPORTES</v>
          </cell>
          <cell r="H884" t="str">
            <v>Ingrid Johely Hernandez  Orellana</v>
          </cell>
        </row>
        <row r="884">
          <cell r="J884">
            <v>34097</v>
          </cell>
          <cell r="K884" t="str">
            <v>SAN PEDRO SULA-SEMANAL SAN FERNANDO</v>
          </cell>
          <cell r="L884" t="str">
            <v>F</v>
          </cell>
          <cell r="M884" t="str">
            <v>Col. Rivera Hernandez, 25 Calle, 25 Avenida, Bloque51 Casa13   San Pedro Sula, S.E.</v>
          </cell>
          <cell r="N884" t="str">
            <v>0501-1993-05345</v>
          </cell>
          <cell r="O884" t="str">
            <v>9542-9089</v>
          </cell>
        </row>
        <row r="884">
          <cell r="Q884" t="str">
            <v>200-01-12</v>
          </cell>
          <cell r="R884">
            <v>3607</v>
          </cell>
        </row>
        <row r="885">
          <cell r="B885">
            <v>4505</v>
          </cell>
          <cell r="C885" t="str">
            <v>Jose Naun Lemus Oseguera</v>
          </cell>
          <cell r="D885" t="str">
            <v>Empacador</v>
          </cell>
          <cell r="E885">
            <v>42352</v>
          </cell>
          <cell r="F885">
            <v>9338.2</v>
          </cell>
          <cell r="G885" t="str">
            <v>PUNTOS DE VENTA</v>
          </cell>
          <cell r="H885" t="str">
            <v>Karen Nohelia Romero  Aquino</v>
          </cell>
        </row>
        <row r="885">
          <cell r="J885">
            <v>34714</v>
          </cell>
          <cell r="K885" t="str">
            <v>SAN PEDRO SULA-SEMANAL SAN FERNANDO</v>
          </cell>
          <cell r="L885" t="str">
            <v>M</v>
          </cell>
          <cell r="M885" t="str">
            <v>Col. Nuevo Paraiso, 27 Calle, Pasaje 2, Casa#4   San Pedro Sula, S.O.</v>
          </cell>
          <cell r="N885" t="str">
            <v>0310-1995-00238</v>
          </cell>
          <cell r="O885" t="str">
            <v>9994-7526</v>
          </cell>
        </row>
        <row r="885">
          <cell r="Q885" t="str">
            <v>200-01-13</v>
          </cell>
          <cell r="R885">
            <v>3608</v>
          </cell>
        </row>
        <row r="886">
          <cell r="B886">
            <v>4507</v>
          </cell>
          <cell r="C886" t="str">
            <v>Luisa  Margarita Villatoro Amador</v>
          </cell>
          <cell r="D886" t="str">
            <v>Vendedor Foraneo</v>
          </cell>
          <cell r="E886">
            <v>42278</v>
          </cell>
          <cell r="F886">
            <v>500</v>
          </cell>
          <cell r="G886" t="str">
            <v>VENTAS MAYOREO FORANEO</v>
          </cell>
          <cell r="H886" t="str">
            <v>Efrain Antonio Canales Gomez</v>
          </cell>
        </row>
        <row r="886">
          <cell r="J886">
            <v>23549</v>
          </cell>
          <cell r="K886" t="str">
            <v>SAN PEDRO SULA SAN FERNANDO-COMISIONES SEMANAL</v>
          </cell>
          <cell r="L886" t="str">
            <v>F</v>
          </cell>
          <cell r="M886" t="str">
            <v>Col. Buenos Aires, Sector Planeta, Apt 7   San Pedro Sula, S.O.</v>
          </cell>
          <cell r="N886" t="str">
            <v>1804-1964-01090</v>
          </cell>
          <cell r="O886" t="str">
            <v>3390-2945</v>
          </cell>
        </row>
        <row r="886">
          <cell r="Q886" t="str">
            <v>200-01-05</v>
          </cell>
          <cell r="R886">
            <v>3610</v>
          </cell>
        </row>
        <row r="887">
          <cell r="B887">
            <v>4508</v>
          </cell>
          <cell r="C887" t="str">
            <v>Walther  Stevens  Mejia Franco</v>
          </cell>
          <cell r="D887" t="str">
            <v>Motorista de Patrulla</v>
          </cell>
          <cell r="E887">
            <v>42279</v>
          </cell>
          <cell r="F887">
            <v>13000</v>
          </cell>
          <cell r="G887" t="str">
            <v>SEGURIDAD EJECUTIVOS</v>
          </cell>
          <cell r="H887" t="str">
            <v>Celan Rodriguez  Sanchez</v>
          </cell>
        </row>
        <row r="887">
          <cell r="J887">
            <v>29486</v>
          </cell>
          <cell r="K887" t="str">
            <v>SAN PEDRO SULA-ADMINISTRACION</v>
          </cell>
          <cell r="L887" t="str">
            <v>M</v>
          </cell>
          <cell r="M887" t="str">
            <v>Col. Panting, Sector Chamelecon, 6 y 7 Avenida, Casa#36   San Pedro Sula, S.O.</v>
          </cell>
          <cell r="N887" t="str">
            <v>0501-1980-08815</v>
          </cell>
          <cell r="O887" t="str">
            <v>9902-4250</v>
          </cell>
        </row>
        <row r="887">
          <cell r="Q887" t="str">
            <v>100-01-05</v>
          </cell>
          <cell r="R887">
            <v>3611</v>
          </cell>
        </row>
        <row r="888">
          <cell r="B888">
            <v>4512</v>
          </cell>
          <cell r="C888" t="str">
            <v>Delmin  Antony Hernández Escoto</v>
          </cell>
          <cell r="D888" t="str">
            <v>Auxiliar de Logística</v>
          </cell>
          <cell r="E888">
            <v>42290</v>
          </cell>
          <cell r="F888">
            <v>9338.2</v>
          </cell>
          <cell r="G888" t="str">
            <v>INVENTARIO METROMALL</v>
          </cell>
          <cell r="H888" t="str">
            <v>David  Edgardo  Rodriguez  Pineda</v>
          </cell>
        </row>
        <row r="888">
          <cell r="J888">
            <v>27971</v>
          </cell>
          <cell r="K888" t="str">
            <v>TEGUCIGALPA METROMALL-SEMANAL</v>
          </cell>
          <cell r="L888" t="str">
            <v>M</v>
          </cell>
          <cell r="M888" t="str">
            <v>Col, las Casitas   Tegucigalpa</v>
          </cell>
          <cell r="N888" t="str">
            <v>0801-1976-04147</v>
          </cell>
          <cell r="O888" t="str">
            <v>8781-7730</v>
          </cell>
        </row>
        <row r="888">
          <cell r="Q888" t="str">
            <v>300-03-11</v>
          </cell>
          <cell r="R888">
            <v>3612</v>
          </cell>
        </row>
        <row r="889">
          <cell r="B889">
            <v>4514</v>
          </cell>
          <cell r="C889" t="str">
            <v>Ana Francisca Garcia Garcia</v>
          </cell>
          <cell r="D889" t="str">
            <v>Asistente Administrativo</v>
          </cell>
          <cell r="E889">
            <v>42279</v>
          </cell>
          <cell r="F889">
            <v>9338.21</v>
          </cell>
          <cell r="G889" t="str">
            <v>PRESIDENCIA EJECUTIVA GRUPO DEPARTAMENTO</v>
          </cell>
          <cell r="H889" t="str">
            <v>Jorge  Alberto  Faraj Faraj</v>
          </cell>
        </row>
        <row r="889">
          <cell r="J889">
            <v>31803</v>
          </cell>
          <cell r="K889" t="str">
            <v>SAN PEDRO SULA-ADMINISTRACION</v>
          </cell>
          <cell r="L889" t="str">
            <v>F</v>
          </cell>
          <cell r="M889" t="str">
            <v>Col. Colvisula casa #210   </v>
          </cell>
          <cell r="N889" t="str">
            <v>0510-1987-00145</v>
          </cell>
          <cell r="O889" t="str">
            <v>3390-5936</v>
          </cell>
        </row>
        <row r="889">
          <cell r="Q889" t="str">
            <v>300-01-01</v>
          </cell>
          <cell r="R889">
            <v>3614</v>
          </cell>
        </row>
        <row r="890">
          <cell r="B890">
            <v>4529</v>
          </cell>
          <cell r="C890" t="str">
            <v>Josselyn Roxana  Padilla Reyes</v>
          </cell>
          <cell r="D890" t="str">
            <v>Cajera</v>
          </cell>
          <cell r="E890">
            <v>42384</v>
          </cell>
          <cell r="F890">
            <v>9338.21</v>
          </cell>
          <cell r="G890" t="str">
            <v>PUNTOS DE VENTA</v>
          </cell>
          <cell r="H890" t="str">
            <v>Karen Nohelia Romero  Aquino</v>
          </cell>
        </row>
        <row r="890">
          <cell r="J890">
            <v>34453</v>
          </cell>
          <cell r="K890" t="str">
            <v>SAN PEDRO SULA-TEMPORAL</v>
          </cell>
          <cell r="L890" t="str">
            <v>F</v>
          </cell>
          <cell r="M890" t="str">
            <v>Col. Nueva San Juan, 1 Etapa, Casa#96   San Pedro Sula, S.O.</v>
          </cell>
          <cell r="N890" t="str">
            <v>0501-1994-11387</v>
          </cell>
          <cell r="O890" t="str">
            <v>9797-8448</v>
          </cell>
        </row>
        <row r="890">
          <cell r="Q890" t="str">
            <v>200-01-13</v>
          </cell>
          <cell r="R890">
            <v>3615</v>
          </cell>
        </row>
        <row r="891">
          <cell r="B891">
            <v>4532</v>
          </cell>
          <cell r="C891" t="str">
            <v>Joseline Yoanna  Quan  Funes</v>
          </cell>
          <cell r="D891" t="str">
            <v>Cajera Temporal</v>
          </cell>
          <cell r="E891">
            <v>42385</v>
          </cell>
          <cell r="F891">
            <v>9338.21</v>
          </cell>
          <cell r="G891" t="str">
            <v>PUNTOS DE VENTA</v>
          </cell>
          <cell r="H891" t="str">
            <v>Karen Nohelia Romero  Aquino</v>
          </cell>
        </row>
        <row r="891">
          <cell r="J891">
            <v>35798</v>
          </cell>
          <cell r="K891" t="str">
            <v>SAN PEDRO SULA-TEMPORAL</v>
          </cell>
          <cell r="L891" t="str">
            <v>M</v>
          </cell>
          <cell r="M891" t="str">
            <v>Col. Sitraterco, Sector 2, Casa#30   San Pedro Sula, S.E.</v>
          </cell>
          <cell r="N891" t="str">
            <v>0801-1998-01671</v>
          </cell>
          <cell r="O891" t="str">
            <v>26680603</v>
          </cell>
        </row>
        <row r="891">
          <cell r="Q891" t="str">
            <v>200-01-13</v>
          </cell>
          <cell r="R891">
            <v>3617</v>
          </cell>
        </row>
        <row r="892">
          <cell r="B892">
            <v>4544</v>
          </cell>
          <cell r="C892" t="str">
            <v>Oscar Leonel  Tejada Hernandez</v>
          </cell>
          <cell r="D892" t="str">
            <v>Auxiliar de Logística</v>
          </cell>
          <cell r="E892">
            <v>42296</v>
          </cell>
          <cell r="F892">
            <v>9338.2</v>
          </cell>
          <cell r="G892" t="str">
            <v>INVENTARIOS</v>
          </cell>
          <cell r="H892" t="str">
            <v>Carlos Arturo Gutierrez Cuvas</v>
          </cell>
        </row>
        <row r="892">
          <cell r="J892">
            <v>33091</v>
          </cell>
          <cell r="K892" t="str">
            <v>SAN PEDRO SULA-SEMANAL SAN FERNANDO</v>
          </cell>
          <cell r="L892" t="str">
            <v>M</v>
          </cell>
          <cell r="M892" t="str">
            <v>Col. Fesitrahn, Zona 3, Casa# 5A   San Pedro Sula, N.O.</v>
          </cell>
          <cell r="N892" t="str">
            <v>0501-1990-08260</v>
          </cell>
          <cell r="O892" t="str">
            <v>9510-4854</v>
          </cell>
        </row>
        <row r="892">
          <cell r="Q892" t="str">
            <v>300-01-11</v>
          </cell>
          <cell r="R892">
            <v>3618</v>
          </cell>
        </row>
        <row r="893">
          <cell r="B893">
            <v>4546</v>
          </cell>
          <cell r="C893" t="str">
            <v>Katherin Yessenia Mejia Garcia</v>
          </cell>
          <cell r="D893" t="str">
            <v>Cajera Temporal FSM</v>
          </cell>
          <cell r="E893">
            <v>42371</v>
          </cell>
          <cell r="F893">
            <v>14247.75</v>
          </cell>
          <cell r="G893" t="str">
            <v>PUNTOS DE VENTA</v>
          </cell>
          <cell r="H893" t="str">
            <v>Karen Nohelia Romero  Aquino</v>
          </cell>
        </row>
        <row r="893">
          <cell r="J893">
            <v>35531</v>
          </cell>
          <cell r="K893" t="str">
            <v>SAN PEDRO SULA-TEMPORAL</v>
          </cell>
          <cell r="L893" t="str">
            <v>F</v>
          </cell>
          <cell r="M893" t="str">
            <v>Col. Santa Cruz,Bloque 40, Casa#1   San Pedro Sula, S.E.</v>
          </cell>
          <cell r="N893" t="str">
            <v>0501-1997-06900</v>
          </cell>
          <cell r="O893" t="str">
            <v>9539-2013</v>
          </cell>
        </row>
        <row r="893">
          <cell r="Q893" t="str">
            <v>200-01-13</v>
          </cell>
          <cell r="R893">
            <v>3620</v>
          </cell>
        </row>
        <row r="894">
          <cell r="B894">
            <v>4548</v>
          </cell>
          <cell r="C894" t="str">
            <v>Greydi  Sarai Funes Hernandez</v>
          </cell>
          <cell r="D894" t="str">
            <v>Cajera</v>
          </cell>
          <cell r="E894">
            <v>42384</v>
          </cell>
          <cell r="F894">
            <v>9338.21</v>
          </cell>
          <cell r="G894" t="str">
            <v>PUNTOS DE VENTA</v>
          </cell>
          <cell r="H894" t="str">
            <v>Karen Nohelia Romero  Aquino</v>
          </cell>
        </row>
        <row r="894">
          <cell r="J894">
            <v>35027</v>
          </cell>
          <cell r="K894" t="str">
            <v>SAN PEDRO SULA-TEMPORAL PEDREGAL</v>
          </cell>
          <cell r="L894" t="str">
            <v>F</v>
          </cell>
          <cell r="M894" t="str">
            <v>Bo. Cabañas, 12 Calle, 16 Avenida, SPS,Cortes   San Pedro Sula, S.E.</v>
          </cell>
          <cell r="N894" t="str">
            <v>0422-1995-00209</v>
          </cell>
          <cell r="O894" t="str">
            <v>9575-2796</v>
          </cell>
        </row>
        <row r="894">
          <cell r="Q894" t="str">
            <v>200-01-13</v>
          </cell>
          <cell r="R894">
            <v>3621</v>
          </cell>
        </row>
        <row r="895">
          <cell r="B895">
            <v>4551</v>
          </cell>
          <cell r="C895" t="str">
            <v>Astry  Carolina Rivera  Reyes</v>
          </cell>
          <cell r="D895" t="str">
            <v>Cajera</v>
          </cell>
          <cell r="E895">
            <v>42371</v>
          </cell>
          <cell r="F895">
            <v>9338.21</v>
          </cell>
          <cell r="G895" t="str">
            <v>PUNTOS DE VENTA</v>
          </cell>
          <cell r="H895" t="str">
            <v>Cindy Aracely  López  Gomez</v>
          </cell>
        </row>
        <row r="895">
          <cell r="J895">
            <v>35922</v>
          </cell>
          <cell r="K895" t="str">
            <v>SAN PEDRO SULA-TEMPORAL PEDREGAL</v>
          </cell>
          <cell r="L895" t="str">
            <v>F</v>
          </cell>
          <cell r="M895" t="str">
            <v>Col. San Carlos, 10 Calle,25 Ave, Casa#31   San Pedro Sula, S.E.</v>
          </cell>
          <cell r="N895" t="str">
            <v>0501-1998-10202</v>
          </cell>
          <cell r="O895" t="str">
            <v>9651-5835</v>
          </cell>
        </row>
        <row r="895">
          <cell r="Q895" t="str">
            <v>200-04-13</v>
          </cell>
          <cell r="R895">
            <v>3622</v>
          </cell>
        </row>
        <row r="896">
          <cell r="B896">
            <v>4557</v>
          </cell>
          <cell r="C896" t="str">
            <v>Franklin Geovany Gomez Alvarado</v>
          </cell>
          <cell r="D896" t="str">
            <v>Oficial de Seguridad</v>
          </cell>
          <cell r="E896">
            <v>42298</v>
          </cell>
          <cell r="F896">
            <v>9338.2</v>
          </cell>
          <cell r="G896" t="str">
            <v>SEGURIDAD INTERNA</v>
          </cell>
          <cell r="H896" t="str">
            <v>Celan Rodriguez  Sanchez</v>
          </cell>
        </row>
        <row r="896">
          <cell r="J896">
            <v>34182</v>
          </cell>
          <cell r="K896" t="str">
            <v>SAN PEDRO SULA-SEMANAL SAN FERNANDO</v>
          </cell>
          <cell r="L896" t="str">
            <v>M</v>
          </cell>
          <cell r="M896" t="str">
            <v>Col. Santa Marta, Fte Res. Los Jicaros, Casa#13   San Pedro Sula, S.O.</v>
          </cell>
          <cell r="N896" t="str">
            <v>1706-1993-00327</v>
          </cell>
          <cell r="O896" t="str">
            <v>8740-9152</v>
          </cell>
        </row>
        <row r="896">
          <cell r="Q896" t="str">
            <v>100-01-06</v>
          </cell>
          <cell r="R896">
            <v>3623</v>
          </cell>
        </row>
        <row r="897">
          <cell r="B897">
            <v>4578</v>
          </cell>
          <cell r="C897" t="str">
            <v>Elvin Arnulfo  Bardales Guzman</v>
          </cell>
          <cell r="D897" t="str">
            <v>Vendedor Junior</v>
          </cell>
          <cell r="E897">
            <v>42373</v>
          </cell>
          <cell r="F897">
            <v>233.45</v>
          </cell>
          <cell r="G897" t="str">
            <v>ELECTRO</v>
          </cell>
          <cell r="H897" t="str">
            <v>Luis  Fernando Iraheta Morales</v>
          </cell>
        </row>
        <row r="897">
          <cell r="J897">
            <v>33332</v>
          </cell>
          <cell r="K897" t="str">
            <v>SAN PEDRO SULA PEDREGAL-COMISIONES SEMANAL</v>
          </cell>
          <cell r="L897" t="str">
            <v>M</v>
          </cell>
          <cell r="M897" t="str">
            <v>Col. Cerro Verde, 2do Pasaje, Calle Principal   </v>
          </cell>
          <cell r="N897" t="str">
            <v>1801-1991-00585</v>
          </cell>
          <cell r="O897" t="str">
            <v>3264-1434</v>
          </cell>
        </row>
        <row r="897">
          <cell r="Q897" t="str">
            <v>200-04-11</v>
          </cell>
          <cell r="R897">
            <v>3624</v>
          </cell>
        </row>
        <row r="898">
          <cell r="B898">
            <v>4589</v>
          </cell>
          <cell r="C898" t="str">
            <v>Norma Cecilia Romero George</v>
          </cell>
          <cell r="D898" t="str">
            <v>Vendedor Junior</v>
          </cell>
          <cell r="E898">
            <v>42373</v>
          </cell>
          <cell r="F898">
            <v>233.45</v>
          </cell>
          <cell r="G898" t="str">
            <v>ELECTRO</v>
          </cell>
          <cell r="H898" t="str">
            <v>Gina Maria  Aguirre Lanza</v>
          </cell>
        </row>
        <row r="898">
          <cell r="J898">
            <v>35469</v>
          </cell>
          <cell r="K898" t="str">
            <v>SAN PEDRO SULA SAN FERNANDO-COMISIONES SEMANAL</v>
          </cell>
          <cell r="L898" t="str">
            <v>F</v>
          </cell>
          <cell r="M898" t="str">
            <v>Col. San Fernando, 3 Calle, 13 Avenida atras de Diunsa   San Pedro Sula, S.E.</v>
          </cell>
          <cell r="N898" t="str">
            <v>1801-1998-00243</v>
          </cell>
          <cell r="O898" t="str">
            <v>9784-2975</v>
          </cell>
        </row>
        <row r="898">
          <cell r="Q898" t="str">
            <v>200-01-11</v>
          </cell>
          <cell r="R898">
            <v>3627</v>
          </cell>
        </row>
        <row r="899">
          <cell r="B899">
            <v>4621</v>
          </cell>
          <cell r="C899" t="str">
            <v>Ilsa Oneyda Flores Rosales</v>
          </cell>
          <cell r="D899" t="str">
            <v>Vendedor Junior Moda/Deportes</v>
          </cell>
          <cell r="E899">
            <v>42310</v>
          </cell>
          <cell r="F899">
            <v>233.45</v>
          </cell>
          <cell r="G899" t="str">
            <v>MODA Y DEPORTES</v>
          </cell>
          <cell r="H899" t="str">
            <v>Ingrid Lorena Carranza  Oliva</v>
          </cell>
        </row>
        <row r="899">
          <cell r="J899">
            <v>33173</v>
          </cell>
          <cell r="K899" t="str">
            <v>SAN PEDRO SULA-ADMINISTRACION</v>
          </cell>
          <cell r="L899" t="str">
            <v>F</v>
          </cell>
          <cell r="M899" t="str">
            <v>Bo. Buenos Aires, Calle Principal   Tocoa</v>
          </cell>
          <cell r="N899" t="str">
            <v>0703-1990-04260</v>
          </cell>
          <cell r="O899" t="str">
            <v>9889-5398</v>
          </cell>
        </row>
        <row r="899">
          <cell r="Q899" t="str">
            <v>200-03-12</v>
          </cell>
          <cell r="R899">
            <v>3628</v>
          </cell>
        </row>
        <row r="900">
          <cell r="B900">
            <v>4646</v>
          </cell>
          <cell r="C900" t="str">
            <v>Aminda Aracely Medina Pacheco</v>
          </cell>
          <cell r="D900" t="str">
            <v>Auxiliar de Resurtido</v>
          </cell>
          <cell r="E900">
            <v>42310</v>
          </cell>
          <cell r="F900">
            <v>9338.2</v>
          </cell>
          <cell r="G900" t="str">
            <v>HOGAR</v>
          </cell>
          <cell r="H900" t="str">
            <v>Yoselyn Arely Irias Cruz</v>
          </cell>
        </row>
        <row r="900">
          <cell r="J900">
            <v>34315</v>
          </cell>
          <cell r="K900" t="str">
            <v>SAN PEDRO SULA-ADMINISTRACION</v>
          </cell>
          <cell r="L900" t="str">
            <v>F</v>
          </cell>
          <cell r="M900" t="str">
            <v>Col. Satelite, 3 Ave, 3 Calle, Casa#1, Bloque 86   San Pedro Sula, S.O.</v>
          </cell>
          <cell r="N900" t="str">
            <v>1804-1994-01465</v>
          </cell>
          <cell r="O900" t="str">
            <v>9636-7949</v>
          </cell>
        </row>
        <row r="900">
          <cell r="Q900" t="str">
            <v>200-02-10</v>
          </cell>
          <cell r="R900">
            <v>3629</v>
          </cell>
        </row>
        <row r="901">
          <cell r="B901">
            <v>4647</v>
          </cell>
          <cell r="C901" t="str">
            <v>Jesus Edgardo Bermudez Perdomo</v>
          </cell>
          <cell r="D901" t="str">
            <v>Vendedor Foraneo</v>
          </cell>
          <cell r="E901">
            <v>42310</v>
          </cell>
          <cell r="F901">
            <v>583.45</v>
          </cell>
          <cell r="G901" t="str">
            <v>VENTAS MAYOREO FORANEO</v>
          </cell>
          <cell r="H901" t="str">
            <v>Efrain Antonio Canales Gomez</v>
          </cell>
        </row>
        <row r="901">
          <cell r="J901">
            <v>30607</v>
          </cell>
          <cell r="K901" t="str">
            <v>SAN PEDRO SULA SAN FERNANDO-COMISIONES SEMANAL</v>
          </cell>
          <cell r="L901" t="str">
            <v>M</v>
          </cell>
          <cell r="M901" t="str">
            <v>Col. Satelite, bloque 26, casa 12   </v>
          </cell>
          <cell r="N901" t="str">
            <v>0801-1983-17139</v>
          </cell>
          <cell r="O901" t="str">
            <v>9597-5623</v>
          </cell>
        </row>
        <row r="901">
          <cell r="Q901" t="str">
            <v>200-01-05</v>
          </cell>
          <cell r="R901">
            <v>3630</v>
          </cell>
        </row>
        <row r="902">
          <cell r="B902">
            <v>4650</v>
          </cell>
          <cell r="C902" t="str">
            <v>Kevin Isac Maldonado Rivera</v>
          </cell>
          <cell r="D902" t="str">
            <v>Vendedor Junior Moda/Deportes</v>
          </cell>
          <cell r="E902">
            <v>42310</v>
          </cell>
          <cell r="F902">
            <v>233.45</v>
          </cell>
          <cell r="G902" t="str">
            <v>MODA Y DEPORTES</v>
          </cell>
          <cell r="H902" t="str">
            <v>Ingrid Lorena Carranza  Oliva</v>
          </cell>
        </row>
        <row r="902">
          <cell r="J902">
            <v>34498</v>
          </cell>
          <cell r="K902" t="str">
            <v>TEGUCIGALPA METROMALL-COMISIONES SEMANAL</v>
          </cell>
          <cell r="L902" t="str">
            <v>M</v>
          </cell>
          <cell r="M902" t="str">
            <v>Col Altos del Paraiso casa 4   Tegucigalpa</v>
          </cell>
          <cell r="N902" t="str">
            <v>0801-1994-12978</v>
          </cell>
          <cell r="O902" t="str">
            <v>8794-4271</v>
          </cell>
        </row>
        <row r="902">
          <cell r="Q902" t="str">
            <v>200-03-12</v>
          </cell>
          <cell r="R902">
            <v>3633</v>
          </cell>
        </row>
        <row r="903">
          <cell r="B903">
            <v>4661</v>
          </cell>
          <cell r="C903" t="str">
            <v>David Humberto Doblado Perez</v>
          </cell>
          <cell r="D903" t="str">
            <v>Auxiliar de Resurtido</v>
          </cell>
          <cell r="E903">
            <v>42310</v>
          </cell>
          <cell r="F903">
            <v>9338.2</v>
          </cell>
          <cell r="G903" t="str">
            <v>HOGAR</v>
          </cell>
          <cell r="H903" t="str">
            <v>Yoselyn Arely Irias Cruz</v>
          </cell>
        </row>
        <row r="903">
          <cell r="J903">
            <v>34858</v>
          </cell>
          <cell r="K903" t="str">
            <v>TEGUCIGALPA MIRAFLORES-SEMANAL</v>
          </cell>
          <cell r="L903" t="str">
            <v>M</v>
          </cell>
          <cell r="M903" t="str">
            <v>Los Pinos, hacia Monte Fresco,bloque 9, casa 36   Tegucigalpa</v>
          </cell>
          <cell r="N903" t="str">
            <v>0801-1995-10610</v>
          </cell>
          <cell r="O903" t="str">
            <v>8877-0404</v>
          </cell>
        </row>
        <row r="903">
          <cell r="Q903" t="str">
            <v>200-02-10</v>
          </cell>
          <cell r="R903">
            <v>3634</v>
          </cell>
        </row>
        <row r="904">
          <cell r="B904">
            <v>4663</v>
          </cell>
          <cell r="C904" t="str">
            <v>Concepción Belinda Cubas Enriquez</v>
          </cell>
          <cell r="D904" t="str">
            <v>Auxiliar de Resurtido</v>
          </cell>
          <cell r="E904">
            <v>42310</v>
          </cell>
          <cell r="F904">
            <v>9338.2</v>
          </cell>
          <cell r="G904" t="str">
            <v>HOGAR</v>
          </cell>
          <cell r="H904" t="str">
            <v>Yoselyn Arely Irias Cruz</v>
          </cell>
        </row>
        <row r="904">
          <cell r="J904">
            <v>30991</v>
          </cell>
          <cell r="K904" t="str">
            <v>TEGUCIGALPA MIRAFLORES-SEMANAL</v>
          </cell>
          <cell r="L904" t="str">
            <v>F</v>
          </cell>
          <cell r="M904" t="str">
            <v>Col Aurora, contiguo al anexo de instituto Jarimer   Tegucigalpa</v>
          </cell>
          <cell r="N904" t="str">
            <v>0703-1985-00618</v>
          </cell>
          <cell r="O904" t="str">
            <v>9899-0621</v>
          </cell>
        </row>
        <row r="904">
          <cell r="Q904" t="str">
            <v>200-02-10</v>
          </cell>
          <cell r="R904">
            <v>3635</v>
          </cell>
        </row>
        <row r="905">
          <cell r="B905">
            <v>4678</v>
          </cell>
          <cell r="C905" t="str">
            <v>Karla Elizabeth Santos  Salgado</v>
          </cell>
          <cell r="D905" t="str">
            <v>Jefe de Merchandising e Imagen</v>
          </cell>
          <cell r="E905">
            <v>42317</v>
          </cell>
          <cell r="F905">
            <v>12000</v>
          </cell>
          <cell r="G905" t="str">
            <v>TIENDA SUPERSTORE EL PEDREGAL</v>
          </cell>
          <cell r="H905" t="str">
            <v>Roberto Ricardo Sammur  Nazal</v>
          </cell>
        </row>
        <row r="905">
          <cell r="J905">
            <v>34018</v>
          </cell>
          <cell r="K905" t="str">
            <v>SAN PEDRO SULA-ADMINISTRACION</v>
          </cell>
          <cell r="L905" t="str">
            <v>F</v>
          </cell>
          <cell r="M905" t="str">
            <v>Col Bendeck, Calle 7, 6 Avenida, El Progreso, Yoro   </v>
          </cell>
          <cell r="N905" t="str">
            <v>1804-1993-00733</v>
          </cell>
          <cell r="O905" t="str">
            <v>8768-5715</v>
          </cell>
        </row>
        <row r="905">
          <cell r="Q905" t="str">
            <v>200-04-09</v>
          </cell>
          <cell r="R905">
            <v>3637</v>
          </cell>
        </row>
        <row r="906">
          <cell r="B906">
            <v>4685</v>
          </cell>
          <cell r="C906" t="str">
            <v>Maynor Argenis Alvarado Hernandez</v>
          </cell>
          <cell r="D906" t="str">
            <v>Empacador</v>
          </cell>
          <cell r="E906">
            <v>42317</v>
          </cell>
          <cell r="F906">
            <v>9338.2</v>
          </cell>
          <cell r="G906" t="str">
            <v>PUNTOS DE VENTA</v>
          </cell>
          <cell r="H906" t="str">
            <v>Karen Nohelia Romero  Aquino</v>
          </cell>
        </row>
        <row r="906">
          <cell r="J906">
            <v>34480</v>
          </cell>
          <cell r="K906" t="str">
            <v>SAN PEDRO SULA-SEMANAL SAN FERNANDO</v>
          </cell>
          <cell r="L906" t="str">
            <v>M</v>
          </cell>
          <cell r="M906" t="str">
            <v>Res. Santa Monica, Calle Principal, Casa#8, Bloque 13   San Pedro Sula, N.O.</v>
          </cell>
          <cell r="N906" t="str">
            <v>0511-1994-01351</v>
          </cell>
          <cell r="O906" t="str">
            <v>9712-2863</v>
          </cell>
        </row>
        <row r="906">
          <cell r="Q906" t="str">
            <v>200-01-13</v>
          </cell>
          <cell r="R906">
            <v>3638</v>
          </cell>
        </row>
        <row r="907">
          <cell r="B907">
            <v>4696</v>
          </cell>
          <cell r="C907" t="str">
            <v>Keily Beatriz  Sauceda Caballero</v>
          </cell>
          <cell r="D907" t="str">
            <v>Cajera Temporal FSM</v>
          </cell>
          <cell r="E907">
            <v>42371</v>
          </cell>
          <cell r="F907">
            <v>14247.75</v>
          </cell>
          <cell r="G907" t="str">
            <v>PUNTOS DE VENTA</v>
          </cell>
          <cell r="H907" t="str">
            <v>Karen Nohelia Romero  Aquino</v>
          </cell>
        </row>
        <row r="907">
          <cell r="J907">
            <v>35822</v>
          </cell>
          <cell r="K907" t="str">
            <v>SAN PEDRO SULA-TEMPORAL</v>
          </cell>
          <cell r="L907" t="str">
            <v>F</v>
          </cell>
          <cell r="M907" t="str">
            <v>Bo. Cabañas, 10 Calle, 13 Avenida, Casa#1034   San Pedro Sula, S.O.</v>
          </cell>
          <cell r="N907" t="str">
            <v>0501-1998-07603</v>
          </cell>
          <cell r="O907" t="str">
            <v>3141-1251</v>
          </cell>
        </row>
        <row r="907">
          <cell r="Q907" t="str">
            <v>200-01-13</v>
          </cell>
          <cell r="R907">
            <v>3639</v>
          </cell>
        </row>
        <row r="908">
          <cell r="B908">
            <v>4701</v>
          </cell>
          <cell r="C908" t="str">
            <v>Marchely Xiomara Ferrufino Vallada Ferrufino</v>
          </cell>
          <cell r="D908" t="str">
            <v>Vendedor Tienda</v>
          </cell>
          <cell r="E908">
            <v>42323</v>
          </cell>
          <cell r="F908">
            <v>200</v>
          </cell>
          <cell r="G908" t="str">
            <v>HOGAR</v>
          </cell>
          <cell r="H908" t="str">
            <v>Yoselyn Arely Irias Cruz</v>
          </cell>
        </row>
        <row r="908">
          <cell r="J908">
            <v>35345</v>
          </cell>
          <cell r="K908" t="str">
            <v>TEGUCIGALPA MIRAFLORES-COMISIONES SEMANAL</v>
          </cell>
          <cell r="L908" t="str">
            <v>F</v>
          </cell>
          <cell r="M908" t="str">
            <v>Col Monterey, avenida 3, blq 1, casa 4 4 4 Tegucigalpa</v>
          </cell>
          <cell r="N908" t="str">
            <v>0801-1996-19384</v>
          </cell>
          <cell r="O908" t="str">
            <v>9638-3086</v>
          </cell>
        </row>
        <row r="908">
          <cell r="Q908" t="str">
            <v>200-02-10</v>
          </cell>
          <cell r="R908">
            <v>3640</v>
          </cell>
        </row>
        <row r="909">
          <cell r="B909">
            <v>4702</v>
          </cell>
          <cell r="C909" t="str">
            <v>Daniela Paola Padilla Bonilla</v>
          </cell>
          <cell r="D909" t="str">
            <v>Coordinadora de Mercadeo</v>
          </cell>
          <cell r="E909">
            <v>42324</v>
          </cell>
          <cell r="F909">
            <v>20000</v>
          </cell>
          <cell r="G909" t="str">
            <v>MERCADEO</v>
          </cell>
          <cell r="H909" t="str">
            <v>Francisco  Antonio Martinez Borjas</v>
          </cell>
        </row>
        <row r="909">
          <cell r="J909">
            <v>32757</v>
          </cell>
          <cell r="K909" t="str">
            <v>TEGUCIGALPA MIRAFLORES -ADMINISTRACION</v>
          </cell>
          <cell r="L909" t="str">
            <v>F</v>
          </cell>
          <cell r="M909" t="str">
            <v>Residencial. Ciudad Nueva   Tegucigalpa</v>
          </cell>
          <cell r="N909" t="str">
            <v>1201-1989-00729</v>
          </cell>
          <cell r="O909" t="str">
            <v>9453-2123</v>
          </cell>
        </row>
        <row r="909">
          <cell r="Q909" t="str">
            <v>200-02-02</v>
          </cell>
          <cell r="R909">
            <v>3641</v>
          </cell>
        </row>
        <row r="910">
          <cell r="B910">
            <v>4708</v>
          </cell>
          <cell r="C910" t="str">
            <v>Astrid  Vanessa Landa Caballero</v>
          </cell>
          <cell r="D910" t="str">
            <v>Vendedor Tienda</v>
          </cell>
          <cell r="E910">
            <v>42330</v>
          </cell>
          <cell r="F910">
            <v>200</v>
          </cell>
          <cell r="G910" t="str">
            <v>MODA Y DEPORTES</v>
          </cell>
          <cell r="H910" t="str">
            <v>Fernando  Josue  Godoy  Lezama</v>
          </cell>
        </row>
        <row r="910">
          <cell r="J910">
            <v>32634</v>
          </cell>
          <cell r="K910" t="str">
            <v>TEGUCIGALPA MIRAFLORES-COMISIONES SEMANAL</v>
          </cell>
          <cell r="L910" t="str">
            <v>F</v>
          </cell>
          <cell r="M910" t="str">
            <v>Col La Joya, Bloque 5 casa 2230 Calle Principal Calle Principal Tegucigalpa</v>
          </cell>
          <cell r="N910" t="str">
            <v>0801-1989-09665</v>
          </cell>
          <cell r="O910" t="str">
            <v>9457-3102</v>
          </cell>
        </row>
        <row r="910">
          <cell r="Q910" t="str">
            <v>200-02-12</v>
          </cell>
          <cell r="R910">
            <v>3642</v>
          </cell>
        </row>
        <row r="911">
          <cell r="B911">
            <v>4738</v>
          </cell>
          <cell r="C911" t="str">
            <v>Yoselyn Arely Irias Cruz</v>
          </cell>
          <cell r="D911" t="str">
            <v>Jefe de Division Hogar</v>
          </cell>
          <cell r="E911">
            <v>42339</v>
          </cell>
          <cell r="F911">
            <v>17000</v>
          </cell>
          <cell r="G911" t="str">
            <v>HOGAR</v>
          </cell>
          <cell r="H911" t="str">
            <v>Nelson Edgardo Garcia  Cubas</v>
          </cell>
        </row>
        <row r="911">
          <cell r="J911">
            <v>33164</v>
          </cell>
          <cell r="K911" t="str">
            <v>TEGUCIGALPA MIRAFLORES -ADMINISTRACION</v>
          </cell>
          <cell r="L911" t="str">
            <v>F</v>
          </cell>
          <cell r="M911" t="str">
            <v>Res. Atlantis Principal, casa 3131 Principal, casa 3131 Tegucigalpa</v>
          </cell>
          <cell r="N911" t="str">
            <v>0801-1990-22274</v>
          </cell>
          <cell r="O911" t="str">
            <v>9895-0951</v>
          </cell>
        </row>
        <row r="911">
          <cell r="Q911" t="str">
            <v>200-02-10</v>
          </cell>
          <cell r="R911">
            <v>3643</v>
          </cell>
        </row>
        <row r="912">
          <cell r="B912">
            <v>4739</v>
          </cell>
          <cell r="C912" t="str">
            <v>Delesmy Bessey García Alvarado</v>
          </cell>
          <cell r="D912" t="str">
            <v>Empacador Temporal FSM</v>
          </cell>
          <cell r="E912">
            <v>42341</v>
          </cell>
          <cell r="F912">
            <v>14247.75</v>
          </cell>
          <cell r="G912" t="str">
            <v>PUNTOS DE VENTA</v>
          </cell>
          <cell r="H912" t="str">
            <v>Karen Nohelia Romero  Aquino</v>
          </cell>
        </row>
        <row r="912">
          <cell r="J912">
            <v>34491</v>
          </cell>
          <cell r="K912" t="str">
            <v>TEGUCIGALPA MIRAFLORES -ADMINISTRACION</v>
          </cell>
          <cell r="L912" t="str">
            <v>F</v>
          </cell>
          <cell r="M912" t="str">
            <v>Col Fuerzas Unidas Principal Principal Tegucigalpa</v>
          </cell>
          <cell r="N912" t="str">
            <v>0801-1994-13746</v>
          </cell>
          <cell r="O912" t="str">
            <v>3201-3216</v>
          </cell>
        </row>
        <row r="912">
          <cell r="Q912" t="str">
            <v>200-01-13</v>
          </cell>
          <cell r="R912">
            <v>3644</v>
          </cell>
        </row>
        <row r="913">
          <cell r="B913">
            <v>4740</v>
          </cell>
          <cell r="C913" t="str">
            <v>Jennifer Fabiola Leiva Torres</v>
          </cell>
          <cell r="D913" t="str">
            <v>Auxiliar de Logística</v>
          </cell>
          <cell r="E913">
            <v>42341</v>
          </cell>
          <cell r="F913">
            <v>9338.2</v>
          </cell>
          <cell r="G913" t="str">
            <v>INVENTARIOS MIRAFLORES</v>
          </cell>
          <cell r="H913" t="str">
            <v>Melvin Eliodoro Hernandez</v>
          </cell>
        </row>
        <row r="913">
          <cell r="J913">
            <v>34908</v>
          </cell>
          <cell r="K913" t="str">
            <v>TEGUCIGALPA MIRAFLORES -ADMINISTRACION</v>
          </cell>
          <cell r="L913" t="str">
            <v>F</v>
          </cell>
          <cell r="M913" t="str">
            <v>Col Nueva Suyapa una cuadra atras del Banasupro una cuadra atras del Banasupro Tegucigalpa</v>
          </cell>
          <cell r="N913" t="str">
            <v>0801-1995-13786</v>
          </cell>
          <cell r="O913" t="str">
            <v>8929-5110</v>
          </cell>
        </row>
        <row r="913">
          <cell r="Q913" t="str">
            <v>300-02-11</v>
          </cell>
          <cell r="R913">
            <v>3645</v>
          </cell>
        </row>
        <row r="914">
          <cell r="B914">
            <v>4741</v>
          </cell>
          <cell r="C914" t="str">
            <v>Nory Aracely Zelaya Sánchez</v>
          </cell>
          <cell r="D914" t="str">
            <v>Auxiliar de Logística</v>
          </cell>
          <cell r="E914">
            <v>42341</v>
          </cell>
          <cell r="F914">
            <v>9338.2</v>
          </cell>
          <cell r="G914" t="str">
            <v>INVENTARIOS MIRAFLORES</v>
          </cell>
          <cell r="H914" t="str">
            <v>Melvin Eliodoro Hernandez</v>
          </cell>
        </row>
        <row r="914">
          <cell r="J914">
            <v>33898</v>
          </cell>
          <cell r="K914" t="str">
            <v>TEGUCIGALPA MIRAFLORES -ADMINISTRACION</v>
          </cell>
          <cell r="L914" t="str">
            <v>F</v>
          </cell>
          <cell r="M914" t="str">
            <v>Col Villa Nueva Sector 4, casa 3, lote 8 Sector 4, casa 3, lote 8 Tegucigalpa</v>
          </cell>
          <cell r="N914" t="str">
            <v>0711-1992-00174</v>
          </cell>
          <cell r="O914" t="str">
            <v>8855-0079</v>
          </cell>
        </row>
        <row r="914">
          <cell r="Q914" t="str">
            <v>300-02-11</v>
          </cell>
          <cell r="R914">
            <v>3646</v>
          </cell>
        </row>
        <row r="915">
          <cell r="B915">
            <v>4742</v>
          </cell>
          <cell r="C915" t="str">
            <v>Fernando Jose Rivera Chavez</v>
          </cell>
          <cell r="D915" t="str">
            <v>Jefe de Despacho</v>
          </cell>
          <cell r="E915">
            <v>42345</v>
          </cell>
          <cell r="F915">
            <v>16000</v>
          </cell>
          <cell r="G915" t="str">
            <v>DISTRIBUCION CD A</v>
          </cell>
          <cell r="H915" t="str">
            <v>Francisco  Antonio Martinez Borjas</v>
          </cell>
        </row>
        <row r="915">
          <cell r="J915">
            <v>28698</v>
          </cell>
          <cell r="K915" t="str">
            <v>SAN PEDRO SULA-ADMINISTRACION</v>
          </cell>
          <cell r="L915" t="str">
            <v>M</v>
          </cell>
          <cell r="M915" t="str">
            <v>Col. El Limonar, 1 Calle, 1 y 2 Ave, Casa#24   San Pedro Sula, S.O.</v>
          </cell>
          <cell r="N915" t="str">
            <v>0501-1978-07711</v>
          </cell>
          <cell r="O915" t="str">
            <v>9621-7657</v>
          </cell>
        </row>
        <row r="915">
          <cell r="Q915" t="str">
            <v>300-05-21</v>
          </cell>
          <cell r="R915">
            <v>3650</v>
          </cell>
        </row>
        <row r="916">
          <cell r="B916">
            <v>4745</v>
          </cell>
          <cell r="C916" t="str">
            <v>Oscar Enrique Carcamo Lopez</v>
          </cell>
          <cell r="D916" t="str">
            <v>Empacador</v>
          </cell>
          <cell r="E916">
            <v>42373</v>
          </cell>
          <cell r="F916">
            <v>9338.21</v>
          </cell>
          <cell r="G916" t="str">
            <v>PUNTOS DE VENTA</v>
          </cell>
          <cell r="H916" t="str">
            <v>Karen Nohelia Romero  Aquino</v>
          </cell>
        </row>
        <row r="916">
          <cell r="J916">
            <v>35645</v>
          </cell>
          <cell r="K916" t="str">
            <v>SAN PEDRO SULA-SEMANAL SAN FERNANDO</v>
          </cell>
          <cell r="L916" t="str">
            <v>M</v>
          </cell>
          <cell r="M916" t="str">
            <v>Col. Esquipulas, Casa#2045   San Pedro Sula, S.O.</v>
          </cell>
          <cell r="N916" t="str">
            <v>0501-1997-12223</v>
          </cell>
          <cell r="O916" t="str">
            <v>9609-2555</v>
          </cell>
        </row>
        <row r="916">
          <cell r="Q916" t="str">
            <v>200-01-13</v>
          </cell>
          <cell r="R916">
            <v>3651</v>
          </cell>
        </row>
        <row r="917">
          <cell r="B917">
            <v>4746</v>
          </cell>
          <cell r="C917" t="str">
            <v>Odair Josue Lopez Bardales</v>
          </cell>
          <cell r="D917" t="str">
            <v>Empacador Temporal FSM</v>
          </cell>
          <cell r="E917">
            <v>42372</v>
          </cell>
          <cell r="F917">
            <v>14247.75</v>
          </cell>
          <cell r="G917" t="str">
            <v>PUNTOS DE VENTA</v>
          </cell>
          <cell r="H917" t="str">
            <v>Karen Nohelia Romero  Aquino</v>
          </cell>
        </row>
        <row r="917">
          <cell r="J917">
            <v>35355</v>
          </cell>
          <cell r="K917" t="str">
            <v>SAN PEDRO SULA-TEMPORAL</v>
          </cell>
          <cell r="L917" t="str">
            <v>M</v>
          </cell>
          <cell r="M917" t="str">
            <v>Col. La Paz, 31 Calle, Casa#1128, La Lima, Cortes   </v>
          </cell>
          <cell r="N917" t="str">
            <v>0512-1996-02233</v>
          </cell>
          <cell r="O917" t="str">
            <v>8758-1766</v>
          </cell>
        </row>
        <row r="917">
          <cell r="Q917" t="str">
            <v>200-01-13</v>
          </cell>
          <cell r="R917">
            <v>3652</v>
          </cell>
        </row>
        <row r="918">
          <cell r="B918">
            <v>4752</v>
          </cell>
          <cell r="C918" t="str">
            <v>Willian Jefferson Elvir Diaz</v>
          </cell>
          <cell r="D918" t="str">
            <v>Empacador Temporal FSM</v>
          </cell>
          <cell r="E918">
            <v>42371</v>
          </cell>
          <cell r="F918">
            <v>14247.75</v>
          </cell>
          <cell r="G918" t="str">
            <v>PUNTOS DE VENTA</v>
          </cell>
          <cell r="H918" t="str">
            <v>Karen Nohelia Romero  Aquino</v>
          </cell>
        </row>
        <row r="918">
          <cell r="J918">
            <v>35404</v>
          </cell>
          <cell r="K918" t="str">
            <v>SAN PEDRO SULA-TEMPORAL</v>
          </cell>
          <cell r="L918" t="str">
            <v>M</v>
          </cell>
          <cell r="M918" t="str">
            <v>Col. Celeo Gonzales, Calle 1, Bloque F1, Casa # 3   San Pedro Sula, S.O.</v>
          </cell>
          <cell r="N918" t="str">
            <v>0801-1996-21275</v>
          </cell>
          <cell r="O918" t="str">
            <v>9519-7194</v>
          </cell>
        </row>
        <row r="918">
          <cell r="Q918" t="str">
            <v>200-01-13</v>
          </cell>
          <cell r="R918">
            <v>3656</v>
          </cell>
        </row>
        <row r="919">
          <cell r="B919">
            <v>4766</v>
          </cell>
          <cell r="C919" t="str">
            <v>Ivis Neptali Canacas Caceres</v>
          </cell>
          <cell r="D919" t="str">
            <v>Auxiliar de Logística</v>
          </cell>
          <cell r="E919">
            <v>42352</v>
          </cell>
          <cell r="F919">
            <v>9338.2</v>
          </cell>
          <cell r="G919" t="str">
            <v>INVENTARIOS MIRAFLORES</v>
          </cell>
          <cell r="H919" t="str">
            <v>Melvin Eliodoro Hernandez</v>
          </cell>
        </row>
        <row r="919">
          <cell r="J919">
            <v>33673</v>
          </cell>
          <cell r="K919" t="str">
            <v>TEGUCIGALPA MIRAFLORES-SEMANAL</v>
          </cell>
          <cell r="L919" t="str">
            <v>M</v>
          </cell>
          <cell r="M919" t="str">
            <v>Col 3 de Mayo, sector 3 bloque 2 casa 2224   Tegucigalpa</v>
          </cell>
          <cell r="N919" t="str">
            <v>0311-1992-00077</v>
          </cell>
          <cell r="O919" t="str">
            <v>9940-9984</v>
          </cell>
        </row>
        <row r="919">
          <cell r="Q919" t="str">
            <v>300-02-11</v>
          </cell>
          <cell r="R919">
            <v>3692</v>
          </cell>
        </row>
        <row r="920">
          <cell r="B920">
            <v>4768</v>
          </cell>
          <cell r="C920" t="str">
            <v>Christian Eli Madrid Gálvez</v>
          </cell>
          <cell r="D920" t="str">
            <v>Auxiliar de Logística</v>
          </cell>
          <cell r="E920">
            <v>42352</v>
          </cell>
          <cell r="F920">
            <v>9338.2</v>
          </cell>
          <cell r="G920" t="str">
            <v>INVENTARIOS MIRAFLORES</v>
          </cell>
          <cell r="H920" t="str">
            <v>Melvin Eliodoro Hernandez</v>
          </cell>
        </row>
        <row r="920">
          <cell r="J920">
            <v>32233</v>
          </cell>
          <cell r="K920" t="str">
            <v>TEGUCIGALPA MIRAFLORES-SEMANAL</v>
          </cell>
          <cell r="L920" t="str">
            <v>M</v>
          </cell>
          <cell r="M920" t="str">
            <v>Col Las Colinas calle 3, apartamentos   Tegucigalpa</v>
          </cell>
          <cell r="N920" t="str">
            <v>0301-1988-01003</v>
          </cell>
          <cell r="O920" t="str">
            <v>8826-2027</v>
          </cell>
        </row>
        <row r="920">
          <cell r="Q920" t="str">
            <v>300-02-11</v>
          </cell>
          <cell r="R920">
            <v>3694</v>
          </cell>
        </row>
        <row r="921">
          <cell r="B921">
            <v>4773</v>
          </cell>
          <cell r="C921" t="str">
            <v>Alexi de Jesus Gonzalez  Matute</v>
          </cell>
          <cell r="D921" t="str">
            <v>Oficial de Seguridad</v>
          </cell>
          <cell r="E921">
            <v>42354</v>
          </cell>
          <cell r="F921">
            <v>9338.2</v>
          </cell>
          <cell r="G921" t="str">
            <v>SEGURIDAD INTERNA</v>
          </cell>
          <cell r="H921" t="str">
            <v>Celan Rodriguez  Sanchez</v>
          </cell>
        </row>
        <row r="921">
          <cell r="J921">
            <v>32352</v>
          </cell>
          <cell r="K921" t="str">
            <v>SAN PEDRO SULA-SEMANAL SAN FERNANDO</v>
          </cell>
          <cell r="L921" t="str">
            <v>M</v>
          </cell>
          <cell r="M921" t="str">
            <v>Col. Guaymuras, 13 Calle, Bloque 11, La Lima, Cortes   </v>
          </cell>
          <cell r="N921" t="str">
            <v>0209-1988-02006</v>
          </cell>
          <cell r="O921" t="str">
            <v>9758-4260</v>
          </cell>
        </row>
        <row r="921">
          <cell r="Q921" t="str">
            <v>100-01-06</v>
          </cell>
          <cell r="R921">
            <v>3695</v>
          </cell>
        </row>
        <row r="922">
          <cell r="B922">
            <v>4788</v>
          </cell>
          <cell r="C922" t="str">
            <v>Elvin  Oswaldo Canales Gonzalez</v>
          </cell>
          <cell r="D922" t="str">
            <v>Jefe de Trastienda</v>
          </cell>
          <cell r="E922">
            <v>42355</v>
          </cell>
          <cell r="F922">
            <v>15000</v>
          </cell>
          <cell r="G922" t="str">
            <v>LOGISTICA PEDREGAL</v>
          </cell>
          <cell r="H922" t="str">
            <v>Angel Antonio  Rosales  Coello</v>
          </cell>
        </row>
        <row r="922">
          <cell r="J922">
            <v>31644</v>
          </cell>
          <cell r="K922" t="str">
            <v>SAN PEDRO SULA-ADMINISTRACION PEDREGAL</v>
          </cell>
          <cell r="L922" t="str">
            <v>M</v>
          </cell>
          <cell r="M922" t="str">
            <v>Col. Los Alamos, 2 Calle, 1 Etapa, Apartamento B   San Pedro Sula, N.E.</v>
          </cell>
          <cell r="N922" t="str">
            <v>0408-1986-00133</v>
          </cell>
          <cell r="O922" t="str">
            <v>9912-7793</v>
          </cell>
        </row>
        <row r="922">
          <cell r="Q922" t="str">
            <v>300-04-10</v>
          </cell>
          <cell r="R922">
            <v>3698</v>
          </cell>
        </row>
        <row r="923">
          <cell r="B923">
            <v>4797</v>
          </cell>
          <cell r="C923" t="str">
            <v>Aurora Isabel Turcios Clars</v>
          </cell>
          <cell r="D923" t="str">
            <v>Auxiliar de Sala Temporal</v>
          </cell>
          <cell r="E923">
            <v>42374</v>
          </cell>
          <cell r="F923">
            <v>9338.21</v>
          </cell>
          <cell r="G923" t="str">
            <v>HOGAR</v>
          </cell>
          <cell r="H923" t="str">
            <v>Ana Ruth Erazo Urquia</v>
          </cell>
        </row>
        <row r="923">
          <cell r="J923">
            <v>31750</v>
          </cell>
          <cell r="K923" t="str">
            <v>SAN PEDRO SULA-TEMPORAL</v>
          </cell>
          <cell r="L923" t="str">
            <v>F</v>
          </cell>
          <cell r="M923" t="str">
            <v>Bo. El Porvenir, Calle Principal, Bloque 17, Casa#33   San Pedro Sula, S.O.</v>
          </cell>
          <cell r="N923" t="str">
            <v>0318-1986-02313</v>
          </cell>
          <cell r="O923" t="str">
            <v>9729-8298</v>
          </cell>
        </row>
        <row r="923">
          <cell r="Q923" t="str">
            <v>200-01-10</v>
          </cell>
          <cell r="R923">
            <v>3700</v>
          </cell>
        </row>
        <row r="924">
          <cell r="B924">
            <v>4798</v>
          </cell>
          <cell r="C924" t="str">
            <v>Daniel Eduardo Romero Bojorque</v>
          </cell>
          <cell r="D924" t="str">
            <v>Vendedor Junior Moda/Deportes</v>
          </cell>
          <cell r="E924">
            <v>42374</v>
          </cell>
          <cell r="F924">
            <v>200</v>
          </cell>
          <cell r="G924" t="str">
            <v>MODA Y DEPORTES</v>
          </cell>
          <cell r="H924" t="str">
            <v>Ilsa  Maribel Peraza  Turcios</v>
          </cell>
        </row>
        <row r="924">
          <cell r="J924">
            <v>33071</v>
          </cell>
          <cell r="K924" t="str">
            <v>SAN PEDRO SULA PEDREGAL-COMISIONES SEMANAL</v>
          </cell>
          <cell r="L924" t="str">
            <v>M</v>
          </cell>
          <cell r="M924" t="str">
            <v>Col. Lomas del Carmen, 2 ave, 5 Calle, Casa# D316   </v>
          </cell>
          <cell r="N924" t="str">
            <v>0501-1990-09869</v>
          </cell>
          <cell r="O924" t="str">
            <v>9829-6721</v>
          </cell>
        </row>
        <row r="924">
          <cell r="Q924" t="str">
            <v>200-04-12</v>
          </cell>
          <cell r="R924">
            <v>3701</v>
          </cell>
        </row>
        <row r="925">
          <cell r="B925">
            <v>4799</v>
          </cell>
          <cell r="C925" t="str">
            <v>Hector Daniel Montufar Madrid</v>
          </cell>
          <cell r="D925" t="str">
            <v>Motorista de Patrulla</v>
          </cell>
          <cell r="E925">
            <v>42375</v>
          </cell>
          <cell r="F925">
            <v>12000</v>
          </cell>
          <cell r="G925" t="str">
            <v>SEGURIDAD EJECUTIVOS</v>
          </cell>
          <cell r="H925" t="str">
            <v>Celan Rodriguez  Sanchez</v>
          </cell>
        </row>
        <row r="925">
          <cell r="J925">
            <v>30226</v>
          </cell>
          <cell r="K925" t="str">
            <v>SAN PEDRO SULA-ADMINISTRACION</v>
          </cell>
          <cell r="L925" t="str">
            <v>M</v>
          </cell>
          <cell r="M925" t="str">
            <v>Res. Real del Puente, 2 Calle, 2 Ave, Bloque 1, Casa 9   </v>
          </cell>
          <cell r="N925" t="str">
            <v>1623-1982-01135</v>
          </cell>
          <cell r="O925" t="str">
            <v>9826-3649</v>
          </cell>
        </row>
        <row r="925">
          <cell r="Q925" t="str">
            <v>100-01-05</v>
          </cell>
          <cell r="R925">
            <v>3702</v>
          </cell>
        </row>
        <row r="926">
          <cell r="B926">
            <v>4800</v>
          </cell>
          <cell r="C926" t="str">
            <v>Yessenia  Yolanda Aguilera Lopez</v>
          </cell>
          <cell r="D926" t="str">
            <v>Auxiliar de Sala Temporal</v>
          </cell>
          <cell r="E926">
            <v>42375</v>
          </cell>
          <cell r="F926">
            <v>9338.21</v>
          </cell>
          <cell r="G926" t="str">
            <v>HOGAR</v>
          </cell>
          <cell r="H926" t="str">
            <v>Karla Patricia Ortega Pineda</v>
          </cell>
        </row>
        <row r="926">
          <cell r="J926">
            <v>31475</v>
          </cell>
          <cell r="K926" t="str">
            <v>SAN PEDRO SULA-TEMPORAL PEDREGAL</v>
          </cell>
          <cell r="L926" t="str">
            <v>F</v>
          </cell>
          <cell r="M926" t="str">
            <v>Bo. Barandillas, 8 y 9 Calle, 6ta Avenida, Casa#856   </v>
          </cell>
          <cell r="N926" t="str">
            <v>1701-1986-00535</v>
          </cell>
          <cell r="O926" t="str">
            <v>3303-0757</v>
          </cell>
        </row>
        <row r="926">
          <cell r="Q926" t="str">
            <v>200-04-10</v>
          </cell>
          <cell r="R926">
            <v>3703</v>
          </cell>
        </row>
        <row r="927">
          <cell r="B927">
            <v>4801</v>
          </cell>
          <cell r="C927" t="str">
            <v>Cinthia  Sarai Navarro Zuniga</v>
          </cell>
          <cell r="D927" t="str">
            <v>Vendedor Tienda</v>
          </cell>
          <cell r="E927">
            <v>42375</v>
          </cell>
          <cell r="F927">
            <v>233.45</v>
          </cell>
          <cell r="G927" t="str">
            <v>HOGAR</v>
          </cell>
          <cell r="H927" t="str">
            <v>Yoselyn Arely Irias Cruz</v>
          </cell>
        </row>
        <row r="927">
          <cell r="J927">
            <v>35049</v>
          </cell>
          <cell r="K927" t="str">
            <v>TEGUCIGALPA MIRAFLORES-COMISIONES SEMANAL</v>
          </cell>
          <cell r="L927" t="str">
            <v>F</v>
          </cell>
          <cell r="M927" t="str">
            <v>Col Jose Angel Ulloa casa 801 Principal Principal Tegucigalpa</v>
          </cell>
          <cell r="N927" t="str">
            <v>0805-1996-00272</v>
          </cell>
          <cell r="O927" t="str">
            <v>3277-3525</v>
          </cell>
        </row>
        <row r="927">
          <cell r="Q927" t="str">
            <v>200-02-10</v>
          </cell>
          <cell r="R927">
            <v>3706</v>
          </cell>
        </row>
        <row r="928">
          <cell r="B928">
            <v>4802</v>
          </cell>
          <cell r="C928" t="str">
            <v>Cybill Noe Carbajal Garcia</v>
          </cell>
          <cell r="D928" t="str">
            <v>Coordinador de Surtido</v>
          </cell>
          <cell r="E928">
            <v>42375</v>
          </cell>
          <cell r="F928">
            <v>11130</v>
          </cell>
          <cell r="G928" t="str">
            <v>LOGISTICA MIRAFLORES</v>
          </cell>
          <cell r="H928" t="str">
            <v>Joel  David Espinoza Carballo</v>
          </cell>
        </row>
        <row r="928">
          <cell r="J928">
            <v>32249</v>
          </cell>
          <cell r="K928" t="str">
            <v>TEGUCIGALPA MIRAFLORES -ADMINISTRACION</v>
          </cell>
          <cell r="L928" t="str">
            <v>M</v>
          </cell>
          <cell r="M928" t="str">
            <v>Col Torocagua, casa 914   Tegucigalpa</v>
          </cell>
          <cell r="N928" t="str">
            <v>1706-1998-00157</v>
          </cell>
          <cell r="O928" t="str">
            <v>3304-8664</v>
          </cell>
        </row>
        <row r="928">
          <cell r="Q928" t="str">
            <v>300-02-10</v>
          </cell>
          <cell r="R928">
            <v>3707</v>
          </cell>
        </row>
        <row r="929">
          <cell r="B929">
            <v>4803</v>
          </cell>
          <cell r="C929" t="str">
            <v>Melody Anghell Santos Cruz</v>
          </cell>
          <cell r="D929" t="str">
            <v>Auxiliar de Sala Temporal</v>
          </cell>
          <cell r="E929">
            <v>42373</v>
          </cell>
          <cell r="F929">
            <v>9338.21</v>
          </cell>
          <cell r="G929" t="str">
            <v>HOGAR</v>
          </cell>
          <cell r="H929" t="str">
            <v>Yoselyn Arely Irias Cruz</v>
          </cell>
        </row>
        <row r="929">
          <cell r="J929">
            <v>35641</v>
          </cell>
          <cell r="K929" t="str">
            <v>TEGUCIGALPA MIRAFLORES-TEMPORAL</v>
          </cell>
          <cell r="L929" t="str">
            <v>F</v>
          </cell>
          <cell r="M929" t="str">
            <v>Col Lomas del Navou, bloque 7, casa 3   Tegucigalpa</v>
          </cell>
          <cell r="N929" t="str">
            <v>0801-1998-13911</v>
          </cell>
          <cell r="O929" t="str">
            <v>3258-8430</v>
          </cell>
        </row>
        <row r="929">
          <cell r="Q929" t="str">
            <v>200-02-10</v>
          </cell>
          <cell r="R929">
            <v>3733</v>
          </cell>
        </row>
        <row r="930">
          <cell r="B930">
            <v>4804</v>
          </cell>
          <cell r="C930" t="str">
            <v>Nancy Maritza Vallestero Montoya</v>
          </cell>
          <cell r="D930" t="str">
            <v>Auxiliar de Sala Temporal</v>
          </cell>
          <cell r="E930">
            <v>42373</v>
          </cell>
          <cell r="F930">
            <v>9338.21</v>
          </cell>
          <cell r="G930" t="str">
            <v>HOGAR</v>
          </cell>
          <cell r="H930" t="str">
            <v>Eder Alberto  Escalante  Lopez</v>
          </cell>
        </row>
        <row r="930">
          <cell r="J930">
            <v>32582</v>
          </cell>
          <cell r="K930" t="str">
            <v>TEGUCIGALPA METROMALL-TEMPORAL</v>
          </cell>
          <cell r="L930" t="str">
            <v>F</v>
          </cell>
          <cell r="M930" t="str">
            <v>Col El Reparto   Tegucigalpa</v>
          </cell>
          <cell r="N930" t="str">
            <v>0824-1989-00289</v>
          </cell>
          <cell r="O930" t="str">
            <v>9617-9829</v>
          </cell>
        </row>
        <row r="930">
          <cell r="Q930" t="str">
            <v>200-03-10</v>
          </cell>
          <cell r="R930">
            <v>3734</v>
          </cell>
        </row>
        <row r="931">
          <cell r="B931">
            <v>4806</v>
          </cell>
          <cell r="C931" t="str">
            <v>Anderly Daniel Erazo Hernandez</v>
          </cell>
          <cell r="D931" t="str">
            <v>Auxiliar de Reparaciones</v>
          </cell>
          <cell r="E931">
            <v>42373</v>
          </cell>
          <cell r="F931">
            <v>9338.21</v>
          </cell>
          <cell r="G931" t="str">
            <v>SERVICIO AL CLIENTE</v>
          </cell>
          <cell r="H931" t="str">
            <v>Jorge Alberto Motiño Canales</v>
          </cell>
        </row>
        <row r="931">
          <cell r="J931">
            <v>35295</v>
          </cell>
          <cell r="K931" t="str">
            <v>TEGUCIGALPA MIRAFLORES -ADMINISTRACION</v>
          </cell>
          <cell r="L931" t="str">
            <v>M</v>
          </cell>
          <cell r="M931" t="str">
            <v>Col Jose Arturo Duarte, Bloque 37, casa 3   Tegucigalpa</v>
          </cell>
          <cell r="N931" t="str">
            <v>0801-1996-18056</v>
          </cell>
          <cell r="O931" t="str">
            <v>9947-4866</v>
          </cell>
        </row>
        <row r="931">
          <cell r="Q931" t="str">
            <v>300-03-07</v>
          </cell>
          <cell r="R931">
            <v>3735</v>
          </cell>
        </row>
        <row r="932">
          <cell r="B932">
            <v>4807</v>
          </cell>
          <cell r="C932" t="str">
            <v>Jehtzabel  Dinora Castillo Solorzano</v>
          </cell>
          <cell r="D932" t="str">
            <v>Auxiliar de Sala Hogar</v>
          </cell>
          <cell r="E932">
            <v>42376</v>
          </cell>
          <cell r="F932">
            <v>9338.21</v>
          </cell>
          <cell r="G932" t="str">
            <v>HOGAR</v>
          </cell>
          <cell r="H932" t="str">
            <v>Karla Patricia Ortega Pineda</v>
          </cell>
        </row>
        <row r="932">
          <cell r="J932">
            <v>32468</v>
          </cell>
          <cell r="K932" t="str">
            <v>SAN PEDRO SULA-TEMPORAL PEDREGAL</v>
          </cell>
          <cell r="L932" t="str">
            <v>F</v>
          </cell>
          <cell r="M932" t="str">
            <v>Col. Lomas de San Juan, Bloque 9, Casa#6   San Pedro Sula, S.O.</v>
          </cell>
          <cell r="N932" t="str">
            <v>0801-1989-20850</v>
          </cell>
          <cell r="O932" t="str">
            <v>9762-8202</v>
          </cell>
        </row>
        <row r="932">
          <cell r="Q932" t="str">
            <v>200-04-10</v>
          </cell>
          <cell r="R932">
            <v>3739</v>
          </cell>
        </row>
        <row r="933">
          <cell r="B933">
            <v>4808</v>
          </cell>
          <cell r="C933" t="str">
            <v>Jose  Omar Murillo  Hause</v>
          </cell>
          <cell r="D933" t="str">
            <v>Oficial de Seguridad</v>
          </cell>
          <cell r="E933">
            <v>42376</v>
          </cell>
          <cell r="F933">
            <v>9338.21</v>
          </cell>
          <cell r="G933" t="str">
            <v>SEGURIDAD INTERNA</v>
          </cell>
          <cell r="H933" t="str">
            <v>Celan Rodriguez  Sanchez</v>
          </cell>
        </row>
        <row r="933">
          <cell r="J933">
            <v>34119</v>
          </cell>
          <cell r="K933" t="str">
            <v>SAN PEDRO SULA-SEMANAL SAN FERNANDO</v>
          </cell>
          <cell r="L933" t="str">
            <v>M</v>
          </cell>
          <cell r="M933" t="str">
            <v>Res. Los Naranjos, Bloque 2, Casa#64   San Pedro Sula, S.O.</v>
          </cell>
          <cell r="N933" t="str">
            <v>0510-1993-01002</v>
          </cell>
          <cell r="O933" t="str">
            <v>9947-5971</v>
          </cell>
        </row>
        <row r="933">
          <cell r="Q933" t="str">
            <v>100-01-06</v>
          </cell>
          <cell r="R933">
            <v>3743</v>
          </cell>
        </row>
        <row r="934">
          <cell r="B934">
            <v>4809</v>
          </cell>
          <cell r="C934" t="str">
            <v>Evelyn  Cristina Rodriguez Sanchez</v>
          </cell>
          <cell r="D934" t="str">
            <v>Auxiliar de Sala Hogar</v>
          </cell>
          <cell r="E934">
            <v>42376</v>
          </cell>
          <cell r="F934">
            <v>9338.21</v>
          </cell>
          <cell r="G934" t="str">
            <v>HOGAR</v>
          </cell>
          <cell r="H934" t="str">
            <v>Ana Ruth Erazo Urquia</v>
          </cell>
        </row>
        <row r="934">
          <cell r="J934">
            <v>31909</v>
          </cell>
          <cell r="K934" t="str">
            <v>SAN PEDRO SULA-SEMANAL SAN FERNANDO</v>
          </cell>
          <cell r="L934" t="str">
            <v>F</v>
          </cell>
          <cell r="M934" t="str">
            <v>Col. Jerusalem, 37 Calle, 17 Ave, Casa#18   San Pedro Sula, S.E.</v>
          </cell>
          <cell r="N934" t="str">
            <v>0501-1987-04723</v>
          </cell>
          <cell r="O934" t="str">
            <v>3277-6606</v>
          </cell>
        </row>
        <row r="934">
          <cell r="Q934" t="str">
            <v>200-01-10</v>
          </cell>
          <cell r="R934">
            <v>3745</v>
          </cell>
        </row>
        <row r="935">
          <cell r="B935">
            <v>4810</v>
          </cell>
          <cell r="C935" t="str">
            <v>Maryuri Gabriela  Diaz Peralta</v>
          </cell>
          <cell r="D935" t="str">
            <v>Auxiliar de Sala Temporal</v>
          </cell>
          <cell r="E935">
            <v>42373</v>
          </cell>
          <cell r="F935">
            <v>9338.21</v>
          </cell>
          <cell r="G935" t="str">
            <v>HOGAR</v>
          </cell>
          <cell r="H935" t="str">
            <v>Christine Marie Dip Nassar</v>
          </cell>
        </row>
        <row r="935">
          <cell r="J935">
            <v>35486</v>
          </cell>
          <cell r="K935" t="str">
            <v>CEIBA SEMANAL - TEMPORAL</v>
          </cell>
          <cell r="L935" t="str">
            <v>F</v>
          </cell>
          <cell r="M935" t="str">
            <v>Bo. La Julia, Calle Principal   La Ceiba</v>
          </cell>
          <cell r="N935" t="str">
            <v>0101-1997-03406</v>
          </cell>
          <cell r="O935" t="str">
            <v>8984-1048</v>
          </cell>
        </row>
        <row r="935">
          <cell r="Q935" t="str">
            <v>200-06-10</v>
          </cell>
          <cell r="R935">
            <v>3746</v>
          </cell>
        </row>
        <row r="936">
          <cell r="B936">
            <v>4812</v>
          </cell>
          <cell r="C936" t="str">
            <v>Erika Lizeth Romero Vallecillo</v>
          </cell>
          <cell r="D936" t="str">
            <v>Auxiliar de Sala Temporal</v>
          </cell>
          <cell r="E936">
            <v>42380</v>
          </cell>
          <cell r="F936">
            <v>9338.21</v>
          </cell>
          <cell r="G936" t="str">
            <v>HOGAR</v>
          </cell>
          <cell r="H936" t="str">
            <v>Ana Ruth Erazo Urquia</v>
          </cell>
        </row>
        <row r="936">
          <cell r="J936">
            <v>34076</v>
          </cell>
          <cell r="K936" t="str">
            <v>SAN PEDRO SULA-TEMPORAL</v>
          </cell>
          <cell r="L936" t="str">
            <v>F</v>
          </cell>
          <cell r="M936" t="str">
            <v>Col. Valle de Sula, 24 y25 Calle, 17 Ave, Casa#607   </v>
          </cell>
          <cell r="N936" t="str">
            <v>0501-1993-04314</v>
          </cell>
          <cell r="O936" t="str">
            <v>8946-2684</v>
          </cell>
        </row>
        <row r="936">
          <cell r="Q936" t="str">
            <v>200-01-10</v>
          </cell>
          <cell r="R936">
            <v>3749</v>
          </cell>
        </row>
        <row r="937">
          <cell r="B937">
            <v>4813</v>
          </cell>
          <cell r="C937" t="str">
            <v>Belkis Paola Telles Bonilla</v>
          </cell>
          <cell r="D937" t="str">
            <v>Auxiliar de Creditos</v>
          </cell>
          <cell r="E937">
            <v>42380</v>
          </cell>
          <cell r="F937">
            <v>9338.21</v>
          </cell>
          <cell r="G937" t="str">
            <v>CREDITOS</v>
          </cell>
          <cell r="H937" t="str">
            <v>Pedro Hermilo Mejía  molina</v>
          </cell>
        </row>
        <row r="937">
          <cell r="J937">
            <v>35465</v>
          </cell>
          <cell r="K937" t="str">
            <v>SAN PEDRO SULA-ADMINISTRACION</v>
          </cell>
          <cell r="L937" t="str">
            <v>F</v>
          </cell>
          <cell r="M937" t="str">
            <v>Col. Ayestas, Calle Principal, 1 Pasaje, Casa#814   San Pedro Sula, S.O.</v>
          </cell>
          <cell r="N937" t="str">
            <v>0501-1997-04214</v>
          </cell>
          <cell r="O937" t="str">
            <v>9630-3805</v>
          </cell>
        </row>
        <row r="937">
          <cell r="Q937" t="str">
            <v>200-01-07</v>
          </cell>
          <cell r="R937">
            <v>3754</v>
          </cell>
        </row>
        <row r="938">
          <cell r="B938">
            <v>4814</v>
          </cell>
          <cell r="C938" t="str">
            <v>Maria  Del Carmen Chavez Cortes</v>
          </cell>
          <cell r="D938" t="str">
            <v>Auxiliar de Sala Temporal</v>
          </cell>
          <cell r="E938">
            <v>42381</v>
          </cell>
          <cell r="F938">
            <v>9338.21</v>
          </cell>
          <cell r="G938" t="str">
            <v>HOGAR</v>
          </cell>
          <cell r="H938" t="str">
            <v>Ana Ruth Erazo Urquia</v>
          </cell>
        </row>
        <row r="938">
          <cell r="J938">
            <v>33791</v>
          </cell>
          <cell r="K938" t="str">
            <v>SAN PEDRO SULA-TEMPORAL</v>
          </cell>
          <cell r="L938" t="str">
            <v>F</v>
          </cell>
          <cell r="M938" t="str">
            <v>Res. Las Fuentes, Calle Principal, Choloma, Cortes   </v>
          </cell>
          <cell r="N938" t="str">
            <v>1803-1992-00389</v>
          </cell>
          <cell r="O938" t="str">
            <v>9896-8373</v>
          </cell>
        </row>
        <row r="938">
          <cell r="Q938" t="str">
            <v>200-01-10</v>
          </cell>
          <cell r="R938">
            <v>3755</v>
          </cell>
        </row>
        <row r="939">
          <cell r="B939">
            <v>4815</v>
          </cell>
          <cell r="C939" t="str">
            <v>Franklin Javier  Henriquez Melgar</v>
          </cell>
          <cell r="D939" t="str">
            <v>Vendedor Junior Moda/Deportes</v>
          </cell>
          <cell r="E939">
            <v>42382</v>
          </cell>
          <cell r="F939">
            <v>200</v>
          </cell>
          <cell r="G939" t="str">
            <v>MODA Y DEPORTES</v>
          </cell>
          <cell r="H939" t="str">
            <v>Ingrid Johely Hernandez  Orellana</v>
          </cell>
        </row>
        <row r="939">
          <cell r="J939">
            <v>33192</v>
          </cell>
          <cell r="K939" t="str">
            <v>SAN PEDRO SULA SAN FERNANDO-COMISIONES SEMANAL</v>
          </cell>
          <cell r="L939" t="str">
            <v>M</v>
          </cell>
          <cell r="M939" t="str">
            <v>Col. Sitraaluz, 3 Ave, 1 y 3 Calle,   San Pedro Sula, N.E.</v>
          </cell>
          <cell r="N939" t="str">
            <v>1804-1996-03147</v>
          </cell>
          <cell r="O939" t="str">
            <v>9672-0490</v>
          </cell>
        </row>
        <row r="939">
          <cell r="Q939" t="str">
            <v>200-01-12</v>
          </cell>
          <cell r="R939">
            <v>3757</v>
          </cell>
        </row>
        <row r="940">
          <cell r="B940">
            <v>4816</v>
          </cell>
          <cell r="C940" t="str">
            <v>Erick Joel Cruz Cruz</v>
          </cell>
          <cell r="D940" t="str">
            <v>Empacador</v>
          </cell>
          <cell r="E940">
            <v>42387</v>
          </cell>
          <cell r="F940">
            <v>9338.2</v>
          </cell>
          <cell r="G940" t="str">
            <v>PUNTOS DE VENTA</v>
          </cell>
          <cell r="H940" t="str">
            <v>Heydy  Vanessa  Maldonado  Acosta</v>
          </cell>
        </row>
        <row r="940">
          <cell r="J940">
            <v>34825</v>
          </cell>
          <cell r="K940" t="str">
            <v>TEGUCIGALPA METROMALL-SEMANAL</v>
          </cell>
          <cell r="L940" t="str">
            <v>M</v>
          </cell>
          <cell r="M940" t="str">
            <v>Barrrio Concepción   Tegucigalpa</v>
          </cell>
          <cell r="N940" t="str">
            <v>0816-1995-00312</v>
          </cell>
          <cell r="O940" t="str">
            <v>3198-5326</v>
          </cell>
        </row>
        <row r="940">
          <cell r="Q940" t="str">
            <v>200-03-13</v>
          </cell>
          <cell r="R940">
            <v>3758</v>
          </cell>
        </row>
        <row r="941">
          <cell r="B941">
            <v>4817</v>
          </cell>
          <cell r="C941" t="str">
            <v>Yessenia Jackeline Puerto Paz</v>
          </cell>
          <cell r="D941" t="str">
            <v>Vendedor Junior</v>
          </cell>
          <cell r="E941">
            <v>42387</v>
          </cell>
          <cell r="F941">
            <v>233.45</v>
          </cell>
          <cell r="G941" t="str">
            <v>ELECTRO</v>
          </cell>
          <cell r="H941" t="str">
            <v>Hector Enrique Mercadal Zapata</v>
          </cell>
        </row>
        <row r="941">
          <cell r="J941">
            <v>34030</v>
          </cell>
          <cell r="K941" t="str">
            <v>CEIBA-COMISIONES SEMANAL</v>
          </cell>
          <cell r="L941" t="str">
            <v>F</v>
          </cell>
          <cell r="M941" t="str">
            <v>Bo. Potreritos, 7 Calle, La Ceiba, Atlantida   </v>
          </cell>
          <cell r="N941" t="str">
            <v>0101-1993-03165</v>
          </cell>
          <cell r="O941" t="str">
            <v>9632-8888</v>
          </cell>
        </row>
        <row r="941">
          <cell r="Q941" t="str">
            <v>200-06-11</v>
          </cell>
          <cell r="R941">
            <v>3761</v>
          </cell>
        </row>
        <row r="942">
          <cell r="B942">
            <v>4818</v>
          </cell>
          <cell r="C942" t="str">
            <v>Jose Roberto Rosales Gamez</v>
          </cell>
          <cell r="D942" t="str">
            <v>Vendedor Junior</v>
          </cell>
          <cell r="E942">
            <v>42387</v>
          </cell>
          <cell r="F942">
            <v>233.45</v>
          </cell>
          <cell r="G942" t="str">
            <v>ELECTRO</v>
          </cell>
          <cell r="H942" t="str">
            <v>Hector Enrique Mercadal Zapata</v>
          </cell>
        </row>
        <row r="942">
          <cell r="J942">
            <v>33807</v>
          </cell>
          <cell r="K942" t="str">
            <v>CEIBA-COMISIONES SEMANAL</v>
          </cell>
          <cell r="L942" t="str">
            <v>M</v>
          </cell>
          <cell r="M942" t="str">
            <v>La Ceiba, Atlantida   </v>
          </cell>
          <cell r="N942" t="str">
            <v>0101-1992-02547</v>
          </cell>
          <cell r="O942" t="str">
            <v>3252-8787</v>
          </cell>
        </row>
        <row r="942">
          <cell r="Q942" t="str">
            <v>200-06-11</v>
          </cell>
          <cell r="R942">
            <v>3763</v>
          </cell>
        </row>
        <row r="943">
          <cell r="B943">
            <v>4819</v>
          </cell>
          <cell r="C943" t="str">
            <v>Wendy Jacqueline  Cedillo Castro</v>
          </cell>
          <cell r="D943" t="str">
            <v>Cajera</v>
          </cell>
          <cell r="E943">
            <v>42388</v>
          </cell>
          <cell r="F943">
            <v>9338.21</v>
          </cell>
          <cell r="G943" t="str">
            <v>PUNTOS DE VENTA</v>
          </cell>
          <cell r="H943" t="str">
            <v>Karen Nohelia Romero  Aquino</v>
          </cell>
        </row>
        <row r="943">
          <cell r="J943">
            <v>35114</v>
          </cell>
          <cell r="K943" t="str">
            <v>SAN PEDRO SULA-SEMANAL SAN FERNANDO</v>
          </cell>
          <cell r="L943" t="str">
            <v>F</v>
          </cell>
          <cell r="M943" t="str">
            <v>Col. Jerusalem, Calle Principal. Pasaje 11, Casa#4 La Lima   </v>
          </cell>
          <cell r="N943" t="str">
            <v>0512-1996-01216</v>
          </cell>
          <cell r="O943" t="str">
            <v>9734-9389</v>
          </cell>
        </row>
        <row r="943">
          <cell r="Q943" t="str">
            <v>200-01-13</v>
          </cell>
          <cell r="R943">
            <v>3764</v>
          </cell>
        </row>
        <row r="944">
          <cell r="B944">
            <v>4820</v>
          </cell>
          <cell r="C944" t="str">
            <v>Karen Lizeth Hernandez Cruz</v>
          </cell>
          <cell r="D944" t="str">
            <v>Auxiliar de Sala Hogar</v>
          </cell>
          <cell r="E944">
            <v>42390</v>
          </cell>
          <cell r="F944">
            <v>9338.21</v>
          </cell>
          <cell r="G944" t="str">
            <v>HOGAR</v>
          </cell>
          <cell r="H944" t="str">
            <v>Roberto Ricardo Sammur  Nazal</v>
          </cell>
        </row>
        <row r="944">
          <cell r="J944">
            <v>31793</v>
          </cell>
          <cell r="K944" t="str">
            <v>SAN PEDRO SULA -SEMANAL PEDREGAL</v>
          </cell>
          <cell r="L944" t="str">
            <v>F</v>
          </cell>
          <cell r="M944" t="str">
            <v>Res. Castaños de Choloma, parque las Begonias, 1 calle, 5E   </v>
          </cell>
          <cell r="N944" t="str">
            <v>1804-1987-01172</v>
          </cell>
          <cell r="O944" t="str">
            <v>9773-3792</v>
          </cell>
        </row>
        <row r="944">
          <cell r="Q944" t="str">
            <v>200-04-10</v>
          </cell>
          <cell r="R944">
            <v>3765</v>
          </cell>
        </row>
        <row r="945">
          <cell r="B945">
            <v>4822</v>
          </cell>
          <cell r="C945" t="str">
            <v>Nolbia Lizeth Perez Garcia</v>
          </cell>
          <cell r="D945" t="str">
            <v>Vendedor Junior Moda/Deportes</v>
          </cell>
          <cell r="E945">
            <v>42390</v>
          </cell>
          <cell r="F945">
            <v>200</v>
          </cell>
          <cell r="G945" t="str">
            <v>MODA Y DEPORTES</v>
          </cell>
          <cell r="H945" t="str">
            <v>Ilsa  Maribel Peraza  Turcios</v>
          </cell>
        </row>
        <row r="945">
          <cell r="J945">
            <v>35023</v>
          </cell>
          <cell r="K945" t="str">
            <v>SAN PEDRO SULA PEDREGAL-COMISIONES SEMANAL</v>
          </cell>
          <cell r="L945" t="str">
            <v>F</v>
          </cell>
          <cell r="M945" t="str">
            <v>Col. Zapotal del Norte, Calle Principal,   San Pedro Sula, N.O.</v>
          </cell>
          <cell r="N945" t="str">
            <v>0502-1995-02950</v>
          </cell>
          <cell r="O945" t="str">
            <v>9845-4574</v>
          </cell>
        </row>
        <row r="945">
          <cell r="Q945" t="str">
            <v>200-04-12</v>
          </cell>
          <cell r="R945">
            <v>3768</v>
          </cell>
        </row>
        <row r="946">
          <cell r="B946">
            <v>4823</v>
          </cell>
          <cell r="C946" t="str">
            <v>Maria Luisa Guzman Moreno</v>
          </cell>
          <cell r="D946" t="str">
            <v>Auxiliar de Sala Hogar</v>
          </cell>
          <cell r="E946">
            <v>42390</v>
          </cell>
          <cell r="F946">
            <v>9338.21</v>
          </cell>
          <cell r="G946" t="str">
            <v>HOGAR</v>
          </cell>
          <cell r="H946" t="str">
            <v>Ana Ruth Erazo Urquia</v>
          </cell>
        </row>
        <row r="946">
          <cell r="J946">
            <v>31245</v>
          </cell>
          <cell r="K946" t="str">
            <v>SAN PEDRO SULA-SEMANAL SAN FERNANDO</v>
          </cell>
          <cell r="L946" t="str">
            <v>F</v>
          </cell>
          <cell r="M946" t="str">
            <v>Bo. Smith, 9 Calle, 9 y 10 Ave Casa #808   San Pedro Sula, S.E.</v>
          </cell>
          <cell r="N946" t="str">
            <v>0501-1985-07449</v>
          </cell>
          <cell r="O946" t="str">
            <v>3341-6288</v>
          </cell>
        </row>
        <row r="946">
          <cell r="Q946" t="str">
            <v>200-01-10</v>
          </cell>
          <cell r="R946">
            <v>3769</v>
          </cell>
        </row>
        <row r="947">
          <cell r="B947">
            <v>4824</v>
          </cell>
          <cell r="C947" t="str">
            <v>Matilde Roxana Martinez  Ramos</v>
          </cell>
          <cell r="D947" t="str">
            <v>Auxiliar Sala Moda/Deportes</v>
          </cell>
          <cell r="E947">
            <v>42390</v>
          </cell>
          <cell r="F947">
            <v>9338.21</v>
          </cell>
          <cell r="G947" t="str">
            <v>MODA Y DEPORTES</v>
          </cell>
          <cell r="H947" t="str">
            <v>Ingrid Johely Hernandez  Orellana</v>
          </cell>
        </row>
        <row r="947">
          <cell r="J947">
            <v>35513</v>
          </cell>
          <cell r="K947" t="str">
            <v>SAN PEDRO SULA-SEMANAL SAN FERNANDO</v>
          </cell>
          <cell r="L947" t="str">
            <v>F</v>
          </cell>
          <cell r="M947" t="str">
            <v>Col. Nuevo San Juan,  1 Etapa, Casa#G4   </v>
          </cell>
          <cell r="N947" t="str">
            <v>0318-1997-00306</v>
          </cell>
          <cell r="O947" t="str">
            <v>9677-6681</v>
          </cell>
        </row>
        <row r="947">
          <cell r="Q947" t="str">
            <v>200-01-12</v>
          </cell>
          <cell r="R947">
            <v>3772</v>
          </cell>
        </row>
        <row r="948">
          <cell r="B948">
            <v>4825</v>
          </cell>
          <cell r="C948" t="str">
            <v>Candida Asucena Martinez Tejada</v>
          </cell>
          <cell r="D948" t="str">
            <v>Coordinador Temporal SAC</v>
          </cell>
          <cell r="E948">
            <v>42390</v>
          </cell>
          <cell r="F948">
            <v>9338.21</v>
          </cell>
          <cell r="G948" t="str">
            <v>SERVICIO AL CLIENTE</v>
          </cell>
          <cell r="H948" t="str">
            <v>Karla Patricia Ortega Pineda</v>
          </cell>
        </row>
        <row r="948">
          <cell r="J948">
            <v>34973</v>
          </cell>
          <cell r="K948" t="str">
            <v>TEGUCIGALPA MIRAFLORES -ADMINISTRACION</v>
          </cell>
          <cell r="L948" t="str">
            <v>F</v>
          </cell>
          <cell r="M948" t="str">
            <v>Col Los Pinos, Bloque 10, Casa 27   Tegucigalpa</v>
          </cell>
          <cell r="N948" t="str">
            <v>0301-1995-02250</v>
          </cell>
          <cell r="O948" t="str">
            <v>8842-4145</v>
          </cell>
        </row>
        <row r="948">
          <cell r="Q948" t="str">
            <v>300-02-07</v>
          </cell>
          <cell r="R948">
            <v>3773</v>
          </cell>
        </row>
        <row r="949">
          <cell r="B949">
            <v>4827</v>
          </cell>
          <cell r="C949" t="str">
            <v>Kevin Fernando Contreras  Nolasco</v>
          </cell>
          <cell r="D949" t="str">
            <v>Vendedor Junior Moda/Deportes</v>
          </cell>
          <cell r="E949">
            <v>42390</v>
          </cell>
          <cell r="F949">
            <v>200</v>
          </cell>
          <cell r="G949" t="str">
            <v>MODA Y DEPORTES</v>
          </cell>
          <cell r="H949" t="str">
            <v>Ingrid Johely Hernandez  Orellana</v>
          </cell>
        </row>
        <row r="949">
          <cell r="J949">
            <v>35678</v>
          </cell>
          <cell r="K949" t="str">
            <v>SAN PEDRO SULA SAN FERNANDO-COMISIONES SEMANAL</v>
          </cell>
          <cell r="L949" t="str">
            <v>M</v>
          </cell>
          <cell r="M949" t="str">
            <v>Col. Satelite, 1 Etapa, Bloque 84, Casa 37   San Pedro Sula, S.O.</v>
          </cell>
          <cell r="N949" t="str">
            <v>1804-1998-03224</v>
          </cell>
          <cell r="O949" t="str">
            <v>9659-9040</v>
          </cell>
        </row>
        <row r="949">
          <cell r="Q949" t="str">
            <v>200-01-12</v>
          </cell>
          <cell r="R949">
            <v>3774</v>
          </cell>
        </row>
        <row r="950">
          <cell r="B950">
            <v>4828</v>
          </cell>
          <cell r="C950" t="str">
            <v>Elvin Yalil  Aguilar  Mendez</v>
          </cell>
          <cell r="D950" t="str">
            <v>Auxiliar de Sala Hogar</v>
          </cell>
          <cell r="E950">
            <v>42390</v>
          </cell>
          <cell r="F950">
            <v>9338.21</v>
          </cell>
          <cell r="G950" t="str">
            <v>HOGAR</v>
          </cell>
          <cell r="H950" t="str">
            <v>Karla Patricia Ortega Pineda</v>
          </cell>
        </row>
        <row r="950">
          <cell r="J950">
            <v>31510</v>
          </cell>
          <cell r="K950" t="str">
            <v>SAN PEDRO SULA -SEMANAL PEDREGAL</v>
          </cell>
          <cell r="L950" t="str">
            <v>M</v>
          </cell>
          <cell r="M950" t="str">
            <v>Res. Cerro Verde, Casa 12, Bloque 14, Choloma ,Cortes   </v>
          </cell>
          <cell r="N950" t="str">
            <v>1806-1986-00427</v>
          </cell>
          <cell r="O950" t="str">
            <v>8859-1850</v>
          </cell>
        </row>
        <row r="950">
          <cell r="Q950" t="str">
            <v>200-04-10</v>
          </cell>
          <cell r="R950">
            <v>3775</v>
          </cell>
        </row>
        <row r="951">
          <cell r="B951">
            <v>4829</v>
          </cell>
          <cell r="C951" t="str">
            <v>Melgien Daneris Aleman  Velasquez</v>
          </cell>
          <cell r="D951" t="str">
            <v>Vendedor Junior Moda/Deportes</v>
          </cell>
          <cell r="E951">
            <v>42390</v>
          </cell>
          <cell r="F951">
            <v>200</v>
          </cell>
          <cell r="G951" t="str">
            <v>MODA Y DEPORTES</v>
          </cell>
          <cell r="H951" t="str">
            <v>Ingrid Johely Hernandez  Orellana</v>
          </cell>
        </row>
        <row r="951">
          <cell r="J951">
            <v>33432</v>
          </cell>
          <cell r="K951" t="str">
            <v>SAN PEDRO SULA SAN FERNANDO-COMISIONES SEMANAL</v>
          </cell>
          <cell r="L951" t="str">
            <v>M</v>
          </cell>
          <cell r="M951" t="str">
            <v>Bo. Las Acasias, 1 y 2 Ave, 14 y 15 Calle, Casa #109   San Pedro Sula, S.E.</v>
          </cell>
          <cell r="N951" t="str">
            <v>1801-1991-01055</v>
          </cell>
          <cell r="O951" t="str">
            <v>9621-9966</v>
          </cell>
        </row>
        <row r="951">
          <cell r="Q951" t="str">
            <v>200-01-12</v>
          </cell>
          <cell r="R951">
            <v>4866</v>
          </cell>
        </row>
        <row r="952">
          <cell r="B952">
            <v>4830</v>
          </cell>
          <cell r="C952" t="str">
            <v>Daisy Jacqueline Sarmiento  Gutierrez</v>
          </cell>
          <cell r="D952" t="str">
            <v>Auxiliar Sala Moda/Deportes</v>
          </cell>
          <cell r="E952">
            <v>42390</v>
          </cell>
          <cell r="F952">
            <v>9338.21</v>
          </cell>
          <cell r="G952" t="str">
            <v>MODA Y DEPORTES</v>
          </cell>
          <cell r="H952" t="str">
            <v>Ilsa  Maribel Peraza  Turcios</v>
          </cell>
        </row>
        <row r="952">
          <cell r="J952">
            <v>34704</v>
          </cell>
          <cell r="K952" t="str">
            <v>SAN PEDRO SULA -SEMANAL PEDREGAL</v>
          </cell>
          <cell r="L952" t="str">
            <v>F</v>
          </cell>
          <cell r="M952" t="str">
            <v>Col. Honduras, 14 Ave, 11 Calle, Casa# 1009   San Pedro Sula, S.E.</v>
          </cell>
          <cell r="N952" t="str">
            <v>1616-1995-00061</v>
          </cell>
          <cell r="O952" t="str">
            <v>9733-6144</v>
          </cell>
        </row>
        <row r="952">
          <cell r="Q952" t="str">
            <v>200-04-12</v>
          </cell>
          <cell r="R952">
            <v>4867</v>
          </cell>
        </row>
        <row r="953">
          <cell r="B953">
            <v>4831</v>
          </cell>
          <cell r="C953" t="str">
            <v>Nolbin Jovany Enamorado Ramos</v>
          </cell>
          <cell r="D953" t="str">
            <v>Vendedor Junior Moda/Deportes</v>
          </cell>
          <cell r="E953">
            <v>42394</v>
          </cell>
          <cell r="F953">
            <v>233.45</v>
          </cell>
          <cell r="G953" t="str">
            <v>MODA Y DEPORTES</v>
          </cell>
          <cell r="H953" t="str">
            <v>Ingrid Johely Hernandez  Orellana</v>
          </cell>
        </row>
        <row r="953">
          <cell r="J953">
            <v>35774</v>
          </cell>
          <cell r="K953" t="str">
            <v>SAN PEDRO SULA SAN FERNANDO-COMISIONES SEMANAL</v>
          </cell>
          <cell r="L953" t="str">
            <v>F</v>
          </cell>
          <cell r="M953" t="str">
            <v>Col. Lomas de Carmen, Bloque P, Casa#3   </v>
          </cell>
          <cell r="N953" t="str">
            <v>0501-1997-14918</v>
          </cell>
          <cell r="O953" t="str">
            <v>9699-6033</v>
          </cell>
        </row>
        <row r="953">
          <cell r="Q953" t="str">
            <v>200-01-12</v>
          </cell>
        </row>
        <row r="954">
          <cell r="B954">
            <v>4832</v>
          </cell>
          <cell r="C954" t="str">
            <v>Angela Bertilia Romero Castro</v>
          </cell>
          <cell r="D954" t="str">
            <v>Auxiliar de Sala Hogar</v>
          </cell>
          <cell r="E954">
            <v>42394</v>
          </cell>
          <cell r="F954">
            <v>9338.21</v>
          </cell>
          <cell r="G954" t="str">
            <v>HOGAR</v>
          </cell>
          <cell r="H954" t="str">
            <v>Karla Patricia Ortega Pineda</v>
          </cell>
        </row>
        <row r="954">
          <cell r="J954">
            <v>34921</v>
          </cell>
          <cell r="K954" t="str">
            <v>SAN PEDRO SULA -SEMANAL PEDREGAL</v>
          </cell>
          <cell r="L954" t="str">
            <v>F</v>
          </cell>
          <cell r="M954" t="str">
            <v>Col. Villas del Sol, 1 Calle, Edificio Discua, Apt 8   San Pedro Sula, N.O.</v>
          </cell>
          <cell r="N954" t="str">
            <v>1801-1996-00393</v>
          </cell>
          <cell r="O954" t="str">
            <v>9787-8493</v>
          </cell>
        </row>
        <row r="954">
          <cell r="Q954" t="str">
            <v>200-04-10</v>
          </cell>
        </row>
        <row r="955">
          <cell r="B955">
            <v>4833</v>
          </cell>
          <cell r="C955" t="str">
            <v>Kisha Jesenia Amaya Hernandez</v>
          </cell>
          <cell r="D955" t="str">
            <v>Auxiliar Sala Moda/Deportes</v>
          </cell>
          <cell r="E955">
            <v>42394</v>
          </cell>
          <cell r="F955">
            <v>9338.21</v>
          </cell>
          <cell r="G955" t="str">
            <v>MODA Y DEPORTES</v>
          </cell>
          <cell r="H955" t="str">
            <v>Ilsa  Maribel Peraza  Turcios</v>
          </cell>
        </row>
        <row r="955">
          <cell r="J955">
            <v>35059</v>
          </cell>
          <cell r="K955" t="str">
            <v>SAN PEDRO SULA -SEMANAL PEDREGAL</v>
          </cell>
          <cell r="L955" t="str">
            <v>F</v>
          </cell>
          <cell r="M955" t="str">
            <v>Res. Casa Maya, Bloque 16, Casa#16, Sector Palenque   San Pedro Sula, N.E.</v>
          </cell>
          <cell r="N955" t="str">
            <v>0501-1999-00200</v>
          </cell>
          <cell r="O955" t="str">
            <v>3308-8290</v>
          </cell>
        </row>
        <row r="955">
          <cell r="Q955" t="str">
            <v>200-04-12</v>
          </cell>
        </row>
        <row r="956">
          <cell r="B956">
            <v>4834</v>
          </cell>
          <cell r="C956" t="str">
            <v>Gabriela Isabel Valladares  Mejia</v>
          </cell>
          <cell r="D956" t="str">
            <v>Cajera</v>
          </cell>
          <cell r="E956">
            <v>42394</v>
          </cell>
          <cell r="F956">
            <v>9338.21</v>
          </cell>
          <cell r="G956" t="str">
            <v>PUNTOS DE VENTA</v>
          </cell>
          <cell r="H956" t="str">
            <v>Karen Nohelia Romero  Aquino</v>
          </cell>
        </row>
        <row r="956">
          <cell r="J956">
            <v>31015</v>
          </cell>
          <cell r="K956" t="str">
            <v>SAN PEDRO SULA-SEMANAL SAN FERNANDO</v>
          </cell>
          <cell r="L956" t="str">
            <v>F</v>
          </cell>
          <cell r="M956" t="str">
            <v>Res. Bosques de Jucutuma, Calle Principal, Bloque A172   </v>
          </cell>
          <cell r="N956" t="str">
            <v>0501-1985-00971</v>
          </cell>
          <cell r="O956" t="str">
            <v>8896-1089</v>
          </cell>
        </row>
        <row r="956">
          <cell r="Q956" t="str">
            <v>200-01-13</v>
          </cell>
        </row>
        <row r="957">
          <cell r="B957">
            <v>4835</v>
          </cell>
          <cell r="C957" t="str">
            <v>Ana Suyapa  Leiva Galdamez</v>
          </cell>
          <cell r="D957" t="str">
            <v>Auxiliar de Sala Temporal</v>
          </cell>
          <cell r="E957">
            <v>42395</v>
          </cell>
          <cell r="F957">
            <v>9338.21</v>
          </cell>
          <cell r="G957" t="str">
            <v>HOGAR</v>
          </cell>
          <cell r="H957" t="str">
            <v>Ana Ruth Erazo Urquia</v>
          </cell>
        </row>
        <row r="957">
          <cell r="J957">
            <v>30523</v>
          </cell>
          <cell r="K957" t="str">
            <v>SAN PEDRO SULA-TEMPORAL</v>
          </cell>
          <cell r="L957" t="str">
            <v>F</v>
          </cell>
          <cell r="M957" t="str">
            <v>Col. Aurora, 6 y 7 Ave, 12 y 13 Calle, Blq 11, Casa 605   San Pedro Sula, S.O.</v>
          </cell>
          <cell r="N957" t="str">
            <v>0502-1983-01437</v>
          </cell>
          <cell r="O957" t="str">
            <v>8797-5661</v>
          </cell>
        </row>
        <row r="957">
          <cell r="Q957" t="str">
            <v>200-01-10</v>
          </cell>
        </row>
        <row r="958">
          <cell r="B958">
            <v>4836</v>
          </cell>
          <cell r="C958" t="str">
            <v>Sindy Rebeca  Mendoza  Gomez</v>
          </cell>
          <cell r="D958" t="str">
            <v>Vendedor Junior</v>
          </cell>
          <cell r="E958">
            <v>42397</v>
          </cell>
          <cell r="F958">
            <v>233.45</v>
          </cell>
          <cell r="G958" t="str">
            <v>ELECTRO</v>
          </cell>
          <cell r="H958" t="str">
            <v>Gina Maria  Aguirre Lanza</v>
          </cell>
        </row>
        <row r="958">
          <cell r="J958">
            <v>35375</v>
          </cell>
          <cell r="K958" t="str">
            <v>SAN PEDRO SULA SAN FERNANDO-COMISIONES SEMANAL</v>
          </cell>
          <cell r="L958" t="str">
            <v>F</v>
          </cell>
          <cell r="M958" t="str">
            <v>Col. Santa Martha, Bloque 7, Casa#1   San Pedro Sula, S.O.</v>
          </cell>
          <cell r="N958" t="str">
            <v>0501-1997-14429</v>
          </cell>
          <cell r="O958" t="str">
            <v>9582-0306</v>
          </cell>
        </row>
        <row r="958">
          <cell r="Q958" t="str">
            <v>200-01-11</v>
          </cell>
          <cell r="R958">
            <v>4868</v>
          </cell>
        </row>
        <row r="959">
          <cell r="B959">
            <v>4837</v>
          </cell>
          <cell r="C959" t="str">
            <v>Ingris Johana  Cruz Zamora</v>
          </cell>
          <cell r="D959" t="str">
            <v>Cajera</v>
          </cell>
          <cell r="E959">
            <v>42398</v>
          </cell>
          <cell r="F959">
            <v>9338.21</v>
          </cell>
          <cell r="G959" t="str">
            <v>PUNTOS DE VENTA</v>
          </cell>
          <cell r="H959" t="str">
            <v>Cindy Aracely  López  Gomez</v>
          </cell>
        </row>
        <row r="959">
          <cell r="J959">
            <v>33962</v>
          </cell>
          <cell r="K959" t="str">
            <v>SAN PEDRO SULA -SEMANAL PEDREGAL</v>
          </cell>
          <cell r="L959" t="str">
            <v>F</v>
          </cell>
          <cell r="M959" t="str">
            <v>Bo. Cabañas, Calle 14, 14 Ave, Casa#1612   San Pedro Sula, S.E.</v>
          </cell>
          <cell r="N959" t="str">
            <v>1808-1992-00510</v>
          </cell>
          <cell r="O959" t="str">
            <v>9537-4849</v>
          </cell>
        </row>
        <row r="959">
          <cell r="Q959" t="str">
            <v>200-04-13</v>
          </cell>
        </row>
        <row r="960">
          <cell r="B960">
            <v>4838</v>
          </cell>
          <cell r="C960" t="str">
            <v>Ingris Estela Mendoza Velasquez</v>
          </cell>
          <cell r="D960" t="str">
            <v>Vendedor Junior Moda/Deportes</v>
          </cell>
          <cell r="E960">
            <v>42398</v>
          </cell>
          <cell r="F960">
            <v>233.45</v>
          </cell>
          <cell r="G960" t="str">
            <v>MODA Y DEPORTES</v>
          </cell>
          <cell r="H960" t="str">
            <v>Ilsa  Maribel Peraza  Turcios</v>
          </cell>
        </row>
        <row r="960">
          <cell r="J960">
            <v>35998</v>
          </cell>
          <cell r="K960" t="str">
            <v>SAN PEDRO SULA PEDREGAL-COMISIONES SEMANAL</v>
          </cell>
          <cell r="L960" t="str">
            <v>F</v>
          </cell>
          <cell r="M960" t="str">
            <v>Col. San Cristobal, 5 y 6 ave, 17 y 18 calle, casa#511   San Pedro Sula, S.O.</v>
          </cell>
          <cell r="N960" t="str">
            <v>1806-1999-00195</v>
          </cell>
          <cell r="O960" t="str">
            <v>9809-6400</v>
          </cell>
        </row>
        <row r="960">
          <cell r="Q960" t="str">
            <v>200-04-12</v>
          </cell>
        </row>
        <row r="961">
          <cell r="B961">
            <v>4839</v>
          </cell>
          <cell r="C961" t="str">
            <v>Josué Fernando Espinal  Flores</v>
          </cell>
          <cell r="D961" t="str">
            <v>Supervisor Regional Canal Mayoreo</v>
          </cell>
          <cell r="E961">
            <v>42401</v>
          </cell>
          <cell r="F961">
            <v>21000</v>
          </cell>
          <cell r="G961" t="str">
            <v>VENTAS MAYOREO</v>
          </cell>
          <cell r="H961" t="str">
            <v>Oscar Orlando Bonilla Osorto</v>
          </cell>
        </row>
        <row r="961">
          <cell r="J961">
            <v>31897</v>
          </cell>
          <cell r="K961" t="str">
            <v>TEGUCIGALPA MIRAFLORES -ADMINISTRACION</v>
          </cell>
          <cell r="L961" t="str">
            <v>M</v>
          </cell>
          <cell r="M961" t="str">
            <v>Residencial La Vega, Bloque D, Casa 1922   Tegucigalpa</v>
          </cell>
          <cell r="N961" t="str">
            <v>0801-1987-07276</v>
          </cell>
          <cell r="O961" t="str">
            <v>3288-2461</v>
          </cell>
        </row>
        <row r="961">
          <cell r="Q961" t="str">
            <v>200-02-04</v>
          </cell>
        </row>
        <row r="962">
          <cell r="B962">
            <v>4840</v>
          </cell>
          <cell r="C962" t="str">
            <v>Cristian David Medina Flores</v>
          </cell>
          <cell r="D962" t="str">
            <v>Auxiliar de Resurtido Temporal</v>
          </cell>
          <cell r="E962">
            <v>42401</v>
          </cell>
          <cell r="F962">
            <v>14247.75</v>
          </cell>
          <cell r="G962" t="str">
            <v>HOGAR</v>
          </cell>
          <cell r="H962" t="str">
            <v>Yoselyn Arely Irias Cruz</v>
          </cell>
        </row>
        <row r="962">
          <cell r="J962">
            <v>33380</v>
          </cell>
          <cell r="K962" t="str">
            <v>TEGUCIGALPA MIRAFLORES-TEMPORAL</v>
          </cell>
          <cell r="L962" t="str">
            <v>M</v>
          </cell>
          <cell r="M962" t="str">
            <v>Col San Ignacio, 3ra avenida, Casa 21 Condominios Quinta Bella Condominios Quinta Bella Tegucigalpa</v>
          </cell>
          <cell r="N962" t="str">
            <v>0801-1991-11060</v>
          </cell>
          <cell r="O962" t="str">
            <v>9679-0551</v>
          </cell>
        </row>
        <row r="962">
          <cell r="Q962" t="str">
            <v>200-02-10</v>
          </cell>
        </row>
        <row r="963">
          <cell r="B963">
            <v>4841</v>
          </cell>
          <cell r="C963" t="str">
            <v>Wendi  Marisol Morazan  Aguilar</v>
          </cell>
          <cell r="D963" t="str">
            <v>Cajera</v>
          </cell>
          <cell r="E963">
            <v>42401</v>
          </cell>
          <cell r="F963">
            <v>9338.21</v>
          </cell>
          <cell r="G963" t="str">
            <v>PUNTOS DE VENTA</v>
          </cell>
          <cell r="H963" t="str">
            <v>Karen Nohelia Romero  Aquino</v>
          </cell>
        </row>
        <row r="963">
          <cell r="J963">
            <v>33621</v>
          </cell>
          <cell r="K963" t="str">
            <v>SAN PEDRO SULA-SEMANAL SAN FERNANDO</v>
          </cell>
          <cell r="L963" t="str">
            <v>F</v>
          </cell>
          <cell r="M963" t="str">
            <v>Col. Esquipulas, Calle 16, Ave 15, La Lima   </v>
          </cell>
          <cell r="N963" t="str">
            <v>0512-1992-00136</v>
          </cell>
          <cell r="O963" t="str">
            <v>9595-3305</v>
          </cell>
        </row>
        <row r="963">
          <cell r="Q963" t="str">
            <v>200-01-13</v>
          </cell>
        </row>
        <row r="964">
          <cell r="B964">
            <v>4842</v>
          </cell>
          <cell r="C964" t="str">
            <v>Yaritsa Lilibeth   Escobar Guzman</v>
          </cell>
          <cell r="D964" t="str">
            <v>Cajera Temporal FSM</v>
          </cell>
          <cell r="E964">
            <v>42404</v>
          </cell>
          <cell r="F964">
            <v>14248.8</v>
          </cell>
          <cell r="G964" t="str">
            <v>PUNTOS DE VENTA</v>
          </cell>
          <cell r="H964" t="str">
            <v>Karen Nohelia Romero  Aquino</v>
          </cell>
        </row>
        <row r="964">
          <cell r="J964">
            <v>34469</v>
          </cell>
          <cell r="K964" t="str">
            <v>SAN PEDRO SULA-TEMPORAL</v>
          </cell>
          <cell r="L964" t="str">
            <v>F</v>
          </cell>
          <cell r="M964" t="str">
            <v>Bo. Cabañas, 14 Calle, 14 y 15 Ave, Casa#1415   San Pedro Sula, S.E.</v>
          </cell>
          <cell r="N964" t="str">
            <v>0501-1994-07439</v>
          </cell>
          <cell r="O964" t="str">
            <v>9691-4708</v>
          </cell>
        </row>
        <row r="964">
          <cell r="Q964" t="str">
            <v>200-01-13</v>
          </cell>
        </row>
        <row r="965">
          <cell r="B965">
            <v>4909</v>
          </cell>
          <cell r="C965" t="str">
            <v>Alfred Moises Del Cid Nolasco</v>
          </cell>
          <cell r="D965" t="str">
            <v>Etiquetador Temporal</v>
          </cell>
          <cell r="E965">
            <v>42492</v>
          </cell>
          <cell r="F965">
            <v>9338.21</v>
          </cell>
          <cell r="G965" t="str">
            <v>HOGAR</v>
          </cell>
          <cell r="H965" t="str">
            <v>Eder Alberto  Escalante  Lopez</v>
          </cell>
        </row>
        <row r="965">
          <cell r="J965">
            <v>35327</v>
          </cell>
          <cell r="K965" t="str">
            <v>TEGUCIGALPA METROMALL-TEMPORAL</v>
          </cell>
          <cell r="L965" t="str">
            <v>M</v>
          </cell>
          <cell r="M965" t="str">
            <v>Col. Vista Hermosa   Tegucigalpa</v>
          </cell>
          <cell r="N965" t="str">
            <v>0801-1996-20254</v>
          </cell>
          <cell r="O965" t="str">
            <v>8974-2004</v>
          </cell>
        </row>
        <row r="965">
          <cell r="Q965" t="str">
            <v>200-03-10</v>
          </cell>
        </row>
        <row r="966">
          <cell r="B966">
            <v>4910</v>
          </cell>
          <cell r="C966" t="str">
            <v>Cecilio Celestino Barahona Cruz</v>
          </cell>
          <cell r="D966" t="str">
            <v>Etiquetador Temporal</v>
          </cell>
          <cell r="E966">
            <v>42492</v>
          </cell>
          <cell r="F966">
            <v>9338.21</v>
          </cell>
          <cell r="G966" t="str">
            <v>HOGAR</v>
          </cell>
          <cell r="H966" t="str">
            <v>Eder Alberto  Escalante  Lopez</v>
          </cell>
        </row>
        <row r="966">
          <cell r="J966">
            <v>34237</v>
          </cell>
          <cell r="K966" t="str">
            <v>TEGUCIGALPA METROMALL-TEMPORAL</v>
          </cell>
          <cell r="L966" t="str">
            <v>M</v>
          </cell>
          <cell r="M966" t="str">
            <v>Col Flor del Campo   Tegucigalpa</v>
          </cell>
          <cell r="N966" t="str">
            <v>0801-1993-20522</v>
          </cell>
          <cell r="O966" t="str">
            <v>9889-2130</v>
          </cell>
        </row>
        <row r="966">
          <cell r="Q966" t="str">
            <v>200-03-10</v>
          </cell>
        </row>
        <row r="967">
          <cell r="B967">
            <v>4911</v>
          </cell>
          <cell r="C967" t="str">
            <v>Alan Maubricio Perez  López</v>
          </cell>
          <cell r="D967" t="str">
            <v>Auxiliar Temporal Logística</v>
          </cell>
          <cell r="E967">
            <v>42492</v>
          </cell>
          <cell r="F967">
            <v>9338.21</v>
          </cell>
          <cell r="G967" t="str">
            <v>INVENTARIOS MIRAFLORES</v>
          </cell>
          <cell r="H967" t="str">
            <v>Nelson Alonso Rivera  Sauceda</v>
          </cell>
        </row>
        <row r="967">
          <cell r="J967">
            <v>31550</v>
          </cell>
          <cell r="K967" t="str">
            <v>TEGUCIGALPA MIRAFLORES-TEMPORAL</v>
          </cell>
          <cell r="L967" t="str">
            <v>M</v>
          </cell>
          <cell r="M967" t="str">
            <v>Col La Soledad Principal Principal Tegucigalpa</v>
          </cell>
          <cell r="N967" t="str">
            <v>1212-1986-00089</v>
          </cell>
          <cell r="O967" t="str">
            <v>3215-1018</v>
          </cell>
        </row>
        <row r="967">
          <cell r="Q967" t="str">
            <v>300-02-11</v>
          </cell>
        </row>
        <row r="968">
          <cell r="B968">
            <v>4912</v>
          </cell>
          <cell r="C968" t="str">
            <v>Wilder Lenin Canales Contreras</v>
          </cell>
          <cell r="D968" t="str">
            <v>Vendedor Tienda Temporal</v>
          </cell>
          <cell r="E968">
            <v>42492</v>
          </cell>
          <cell r="F968">
            <v>9338.21</v>
          </cell>
          <cell r="G968" t="str">
            <v>HOGAR</v>
          </cell>
          <cell r="H968" t="str">
            <v>Eder Alberto  Escalante  Lopez</v>
          </cell>
        </row>
        <row r="968">
          <cell r="J968">
            <v>34538</v>
          </cell>
          <cell r="K968" t="str">
            <v>TEGUCIGALPA METROMALL-TEMPORAL</v>
          </cell>
          <cell r="L968" t="str">
            <v>M</v>
          </cell>
          <cell r="M968" t="str">
            <v>Col El Carrizal Principal Principal Tegucigalpa</v>
          </cell>
          <cell r="N968" t="str">
            <v>0801-1994-13416</v>
          </cell>
          <cell r="O968" t="str">
            <v>9697-5316</v>
          </cell>
        </row>
        <row r="968">
          <cell r="Q968" t="str">
            <v>200-03-10</v>
          </cell>
        </row>
        <row r="969">
          <cell r="B969">
            <v>4913</v>
          </cell>
          <cell r="C969" t="str">
            <v>Nancy Maritza Vallestero Montoya</v>
          </cell>
          <cell r="D969" t="str">
            <v>Vendedor Tienda Temporal</v>
          </cell>
          <cell r="E969">
            <v>42492</v>
          </cell>
          <cell r="F969">
            <v>200</v>
          </cell>
          <cell r="G969" t="str">
            <v>HOGAR</v>
          </cell>
          <cell r="H969" t="str">
            <v>Eder Alberto  Escalante  Lopez</v>
          </cell>
        </row>
        <row r="969">
          <cell r="J969">
            <v>32582</v>
          </cell>
          <cell r="K969" t="str">
            <v>TEGUCIGALPA METROMALL-COMISIONES SEMANAL</v>
          </cell>
          <cell r="L969" t="str">
            <v>F</v>
          </cell>
          <cell r="M969" t="str">
            <v>Col. El Reparto   Tegucigalpa</v>
          </cell>
          <cell r="N969" t="str">
            <v>0824-1989-00289</v>
          </cell>
          <cell r="O969" t="str">
            <v>9617-9829</v>
          </cell>
        </row>
        <row r="969">
          <cell r="Q969" t="str">
            <v>200-03-10</v>
          </cell>
        </row>
        <row r="970">
          <cell r="B970">
            <v>4914</v>
          </cell>
          <cell r="C970" t="str">
            <v>Erick  Junior López Rovelo</v>
          </cell>
        </row>
        <row r="970">
          <cell r="E970">
            <v>42492</v>
          </cell>
          <cell r="F970">
            <v>200</v>
          </cell>
        </row>
        <row r="970">
          <cell r="J970">
            <v>29688</v>
          </cell>
          <cell r="K970" t="str">
            <v>TEGUCIGALPA METROMALL-COMISIONES SEMANAL</v>
          </cell>
          <cell r="L970" t="str">
            <v>M</v>
          </cell>
          <cell r="M970" t="str">
            <v>Col. Cristobal Díaz casa. 1303 casa. 1303 Tegucigalpa</v>
          </cell>
          <cell r="N970" t="str">
            <v>0801-1981-02763</v>
          </cell>
          <cell r="O970" t="str">
            <v>2227-0921</v>
          </cell>
        </row>
        <row r="971">
          <cell r="B971">
            <v>4915</v>
          </cell>
          <cell r="C971" t="str">
            <v>María Emelina Rodriguez Ramos</v>
          </cell>
          <cell r="D971" t="str">
            <v>Cajera Temporal</v>
          </cell>
          <cell r="E971">
            <v>42492</v>
          </cell>
          <cell r="F971">
            <v>9338.21</v>
          </cell>
          <cell r="G971" t="str">
            <v>PUNTOS DE VENTA</v>
          </cell>
          <cell r="H971" t="str">
            <v>Heydy  Vanessa  Maldonado  Acosta</v>
          </cell>
        </row>
        <row r="971">
          <cell r="J971">
            <v>32606</v>
          </cell>
          <cell r="K971" t="str">
            <v>TEGUCIGALPA METROMALL-TEMPORAL</v>
          </cell>
          <cell r="L971" t="str">
            <v>F</v>
          </cell>
          <cell r="M971" t="str">
            <v>Col El Carrizal Contiguo al Centro de Salud Contiguo al Centro de Salud Tegucigalpa</v>
          </cell>
          <cell r="N971" t="str">
            <v>1809-1989-00134</v>
          </cell>
          <cell r="O971" t="str">
            <v>9500-5347</v>
          </cell>
        </row>
        <row r="971">
          <cell r="Q971" t="str">
            <v>200-03-13</v>
          </cell>
        </row>
        <row r="972">
          <cell r="B972">
            <v>4916</v>
          </cell>
          <cell r="C972" t="str">
            <v>Soa Gabriela Garay Espinoza</v>
          </cell>
          <cell r="D972" t="str">
            <v>Cajera Temporal</v>
          </cell>
          <cell r="E972">
            <v>42492</v>
          </cell>
          <cell r="F972">
            <v>9338.21</v>
          </cell>
          <cell r="G972" t="str">
            <v>PUNTOS DE VENTA</v>
          </cell>
          <cell r="H972" t="str">
            <v>Heydy  Vanessa  Maldonado  Acosta</v>
          </cell>
        </row>
        <row r="972">
          <cell r="J972">
            <v>32521</v>
          </cell>
          <cell r="K972" t="str">
            <v>TEGUCIGALPA METROMALL-TEMPORAL</v>
          </cell>
          <cell r="L972" t="str">
            <v>F</v>
          </cell>
          <cell r="M972" t="str">
            <v>Col Luis Andrés Zuniga Atrás del Inst. Saul Zelaya Jimenez Atrás del Inst. Saul Zelaya Jimenez Tegucigalpa</v>
          </cell>
          <cell r="N972" t="str">
            <v>0801-1989-03679</v>
          </cell>
          <cell r="O972" t="str">
            <v>3321-1411</v>
          </cell>
        </row>
        <row r="972">
          <cell r="Q972" t="str">
            <v>200-03-13</v>
          </cell>
        </row>
        <row r="973">
          <cell r="B973">
            <v>4917</v>
          </cell>
          <cell r="C973" t="str">
            <v>Katerine Waleska Zuniga Rodriguez</v>
          </cell>
        </row>
        <row r="973">
          <cell r="E973">
            <v>42492</v>
          </cell>
          <cell r="F973">
            <v>200</v>
          </cell>
        </row>
        <row r="973">
          <cell r="J973">
            <v>34055</v>
          </cell>
          <cell r="K973" t="str">
            <v>TEGUCIGALPA METROMALL-COMISIONES SEMANAL</v>
          </cell>
          <cell r="L973" t="str">
            <v>F</v>
          </cell>
          <cell r="M973" t="str">
            <v>Col. San Miguel   Tegucigalpa</v>
          </cell>
          <cell r="N973" t="str">
            <v>0819-1993-00210</v>
          </cell>
          <cell r="O973" t="str">
            <v>2213-6053</v>
          </cell>
        </row>
        <row r="974">
          <cell r="B974">
            <v>4918</v>
          </cell>
          <cell r="C974" t="str">
            <v>Diana Yamileth Flores Flores</v>
          </cell>
          <cell r="D974" t="str">
            <v>Cajera Temporal</v>
          </cell>
          <cell r="E974">
            <v>42492</v>
          </cell>
          <cell r="F974">
            <v>9338.21</v>
          </cell>
          <cell r="G974" t="str">
            <v>PUNTOS DE VENTA</v>
          </cell>
          <cell r="H974" t="str">
            <v>Heydy  Vanessa  Maldonado  Acosta</v>
          </cell>
        </row>
        <row r="974">
          <cell r="J974">
            <v>31158</v>
          </cell>
          <cell r="K974" t="str">
            <v>TEGUCIGALPA METROMALL-TEMPORAL</v>
          </cell>
          <cell r="L974" t="str">
            <v>F</v>
          </cell>
          <cell r="M974" t="str">
            <v>Col Centro América   Tegucigalpa</v>
          </cell>
          <cell r="N974" t="str">
            <v>0801-1985-07790</v>
          </cell>
          <cell r="O974" t="str">
            <v>9724-0251</v>
          </cell>
        </row>
        <row r="974">
          <cell r="Q974" t="str">
            <v>200-03-13</v>
          </cell>
        </row>
        <row r="975">
          <cell r="B975">
            <v>4919</v>
          </cell>
          <cell r="C975" t="str">
            <v>Jeymy Jisel Martel Hernandez</v>
          </cell>
          <cell r="D975" t="str">
            <v>Cajera Temporal</v>
          </cell>
          <cell r="E975">
            <v>42492</v>
          </cell>
          <cell r="F975">
            <v>9338.21</v>
          </cell>
          <cell r="G975" t="str">
            <v>PUNTOS DE VENTA</v>
          </cell>
          <cell r="H975" t="str">
            <v>Sinia  Saray Arteaga  hernandez</v>
          </cell>
        </row>
        <row r="975">
          <cell r="J975">
            <v>34386</v>
          </cell>
          <cell r="K975" t="str">
            <v>TEGUCIGALPA MIRAFLORES-TEMPORAL</v>
          </cell>
          <cell r="L975" t="str">
            <v>F</v>
          </cell>
          <cell r="M975" t="str">
            <v>Col. Nueva Orocuina Principal Principal Tegucigalpa</v>
          </cell>
          <cell r="N975" t="str">
            <v>0801-1994-04014</v>
          </cell>
          <cell r="O975" t="str">
            <v>9871-1514</v>
          </cell>
        </row>
        <row r="975">
          <cell r="Q975" t="str">
            <v>200-02-13</v>
          </cell>
        </row>
        <row r="976">
          <cell r="B976">
            <v>4920</v>
          </cell>
          <cell r="C976" t="str">
            <v>Edras Alexis Ortiz Garcia</v>
          </cell>
          <cell r="D976" t="str">
            <v>Etiquetador Temporal</v>
          </cell>
          <cell r="E976">
            <v>42492</v>
          </cell>
          <cell r="F976">
            <v>9338.21</v>
          </cell>
          <cell r="G976" t="str">
            <v>HOGAR</v>
          </cell>
          <cell r="H976" t="str">
            <v>Emil  Medina Mejía</v>
          </cell>
        </row>
        <row r="976">
          <cell r="J976">
            <v>35418</v>
          </cell>
          <cell r="K976" t="str">
            <v>TEGUCIGALPA MIRAFLORES-TEMPORAL</v>
          </cell>
          <cell r="L976" t="str">
            <v>M</v>
          </cell>
          <cell r="M976" t="str">
            <v>Col Villa Nueva   Tegucigalpa</v>
          </cell>
          <cell r="N976" t="str">
            <v>0801-1997-06071</v>
          </cell>
          <cell r="O976" t="str">
            <v>3315-7789</v>
          </cell>
        </row>
        <row r="976">
          <cell r="Q976" t="str">
            <v>200-02-10</v>
          </cell>
        </row>
        <row r="977">
          <cell r="B977">
            <v>4921</v>
          </cell>
          <cell r="C977" t="str">
            <v>Jussara Sibelly Avila Rodriguez</v>
          </cell>
          <cell r="D977" t="str">
            <v>Vendedor Tienda Temporal</v>
          </cell>
          <cell r="E977">
            <v>42492</v>
          </cell>
          <cell r="F977">
            <v>233.45</v>
          </cell>
          <cell r="G977" t="str">
            <v>HOGAR</v>
          </cell>
        </row>
        <row r="977">
          <cell r="J977">
            <v>34096</v>
          </cell>
          <cell r="K977" t="str">
            <v>TEGUCIGALPA MIRAFLORES-COMISIONES SEMANAL</v>
          </cell>
          <cell r="L977" t="str">
            <v>F</v>
          </cell>
          <cell r="M977" t="str">
            <v>Col Nueva Suyapa Cuarta calle Cuarta calle Tegucigalpa</v>
          </cell>
          <cell r="N977" t="str">
            <v>0704-1994-00390</v>
          </cell>
          <cell r="O977" t="str">
            <v>9534-6634</v>
          </cell>
        </row>
        <row r="977">
          <cell r="Q977" t="str">
            <v>200-02-10</v>
          </cell>
        </row>
        <row r="978">
          <cell r="B978">
            <v>4922</v>
          </cell>
          <cell r="C978" t="str">
            <v>Allison Yessenia López Sosa</v>
          </cell>
          <cell r="D978" t="str">
            <v>Vendedor Tienda Temporal</v>
          </cell>
          <cell r="E978">
            <v>42492</v>
          </cell>
          <cell r="F978">
            <v>233.45</v>
          </cell>
          <cell r="G978" t="str">
            <v>HOGAR</v>
          </cell>
        </row>
        <row r="978">
          <cell r="J978">
            <v>35442</v>
          </cell>
          <cell r="K978" t="str">
            <v>TEGUCIGALPA MIRAFLORES-COMISIONES SEMANAL</v>
          </cell>
          <cell r="L978" t="str">
            <v>F</v>
          </cell>
          <cell r="M978" t="str">
            <v>Aldea el Durazno Carrera vieja al norte Carrera vieja al norte Tegucigalpa</v>
          </cell>
          <cell r="N978" t="str">
            <v>0801-1997-12642</v>
          </cell>
          <cell r="O978" t="str">
            <v>9486-5905</v>
          </cell>
        </row>
        <row r="978">
          <cell r="Q978" t="str">
            <v>200-02-10</v>
          </cell>
        </row>
        <row r="979">
          <cell r="B979">
            <v>4923</v>
          </cell>
          <cell r="C979" t="str">
            <v>Candida Asucena Martinez Tejada</v>
          </cell>
          <cell r="D979" t="str">
            <v>Cajera Temporal</v>
          </cell>
          <cell r="E979">
            <v>42492</v>
          </cell>
          <cell r="F979">
            <v>9338.21</v>
          </cell>
          <cell r="G979" t="str">
            <v>PUNTOS DE VENTA</v>
          </cell>
          <cell r="H979" t="str">
            <v>Sinia  Saray Arteaga  hernandez</v>
          </cell>
        </row>
        <row r="979">
          <cell r="J979">
            <v>34973</v>
          </cell>
          <cell r="K979" t="str">
            <v>TEGUCIGALPA MIRAFLORES-TEMPORAL</v>
          </cell>
          <cell r="L979" t="str">
            <v>F</v>
          </cell>
          <cell r="M979" t="str">
            <v>Col. Los Pinos Principal Principal Tegucigalpa</v>
          </cell>
          <cell r="N979" t="str">
            <v>0301-1995-02250</v>
          </cell>
          <cell r="O979" t="str">
            <v>8842-4145</v>
          </cell>
        </row>
        <row r="979">
          <cell r="Q979" t="str">
            <v>200-02-13</v>
          </cell>
        </row>
        <row r="980">
          <cell r="B980">
            <v>4924</v>
          </cell>
          <cell r="C980" t="str">
            <v>Melody Anghell Santos Cruz</v>
          </cell>
          <cell r="D980" t="str">
            <v>Vendedor Tienda Temporal</v>
          </cell>
          <cell r="E980">
            <v>42492</v>
          </cell>
          <cell r="F980">
            <v>233.45</v>
          </cell>
          <cell r="G980" t="str">
            <v>HOGAR</v>
          </cell>
        </row>
        <row r="980">
          <cell r="J980">
            <v>36006</v>
          </cell>
          <cell r="K980" t="str">
            <v>TEGUCIGALPA MIRAFLORES-COMISIONES SEMANAL</v>
          </cell>
          <cell r="L980" t="str">
            <v>F</v>
          </cell>
          <cell r="M980" t="str">
            <v>Res. Lomas del Novou Blq 7, Casa 3 Blq 7, Casa 3 Tegucigalpa</v>
          </cell>
          <cell r="N980" t="str">
            <v>0801-1998-13911</v>
          </cell>
          <cell r="O980" t="str">
            <v>3258-8430</v>
          </cell>
        </row>
        <row r="980">
          <cell r="Q980" t="str">
            <v>200-02-10</v>
          </cell>
        </row>
        <row r="981">
          <cell r="B981">
            <v>4925</v>
          </cell>
          <cell r="C981" t="str">
            <v>Carole Yaneiry Pacheco López</v>
          </cell>
          <cell r="D981" t="str">
            <v>Cajera Temporal</v>
          </cell>
          <cell r="E981">
            <v>42492</v>
          </cell>
          <cell r="F981">
            <v>9338.21</v>
          </cell>
          <cell r="G981" t="str">
            <v>PUNTOS DE VENTA</v>
          </cell>
          <cell r="H981" t="str">
            <v>Sinia  Saray Arteaga  hernandez</v>
          </cell>
        </row>
        <row r="981">
          <cell r="J981">
            <v>35007</v>
          </cell>
          <cell r="K981" t="str">
            <v>TEGUCIGALPA MIRAFLORES-TEMPORAL</v>
          </cell>
          <cell r="L981" t="str">
            <v>F</v>
          </cell>
          <cell r="M981" t="str">
            <v>Col. 28 de Marzo Caridad Caridad Tegucigalpa</v>
          </cell>
          <cell r="N981" t="str">
            <v>1523-2007-00137</v>
          </cell>
          <cell r="O981" t="str">
            <v>3198-6303</v>
          </cell>
        </row>
        <row r="981">
          <cell r="Q981" t="str">
            <v>200-02-13</v>
          </cell>
        </row>
        <row r="982">
          <cell r="B982">
            <v>4926</v>
          </cell>
          <cell r="C982" t="str">
            <v>Francisco Antonio Bustillo Sierra</v>
          </cell>
          <cell r="D982" t="str">
            <v>Etiquetador Temporal</v>
          </cell>
          <cell r="E982">
            <v>42492</v>
          </cell>
          <cell r="F982">
            <v>9338.21</v>
          </cell>
          <cell r="G982" t="str">
            <v>HOGAR</v>
          </cell>
          <cell r="H982" t="str">
            <v>Emil  Medina Mejía</v>
          </cell>
        </row>
        <row r="982">
          <cell r="J982">
            <v>33366</v>
          </cell>
          <cell r="K982" t="str">
            <v>TEGUCIGALPA MIRAFLORES-TEMPORAL</v>
          </cell>
          <cell r="L982" t="str">
            <v>M</v>
          </cell>
          <cell r="M982" t="str">
            <v>Col Flor del Campo 10 10 Tegucigalpa</v>
          </cell>
          <cell r="N982" t="str">
            <v>0801-1991-11715</v>
          </cell>
          <cell r="O982" t="str">
            <v>9699-7198</v>
          </cell>
        </row>
        <row r="982">
          <cell r="Q982" t="str">
            <v>200-02-10</v>
          </cell>
        </row>
        <row r="983">
          <cell r="B983">
            <v>4927</v>
          </cell>
          <cell r="C983" t="str">
            <v>Emilio José Silva Andino</v>
          </cell>
          <cell r="D983" t="str">
            <v>Auxiliar Temporal Logística</v>
          </cell>
          <cell r="E983">
            <v>42492</v>
          </cell>
          <cell r="F983">
            <v>9338.21</v>
          </cell>
          <cell r="G983" t="str">
            <v>INVENTARIOS MIRAFLORES</v>
          </cell>
          <cell r="H983" t="str">
            <v>Nelson Alonso Rivera  Sauceda</v>
          </cell>
        </row>
        <row r="983">
          <cell r="J983">
            <v>34301</v>
          </cell>
          <cell r="K983" t="str">
            <v>TEGUCIGALPA MIRAFLORES-TEMPORAL</v>
          </cell>
          <cell r="L983" t="str">
            <v>M</v>
          </cell>
          <cell r="M983" t="str">
            <v>Col. Nuevos Horizontes Casa 3. Blq 3 Casa 3. Blq 3 Tegucigalpa</v>
          </cell>
          <cell r="N983" t="str">
            <v>0801-1993-14729</v>
          </cell>
          <cell r="O983" t="str">
            <v>9818-4825</v>
          </cell>
        </row>
        <row r="983">
          <cell r="Q983" t="str">
            <v>300-02-11</v>
          </cell>
        </row>
        <row r="984">
          <cell r="B984">
            <v>4928</v>
          </cell>
          <cell r="C984" t="str">
            <v>Carlos Roberto Gutierrez Gaitan</v>
          </cell>
          <cell r="D984" t="str">
            <v>Vendedor Tienda Temporal</v>
          </cell>
          <cell r="E984">
            <v>42492</v>
          </cell>
          <cell r="F984">
            <v>233.45</v>
          </cell>
          <cell r="G984" t="str">
            <v>HOGAR</v>
          </cell>
        </row>
        <row r="984">
          <cell r="J984">
            <v>34100</v>
          </cell>
          <cell r="K984" t="str">
            <v>TEGUCIGALPA MIRAFLORES-COMISIONES SEMANAL</v>
          </cell>
          <cell r="L984" t="str">
            <v>M</v>
          </cell>
          <cell r="M984" t="str">
            <v>Res. La Cañada Blq F.14 Blq F.14 Tegucigalpa</v>
          </cell>
          <cell r="N984" t="str">
            <v>0801-1993-09628</v>
          </cell>
          <cell r="O984" t="str">
            <v>9855-3137</v>
          </cell>
        </row>
        <row r="984">
          <cell r="Q984" t="str">
            <v>200-02-10</v>
          </cell>
        </row>
        <row r="985">
          <cell r="B985">
            <v>4929</v>
          </cell>
          <cell r="C985" t="str">
            <v>Brenda Lizeth Flores Oviedo</v>
          </cell>
          <cell r="D985" t="str">
            <v>Cajera Temporal</v>
          </cell>
          <cell r="E985">
            <v>42492</v>
          </cell>
          <cell r="F985">
            <v>9338.21</v>
          </cell>
          <cell r="G985" t="str">
            <v>PUNTOS DE VENTA</v>
          </cell>
          <cell r="H985" t="str">
            <v>Sinia  Saray Arteaga  hernandez</v>
          </cell>
        </row>
        <row r="985">
          <cell r="J985">
            <v>42492</v>
          </cell>
          <cell r="K985" t="str">
            <v>TEGUCIGALPA MIRAFLORES-TEMPORAL</v>
          </cell>
          <cell r="L985" t="str">
            <v>F</v>
          </cell>
          <cell r="M985" t="str">
            <v>col El Carrizal Principal Principal Tegucigalpa</v>
          </cell>
          <cell r="N985" t="str">
            <v>1511-1994-00006</v>
          </cell>
          <cell r="O985" t="str">
            <v>9485-2114</v>
          </cell>
        </row>
        <row r="985">
          <cell r="Q985" t="str">
            <v>200-02-13</v>
          </cell>
        </row>
        <row r="986">
          <cell r="B986">
            <v>4930</v>
          </cell>
          <cell r="C986" t="str">
            <v>Alison Mariela  Cerrato Cantillano</v>
          </cell>
          <cell r="D986" t="str">
            <v>Vendedor Tienda Temporal</v>
          </cell>
          <cell r="E986">
            <v>42492</v>
          </cell>
          <cell r="F986">
            <v>233.45</v>
          </cell>
          <cell r="G986" t="str">
            <v>HOGAR</v>
          </cell>
        </row>
        <row r="986">
          <cell r="J986">
            <v>35554</v>
          </cell>
          <cell r="K986" t="str">
            <v>TEGUCIGALPA MIRAFLORES-COMISIONES SEMANAL</v>
          </cell>
          <cell r="L986" t="str">
            <v>F</v>
          </cell>
          <cell r="M986" t="str">
            <v>Col El Rincón   Tegucigalpa</v>
          </cell>
          <cell r="N986" t="str">
            <v>0801-1997-10919</v>
          </cell>
          <cell r="O986" t="str">
            <v>9765-1939</v>
          </cell>
        </row>
        <row r="986">
          <cell r="Q986" t="str">
            <v>200-02-10</v>
          </cell>
        </row>
        <row r="987">
          <cell r="B987">
            <v>4931</v>
          </cell>
          <cell r="C987" t="str">
            <v>Leyla Damaris Contreras Sanchez</v>
          </cell>
        </row>
        <row r="987">
          <cell r="E987">
            <v>42492</v>
          </cell>
          <cell r="F987">
            <v>233.45</v>
          </cell>
        </row>
        <row r="987">
          <cell r="J987">
            <v>34135</v>
          </cell>
          <cell r="K987" t="str">
            <v>TEGUCIGALPA MIRAFLORES-COMISIONES SEMANAL</v>
          </cell>
          <cell r="L987" t="str">
            <v>F</v>
          </cell>
          <cell r="M987" t="str">
            <v>Col. Nueva Suyapa Luterana Luterana Tegucigalpa</v>
          </cell>
          <cell r="N987" t="str">
            <v>0801-1993-23011</v>
          </cell>
          <cell r="O987" t="str">
            <v>3218-3818</v>
          </cell>
        </row>
        <row r="988">
          <cell r="B988">
            <v>4932</v>
          </cell>
          <cell r="C988" t="str">
            <v>Azaria Share López Lozano</v>
          </cell>
          <cell r="D988" t="str">
            <v>Vendedor Tienda Temporal</v>
          </cell>
          <cell r="E988">
            <v>42492</v>
          </cell>
          <cell r="F988">
            <v>233.45</v>
          </cell>
          <cell r="G988" t="str">
            <v>HOGAR</v>
          </cell>
          <cell r="H988" t="str">
            <v>Eder Alberto  Escalante  Lopez</v>
          </cell>
        </row>
        <row r="988">
          <cell r="J988">
            <v>33489</v>
          </cell>
          <cell r="K988" t="str">
            <v>TEGUCIGALPA METROMALL-COMISIONES SEMANAL</v>
          </cell>
          <cell r="L988" t="str">
            <v>F</v>
          </cell>
          <cell r="M988" t="str">
            <v>Col Centro America Casa 3. Blq L Casa 3. Blq L Tegucigalpa</v>
          </cell>
          <cell r="N988" t="str">
            <v>0801-1991-24681</v>
          </cell>
          <cell r="O988" t="str">
            <v>9665-1641</v>
          </cell>
        </row>
        <row r="988">
          <cell r="Q988" t="str">
            <v>200-03-10</v>
          </cell>
        </row>
        <row r="989">
          <cell r="B989">
            <v>4933</v>
          </cell>
          <cell r="C989" t="str">
            <v>Rossy Gisela Sevilla  Alonzo</v>
          </cell>
          <cell r="D989" t="str">
            <v>Asistente de Mercadeo</v>
          </cell>
          <cell r="E989">
            <v>42492</v>
          </cell>
          <cell r="F989">
            <v>15000</v>
          </cell>
          <cell r="G989" t="str">
            <v>MERCADEO</v>
          </cell>
        </row>
        <row r="989">
          <cell r="J989">
            <v>33124</v>
          </cell>
          <cell r="K989" t="str">
            <v>TEGUCIGALPA MIRAFLORES -ADMINISTRACION</v>
          </cell>
          <cell r="L989" t="str">
            <v>F</v>
          </cell>
          <cell r="M989" t="str">
            <v>Lomas de Tocontin Calle 1512 Calle 1512 Tegucigalpa</v>
          </cell>
          <cell r="N989" t="str">
            <v>0801-1991-00142</v>
          </cell>
          <cell r="O989" t="str">
            <v>2234-4176</v>
          </cell>
        </row>
        <row r="989">
          <cell r="Q989" t="str">
            <v>200-02-02</v>
          </cell>
        </row>
        <row r="990">
          <cell r="B990">
            <v>4934</v>
          </cell>
          <cell r="C990" t="str">
            <v>Pamela Alejandra Laguna  Yacaman</v>
          </cell>
        </row>
        <row r="990">
          <cell r="E990">
            <v>42492</v>
          </cell>
        </row>
        <row r="990">
          <cell r="J990">
            <v>34238</v>
          </cell>
          <cell r="K990" t="str">
            <v>CONSULTORES EXTERNOS</v>
          </cell>
          <cell r="L990" t="str">
            <v>F</v>
          </cell>
          <cell r="M990" t="str">
            <v>Col. Felipe Zelaya, 3 Calle, Bloque 26, Casa #9   San Pedro Sula, S.E.</v>
          </cell>
          <cell r="N990" t="str">
            <v>0501-1993-11346</v>
          </cell>
          <cell r="O990" t="str">
            <v>9947-3541</v>
          </cell>
        </row>
        <row r="991">
          <cell r="B991">
            <v>4936</v>
          </cell>
          <cell r="C991" t="str">
            <v>Carlos  Roberto  Alvarez Turcios</v>
          </cell>
          <cell r="D991" t="str">
            <v>Empacador Temporal FSM</v>
          </cell>
          <cell r="E991">
            <v>42492</v>
          </cell>
          <cell r="F991">
            <v>14248.8</v>
          </cell>
          <cell r="G991" t="str">
            <v>PUNTOS DE VENTA</v>
          </cell>
          <cell r="H991" t="str">
            <v>Karen Nohelia Romero  Aquino</v>
          </cell>
        </row>
        <row r="991">
          <cell r="J991">
            <v>34324</v>
          </cell>
          <cell r="K991" t="str">
            <v>SAN PEDRO SULA-TEMPORAL</v>
          </cell>
          <cell r="L991" t="str">
            <v>M</v>
          </cell>
          <cell r="M991" t="str">
            <v>Col. El Limonar, Calle 2, 2 Avenida, Bloque 2   San Pedro Sula, S.O.</v>
          </cell>
          <cell r="N991" t="str">
            <v>1517-1994-00108</v>
          </cell>
          <cell r="O991" t="str">
            <v>9815-8056</v>
          </cell>
        </row>
        <row r="991">
          <cell r="Q991" t="str">
            <v>200-01-13</v>
          </cell>
        </row>
        <row r="992">
          <cell r="B992">
            <v>4937</v>
          </cell>
          <cell r="C992" t="str">
            <v>Saymon Ricardo  Alvarado  Bueso</v>
          </cell>
          <cell r="D992" t="str">
            <v>Empacador Temporal FSM</v>
          </cell>
          <cell r="E992">
            <v>42492</v>
          </cell>
          <cell r="F992">
            <v>14248.8</v>
          </cell>
          <cell r="G992" t="str">
            <v>PUNTOS DE VENTA</v>
          </cell>
          <cell r="H992" t="str">
            <v>Karen Nohelia Romero  Aquino</v>
          </cell>
        </row>
        <row r="992">
          <cell r="J992">
            <v>32301</v>
          </cell>
          <cell r="K992" t="str">
            <v>SAN PEDRO SULA-TEMPORAL</v>
          </cell>
          <cell r="L992" t="str">
            <v>M</v>
          </cell>
          <cell r="M992" t="str">
            <v>Col. Las Vegas, 10 Calle, 14 Ave, Casa#1402   San Pedro Sula, S.E.</v>
          </cell>
          <cell r="N992" t="str">
            <v>0501-1988-06211</v>
          </cell>
          <cell r="O992" t="str">
            <v>9578-9731</v>
          </cell>
        </row>
        <row r="992">
          <cell r="Q992" t="str">
            <v>200-01-13</v>
          </cell>
        </row>
        <row r="993">
          <cell r="B993">
            <v>4938</v>
          </cell>
          <cell r="C993" t="str">
            <v>Andy  Jafeth  Garcia Diaz</v>
          </cell>
          <cell r="D993" t="str">
            <v>Empacador Temporal FSM</v>
          </cell>
          <cell r="E993">
            <v>42492</v>
          </cell>
          <cell r="F993">
            <v>14248.8</v>
          </cell>
          <cell r="G993" t="str">
            <v>PUNTOS DE VENTA</v>
          </cell>
          <cell r="H993" t="str">
            <v>Karen Nohelia Romero  Aquino</v>
          </cell>
        </row>
        <row r="993">
          <cell r="J993">
            <v>35371</v>
          </cell>
          <cell r="K993" t="str">
            <v>SAN PEDRO SULA-TEMPORAL</v>
          </cell>
          <cell r="L993" t="str">
            <v>M</v>
          </cell>
          <cell r="M993" t="str">
            <v>Col. Celeo Gonzales, 1 Calle, 1 Ave, Casa#8   San Pedro Sula, S.E.</v>
          </cell>
          <cell r="N993" t="str">
            <v>0512-1996-02582</v>
          </cell>
          <cell r="O993" t="str">
            <v>9773-8002</v>
          </cell>
        </row>
        <row r="993">
          <cell r="Q993" t="str">
            <v>200-01-13</v>
          </cell>
        </row>
        <row r="994">
          <cell r="B994">
            <v>4939</v>
          </cell>
          <cell r="C994" t="str">
            <v>Julian Orlando Dubon  Meza</v>
          </cell>
          <cell r="D994" t="str">
            <v>Empacador Temporal FSM</v>
          </cell>
          <cell r="E994">
            <v>42492</v>
          </cell>
          <cell r="F994">
            <v>14248.8</v>
          </cell>
          <cell r="G994" t="str">
            <v>PUNTOS DE VENTA</v>
          </cell>
          <cell r="H994" t="str">
            <v>Karen Nohelia Romero  Aquino</v>
          </cell>
        </row>
        <row r="994">
          <cell r="J994">
            <v>34491</v>
          </cell>
          <cell r="K994" t="str">
            <v>SAN PEDRO SULA SAN FERNANDO-COMISIONES SEMANAL</v>
          </cell>
          <cell r="L994" t="str">
            <v>M</v>
          </cell>
          <cell r="M994" t="str">
            <v>Col. Nuevo San Juan, Casa H 18   San Pedro Sula, S.O.</v>
          </cell>
          <cell r="N994" t="str">
            <v>0512-1994-01326</v>
          </cell>
          <cell r="O994" t="str">
            <v>9705-6559</v>
          </cell>
        </row>
        <row r="994">
          <cell r="Q994" t="str">
            <v>200-01-13</v>
          </cell>
        </row>
        <row r="995">
          <cell r="B995">
            <v>4940</v>
          </cell>
          <cell r="C995" t="str">
            <v>Kathia Michelle Chirinos Martinez</v>
          </cell>
          <cell r="D995" t="str">
            <v>Cajera Temporal</v>
          </cell>
          <cell r="E995">
            <v>42492</v>
          </cell>
          <cell r="F995">
            <v>9338.21</v>
          </cell>
          <cell r="G995" t="str">
            <v>PUNTOS DE VENTA</v>
          </cell>
          <cell r="H995" t="str">
            <v>Karen Nohelia Romero  Aquino</v>
          </cell>
        </row>
        <row r="995">
          <cell r="J995">
            <v>35416</v>
          </cell>
          <cell r="K995" t="str">
            <v>SAN PEDRO SULA-TEMPORAL</v>
          </cell>
          <cell r="L995" t="str">
            <v>F</v>
          </cell>
          <cell r="M995" t="str">
            <v>Col. El Carmen, 2 Calle, Casa#30   </v>
          </cell>
          <cell r="N995" t="str">
            <v>0501-1996-13905</v>
          </cell>
          <cell r="O995" t="str">
            <v>9641-7904</v>
          </cell>
        </row>
        <row r="995">
          <cell r="Q995" t="str">
            <v>200-01-13</v>
          </cell>
        </row>
        <row r="996">
          <cell r="B996">
            <v>4942</v>
          </cell>
          <cell r="C996" t="str">
            <v>Elsy  Mariely  Valladares Guevara</v>
          </cell>
        </row>
        <row r="996">
          <cell r="E996">
            <v>42492</v>
          </cell>
          <cell r="F996">
            <v>14248.8</v>
          </cell>
        </row>
        <row r="996">
          <cell r="J996">
            <v>34678</v>
          </cell>
          <cell r="K996" t="str">
            <v>SAN PEDRO SULA-TEMPORAL</v>
          </cell>
          <cell r="L996" t="str">
            <v>F</v>
          </cell>
          <cell r="M996" t="str">
            <v>Col. Reparto Lempira, 27 Calle,  Casa#18, Bloque 3   San Pedro Sula, S.O.</v>
          </cell>
          <cell r="N996" t="str">
            <v>0501-1994-12369</v>
          </cell>
          <cell r="O996" t="str">
            <v>2559-8531</v>
          </cell>
        </row>
        <row r="997">
          <cell r="B997">
            <v>4943</v>
          </cell>
          <cell r="C997" t="str">
            <v>Daniela Abigail Motiño Rodriguez</v>
          </cell>
          <cell r="D997" t="str">
            <v>Cajera Temporal</v>
          </cell>
          <cell r="E997">
            <v>42492</v>
          </cell>
          <cell r="F997">
            <v>9338.21</v>
          </cell>
          <cell r="G997" t="str">
            <v>PUNTOS DE VENTA</v>
          </cell>
          <cell r="H997" t="str">
            <v>Karen Nohelia Romero  Aquino</v>
          </cell>
        </row>
        <row r="997">
          <cell r="J997">
            <v>35426</v>
          </cell>
          <cell r="K997" t="str">
            <v>SAN PEDRO SULA-TEMPORAL</v>
          </cell>
          <cell r="L997" t="str">
            <v>F</v>
          </cell>
          <cell r="M997" t="str">
            <v>Col. Sandoval Sorto, Casa#8, Bloque 8   San Pedro Sula, S.O.</v>
          </cell>
          <cell r="N997" t="str">
            <v>0501-1997-15834</v>
          </cell>
          <cell r="O997" t="str">
            <v>8786-2785</v>
          </cell>
        </row>
        <row r="997">
          <cell r="Q997" t="str">
            <v>200-01-13</v>
          </cell>
        </row>
        <row r="998">
          <cell r="B998">
            <v>4944</v>
          </cell>
          <cell r="C998" t="str">
            <v>Karen Abigail Nuñez  Perez</v>
          </cell>
          <cell r="D998" t="str">
            <v>Cajera Temporal</v>
          </cell>
          <cell r="E998">
            <v>42492</v>
          </cell>
          <cell r="F998">
            <v>9338.21</v>
          </cell>
          <cell r="G998" t="str">
            <v>PUNTOS DE VENTA</v>
          </cell>
          <cell r="H998" t="str">
            <v>Karen Nohelia Romero  Aquino</v>
          </cell>
        </row>
        <row r="998">
          <cell r="J998">
            <v>34442</v>
          </cell>
          <cell r="K998" t="str">
            <v>SAN PEDRO SULA-TEMPORAL</v>
          </cell>
          <cell r="L998" t="str">
            <v>F</v>
          </cell>
          <cell r="M998" t="str">
            <v>Col. Villa Ernestina, 27 Calle, 30 Ave, Casa# 9, Bloque 3   San Pedro Sula, S.O.</v>
          </cell>
          <cell r="N998" t="str">
            <v>0501-1994-06706</v>
          </cell>
          <cell r="O998" t="str">
            <v>8847-6058</v>
          </cell>
        </row>
        <row r="998">
          <cell r="Q998" t="str">
            <v>200-01-13</v>
          </cell>
        </row>
        <row r="999">
          <cell r="B999">
            <v>4946</v>
          </cell>
          <cell r="C999" t="str">
            <v>Brenda Xiomara Vijil Lara</v>
          </cell>
          <cell r="D999" t="str">
            <v>Cajera Temporal</v>
          </cell>
          <cell r="E999">
            <v>42492</v>
          </cell>
          <cell r="F999">
            <v>9338.21</v>
          </cell>
          <cell r="G999" t="str">
            <v>PUNTOS DE VENTA</v>
          </cell>
          <cell r="H999" t="str">
            <v>Karen Nohelia Romero  Aquino</v>
          </cell>
        </row>
        <row r="999">
          <cell r="J999">
            <v>33947</v>
          </cell>
          <cell r="K999" t="str">
            <v>SAN PEDRO SULA-TEMPORAL</v>
          </cell>
          <cell r="L999" t="str">
            <v>F</v>
          </cell>
          <cell r="M999" t="str">
            <v>Col. Luis Velasquez, Calle 1, Casa#72   San Pedro Sula, S.E.</v>
          </cell>
          <cell r="N999" t="str">
            <v>0501-1992-13080</v>
          </cell>
          <cell r="O999" t="str">
            <v>9726-1116</v>
          </cell>
        </row>
        <row r="999">
          <cell r="Q999" t="str">
            <v>200-01-13</v>
          </cell>
        </row>
        <row r="1000">
          <cell r="B1000">
            <v>4947</v>
          </cell>
          <cell r="C1000" t="str">
            <v>Jossie Aylin Rodriguez Pavon</v>
          </cell>
          <cell r="D1000" t="str">
            <v>Cajera Temporal</v>
          </cell>
          <cell r="E1000">
            <v>42492</v>
          </cell>
          <cell r="F1000">
            <v>9338.21</v>
          </cell>
          <cell r="G1000" t="str">
            <v>PUNTOS DE VENTA</v>
          </cell>
          <cell r="H1000" t="str">
            <v>Karen Nohelia Romero  Aquino</v>
          </cell>
        </row>
        <row r="1000">
          <cell r="J1000">
            <v>35346</v>
          </cell>
          <cell r="K1000" t="str">
            <v>SAN PEDRO SULA-TEMPORAL</v>
          </cell>
          <cell r="L1000" t="str">
            <v>F</v>
          </cell>
          <cell r="M1000" t="str">
            <v>Bo. Barandillas, 11 y 12 Calle, 7 Ave, Sector la Granja   San Pedro Sula, S.E.</v>
          </cell>
          <cell r="N1000" t="str">
            <v>0501-1996-11488</v>
          </cell>
          <cell r="O1000" t="str">
            <v>2550-4538</v>
          </cell>
        </row>
        <row r="1000">
          <cell r="Q1000" t="str">
            <v>200-01-13</v>
          </cell>
        </row>
        <row r="1001">
          <cell r="B1001">
            <v>4948</v>
          </cell>
          <cell r="C1001" t="str">
            <v>Geisel Merary Dubon</v>
          </cell>
          <cell r="D1001" t="str">
            <v>Vendedor Tienda Temporal</v>
          </cell>
          <cell r="E1001">
            <v>42492</v>
          </cell>
          <cell r="F1001">
            <v>200</v>
          </cell>
          <cell r="G1001" t="str">
            <v>HOGAR</v>
          </cell>
          <cell r="H1001" t="str">
            <v>Ana Ruth Erazo Urquia</v>
          </cell>
        </row>
        <row r="1001">
          <cell r="J1001">
            <v>32914</v>
          </cell>
          <cell r="K1001" t="str">
            <v>SAN PEDRO SULA SAN FERNANDO-COMISIONES SEMANAL</v>
          </cell>
          <cell r="L1001" t="str">
            <v>F</v>
          </cell>
          <cell r="M1001" t="str">
            <v>Bo. Miguel Angel, Bloque 16, Casa#18   San Pedro Sula, S.E.</v>
          </cell>
          <cell r="N1001" t="str">
            <v>0401-1990-00166</v>
          </cell>
          <cell r="O1001" t="str">
            <v>94667101</v>
          </cell>
        </row>
        <row r="1001">
          <cell r="Q1001" t="str">
            <v>200-01-10</v>
          </cell>
        </row>
        <row r="1002">
          <cell r="B1002">
            <v>4949</v>
          </cell>
          <cell r="C1002" t="str">
            <v>Maryuri Iveth Fuentes Sanchez</v>
          </cell>
          <cell r="D1002" t="str">
            <v>Vendedor Tienda Temporal</v>
          </cell>
          <cell r="E1002">
            <v>42492</v>
          </cell>
          <cell r="F1002">
            <v>200</v>
          </cell>
          <cell r="G1002" t="str">
            <v>HOGAR</v>
          </cell>
          <cell r="H1002" t="str">
            <v>Ana Ruth Erazo Urquia</v>
          </cell>
        </row>
        <row r="1002">
          <cell r="J1002">
            <v>32633</v>
          </cell>
          <cell r="K1002" t="str">
            <v>SAN PEDRO SULA SAN FERNANDO-COMISIONES SEMANAL</v>
          </cell>
          <cell r="L1002" t="str">
            <v>F</v>
          </cell>
          <cell r="M1002" t="str">
            <v>Col. Nuevo San Juan, Casa C2, 2 Etapa   San Pedro Sula, S.E.</v>
          </cell>
          <cell r="N1002" t="str">
            <v>0512-1989-00639</v>
          </cell>
          <cell r="O1002" t="str">
            <v>9657-6509</v>
          </cell>
        </row>
        <row r="1002">
          <cell r="Q1002" t="str">
            <v>200-01-10</v>
          </cell>
        </row>
        <row r="1003">
          <cell r="B1003">
            <v>4950</v>
          </cell>
          <cell r="C1003" t="str">
            <v>Taydi Giselle  Reyes Rodriguez</v>
          </cell>
          <cell r="D1003" t="str">
            <v>Vendedor Tienda Temporal</v>
          </cell>
          <cell r="E1003">
            <v>42492</v>
          </cell>
          <cell r="F1003">
            <v>200</v>
          </cell>
          <cell r="G1003" t="str">
            <v>HOGAR</v>
          </cell>
          <cell r="H1003" t="str">
            <v>Ana Ruth Erazo Urquia</v>
          </cell>
        </row>
        <row r="1003">
          <cell r="J1003">
            <v>35380</v>
          </cell>
          <cell r="K1003" t="str">
            <v>SAN PEDRO SULA SAN FERNANDO-COMISIONES SEMANAL</v>
          </cell>
          <cell r="L1003" t="str">
            <v>F</v>
          </cell>
          <cell r="M1003" t="str">
            <v>Col. Santa Martha, 5 Calle, 4 Avenida, Sector El Carmen   </v>
          </cell>
          <cell r="N1003" t="str">
            <v>0501-1997-04098</v>
          </cell>
          <cell r="O1003" t="str">
            <v>9612-8165</v>
          </cell>
        </row>
        <row r="1003">
          <cell r="Q1003" t="str">
            <v>200-01-10</v>
          </cell>
        </row>
        <row r="1004">
          <cell r="B1004">
            <v>4951</v>
          </cell>
          <cell r="C1004" t="str">
            <v>Maryury Yamileth  Larios  Izahola</v>
          </cell>
          <cell r="D1004" t="str">
            <v>Vendedor Tienda Temporal</v>
          </cell>
          <cell r="E1004">
            <v>42492</v>
          </cell>
          <cell r="F1004">
            <v>200</v>
          </cell>
          <cell r="G1004" t="str">
            <v>HOGAR</v>
          </cell>
          <cell r="H1004" t="str">
            <v>Ana Ruth Erazo Urquia</v>
          </cell>
        </row>
        <row r="1004">
          <cell r="J1004">
            <v>35490</v>
          </cell>
          <cell r="K1004" t="str">
            <v>SAN PEDRO SULA SAN FERNANDO-COMISIONES SEMANAL</v>
          </cell>
          <cell r="L1004" t="str">
            <v>F</v>
          </cell>
          <cell r="M1004" t="str">
            <v>Col. Universal, 5 Calle, 19 Ave, Bloque 8, Casa# 9   San Pedro Sula, S.O.</v>
          </cell>
          <cell r="N1004" t="str">
            <v>0501-1997-03745</v>
          </cell>
        </row>
        <row r="1004">
          <cell r="Q1004" t="str">
            <v>200-01-10</v>
          </cell>
        </row>
        <row r="1005">
          <cell r="B1005">
            <v>4952</v>
          </cell>
          <cell r="C1005" t="str">
            <v>Rosa Angelica  Erazo Cruz</v>
          </cell>
          <cell r="D1005" t="str">
            <v>Vendedor Tienda Temporal</v>
          </cell>
          <cell r="E1005">
            <v>42492</v>
          </cell>
          <cell r="F1005">
            <v>200</v>
          </cell>
          <cell r="G1005" t="str">
            <v>HOGAR</v>
          </cell>
          <cell r="H1005" t="str">
            <v>Ana Ruth Erazo Urquia</v>
          </cell>
        </row>
        <row r="1005">
          <cell r="J1005">
            <v>34685</v>
          </cell>
          <cell r="K1005" t="str">
            <v>SAN PEDRO SULA SAN FERNANDO-COMISIONES SEMANAL</v>
          </cell>
          <cell r="L1005" t="str">
            <v>F</v>
          </cell>
          <cell r="M1005" t="str">
            <v>Col. Pineda, 2 Calle, Casa #35, 2 Sector, Bloque 2   San Pedro Sula, S.O.</v>
          </cell>
          <cell r="N1005" t="str">
            <v>0509-1995-00026</v>
          </cell>
          <cell r="O1005" t="str">
            <v>9505-9756</v>
          </cell>
        </row>
        <row r="1005">
          <cell r="Q1005" t="str">
            <v>200-01-10</v>
          </cell>
        </row>
        <row r="1006">
          <cell r="B1006">
            <v>4953</v>
          </cell>
          <cell r="C1006" t="str">
            <v>Ruth  Sarai  Medina Banegas</v>
          </cell>
          <cell r="D1006" t="str">
            <v>Vendedor Tienda Temporal</v>
          </cell>
          <cell r="E1006">
            <v>42492</v>
          </cell>
          <cell r="F1006">
            <v>200</v>
          </cell>
          <cell r="G1006" t="str">
            <v>HOGAR</v>
          </cell>
          <cell r="H1006" t="str">
            <v>Ana Ruth Erazo Urquia</v>
          </cell>
        </row>
        <row r="1006">
          <cell r="J1006">
            <v>34262</v>
          </cell>
          <cell r="K1006" t="str">
            <v>SAN PEDRO SULA SAN FERNANDO-COMISIONES SEMANAL</v>
          </cell>
          <cell r="L1006" t="str">
            <v>F</v>
          </cell>
          <cell r="M1006" t="str">
            <v>Col. San Roberto Sula, 15 Calle   San Pedro Sula, S.E.</v>
          </cell>
          <cell r="N1006" t="str">
            <v>0511-1994-00377</v>
          </cell>
          <cell r="O1006" t="str">
            <v>9807-5806</v>
          </cell>
        </row>
        <row r="1006">
          <cell r="Q1006" t="str">
            <v>200-01-10</v>
          </cell>
        </row>
        <row r="1007">
          <cell r="B1007">
            <v>4954</v>
          </cell>
          <cell r="C1007" t="str">
            <v>Javier Armando Leiva Ramos</v>
          </cell>
          <cell r="D1007" t="str">
            <v>Vendedor Tienda Temporal</v>
          </cell>
          <cell r="E1007">
            <v>42492</v>
          </cell>
          <cell r="F1007">
            <v>200</v>
          </cell>
          <cell r="G1007" t="str">
            <v>HOGAR</v>
          </cell>
          <cell r="H1007" t="str">
            <v>Ana Ruth Erazo Urquia</v>
          </cell>
        </row>
        <row r="1007">
          <cell r="J1007">
            <v>34436</v>
          </cell>
          <cell r="K1007" t="str">
            <v>SAN PEDRO SULA SAN FERNANDO-COMISIONES SEMANAL</v>
          </cell>
          <cell r="L1007" t="str">
            <v>M</v>
          </cell>
          <cell r="M1007" t="str">
            <v>Col. Nueva Inversion, Casa#21, Bloque 29   San Pedro Sula, S.E.</v>
          </cell>
          <cell r="N1007" t="str">
            <v>0507-1994-00258</v>
          </cell>
          <cell r="O1007" t="str">
            <v>9491-8909</v>
          </cell>
        </row>
        <row r="1007">
          <cell r="Q1007" t="str">
            <v>200-01-10</v>
          </cell>
        </row>
        <row r="1008">
          <cell r="B1008">
            <v>4955</v>
          </cell>
          <cell r="C1008" t="str">
            <v>Yessenia  Yolanda Aguilera Lopez</v>
          </cell>
          <cell r="D1008" t="str">
            <v>Vendedor Tienda Temporal</v>
          </cell>
          <cell r="E1008">
            <v>42492</v>
          </cell>
          <cell r="F1008">
            <v>200</v>
          </cell>
          <cell r="G1008" t="str">
            <v>ELECTRO</v>
          </cell>
          <cell r="H1008" t="str">
            <v>Luis  Fernando Iraheta Morales</v>
          </cell>
        </row>
        <row r="1008">
          <cell r="J1008">
            <v>31475</v>
          </cell>
          <cell r="K1008" t="str">
            <v>SAN PEDRO SULA SAN FERNANDO-COMISIONES SEMANAL</v>
          </cell>
          <cell r="L1008" t="str">
            <v>F</v>
          </cell>
          <cell r="M1008" t="str">
            <v>Bo. Barandillas,8 y 9 Calle, 6 Avenida, Casa# 856   San Pedro Sula, S.O.</v>
          </cell>
          <cell r="N1008" t="str">
            <v>1701-1986-00535</v>
          </cell>
          <cell r="O1008" t="str">
            <v>3303-0757</v>
          </cell>
        </row>
        <row r="1008">
          <cell r="Q1008" t="str">
            <v>200-01-11</v>
          </cell>
        </row>
        <row r="1009">
          <cell r="B1009">
            <v>4956</v>
          </cell>
          <cell r="C1009" t="str">
            <v>Claudia  Celeste Mayorga Archaga</v>
          </cell>
          <cell r="D1009" t="str">
            <v>Vendedor Tienda Temporal</v>
          </cell>
          <cell r="E1009">
            <v>42492</v>
          </cell>
          <cell r="F1009">
            <v>200</v>
          </cell>
          <cell r="G1009" t="str">
            <v>MODA Y DEPORTES</v>
          </cell>
          <cell r="H1009" t="str">
            <v>Ingrid Johely Hernandez  Orellana</v>
          </cell>
        </row>
        <row r="1009">
          <cell r="J1009">
            <v>34711</v>
          </cell>
          <cell r="K1009" t="str">
            <v>SAN PEDRO SULA SAN FERNANDO-COMISIONES SEMANAL</v>
          </cell>
          <cell r="L1009" t="str">
            <v>F</v>
          </cell>
          <cell r="M1009" t="str">
            <v>Col. Pineda 2, 6 Calle, Sector La Lima, Casa#504   </v>
          </cell>
          <cell r="N1009" t="str">
            <v>0824-1995-00043</v>
          </cell>
          <cell r="O1009" t="str">
            <v>9921-2689</v>
          </cell>
        </row>
        <row r="1009">
          <cell r="Q1009" t="str">
            <v>200-01-12</v>
          </cell>
        </row>
        <row r="1010">
          <cell r="B1010">
            <v>4959</v>
          </cell>
          <cell r="C1010" t="str">
            <v>Kency  Fabiola Lezama Rocha</v>
          </cell>
          <cell r="D1010" t="str">
            <v>Vendedor Tienda Temporal</v>
          </cell>
          <cell r="E1010">
            <v>42492</v>
          </cell>
          <cell r="F1010">
            <v>200</v>
          </cell>
          <cell r="G1010" t="str">
            <v>ELECTRO</v>
          </cell>
          <cell r="H1010" t="str">
            <v>Luis  Fernando Iraheta Morales</v>
          </cell>
        </row>
        <row r="1010">
          <cell r="J1010">
            <v>35165</v>
          </cell>
          <cell r="K1010" t="str">
            <v>SAN PEDRO SULA SAN FERNANDO-COMISIONES SEMANAL</v>
          </cell>
          <cell r="L1010" t="str">
            <v>F</v>
          </cell>
          <cell r="M1010" t="str">
            <v>Col. Guillen, Sector Olimpico, Casa#12   San Pedro Sula, S.O.</v>
          </cell>
          <cell r="N1010" t="str">
            <v>0512-1996-01062</v>
          </cell>
          <cell r="O1010" t="str">
            <v>9883-3082</v>
          </cell>
        </row>
        <row r="1010">
          <cell r="Q1010" t="str">
            <v>200-01-11</v>
          </cell>
        </row>
        <row r="1011">
          <cell r="B1011">
            <v>4960</v>
          </cell>
          <cell r="C1011" t="str">
            <v>Vilma Aracely Posadas Polanco</v>
          </cell>
          <cell r="D1011" t="str">
            <v>Vendedor Tienda Temporal</v>
          </cell>
          <cell r="E1011">
            <v>42492</v>
          </cell>
          <cell r="F1011">
            <v>233.45</v>
          </cell>
          <cell r="G1011" t="str">
            <v>ELECTRO</v>
          </cell>
          <cell r="H1011" t="str">
            <v>Karla Patricia Ortega Pineda</v>
          </cell>
        </row>
        <row r="1011">
          <cell r="J1011">
            <v>33102</v>
          </cell>
          <cell r="K1011" t="str">
            <v>SAN PEDRO SULA PEDREGAL-COMISIONES SEMANAL</v>
          </cell>
          <cell r="L1011" t="str">
            <v>F</v>
          </cell>
          <cell r="M1011" t="str">
            <v>Col. Aurora, 4 Calle, 13 y 14 Ave, Casa#112   San Pedro Sula, S.O.</v>
          </cell>
          <cell r="N1011" t="str">
            <v>1804-2005-02792</v>
          </cell>
          <cell r="O1011" t="str">
            <v>9584-6778</v>
          </cell>
        </row>
        <row r="1011">
          <cell r="Q1011" t="str">
            <v>200-04-11</v>
          </cell>
        </row>
        <row r="1012">
          <cell r="B1012">
            <v>4961</v>
          </cell>
          <cell r="C1012" t="str">
            <v>Nancy  Patricia Guzman Sarmiento</v>
          </cell>
          <cell r="D1012" t="str">
            <v>Vendedor Tienda Temporal</v>
          </cell>
          <cell r="E1012">
            <v>42492</v>
          </cell>
          <cell r="F1012">
            <v>233.45</v>
          </cell>
          <cell r="G1012" t="str">
            <v>ELECTRO</v>
          </cell>
          <cell r="H1012" t="str">
            <v>Karla Patricia Ortega Pineda</v>
          </cell>
        </row>
        <row r="1012">
          <cell r="J1012">
            <v>35393</v>
          </cell>
          <cell r="K1012" t="str">
            <v>SAN PEDRO SULA PEDREGAL-COMISIONES SEMANAL</v>
          </cell>
          <cell r="L1012" t="str">
            <v>F</v>
          </cell>
          <cell r="M1012" t="str">
            <v>Col. 12 Calle, 11 y 12 Avenida, Casa # 1022   San Pedro Sula, S.O.</v>
          </cell>
          <cell r="N1012" t="str">
            <v>0512-1997-00097</v>
          </cell>
          <cell r="O1012" t="str">
            <v>9632-8712</v>
          </cell>
        </row>
        <row r="1012">
          <cell r="Q1012" t="str">
            <v>200-04-11</v>
          </cell>
        </row>
        <row r="1013">
          <cell r="B1013">
            <v>4962</v>
          </cell>
          <cell r="C1013" t="str">
            <v>Jose Antonio Meraz Enamorado</v>
          </cell>
          <cell r="D1013" t="str">
            <v>Vendedor Tienda Temporal</v>
          </cell>
          <cell r="E1013">
            <v>42492</v>
          </cell>
          <cell r="F1013">
            <v>233.45</v>
          </cell>
          <cell r="G1013" t="str">
            <v>HOGAR</v>
          </cell>
          <cell r="H1013" t="str">
            <v>Karla Patricia Ortega Pineda</v>
          </cell>
        </row>
        <row r="1013">
          <cell r="J1013">
            <v>34827</v>
          </cell>
          <cell r="K1013" t="str">
            <v>SAN PEDRO SULA PEDREGAL-COMISIONES SEMANAL</v>
          </cell>
          <cell r="L1013" t="str">
            <v>M</v>
          </cell>
          <cell r="M1013" t="str">
            <v>Col. Satelite, Sector 2, Bloque 6, Casa#16   San Pedro Sula, S.E.</v>
          </cell>
          <cell r="N1013" t="str">
            <v>0501-1995-04661</v>
          </cell>
          <cell r="O1013" t="str">
            <v>8861-1933</v>
          </cell>
        </row>
        <row r="1013">
          <cell r="Q1013" t="str">
            <v>200-04-10</v>
          </cell>
        </row>
        <row r="1014">
          <cell r="B1014">
            <v>4963</v>
          </cell>
          <cell r="C1014" t="str">
            <v>Sayda Gabriela Urbina Ortega</v>
          </cell>
          <cell r="D1014" t="str">
            <v>Vendedor Tienda Temporal</v>
          </cell>
          <cell r="E1014">
            <v>42492</v>
          </cell>
          <cell r="F1014">
            <v>233.45</v>
          </cell>
          <cell r="G1014" t="str">
            <v>HOGAR</v>
          </cell>
          <cell r="H1014" t="str">
            <v>Karla Patricia Ortega Pineda</v>
          </cell>
        </row>
        <row r="1014">
          <cell r="J1014">
            <v>32425</v>
          </cell>
          <cell r="K1014" t="str">
            <v>SAN PEDRO SULA PEDREGAL-COMISIONES SEMANAL</v>
          </cell>
          <cell r="L1014" t="str">
            <v>F</v>
          </cell>
          <cell r="M1014" t="str">
            <v>Col. Santa Marta, 1 Calle, 2 Avenida, Bloque 5, Casa 7   San Pedro Sula, S.E.</v>
          </cell>
          <cell r="N1014" t="str">
            <v>0501-1988-09820</v>
          </cell>
          <cell r="O1014" t="str">
            <v>9554-0676</v>
          </cell>
        </row>
        <row r="1014">
          <cell r="Q1014" t="str">
            <v>200-04-10</v>
          </cell>
        </row>
        <row r="1015">
          <cell r="B1015">
            <v>4964</v>
          </cell>
          <cell r="C1015" t="str">
            <v>Brian Said Tabora Medina</v>
          </cell>
          <cell r="D1015" t="str">
            <v>Vendedor Tienda Temporal</v>
          </cell>
          <cell r="E1015">
            <v>42492</v>
          </cell>
          <cell r="F1015">
            <v>233.45</v>
          </cell>
          <cell r="G1015" t="str">
            <v>ELECTRO</v>
          </cell>
          <cell r="H1015" t="str">
            <v>Carlos  Edgardo Mencias Membreño</v>
          </cell>
        </row>
        <row r="1015">
          <cell r="J1015">
            <v>33917</v>
          </cell>
          <cell r="K1015" t="str">
            <v>SAN PEDRO SULA PEDREGAL-COMISIONES SEMANAL</v>
          </cell>
          <cell r="L1015" t="str">
            <v>M</v>
          </cell>
          <cell r="M1015" t="str">
            <v>Col. Primavera, 22 Calle, Casa# 1 Bloque 1   San Pedro Sula, N.O.</v>
          </cell>
          <cell r="N1015" t="str">
            <v>0501-1992-12947</v>
          </cell>
          <cell r="O1015" t="str">
            <v>9733-9578</v>
          </cell>
        </row>
        <row r="1015">
          <cell r="Q1015" t="str">
            <v>200-04-11</v>
          </cell>
        </row>
        <row r="1016">
          <cell r="B1016">
            <v>4965</v>
          </cell>
          <cell r="C1016" t="str">
            <v>Gloria  Jaqueline Medina Benitez</v>
          </cell>
        </row>
        <row r="1016">
          <cell r="E1016">
            <v>42492</v>
          </cell>
          <cell r="F1016">
            <v>233.45</v>
          </cell>
        </row>
        <row r="1016">
          <cell r="J1016">
            <v>34669</v>
          </cell>
          <cell r="K1016" t="str">
            <v>SAN PEDRO SULA PEDREGAL-COMISIONES SEMANAL</v>
          </cell>
          <cell r="L1016" t="str">
            <v>F</v>
          </cell>
          <cell r="M1016" t="str">
            <v>Bo. Santa Anita, 1 Calle, 10 Avenida   San Pedro Sula, S.O.</v>
          </cell>
          <cell r="N1016" t="str">
            <v>0801-1995-14168</v>
          </cell>
          <cell r="O1016" t="str">
            <v>8790-0088</v>
          </cell>
        </row>
        <row r="1017">
          <cell r="B1017">
            <v>4966</v>
          </cell>
          <cell r="C1017" t="str">
            <v>Brayan Josue Garza Ayala</v>
          </cell>
        </row>
        <row r="1017">
          <cell r="E1017">
            <v>42492</v>
          </cell>
          <cell r="F1017">
            <v>233.45</v>
          </cell>
        </row>
        <row r="1017">
          <cell r="J1017">
            <v>35786</v>
          </cell>
          <cell r="K1017" t="str">
            <v>SAN PEDRO SULA PEDREGAL-COMISIONES SEMANAL</v>
          </cell>
          <cell r="L1017" t="str">
            <v>F</v>
          </cell>
          <cell r="M1017" t="str">
            <v>Col. El Rosario, Calle Principal, Casa#13, Bloque 2   San Pedro Sula, S.O.</v>
          </cell>
          <cell r="N1017" t="str">
            <v>0506-1998-01024</v>
          </cell>
          <cell r="O1017" t="str">
            <v>9748-9740</v>
          </cell>
        </row>
        <row r="1018">
          <cell r="B1018">
            <v>4967</v>
          </cell>
          <cell r="C1018" t="str">
            <v>Christhian Alberto Sanchez Garcia</v>
          </cell>
          <cell r="D1018" t="str">
            <v>Etiquetador Temporal</v>
          </cell>
          <cell r="E1018">
            <v>42492</v>
          </cell>
          <cell r="F1018">
            <v>9338.21</v>
          </cell>
          <cell r="G1018" t="str">
            <v>HOGAR</v>
          </cell>
          <cell r="H1018" t="str">
            <v>Roberto Ricardo Sammur  Nazal</v>
          </cell>
        </row>
        <row r="1018">
          <cell r="J1018">
            <v>34280</v>
          </cell>
          <cell r="K1018" t="str">
            <v>SAN PEDRO SULA-TEMPORAL PEDREGAL</v>
          </cell>
          <cell r="L1018" t="str">
            <v>M</v>
          </cell>
          <cell r="M1018" t="str">
            <v>Res. Las Cascadas, Sector Lopez, Casa #786   </v>
          </cell>
          <cell r="N1018" t="str">
            <v>0601-1993-04275</v>
          </cell>
          <cell r="O1018" t="str">
            <v>9753-6686</v>
          </cell>
        </row>
        <row r="1018">
          <cell r="Q1018" t="str">
            <v>200-04-10</v>
          </cell>
        </row>
        <row r="1019">
          <cell r="B1019">
            <v>4968</v>
          </cell>
          <cell r="C1019" t="str">
            <v>Josue Esau Talavera Hernandez</v>
          </cell>
          <cell r="D1019" t="str">
            <v>Etiquetador Temporal</v>
          </cell>
          <cell r="E1019">
            <v>42492</v>
          </cell>
          <cell r="F1019">
            <v>9338.21</v>
          </cell>
          <cell r="G1019" t="str">
            <v>HOGAR</v>
          </cell>
          <cell r="H1019" t="str">
            <v>Karla Patricia Ortega Pineda</v>
          </cell>
        </row>
        <row r="1019">
          <cell r="J1019">
            <v>34985</v>
          </cell>
          <cell r="K1019" t="str">
            <v>SAN PEDRO SULA-TEMPORAL PEDREGAL</v>
          </cell>
          <cell r="L1019" t="str">
            <v>M</v>
          </cell>
          <cell r="M1019" t="str">
            <v>Col. Juan Lindo, 8 Calle, 26 Ave, Casa#315   San Pedro Sula, N.O.</v>
          </cell>
          <cell r="N1019" t="str">
            <v>0501-1996-00459</v>
          </cell>
          <cell r="O1019" t="str">
            <v>8859-9808</v>
          </cell>
        </row>
        <row r="1019">
          <cell r="Q1019" t="str">
            <v>200-04-10</v>
          </cell>
        </row>
        <row r="1020">
          <cell r="B1020">
            <v>4969</v>
          </cell>
          <cell r="C1020" t="str">
            <v>Bayron  Perez Lopez</v>
          </cell>
          <cell r="D1020" t="str">
            <v>Etiquetador Temporal</v>
          </cell>
          <cell r="E1020">
            <v>42492</v>
          </cell>
          <cell r="F1020">
            <v>9338.21</v>
          </cell>
          <cell r="G1020" t="str">
            <v>HOGAR</v>
          </cell>
        </row>
        <row r="1020">
          <cell r="J1020">
            <v>34949</v>
          </cell>
          <cell r="K1020" t="str">
            <v>SAN PEDRO SULA-TEMPORAL</v>
          </cell>
          <cell r="L1020" t="str">
            <v>F</v>
          </cell>
          <cell r="M1020" t="str">
            <v>Col. Esquipulas, 17 Ave, 17 Calle, Casa#1   San Pedro Sula, S.E.</v>
          </cell>
          <cell r="N1020" t="str">
            <v>0423-1995-00088</v>
          </cell>
          <cell r="O1020" t="str">
            <v>3336-5035</v>
          </cell>
        </row>
        <row r="1020">
          <cell r="Q1020" t="str">
            <v>200-01-10</v>
          </cell>
        </row>
        <row r="1021">
          <cell r="B1021">
            <v>4970</v>
          </cell>
          <cell r="C1021" t="str">
            <v>Jose  Angel Carias Castillo</v>
          </cell>
          <cell r="D1021" t="str">
            <v>Etiquetador Temporal</v>
          </cell>
          <cell r="E1021">
            <v>42492</v>
          </cell>
          <cell r="F1021">
            <v>9338.21</v>
          </cell>
          <cell r="G1021" t="str">
            <v>HOGAR</v>
          </cell>
        </row>
        <row r="1021">
          <cell r="J1021">
            <v>34042</v>
          </cell>
          <cell r="K1021" t="str">
            <v>SAN PEDRO SULA-TEMPORAL</v>
          </cell>
          <cell r="L1021" t="str">
            <v>F</v>
          </cell>
          <cell r="M1021" t="str">
            <v>Col.  Esquipulas #2, 13 Calle, 15 Ave, Casa#8   San Pedro Sula, S.E.</v>
          </cell>
          <cell r="N1021" t="str">
            <v>0501-1993-09342</v>
          </cell>
          <cell r="O1021" t="str">
            <v>3319-8074</v>
          </cell>
        </row>
        <row r="1021">
          <cell r="Q1021" t="str">
            <v>200-01-10</v>
          </cell>
        </row>
        <row r="1022">
          <cell r="B1022">
            <v>4971</v>
          </cell>
          <cell r="C1022" t="str">
            <v>Frelyn Ismael Lemus Mendoza</v>
          </cell>
          <cell r="D1022" t="str">
            <v>Etiquetador Temporal</v>
          </cell>
          <cell r="E1022">
            <v>42492</v>
          </cell>
          <cell r="F1022">
            <v>9338.21</v>
          </cell>
          <cell r="G1022" t="str">
            <v>HOGAR</v>
          </cell>
        </row>
        <row r="1022">
          <cell r="J1022">
            <v>35820</v>
          </cell>
          <cell r="K1022" t="str">
            <v>SAN PEDRO SULA-TEMPORAL</v>
          </cell>
          <cell r="L1022" t="str">
            <v>M</v>
          </cell>
          <cell r="M1022" t="str">
            <v>Aldea El Carmen, 4 y 5 Calle, 6 Ave, Sector Las Colinas   </v>
          </cell>
          <cell r="N1022" t="str">
            <v>0501-1998-07028</v>
          </cell>
          <cell r="O1022" t="str">
            <v>3215-6729</v>
          </cell>
        </row>
        <row r="1022">
          <cell r="Q1022" t="str">
            <v>200-01-10</v>
          </cell>
        </row>
        <row r="1023">
          <cell r="B1023">
            <v>4972</v>
          </cell>
          <cell r="C1023" t="str">
            <v>Edin  Edgardo Vasquez Mejia</v>
          </cell>
          <cell r="D1023" t="str">
            <v>Etiquetador Temporal</v>
          </cell>
          <cell r="E1023">
            <v>42492</v>
          </cell>
          <cell r="F1023">
            <v>9338.21</v>
          </cell>
          <cell r="G1023" t="str">
            <v>LOGISTICA PEDREGAL</v>
          </cell>
          <cell r="H1023" t="str">
            <v>Angel Antonio  Rosales  Coello</v>
          </cell>
        </row>
        <row r="1023">
          <cell r="J1023">
            <v>35171</v>
          </cell>
          <cell r="K1023" t="str">
            <v>SAN PEDRO SULA-TEMPORAL PEDREGAL</v>
          </cell>
          <cell r="L1023" t="str">
            <v>M</v>
          </cell>
          <cell r="M1023" t="str">
            <v>Col. San Cristobal, 17 Calle, Avenida Junior, Casa#401   San Pedro Sula, S.E.</v>
          </cell>
          <cell r="N1023" t="str">
            <v>0507-1996-00531</v>
          </cell>
          <cell r="O1023" t="str">
            <v>9724-6505</v>
          </cell>
        </row>
        <row r="1023">
          <cell r="Q1023" t="str">
            <v>300-04-10</v>
          </cell>
          <cell r="R1023">
            <v>4868</v>
          </cell>
        </row>
        <row r="1033">
          <cell r="B1033">
            <v>1020</v>
          </cell>
        </row>
        <row r="1034">
          <cell r="B1034">
            <v>231</v>
          </cell>
        </row>
        <row r="1035">
          <cell r="B1035">
            <v>0.226470588235294</v>
          </cell>
        </row>
        <row r="1036">
          <cell r="B1036">
            <v>4886</v>
          </cell>
          <cell r="C1036" t="str">
            <v>Hedman  Onan  Vallejos  Cruz</v>
          </cell>
          <cell r="D1036" t="str">
            <v>Auxiliar de Inventarios Perpetuos Temporal</v>
          </cell>
          <cell r="E1036" t="str">
            <v>Pediente numero de cuenta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vot"/>
      <sheetName val="Sheet3"/>
      <sheetName val="Sheet6"/>
      <sheetName val="Sheet7"/>
      <sheetName val="DATOS"/>
      <sheetName val="Sheet2"/>
      <sheetName val="Sheet4"/>
      <sheetName val="Caso CD 13-06-2015"/>
      <sheetName val="Sheet1"/>
    </sheetNames>
    <sheetDataSet>
      <sheetData sheetId="0"/>
      <sheetData sheetId="1"/>
      <sheetData sheetId="2"/>
      <sheetData sheetId="3"/>
      <sheetData sheetId="4">
        <row r="3">
          <cell r="B3" t="str">
            <v>Codigo AX</v>
          </cell>
          <cell r="C3" t="str">
            <v>Nombre Completo</v>
          </cell>
          <cell r="D3" t="str">
            <v>Puesto</v>
          </cell>
          <cell r="E3" t="str">
            <v>Fecha Ingreso</v>
          </cell>
          <cell r="F3" t="str">
            <v>Sueldo</v>
          </cell>
          <cell r="G3" t="str">
            <v>Area o Departamento</v>
          </cell>
          <cell r="H3" t="str">
            <v>Reporta a</v>
          </cell>
          <cell r="I3" t="str">
            <v>Nivel</v>
          </cell>
          <cell r="J3" t="str">
            <v>Nacimiento</v>
          </cell>
          <cell r="K3" t="str">
            <v>Tipo de Nomina</v>
          </cell>
          <cell r="L3" t="str">
            <v>Sexo</v>
          </cell>
          <cell r="M3" t="str">
            <v>Direccion Exacta</v>
          </cell>
          <cell r="N3" t="str">
            <v>Identidad</v>
          </cell>
          <cell r="O3" t="str">
            <v>Telefono</v>
          </cell>
          <cell r="P3" t="str">
            <v>Mes</v>
          </cell>
          <cell r="Q3" t="str">
            <v>Organizacion</v>
          </cell>
          <cell r="R3" t="str">
            <v>Column1</v>
          </cell>
          <cell r="S3" t="str">
            <v>mes</v>
          </cell>
        </row>
        <row r="4">
          <cell r="B4">
            <v>3</v>
          </cell>
          <cell r="C4" t="str">
            <v>Jorge  Archaga</v>
          </cell>
          <cell r="D4" t="str">
            <v>Jefe de Bodega</v>
          </cell>
          <cell r="E4">
            <v>30333</v>
          </cell>
          <cell r="F4">
            <v>10450</v>
          </cell>
          <cell r="G4" t="str">
            <v>DISTRIBUCION CD</v>
          </cell>
        </row>
        <row r="4">
          <cell r="J4">
            <v>18076</v>
          </cell>
          <cell r="K4" t="str">
            <v>SAN PEDRO SULA-ADMINISTRACION</v>
          </cell>
          <cell r="L4" t="str">
            <v>M</v>
          </cell>
        </row>
        <row r="4">
          <cell r="N4" t="str">
            <v>1810-1946-00121</v>
          </cell>
        </row>
        <row r="4">
          <cell r="Q4" t="str">
            <v>300-05-12</v>
          </cell>
          <cell r="R4">
            <v>7</v>
          </cell>
          <cell r="S4">
            <v>6</v>
          </cell>
        </row>
        <row r="5">
          <cell r="B5">
            <v>4</v>
          </cell>
          <cell r="C5" t="str">
            <v>Wilfredo Galvan  Villanueva</v>
          </cell>
          <cell r="D5" t="str">
            <v>Coordinador de Control de Calidad</v>
          </cell>
          <cell r="E5">
            <v>30634</v>
          </cell>
          <cell r="F5">
            <v>12000</v>
          </cell>
          <cell r="G5" t="str">
            <v>PLANEACION DEMANDA</v>
          </cell>
          <cell r="H5" t="str">
            <v>Jonathan  Hans Galindo  Guzman</v>
          </cell>
        </row>
        <row r="5">
          <cell r="J5">
            <v>23034</v>
          </cell>
          <cell r="K5" t="str">
            <v>SAN PEDRO SULA-ADMINISTRACION</v>
          </cell>
          <cell r="L5" t="str">
            <v>M</v>
          </cell>
        </row>
        <row r="5">
          <cell r="N5" t="str">
            <v>0501-1963-07904</v>
          </cell>
        </row>
        <row r="5">
          <cell r="Q5" t="str">
            <v>300-05-13</v>
          </cell>
          <cell r="R5">
            <v>8</v>
          </cell>
          <cell r="S5">
            <v>1</v>
          </cell>
        </row>
        <row r="6">
          <cell r="B6">
            <v>7</v>
          </cell>
          <cell r="C6" t="str">
            <v>Luisa Margarita Villatoro  AMADOR</v>
          </cell>
          <cell r="D6" t="str">
            <v>Vendedor Foraneo</v>
          </cell>
          <cell r="E6">
            <v>31701</v>
          </cell>
          <cell r="F6">
            <v>583.33</v>
          </cell>
          <cell r="G6" t="str">
            <v>VENTAS MAYOREO FORANEO</v>
          </cell>
          <cell r="H6" t="str">
            <v>Efrain Antonio Canales Gomez</v>
          </cell>
        </row>
        <row r="6">
          <cell r="J6">
            <v>23549</v>
          </cell>
          <cell r="K6" t="str">
            <v>SAN PEDRO SULA SAN FERNANDO-COMISIONES SEMANAL</v>
          </cell>
          <cell r="L6" t="str">
            <v>F</v>
          </cell>
        </row>
        <row r="6">
          <cell r="N6" t="str">
            <v>1804-1964-01090</v>
          </cell>
        </row>
        <row r="6">
          <cell r="Q6" t="str">
            <v>200-01-05</v>
          </cell>
          <cell r="R6">
            <v>11</v>
          </cell>
          <cell r="S6">
            <v>6</v>
          </cell>
        </row>
        <row r="7">
          <cell r="B7">
            <v>8</v>
          </cell>
          <cell r="C7" t="str">
            <v>Juan Ramon Burgos  Menjivar</v>
          </cell>
          <cell r="D7" t="str">
            <v>Jefe de Bodega</v>
          </cell>
          <cell r="E7">
            <v>31728</v>
          </cell>
          <cell r="F7">
            <v>19941.26</v>
          </cell>
          <cell r="G7" t="str">
            <v>DISTRIBUCION CD</v>
          </cell>
        </row>
        <row r="7">
          <cell r="J7">
            <v>24053</v>
          </cell>
          <cell r="K7" t="str">
            <v>SAN PEDRO SULA-ADMINISTRACION</v>
          </cell>
          <cell r="L7" t="str">
            <v>M</v>
          </cell>
        </row>
        <row r="7">
          <cell r="N7" t="str">
            <v>0501-1965-06999</v>
          </cell>
        </row>
        <row r="7">
          <cell r="Q7" t="str">
            <v>300-05-12</v>
          </cell>
          <cell r="R7">
            <v>12</v>
          </cell>
          <cell r="S7">
            <v>11</v>
          </cell>
        </row>
        <row r="8">
          <cell r="B8">
            <v>11</v>
          </cell>
          <cell r="C8" t="str">
            <v>Francisco  Orellana Jerezano</v>
          </cell>
          <cell r="D8" t="str">
            <v>Jefe de Bodega</v>
          </cell>
          <cell r="E8">
            <v>32162</v>
          </cell>
          <cell r="F8">
            <v>17200</v>
          </cell>
          <cell r="G8" t="str">
            <v>INVENTARIOS CD</v>
          </cell>
          <cell r="H8" t="str">
            <v>Enrique Alberto  Jordan Barahona</v>
          </cell>
        </row>
        <row r="8">
          <cell r="J8">
            <v>23142</v>
          </cell>
          <cell r="K8" t="str">
            <v>SAN PEDRO SULA-ADMINISTRACION</v>
          </cell>
          <cell r="L8" t="str">
            <v>M</v>
          </cell>
        </row>
        <row r="8">
          <cell r="N8" t="str">
            <v>0510-1963-00265</v>
          </cell>
        </row>
        <row r="8">
          <cell r="Q8" t="str">
            <v>300-05-11</v>
          </cell>
          <cell r="R8">
            <v>13</v>
          </cell>
          <cell r="S8">
            <v>5</v>
          </cell>
        </row>
        <row r="9">
          <cell r="B9">
            <v>12</v>
          </cell>
          <cell r="C9" t="str">
            <v>Williams Antonio Perlas  Perlas</v>
          </cell>
          <cell r="D9" t="str">
            <v>Jefe de Mantenimiento</v>
          </cell>
          <cell r="E9">
            <v>33098</v>
          </cell>
          <cell r="F9">
            <v>30500</v>
          </cell>
          <cell r="G9" t="str">
            <v>MANTENIMIENTO</v>
          </cell>
          <cell r="H9" t="str">
            <v>Asthildur Osk Eiinarsdottir</v>
          </cell>
        </row>
        <row r="9">
          <cell r="J9">
            <v>24760</v>
          </cell>
          <cell r="K9" t="str">
            <v>TEGUCIGALPA MIRAFLORES -ADMINISTRACION</v>
          </cell>
          <cell r="L9" t="str">
            <v>M</v>
          </cell>
        </row>
        <row r="9">
          <cell r="N9" t="str">
            <v>1706-1967-00549</v>
          </cell>
        </row>
        <row r="9">
          <cell r="Q9" t="str">
            <v>300-02-08</v>
          </cell>
          <cell r="R9">
            <v>15</v>
          </cell>
          <cell r="S9">
            <v>10</v>
          </cell>
        </row>
        <row r="10">
          <cell r="B10">
            <v>13</v>
          </cell>
          <cell r="C10" t="str">
            <v>Diana Julisa Bonilla Guillen</v>
          </cell>
          <cell r="D10" t="str">
            <v>Vendedor Mayorista</v>
          </cell>
          <cell r="E10">
            <v>33252</v>
          </cell>
          <cell r="F10">
            <v>233.33</v>
          </cell>
          <cell r="G10" t="str">
            <v>VENTAS MAYOREO SALA</v>
          </cell>
          <cell r="H10" t="str">
            <v>Oscar Orlando Bonilla Osorto</v>
          </cell>
        </row>
        <row r="10">
          <cell r="J10">
            <v>24235</v>
          </cell>
          <cell r="K10" t="str">
            <v>TEGUCIGALPA MIRAFLORES-COMISIONES SEMANAL</v>
          </cell>
          <cell r="L10" t="str">
            <v>F</v>
          </cell>
        </row>
        <row r="10">
          <cell r="N10" t="str">
            <v>0206-1966-00039</v>
          </cell>
        </row>
        <row r="10">
          <cell r="Q10" t="str">
            <v>200-02-06</v>
          </cell>
          <cell r="R10">
            <v>16</v>
          </cell>
          <cell r="S10">
            <v>5</v>
          </cell>
        </row>
        <row r="11">
          <cell r="B11">
            <v>15</v>
          </cell>
          <cell r="C11" t="str">
            <v>Roberto Ricardo Sammur  Nazal</v>
          </cell>
          <cell r="D11" t="str">
            <v>Gerente de Tienda</v>
          </cell>
          <cell r="E11">
            <v>34280</v>
          </cell>
          <cell r="F11">
            <v>60150.02</v>
          </cell>
          <cell r="G11" t="str">
            <v>TIENDA SUPERSTORE EL PEDREGAL</v>
          </cell>
        </row>
        <row r="11">
          <cell r="J11">
            <v>20209</v>
          </cell>
          <cell r="K11" t="str">
            <v>SAN PEDRO SULA-CONFIDENCIAL</v>
          </cell>
          <cell r="L11" t="str">
            <v>M</v>
          </cell>
        </row>
        <row r="11">
          <cell r="N11" t="str">
            <v>64409468</v>
          </cell>
        </row>
        <row r="11">
          <cell r="Q11" t="str">
            <v>200-04-09</v>
          </cell>
          <cell r="R11">
            <v>17</v>
          </cell>
          <cell r="S11">
            <v>4</v>
          </cell>
        </row>
        <row r="12">
          <cell r="B12">
            <v>16</v>
          </cell>
          <cell r="C12" t="str">
            <v>Rafael Gustavo Ajuria  Cruz</v>
          </cell>
          <cell r="D12" t="str">
            <v>Gerente de Informatica</v>
          </cell>
          <cell r="E12">
            <v>40106</v>
          </cell>
          <cell r="F12">
            <v>116000</v>
          </cell>
          <cell r="G12" t="str">
            <v>INFORMATICA</v>
          </cell>
          <cell r="H12" t="str">
            <v>Denis Roberto Hernandez  Oseguera</v>
          </cell>
        </row>
        <row r="12">
          <cell r="J12">
            <v>24814</v>
          </cell>
          <cell r="K12" t="str">
            <v>SAN PEDRO SULA-CONFIDENCIAL</v>
          </cell>
          <cell r="L12" t="str">
            <v>M</v>
          </cell>
        </row>
        <row r="12">
          <cell r="N12" t="str">
            <v>0501-1967-06071</v>
          </cell>
        </row>
        <row r="12">
          <cell r="Q12" t="str">
            <v>300-01-04</v>
          </cell>
          <cell r="R12">
            <v>18</v>
          </cell>
          <cell r="S12">
            <v>12</v>
          </cell>
        </row>
        <row r="13">
          <cell r="B13">
            <v>17</v>
          </cell>
          <cell r="C13" t="str">
            <v>Karla Patricia Ortega Pineda</v>
          </cell>
          <cell r="D13" t="str">
            <v>Jefe de Division Hogar</v>
          </cell>
          <cell r="E13">
            <v>34362</v>
          </cell>
          <cell r="F13">
            <v>19080</v>
          </cell>
          <cell r="G13" t="str">
            <v>HOGAR</v>
          </cell>
          <cell r="H13" t="str">
            <v>Roberto Ricardo Sammur  Nazal</v>
          </cell>
        </row>
        <row r="13">
          <cell r="J13">
            <v>27392</v>
          </cell>
          <cell r="K13" t="str">
            <v>SAN PEDRO SULA-ADMINISTRACION PEDREGAL</v>
          </cell>
          <cell r="L13" t="str">
            <v>F</v>
          </cell>
        </row>
        <row r="13">
          <cell r="N13" t="str">
            <v>0501-1975-00426</v>
          </cell>
        </row>
        <row r="13">
          <cell r="Q13" t="str">
            <v>200-04-10</v>
          </cell>
          <cell r="R13">
            <v>20</v>
          </cell>
          <cell r="S13">
            <v>12</v>
          </cell>
        </row>
        <row r="14">
          <cell r="B14">
            <v>20</v>
          </cell>
          <cell r="C14" t="str">
            <v>Celan Rodriguez  Sanchez</v>
          </cell>
          <cell r="D14" t="str">
            <v>Jefe de Seguridad</v>
          </cell>
          <cell r="E14">
            <v>34646</v>
          </cell>
          <cell r="F14">
            <v>30000</v>
          </cell>
          <cell r="G14" t="str">
            <v>SEGURIDAD</v>
          </cell>
          <cell r="H14" t="str">
            <v>Denis Roberto Hernandez  Oseguera</v>
          </cell>
        </row>
        <row r="14">
          <cell r="J14">
            <v>24281</v>
          </cell>
          <cell r="K14" t="str">
            <v>SAN PEDRO SULA-ADMINISTRACION</v>
          </cell>
          <cell r="L14" t="str">
            <v>M</v>
          </cell>
        </row>
        <row r="14">
          <cell r="N14" t="str">
            <v>1210-1966-00087</v>
          </cell>
        </row>
        <row r="14">
          <cell r="Q14" t="str">
            <v>100-01-04</v>
          </cell>
          <cell r="R14">
            <v>21</v>
          </cell>
          <cell r="S14">
            <v>6</v>
          </cell>
        </row>
        <row r="15">
          <cell r="B15">
            <v>21</v>
          </cell>
          <cell r="C15" t="str">
            <v>Luis Alfonso Miguel</v>
          </cell>
          <cell r="D15" t="str">
            <v>Auxiliar de Servicio</v>
          </cell>
          <cell r="E15">
            <v>34669</v>
          </cell>
          <cell r="F15">
            <v>10600</v>
          </cell>
          <cell r="G15" t="str">
            <v>SERVICIOS GENERALES</v>
          </cell>
          <cell r="H15" t="str">
            <v>Tania Johana Hernandez  Chinchilla</v>
          </cell>
        </row>
        <row r="15">
          <cell r="J15">
            <v>22397</v>
          </cell>
          <cell r="K15" t="str">
            <v>SAN PEDRO SULA-ADMINISTRACION</v>
          </cell>
          <cell r="L15" t="str">
            <v>M</v>
          </cell>
        </row>
        <row r="15">
          <cell r="N15" t="str">
            <v>0404-1961-00125</v>
          </cell>
        </row>
        <row r="15">
          <cell r="Q15" t="str">
            <v>300-01-07</v>
          </cell>
          <cell r="R15">
            <v>22</v>
          </cell>
          <cell r="S15">
            <v>4</v>
          </cell>
        </row>
        <row r="16">
          <cell r="B16">
            <v>22</v>
          </cell>
          <cell r="C16" t="str">
            <v>Pedro Alvarez  Cruz</v>
          </cell>
          <cell r="D16" t="str">
            <v>Guardia de Residencia</v>
          </cell>
          <cell r="E16">
            <v>34680</v>
          </cell>
          <cell r="F16">
            <v>11395</v>
          </cell>
          <cell r="G16" t="str">
            <v>SEGURIDAD RESIDENCIA</v>
          </cell>
          <cell r="H16" t="str">
            <v>Celan Rodriguez  Sanchez</v>
          </cell>
        </row>
        <row r="16">
          <cell r="J16">
            <v>23224</v>
          </cell>
          <cell r="K16" t="str">
            <v>SAN PEDRO SULA-ADMINISTRACION</v>
          </cell>
          <cell r="L16" t="str">
            <v>M</v>
          </cell>
        </row>
        <row r="16">
          <cell r="N16" t="str">
            <v>1704-1981-02131</v>
          </cell>
        </row>
        <row r="16">
          <cell r="Q16" t="str">
            <v>100-01-07</v>
          </cell>
          <cell r="R16">
            <v>23</v>
          </cell>
          <cell r="S16">
            <v>8</v>
          </cell>
        </row>
        <row r="17">
          <cell r="B17">
            <v>23</v>
          </cell>
          <cell r="C17" t="str">
            <v>Wilfredo Cruz  Avila</v>
          </cell>
          <cell r="D17" t="str">
            <v>Guardaespalda</v>
          </cell>
          <cell r="E17">
            <v>34711</v>
          </cell>
          <cell r="F17">
            <v>13400</v>
          </cell>
          <cell r="G17" t="str">
            <v>SEGURIDAD EJECUTIVOS</v>
          </cell>
          <cell r="H17" t="str">
            <v>Celan Rodriguez  Sanchez</v>
          </cell>
        </row>
        <row r="17">
          <cell r="J17">
            <v>24700</v>
          </cell>
          <cell r="K17" t="str">
            <v>SAN PEDRO SULA-ADMINISTRACION</v>
          </cell>
          <cell r="L17" t="str">
            <v>M</v>
          </cell>
        </row>
        <row r="17">
          <cell r="N17" t="str">
            <v>0801-1967-04307</v>
          </cell>
        </row>
        <row r="17">
          <cell r="Q17" t="str">
            <v>100-01-05</v>
          </cell>
          <cell r="R17">
            <v>24</v>
          </cell>
          <cell r="S17">
            <v>8</v>
          </cell>
        </row>
        <row r="18">
          <cell r="B18">
            <v>24</v>
          </cell>
          <cell r="C18" t="str">
            <v>Mercy Alberty Salcedo Galo</v>
          </cell>
          <cell r="D18" t="str">
            <v>Vendedor Junior</v>
          </cell>
          <cell r="E18">
            <v>34761</v>
          </cell>
          <cell r="F18">
            <v>233.33</v>
          </cell>
          <cell r="G18" t="str">
            <v>ELECTRO</v>
          </cell>
          <cell r="H18" t="str">
            <v>Gina Maria  Aguirre Lanza</v>
          </cell>
        </row>
        <row r="18">
          <cell r="J18">
            <v>27291</v>
          </cell>
          <cell r="K18" t="str">
            <v>SAN PEDRO SULA SAN FERNANDO-COMISIONES SEMANAL</v>
          </cell>
          <cell r="L18" t="str">
            <v>F</v>
          </cell>
        </row>
        <row r="18">
          <cell r="N18" t="str">
            <v>0703-1974-02898</v>
          </cell>
        </row>
        <row r="18">
          <cell r="Q18" t="str">
            <v>200-01-11</v>
          </cell>
          <cell r="R18">
            <v>25</v>
          </cell>
          <cell r="S18">
            <v>9</v>
          </cell>
        </row>
        <row r="19">
          <cell r="B19">
            <v>25</v>
          </cell>
          <cell r="C19" t="str">
            <v>Martin Reyes  GARCIA</v>
          </cell>
          <cell r="D19" t="str">
            <v>Despachador</v>
          </cell>
          <cell r="E19">
            <v>34775</v>
          </cell>
          <cell r="F19">
            <v>9400</v>
          </cell>
          <cell r="G19" t="str">
            <v>TRANSPORTE CD</v>
          </cell>
          <cell r="H19" t="str">
            <v>Jairo  Randolfo  Cornejo Zamora</v>
          </cell>
        </row>
        <row r="19">
          <cell r="J19">
            <v>26844</v>
          </cell>
          <cell r="K19" t="str">
            <v>SAN PEDRO SULA-SEMANAL SAN FERNANDO</v>
          </cell>
          <cell r="L19" t="str">
            <v>M</v>
          </cell>
        </row>
        <row r="19">
          <cell r="N19" t="str">
            <v>0804-1973-00218</v>
          </cell>
        </row>
        <row r="19">
          <cell r="Q19" t="str">
            <v>300-05-22</v>
          </cell>
          <cell r="R19">
            <v>26</v>
          </cell>
          <cell r="S19">
            <v>6</v>
          </cell>
        </row>
        <row r="20">
          <cell r="B20">
            <v>26</v>
          </cell>
          <cell r="C20" t="str">
            <v>Medardo  Garcia Perez</v>
          </cell>
          <cell r="D20" t="str">
            <v>Guardia de Residencia</v>
          </cell>
          <cell r="E20">
            <v>34855</v>
          </cell>
          <cell r="F20">
            <v>11395</v>
          </cell>
          <cell r="G20" t="str">
            <v>SEGURIDAD RESIDENCIA</v>
          </cell>
          <cell r="H20" t="str">
            <v>Celan Rodriguez  Sanchez</v>
          </cell>
        </row>
        <row r="20">
          <cell r="J20">
            <v>24266</v>
          </cell>
          <cell r="K20" t="str">
            <v>SAN PEDRO SULA-ADMINISTRACION</v>
          </cell>
          <cell r="L20" t="str">
            <v>M</v>
          </cell>
        </row>
        <row r="20">
          <cell r="N20" t="str">
            <v>1308-1966-00076</v>
          </cell>
        </row>
        <row r="20">
          <cell r="Q20" t="str">
            <v>100-01-07</v>
          </cell>
          <cell r="R20">
            <v>27</v>
          </cell>
          <cell r="S20">
            <v>6</v>
          </cell>
        </row>
        <row r="21">
          <cell r="B21">
            <v>29</v>
          </cell>
          <cell r="C21" t="str">
            <v>Nely Argentina Garcia Lopez</v>
          </cell>
          <cell r="D21" t="str">
            <v>Auxiliar de servicio</v>
          </cell>
          <cell r="E21">
            <v>34970</v>
          </cell>
          <cell r="F21">
            <v>8646.49</v>
          </cell>
          <cell r="G21" t="str">
            <v>SERVICIOS GENERALES</v>
          </cell>
          <cell r="H21" t="str">
            <v>Tania Johana Hernandez  Chinchilla</v>
          </cell>
        </row>
        <row r="21">
          <cell r="J21">
            <v>23598</v>
          </cell>
          <cell r="K21" t="str">
            <v>SAN PEDRO SULA-ADMINISTRACION</v>
          </cell>
          <cell r="L21" t="str">
            <v>F</v>
          </cell>
        </row>
        <row r="21">
          <cell r="N21" t="str">
            <v>1401-1982-00777</v>
          </cell>
        </row>
        <row r="21">
          <cell r="Q21" t="str">
            <v>300-01-07</v>
          </cell>
          <cell r="R21">
            <v>29</v>
          </cell>
          <cell r="S21">
            <v>8</v>
          </cell>
        </row>
        <row r="22">
          <cell r="B22">
            <v>30</v>
          </cell>
          <cell r="C22" t="str">
            <v>Ismael Murillo  ORDOÑEZ</v>
          </cell>
          <cell r="D22" t="str">
            <v>Despachador</v>
          </cell>
          <cell r="E22">
            <v>34974</v>
          </cell>
          <cell r="F22">
            <v>9400</v>
          </cell>
          <cell r="G22" t="str">
            <v>TRANSPORTE CD</v>
          </cell>
          <cell r="H22" t="str">
            <v>Jairo  Randolfo  Cornejo Zamora</v>
          </cell>
        </row>
        <row r="22">
          <cell r="J22">
            <v>24157</v>
          </cell>
          <cell r="K22" t="str">
            <v>SAN PEDRO SULA-SEMANAL SAN FERNANDO</v>
          </cell>
          <cell r="L22" t="str">
            <v>M</v>
          </cell>
        </row>
        <row r="22">
          <cell r="N22" t="str">
            <v>0612-1981-00032</v>
          </cell>
        </row>
        <row r="22">
          <cell r="Q22" t="str">
            <v>300-05-22</v>
          </cell>
          <cell r="R22">
            <v>30</v>
          </cell>
          <cell r="S22">
            <v>2</v>
          </cell>
        </row>
        <row r="23">
          <cell r="B23">
            <v>31</v>
          </cell>
          <cell r="C23" t="str">
            <v>Claudia Patricia Morales Altamirano</v>
          </cell>
          <cell r="D23" t="str">
            <v>Asistente de Creditos</v>
          </cell>
          <cell r="E23">
            <v>34988</v>
          </cell>
          <cell r="F23">
            <v>30766.5</v>
          </cell>
          <cell r="G23" t="str">
            <v>CREDITOS</v>
          </cell>
          <cell r="H23" t="str">
            <v>Pedro Hermilo Mejía  molina</v>
          </cell>
        </row>
        <row r="23">
          <cell r="J23">
            <v>25149</v>
          </cell>
          <cell r="K23" t="str">
            <v>SAN PEDRO SULA-ADMINISTRACION</v>
          </cell>
          <cell r="L23" t="str">
            <v>F</v>
          </cell>
        </row>
        <row r="23">
          <cell r="N23" t="str">
            <v>0501-1968-08882</v>
          </cell>
        </row>
        <row r="23">
          <cell r="Q23" t="str">
            <v>200-01-07</v>
          </cell>
          <cell r="R23">
            <v>31</v>
          </cell>
          <cell r="S23">
            <v>11</v>
          </cell>
        </row>
        <row r="24">
          <cell r="B24">
            <v>32</v>
          </cell>
          <cell r="C24" t="str">
            <v>Hector Rolando Ayala  RIVERA</v>
          </cell>
          <cell r="D24" t="str">
            <v>Vendedor Mayorista</v>
          </cell>
          <cell r="E24">
            <v>35226</v>
          </cell>
          <cell r="F24">
            <v>233.33</v>
          </cell>
          <cell r="G24" t="str">
            <v>VENTAS MAYOREO SALA</v>
          </cell>
          <cell r="H24" t="str">
            <v>Efrain Antonio Canales Gomez</v>
          </cell>
        </row>
        <row r="24">
          <cell r="J24">
            <v>26519</v>
          </cell>
          <cell r="K24" t="str">
            <v>SAN PEDRO SULA SAN FERNANDO-COMISIONES SEMANAL</v>
          </cell>
          <cell r="L24" t="str">
            <v>M</v>
          </cell>
        </row>
        <row r="24">
          <cell r="N24" t="str">
            <v>1518-1972-00111</v>
          </cell>
        </row>
        <row r="24">
          <cell r="Q24" t="str">
            <v>200-01-06</v>
          </cell>
          <cell r="R24">
            <v>32</v>
          </cell>
          <cell r="S24">
            <v>8</v>
          </cell>
        </row>
        <row r="25">
          <cell r="B25">
            <v>33</v>
          </cell>
          <cell r="C25" t="str">
            <v>Amado Avila  Banegas</v>
          </cell>
          <cell r="D25" t="str">
            <v>Guardaespalda</v>
          </cell>
          <cell r="E25">
            <v>35089</v>
          </cell>
          <cell r="F25">
            <v>13400</v>
          </cell>
          <cell r="G25" t="str">
            <v>SEGURIDAD EJECUTIVOS</v>
          </cell>
          <cell r="H25" t="str">
            <v>Celan Rodriguez  Sanchez</v>
          </cell>
        </row>
        <row r="25">
          <cell r="J25">
            <v>22932</v>
          </cell>
          <cell r="K25" t="str">
            <v>SAN PEDRO SULA-ADMINISTRACION</v>
          </cell>
          <cell r="L25" t="str">
            <v>M</v>
          </cell>
        </row>
        <row r="25">
          <cell r="N25" t="str">
            <v>0811-1962-00152</v>
          </cell>
        </row>
        <row r="25">
          <cell r="Q25" t="str">
            <v>100-01-05</v>
          </cell>
          <cell r="R25">
            <v>33</v>
          </cell>
          <cell r="S25">
            <v>10</v>
          </cell>
        </row>
        <row r="26">
          <cell r="B26">
            <v>34</v>
          </cell>
          <cell r="C26" t="str">
            <v>Julio Cesar Sanchez  Sevilla</v>
          </cell>
          <cell r="D26" t="str">
            <v>Vendedor Mayorista</v>
          </cell>
          <cell r="E26">
            <v>35095</v>
          </cell>
          <cell r="F26">
            <v>233.33</v>
          </cell>
          <cell r="G26" t="str">
            <v>VENTAS MAYOREO SALA</v>
          </cell>
          <cell r="H26" t="str">
            <v>Efrain Antonio Canales Gomez</v>
          </cell>
        </row>
        <row r="26">
          <cell r="J26">
            <v>26020</v>
          </cell>
          <cell r="K26" t="str">
            <v>SAN PEDRO SULA SAN FERNANDO-COMISIONES SEMANAL</v>
          </cell>
          <cell r="L26" t="str">
            <v>M</v>
          </cell>
        </row>
        <row r="26">
          <cell r="N26" t="str">
            <v>0506-1971-00372</v>
          </cell>
        </row>
        <row r="26">
          <cell r="Q26" t="str">
            <v>200-01-06</v>
          </cell>
          <cell r="R26">
            <v>34</v>
          </cell>
          <cell r="S26">
            <v>3</v>
          </cell>
        </row>
        <row r="27">
          <cell r="B27">
            <v>37</v>
          </cell>
          <cell r="C27" t="str">
            <v>Manuel De Jesus Andrade Torres</v>
          </cell>
          <cell r="D27" t="str">
            <v>Auxiliar de Logística</v>
          </cell>
          <cell r="E27">
            <v>35311</v>
          </cell>
          <cell r="F27">
            <v>8646.5</v>
          </cell>
          <cell r="G27" t="str">
            <v>INVENTARIO CD A</v>
          </cell>
          <cell r="H27" t="str">
            <v>Enrique Alberto  Jordan Barahona</v>
          </cell>
        </row>
        <row r="27">
          <cell r="J27">
            <v>19374</v>
          </cell>
          <cell r="K27" t="str">
            <v>SAN PEDRO SULA-SEMANAL SAN FERNANDO</v>
          </cell>
          <cell r="L27" t="str">
            <v>M</v>
          </cell>
        </row>
        <row r="27">
          <cell r="N27" t="str">
            <v>0413-1953-00023</v>
          </cell>
        </row>
        <row r="27">
          <cell r="Q27" t="str">
            <v>300-05-16</v>
          </cell>
          <cell r="R27">
            <v>37</v>
          </cell>
          <cell r="S27">
            <v>1</v>
          </cell>
        </row>
        <row r="28">
          <cell r="B28">
            <v>39</v>
          </cell>
          <cell r="C28" t="str">
            <v>Santos Funez  Velasquez</v>
          </cell>
          <cell r="D28" t="str">
            <v>Oficial de Seguridad</v>
          </cell>
          <cell r="E28">
            <v>35444</v>
          </cell>
          <cell r="F28">
            <v>8646.5</v>
          </cell>
          <cell r="G28" t="str">
            <v>SEGURIDAD INTERNA</v>
          </cell>
          <cell r="H28" t="str">
            <v>Celan Rodriguez  Sanchez</v>
          </cell>
        </row>
        <row r="28">
          <cell r="J28">
            <v>21296</v>
          </cell>
          <cell r="K28" t="str">
            <v>SAN PEDRO SULA-SEMANAL SAN FERNANDO</v>
          </cell>
          <cell r="L28" t="str">
            <v>M</v>
          </cell>
        </row>
        <row r="28">
          <cell r="N28" t="str">
            <v>0301-1958-00351</v>
          </cell>
        </row>
        <row r="28">
          <cell r="Q28" t="str">
            <v>100-01-06</v>
          </cell>
          <cell r="R28">
            <v>39</v>
          </cell>
          <cell r="S28">
            <v>4</v>
          </cell>
        </row>
        <row r="29">
          <cell r="B29">
            <v>40</v>
          </cell>
          <cell r="C29" t="str">
            <v>Jose Ermer Pineda  Ponce</v>
          </cell>
          <cell r="D29" t="str">
            <v>Jefe de Bodega</v>
          </cell>
          <cell r="E29">
            <v>35494</v>
          </cell>
          <cell r="F29">
            <v>15050</v>
          </cell>
          <cell r="G29" t="str">
            <v>TRANSPORTE CD</v>
          </cell>
          <cell r="H29" t="str">
            <v>Raul Antonio Sanchez  Castellanos</v>
          </cell>
        </row>
        <row r="29">
          <cell r="J29">
            <v>26303</v>
          </cell>
          <cell r="K29" t="str">
            <v>SAN PEDRO SULA-ADMINISTRACION</v>
          </cell>
          <cell r="L29" t="str">
            <v>M</v>
          </cell>
        </row>
        <row r="29">
          <cell r="N29" t="str">
            <v>1621-1972-00013</v>
          </cell>
        </row>
        <row r="29">
          <cell r="Q29" t="str">
            <v>300-05-22</v>
          </cell>
          <cell r="R29">
            <v>40</v>
          </cell>
          <cell r="S29">
            <v>1</v>
          </cell>
        </row>
        <row r="30">
          <cell r="B30">
            <v>43</v>
          </cell>
          <cell r="C30" t="str">
            <v>Jorge Alberto Mejia  Almendarez</v>
          </cell>
          <cell r="D30" t="str">
            <v>Despachador</v>
          </cell>
          <cell r="E30">
            <v>35595</v>
          </cell>
          <cell r="F30">
            <v>9400</v>
          </cell>
          <cell r="G30" t="str">
            <v>TRANSPORTE CD</v>
          </cell>
          <cell r="H30" t="str">
            <v>Jairo  Randolfo  Cornejo Zamora</v>
          </cell>
        </row>
        <row r="30">
          <cell r="J30">
            <v>28277</v>
          </cell>
          <cell r="K30" t="str">
            <v>SAN PEDRO SULA-SEMANAL SAN FERNANDO</v>
          </cell>
          <cell r="L30" t="str">
            <v>M</v>
          </cell>
        </row>
        <row r="30">
          <cell r="N30" t="str">
            <v>0501-1977-04859</v>
          </cell>
        </row>
        <row r="30">
          <cell r="Q30" t="str">
            <v>300-05-22</v>
          </cell>
          <cell r="R30">
            <v>43</v>
          </cell>
          <cell r="S30">
            <v>6</v>
          </cell>
        </row>
        <row r="31">
          <cell r="B31">
            <v>44</v>
          </cell>
          <cell r="C31" t="str">
            <v>Aida Esther Martinez  LOPEZ</v>
          </cell>
          <cell r="D31" t="str">
            <v>Lider de Equipo</v>
          </cell>
          <cell r="E31">
            <v>35705</v>
          </cell>
          <cell r="F31">
            <v>10000</v>
          </cell>
          <cell r="G31" t="str">
            <v>HOGAR</v>
          </cell>
          <cell r="H31" t="str">
            <v>Ana Ruth Erazo Urquia</v>
          </cell>
        </row>
        <row r="31">
          <cell r="J31">
            <v>27682</v>
          </cell>
          <cell r="K31" t="str">
            <v>SAN PEDRO SULA-SEMANAL SAN FERNANDO</v>
          </cell>
          <cell r="L31" t="str">
            <v>F</v>
          </cell>
        </row>
        <row r="31">
          <cell r="N31" t="str">
            <v>1805-1975-00215</v>
          </cell>
        </row>
        <row r="31">
          <cell r="Q31" t="str">
            <v>200-01-10</v>
          </cell>
          <cell r="R31">
            <v>44</v>
          </cell>
          <cell r="S31">
            <v>10</v>
          </cell>
        </row>
        <row r="32">
          <cell r="B32">
            <v>45</v>
          </cell>
          <cell r="C32" t="str">
            <v>Emerito Quintanilla  Lopez</v>
          </cell>
          <cell r="D32" t="str">
            <v>Guardia de Residencia</v>
          </cell>
          <cell r="E32">
            <v>35753</v>
          </cell>
          <cell r="F32">
            <v>11395</v>
          </cell>
          <cell r="G32" t="str">
            <v>SEGURIDAD RESIDENCIA</v>
          </cell>
          <cell r="H32" t="str">
            <v>Celan Rodriguez  Sanchez</v>
          </cell>
        </row>
        <row r="32">
          <cell r="J32">
            <v>24775</v>
          </cell>
          <cell r="K32" t="str">
            <v>SAN PEDRO SULA-ADMINISTRACION</v>
          </cell>
          <cell r="L32" t="str">
            <v>M</v>
          </cell>
        </row>
        <row r="32">
          <cell r="N32" t="str">
            <v>0107-1967-02226</v>
          </cell>
        </row>
        <row r="32">
          <cell r="Q32" t="str">
            <v>100-01-07</v>
          </cell>
          <cell r="R32">
            <v>45</v>
          </cell>
          <cell r="S32">
            <v>10</v>
          </cell>
        </row>
        <row r="33">
          <cell r="B33">
            <v>46</v>
          </cell>
          <cell r="C33" t="str">
            <v>Walter Hernan Valladares  Godoy</v>
          </cell>
          <cell r="D33" t="str">
            <v>Lider de Seguridad</v>
          </cell>
          <cell r="E33">
            <v>35828</v>
          </cell>
          <cell r="F33">
            <v>12000</v>
          </cell>
          <cell r="G33" t="str">
            <v>SEGURIDAD INTERNA</v>
          </cell>
          <cell r="H33" t="str">
            <v>Celan Rodriguez  Sanchez</v>
          </cell>
        </row>
        <row r="33">
          <cell r="J33">
            <v>27142</v>
          </cell>
          <cell r="K33" t="str">
            <v>SAN PEDRO SULA-ADMINISTRACION</v>
          </cell>
          <cell r="L33" t="str">
            <v>M</v>
          </cell>
        </row>
        <row r="33">
          <cell r="N33" t="str">
            <v>0501-1974-02723</v>
          </cell>
        </row>
        <row r="33">
          <cell r="Q33" t="str">
            <v>100-01-06</v>
          </cell>
          <cell r="R33">
            <v>46</v>
          </cell>
          <cell r="S33">
            <v>4</v>
          </cell>
        </row>
        <row r="34">
          <cell r="B34">
            <v>47</v>
          </cell>
          <cell r="C34" t="str">
            <v>Rigoberto Amaya  Chicas</v>
          </cell>
          <cell r="D34" t="str">
            <v>Auxiliar de Logística</v>
          </cell>
          <cell r="E34">
            <v>35840</v>
          </cell>
          <cell r="F34">
            <v>8646.5</v>
          </cell>
          <cell r="G34" t="str">
            <v>INVENTARIOS</v>
          </cell>
          <cell r="H34" t="str">
            <v>Carlos Arturo Gutierrez Cuvas</v>
          </cell>
        </row>
        <row r="34">
          <cell r="J34">
            <v>22961</v>
          </cell>
          <cell r="K34" t="str">
            <v>SAN PEDRO SULA-SEMANAL SAN FERNANDO</v>
          </cell>
          <cell r="L34" t="str">
            <v>M</v>
          </cell>
        </row>
        <row r="34">
          <cell r="N34" t="str">
            <v>1626-1962-00465</v>
          </cell>
        </row>
        <row r="34">
          <cell r="Q34" t="str">
            <v>300-01-11</v>
          </cell>
          <cell r="R34">
            <v>47</v>
          </cell>
          <cell r="S34">
            <v>11</v>
          </cell>
        </row>
        <row r="35">
          <cell r="B35">
            <v>48</v>
          </cell>
          <cell r="C35" t="str">
            <v>Amada Alejandrina Gamero Rodriguez</v>
          </cell>
          <cell r="D35" t="str">
            <v>Conserje</v>
          </cell>
          <cell r="E35">
            <v>35906</v>
          </cell>
          <cell r="F35">
            <v>8646.5</v>
          </cell>
          <cell r="G35" t="str">
            <v>SERVICIOS GENERALES</v>
          </cell>
          <cell r="H35" t="str">
            <v>Alexandra Zobeyda Aleman Sierra</v>
          </cell>
        </row>
        <row r="35">
          <cell r="J35">
            <v>25577</v>
          </cell>
          <cell r="K35" t="str">
            <v>TEGUCIGALPA MIRAFLORES-SEMANAL</v>
          </cell>
          <cell r="L35" t="str">
            <v>F</v>
          </cell>
        </row>
        <row r="35">
          <cell r="N35" t="str">
            <v>0801-1970-00256</v>
          </cell>
        </row>
        <row r="35">
          <cell r="Q35" t="str">
            <v>300-02-06</v>
          </cell>
          <cell r="R35">
            <v>48</v>
          </cell>
          <cell r="S35">
            <v>1</v>
          </cell>
        </row>
        <row r="36">
          <cell r="B36">
            <v>49</v>
          </cell>
          <cell r="C36" t="str">
            <v>Mario Flores Alvarez</v>
          </cell>
          <cell r="D36" t="str">
            <v>Coordinador</v>
          </cell>
          <cell r="E36">
            <v>36040</v>
          </cell>
          <cell r="F36">
            <v>11130</v>
          </cell>
          <cell r="G36" t="str">
            <v>DISTRIBUCION CD</v>
          </cell>
        </row>
        <row r="36">
          <cell r="J36">
            <v>28448</v>
          </cell>
          <cell r="K36" t="str">
            <v>SAN PEDRO SULA-ADMINISTRACION</v>
          </cell>
          <cell r="L36" t="str">
            <v>M</v>
          </cell>
        </row>
        <row r="36">
          <cell r="N36" t="str">
            <v>0601-1977-02746</v>
          </cell>
        </row>
        <row r="36">
          <cell r="Q36" t="str">
            <v>300-05-12</v>
          </cell>
          <cell r="R36">
            <v>49</v>
          </cell>
          <cell r="S36">
            <v>11</v>
          </cell>
        </row>
        <row r="37">
          <cell r="B37">
            <v>51</v>
          </cell>
          <cell r="C37" t="str">
            <v>Paulino  Pastrana Centeno</v>
          </cell>
          <cell r="D37" t="str">
            <v>Despachador</v>
          </cell>
          <cell r="E37">
            <v>36052</v>
          </cell>
          <cell r="F37">
            <v>9400</v>
          </cell>
          <cell r="G37" t="str">
            <v>DISTRIBUCION MIRAFLORES</v>
          </cell>
          <cell r="H37" t="str">
            <v>Nelson Alonso Rivera  Sauceda</v>
          </cell>
        </row>
        <row r="37">
          <cell r="J37">
            <v>25308</v>
          </cell>
          <cell r="K37" t="str">
            <v>TEGUCIGALPA MIRAFLORES-SEMANAL</v>
          </cell>
          <cell r="L37" t="str">
            <v>M</v>
          </cell>
        </row>
        <row r="37">
          <cell r="N37" t="str">
            <v>0603-1969-00143</v>
          </cell>
        </row>
        <row r="37">
          <cell r="Q37" t="str">
            <v>300-02-12</v>
          </cell>
          <cell r="R37">
            <v>51</v>
          </cell>
          <cell r="S37">
            <v>4</v>
          </cell>
        </row>
        <row r="38">
          <cell r="B38">
            <v>52</v>
          </cell>
          <cell r="C38" t="str">
            <v>Donaldo Diaz  Villalvir</v>
          </cell>
          <cell r="D38" t="str">
            <v>Motorista</v>
          </cell>
          <cell r="E38">
            <v>36074</v>
          </cell>
          <cell r="F38">
            <v>9000</v>
          </cell>
          <cell r="G38" t="str">
            <v>TRANSPORTE CD</v>
          </cell>
          <cell r="H38" t="str">
            <v>Raul Antonio Sanchez  Castellanos</v>
          </cell>
        </row>
        <row r="38">
          <cell r="J38">
            <v>23796</v>
          </cell>
          <cell r="K38" t="str">
            <v>SAN PEDRO SULA-SEMANAL SAN FERNANDO</v>
          </cell>
          <cell r="L38" t="str">
            <v>M</v>
          </cell>
        </row>
        <row r="38">
          <cell r="N38" t="str">
            <v>1621-1965-00075</v>
          </cell>
        </row>
        <row r="38">
          <cell r="Q38" t="str">
            <v>300-05-22</v>
          </cell>
          <cell r="R38">
            <v>52</v>
          </cell>
          <cell r="S38">
            <v>2</v>
          </cell>
        </row>
        <row r="39">
          <cell r="B39">
            <v>54</v>
          </cell>
          <cell r="C39" t="str">
            <v>Jose Constantino Diaz  Diaz</v>
          </cell>
          <cell r="D39" t="str">
            <v>Guardia de Residencia</v>
          </cell>
          <cell r="E39">
            <v>36089</v>
          </cell>
          <cell r="F39">
            <v>11395</v>
          </cell>
          <cell r="G39" t="str">
            <v>SEGURIDAD RESIDENCIA</v>
          </cell>
          <cell r="H39" t="str">
            <v>Celan Rodriguez  Sanchez</v>
          </cell>
        </row>
        <row r="39">
          <cell r="J39">
            <v>25419</v>
          </cell>
          <cell r="K39" t="str">
            <v>SAN PEDRO SULA-ADMINISTRACION</v>
          </cell>
          <cell r="L39" t="str">
            <v>M</v>
          </cell>
        </row>
        <row r="39">
          <cell r="N39" t="str">
            <v>0502-1969-00721</v>
          </cell>
        </row>
        <row r="39">
          <cell r="Q39" t="str">
            <v>100-01-07</v>
          </cell>
          <cell r="R39">
            <v>54</v>
          </cell>
          <cell r="S39">
            <v>8</v>
          </cell>
        </row>
        <row r="40">
          <cell r="B40">
            <v>55</v>
          </cell>
          <cell r="C40" t="str">
            <v>Jorje Aly Urbina  Romero</v>
          </cell>
          <cell r="D40" t="str">
            <v>Empacador Logística</v>
          </cell>
          <cell r="E40">
            <v>36120</v>
          </cell>
          <cell r="F40">
            <v>8646.5</v>
          </cell>
          <cell r="G40" t="str">
            <v>DISTRIBUCION CD A</v>
          </cell>
          <cell r="H40" t="str">
            <v>Enrique Alberto  Jordan Barahona</v>
          </cell>
        </row>
        <row r="40">
          <cell r="J40">
            <v>23100</v>
          </cell>
          <cell r="K40" t="str">
            <v>SAN PEDRO SULA-SEMANAL SAN FERNANDO</v>
          </cell>
          <cell r="L40" t="str">
            <v>M</v>
          </cell>
        </row>
        <row r="40">
          <cell r="N40" t="str">
            <v>0506-1963-00462</v>
          </cell>
        </row>
        <row r="40">
          <cell r="Q40" t="str">
            <v>300-05-21</v>
          </cell>
          <cell r="R40">
            <v>55</v>
          </cell>
          <cell r="S40">
            <v>3</v>
          </cell>
        </row>
        <row r="41">
          <cell r="B41">
            <v>56</v>
          </cell>
          <cell r="C41" t="str">
            <v>Jose Emilio Sanchez  Hernandez</v>
          </cell>
          <cell r="D41" t="str">
            <v>Surtidor</v>
          </cell>
          <cell r="E41">
            <v>36168</v>
          </cell>
          <cell r="F41">
            <v>8646.5</v>
          </cell>
          <cell r="G41" t="str">
            <v>DESPACHO CD</v>
          </cell>
          <cell r="H41" t="str">
            <v>Selvin Ramos  Ramos</v>
          </cell>
        </row>
        <row r="41">
          <cell r="J41">
            <v>28640</v>
          </cell>
          <cell r="K41" t="str">
            <v>SAN PEDRO SULA-SEMANAL SAN FERNANDO</v>
          </cell>
          <cell r="L41" t="str">
            <v>M</v>
          </cell>
        </row>
        <row r="41">
          <cell r="N41" t="str">
            <v>1003-1978-00210</v>
          </cell>
        </row>
        <row r="41">
          <cell r="Q41" t="str">
            <v>300-05-23</v>
          </cell>
          <cell r="R41">
            <v>56</v>
          </cell>
          <cell r="S41">
            <v>5</v>
          </cell>
        </row>
        <row r="42">
          <cell r="B42">
            <v>57</v>
          </cell>
          <cell r="C42" t="str">
            <v>Jose Nelson Reyes  Bonilla</v>
          </cell>
          <cell r="D42" t="str">
            <v>Auxiliar de Logística</v>
          </cell>
          <cell r="E42">
            <v>36189</v>
          </cell>
          <cell r="F42">
            <v>8646.5</v>
          </cell>
          <cell r="G42" t="str">
            <v>INVENTARIOS</v>
          </cell>
          <cell r="H42" t="str">
            <v>Carlos Arturo Gutierrez Cuvas</v>
          </cell>
        </row>
        <row r="42">
          <cell r="J42">
            <v>23864</v>
          </cell>
          <cell r="K42" t="str">
            <v>SAN PEDRO SULA-SEMANAL SAN FERNANDO</v>
          </cell>
          <cell r="L42" t="str">
            <v>M</v>
          </cell>
        </row>
        <row r="42">
          <cell r="N42" t="str">
            <v>0501-1965-04113</v>
          </cell>
        </row>
        <row r="42">
          <cell r="Q42" t="str">
            <v>300-01-11</v>
          </cell>
          <cell r="R42">
            <v>57</v>
          </cell>
          <cell r="S42">
            <v>5</v>
          </cell>
        </row>
        <row r="43">
          <cell r="B43">
            <v>61</v>
          </cell>
          <cell r="C43" t="str">
            <v>Melvin Eliodoro Hernandez</v>
          </cell>
          <cell r="D43" t="str">
            <v>Coordinador</v>
          </cell>
          <cell r="E43">
            <v>36245</v>
          </cell>
          <cell r="F43">
            <v>16000</v>
          </cell>
          <cell r="G43" t="str">
            <v>LOGISTICA MIRAFLORES</v>
          </cell>
          <cell r="H43" t="str">
            <v>Joel  David Espinoza Carballo</v>
          </cell>
        </row>
        <row r="43">
          <cell r="J43">
            <v>28092</v>
          </cell>
          <cell r="K43" t="str">
            <v>TEGUCIGALPA MIRAFLORES -ADMINISTRACION</v>
          </cell>
          <cell r="L43" t="str">
            <v>M</v>
          </cell>
        </row>
        <row r="43">
          <cell r="N43" t="str">
            <v>1006-1976-00710</v>
          </cell>
        </row>
        <row r="43">
          <cell r="Q43" t="str">
            <v>300-02-10</v>
          </cell>
          <cell r="R43">
            <v>61</v>
          </cell>
          <cell r="S43">
            <v>11</v>
          </cell>
        </row>
        <row r="44">
          <cell r="B44">
            <v>64</v>
          </cell>
          <cell r="C44" t="str">
            <v>Maria Eugenia Ramirez  Hernandez</v>
          </cell>
          <cell r="D44" t="str">
            <v>Asistente de Creditos</v>
          </cell>
          <cell r="E44">
            <v>36270</v>
          </cell>
          <cell r="F44">
            <v>16680</v>
          </cell>
          <cell r="G44" t="str">
            <v>CREDITOS TEGUCIGALPA</v>
          </cell>
          <cell r="H44" t="str">
            <v>Malcon Renan Rivera Ordoñez</v>
          </cell>
        </row>
        <row r="44">
          <cell r="J44">
            <v>28489</v>
          </cell>
          <cell r="K44" t="str">
            <v>TEGUCIGALPA MIRAFLORES -ADMINISTRACION</v>
          </cell>
          <cell r="L44" t="str">
            <v>F</v>
          </cell>
        </row>
        <row r="44">
          <cell r="N44" t="str">
            <v>0819-1978-00006</v>
          </cell>
        </row>
        <row r="44">
          <cell r="Q44" t="str">
            <v>200-02-07</v>
          </cell>
          <cell r="R44">
            <v>62</v>
          </cell>
          <cell r="S44">
            <v>12</v>
          </cell>
        </row>
        <row r="45">
          <cell r="B45">
            <v>67</v>
          </cell>
          <cell r="C45" t="str">
            <v>Denis Roberto Hernandez  Oseguera</v>
          </cell>
          <cell r="D45" t="str">
            <v>Director Ejecutivo</v>
          </cell>
          <cell r="E45">
            <v>36312</v>
          </cell>
          <cell r="F45">
            <v>120000</v>
          </cell>
          <cell r="G45" t="str">
            <v>COMERCIAL</v>
          </cell>
          <cell r="H45" t="str">
            <v>Mario Roberto Faraj Faraj</v>
          </cell>
        </row>
        <row r="45">
          <cell r="J45">
            <v>25148</v>
          </cell>
          <cell r="K45" t="str">
            <v>SAN PEDRO SULA-CONFIDENCIAL</v>
          </cell>
          <cell r="L45" t="str">
            <v>M</v>
          </cell>
        </row>
        <row r="45">
          <cell r="N45" t="str">
            <v>0101-1979-00313</v>
          </cell>
        </row>
        <row r="45">
          <cell r="Q45" t="str">
            <v>200-01-03</v>
          </cell>
          <cell r="R45">
            <v>64</v>
          </cell>
          <cell r="S45">
            <v>11</v>
          </cell>
        </row>
        <row r="46">
          <cell r="B46">
            <v>68</v>
          </cell>
          <cell r="C46" t="str">
            <v>Ever Alcides Rios  TEYES</v>
          </cell>
          <cell r="D46" t="str">
            <v>Vendedor Foraneo</v>
          </cell>
          <cell r="E46">
            <v>40787</v>
          </cell>
          <cell r="F46">
            <v>233.35</v>
          </cell>
          <cell r="G46" t="str">
            <v>VENTAS MAYOREO FORANEO</v>
          </cell>
          <cell r="H46" t="str">
            <v>Oscar Orlando Bonilla Osorto</v>
          </cell>
        </row>
        <row r="46">
          <cell r="J46">
            <v>27238</v>
          </cell>
          <cell r="K46" t="str">
            <v>TEGUCIGALPA MIRAFLORES-COMISIONES SEMANAL</v>
          </cell>
          <cell r="L46" t="str">
            <v>M</v>
          </cell>
        </row>
        <row r="46">
          <cell r="N46" t="str">
            <v>0607-1974-00416</v>
          </cell>
        </row>
        <row r="46">
          <cell r="Q46" t="str">
            <v>200-02-05</v>
          </cell>
          <cell r="R46">
            <v>65</v>
          </cell>
          <cell r="S46">
            <v>7</v>
          </cell>
        </row>
        <row r="47">
          <cell r="B47">
            <v>69</v>
          </cell>
          <cell r="C47" t="str">
            <v>Eleuterio  Espino Berrios</v>
          </cell>
          <cell r="D47" t="str">
            <v>Vendedor Tienda</v>
          </cell>
          <cell r="E47">
            <v>36353</v>
          </cell>
          <cell r="F47">
            <v>233.33</v>
          </cell>
          <cell r="G47" t="str">
            <v>ELECTRO</v>
          </cell>
          <cell r="H47" t="str">
            <v>Ranses Ramon Sierra Andino</v>
          </cell>
        </row>
        <row r="47">
          <cell r="J47">
            <v>26286</v>
          </cell>
          <cell r="K47" t="str">
            <v>TEGUCIGALPA MIRAFLORES-COMISIONES SEMANAL</v>
          </cell>
          <cell r="L47" t="str">
            <v>M</v>
          </cell>
        </row>
        <row r="47">
          <cell r="N47" t="str">
            <v>0801-1971-06909</v>
          </cell>
        </row>
        <row r="47">
          <cell r="Q47" t="str">
            <v>200-02-11</v>
          </cell>
          <cell r="R47">
            <v>67</v>
          </cell>
          <cell r="S47">
            <v>12</v>
          </cell>
        </row>
        <row r="48">
          <cell r="B48">
            <v>70</v>
          </cell>
          <cell r="C48" t="str">
            <v>Purificacion Varela  Guzman</v>
          </cell>
          <cell r="D48" t="str">
            <v>Surtidor</v>
          </cell>
          <cell r="E48">
            <v>36376</v>
          </cell>
          <cell r="F48">
            <v>8646.5</v>
          </cell>
          <cell r="G48" t="str">
            <v>SUMINISTROS</v>
          </cell>
          <cell r="H48" t="str">
            <v>Carlos Arturo Gutierrez Cuvas</v>
          </cell>
        </row>
        <row r="48">
          <cell r="J48">
            <v>24770</v>
          </cell>
          <cell r="K48" t="str">
            <v>SAN PEDRO SULA-SEMANAL SAN FERNANDO</v>
          </cell>
          <cell r="L48" t="str">
            <v>M</v>
          </cell>
        </row>
        <row r="48">
          <cell r="N48" t="str">
            <v>1616-1967-00199</v>
          </cell>
        </row>
        <row r="48">
          <cell r="Q48" t="str">
            <v>300-01-13</v>
          </cell>
          <cell r="R48">
            <v>68</v>
          </cell>
          <cell r="S48">
            <v>10</v>
          </cell>
        </row>
        <row r="49">
          <cell r="B49">
            <v>71</v>
          </cell>
          <cell r="C49" t="str">
            <v>Martha Elisa Madrid Manueles</v>
          </cell>
          <cell r="D49" t="str">
            <v>Comprador Junior</v>
          </cell>
          <cell r="E49">
            <v>36409</v>
          </cell>
          <cell r="F49">
            <v>23000</v>
          </cell>
          <cell r="G49" t="str">
            <v>COMERCIAL</v>
          </cell>
        </row>
        <row r="49">
          <cell r="J49">
            <v>29210</v>
          </cell>
          <cell r="K49" t="str">
            <v>SAN PEDRO SULA-ADMINISTRACION</v>
          </cell>
          <cell r="L49" t="str">
            <v>F</v>
          </cell>
        </row>
        <row r="49">
          <cell r="N49" t="str">
            <v>0801-1979-16418</v>
          </cell>
        </row>
        <row r="49">
          <cell r="Q49" t="str">
            <v>200-01-03</v>
          </cell>
          <cell r="R49">
            <v>69</v>
          </cell>
          <cell r="S49">
            <v>12</v>
          </cell>
        </row>
        <row r="50">
          <cell r="B50">
            <v>73</v>
          </cell>
          <cell r="C50" t="str">
            <v>Jorge Humberto Pino  Archaga</v>
          </cell>
          <cell r="D50" t="str">
            <v>Jefe de Seguridad</v>
          </cell>
          <cell r="E50">
            <v>36432</v>
          </cell>
          <cell r="F50">
            <v>35500</v>
          </cell>
          <cell r="G50" t="str">
            <v>SEGURIDAD MIRAFLORES</v>
          </cell>
          <cell r="H50" t="str">
            <v>Asthildur Osk Eiinarsdottir</v>
          </cell>
        </row>
        <row r="50">
          <cell r="J50">
            <v>21371</v>
          </cell>
          <cell r="K50" t="str">
            <v>TEGUCIGALPA MIRAFLORES -ADMINISTRACION</v>
          </cell>
          <cell r="L50" t="str">
            <v>M</v>
          </cell>
        </row>
        <row r="50">
          <cell r="N50" t="str">
            <v>1809-1958-00112</v>
          </cell>
        </row>
        <row r="50">
          <cell r="Q50" t="str">
            <v>100-02-01</v>
          </cell>
          <cell r="R50">
            <v>70</v>
          </cell>
          <cell r="S50">
            <v>7</v>
          </cell>
        </row>
        <row r="51">
          <cell r="B51">
            <v>74</v>
          </cell>
          <cell r="C51" t="str">
            <v>Rosa Marina Lozano  Sabillon</v>
          </cell>
          <cell r="D51" t="str">
            <v>Gerente de Planificación Comercial</v>
          </cell>
          <cell r="E51">
            <v>36465</v>
          </cell>
          <cell r="F51">
            <v>42400</v>
          </cell>
          <cell r="G51" t="str">
            <v>COMERCIAL</v>
          </cell>
          <cell r="H51" t="str">
            <v>Mario Roberto Faraj Faraj</v>
          </cell>
        </row>
        <row r="51">
          <cell r="J51">
            <v>26736</v>
          </cell>
          <cell r="K51" t="str">
            <v>SAN PEDRO SULA-ADMINISTRACION</v>
          </cell>
          <cell r="L51" t="str">
            <v>F</v>
          </cell>
        </row>
        <row r="51">
          <cell r="N51" t="str">
            <v>0501-1973-03002</v>
          </cell>
        </row>
        <row r="51">
          <cell r="Q51" t="str">
            <v>200-01-03</v>
          </cell>
          <cell r="R51">
            <v>71</v>
          </cell>
          <cell r="S51">
            <v>3</v>
          </cell>
        </row>
        <row r="52">
          <cell r="B52">
            <v>75</v>
          </cell>
          <cell r="C52" t="str">
            <v>Griselda  Gonzales Alcantara</v>
          </cell>
          <cell r="D52" t="str">
            <v>Vendedor Mayorista</v>
          </cell>
          <cell r="E52">
            <v>36465</v>
          </cell>
          <cell r="F52">
            <v>233.45</v>
          </cell>
          <cell r="G52" t="str">
            <v>VENTAS MAYOREO SALA</v>
          </cell>
          <cell r="H52" t="str">
            <v>Efrain Antonio Canales Gomez</v>
          </cell>
        </row>
        <row r="52">
          <cell r="J52">
            <v>28518</v>
          </cell>
          <cell r="K52" t="str">
            <v>SAN PEDRO SULA SAN FERNANDO-COMISIONES SEMANAL</v>
          </cell>
          <cell r="L52" t="str">
            <v>F</v>
          </cell>
        </row>
        <row r="52">
          <cell r="N52" t="str">
            <v>1804-1978-00481</v>
          </cell>
        </row>
        <row r="52">
          <cell r="Q52" t="str">
            <v>200-01-06</v>
          </cell>
          <cell r="R52">
            <v>72</v>
          </cell>
          <cell r="S52">
            <v>1</v>
          </cell>
        </row>
        <row r="53">
          <cell r="B53">
            <v>76</v>
          </cell>
          <cell r="C53" t="str">
            <v>Mario Alvarenga  Mejia</v>
          </cell>
          <cell r="D53" t="str">
            <v>Guardia de Patrulla</v>
          </cell>
          <cell r="E53">
            <v>36475</v>
          </cell>
          <cell r="F53">
            <v>8646.5</v>
          </cell>
          <cell r="G53" t="str">
            <v>SEGURIDAD EJECUTIVOS</v>
          </cell>
          <cell r="H53" t="str">
            <v>Celan Rodriguez  Sanchez</v>
          </cell>
        </row>
        <row r="53">
          <cell r="J53">
            <v>26433</v>
          </cell>
          <cell r="K53" t="str">
            <v>SAN PEDRO SULA-SEMANAL SAN FERNANDO</v>
          </cell>
          <cell r="L53" t="str">
            <v>M</v>
          </cell>
        </row>
        <row r="53">
          <cell r="N53" t="str">
            <v>1604-1972-00229</v>
          </cell>
        </row>
        <row r="53">
          <cell r="Q53" t="str">
            <v>100-01-05</v>
          </cell>
          <cell r="R53">
            <v>73</v>
          </cell>
          <cell r="S53">
            <v>5</v>
          </cell>
        </row>
        <row r="54">
          <cell r="B54">
            <v>77</v>
          </cell>
          <cell r="C54" t="str">
            <v>Rosa Lizeth Dubon Ham</v>
          </cell>
          <cell r="D54" t="str">
            <v>Coordinadora de Promociones</v>
          </cell>
          <cell r="E54">
            <v>36500</v>
          </cell>
          <cell r="F54">
            <v>25069</v>
          </cell>
          <cell r="G54" t="str">
            <v>MERCADEO</v>
          </cell>
          <cell r="H54" t="str">
            <v>Wesley  Mauricio Contreras Rodezno</v>
          </cell>
        </row>
        <row r="54">
          <cell r="J54">
            <v>25530</v>
          </cell>
          <cell r="K54" t="str">
            <v>SAN PEDRO SULA-ADMINISTRACION</v>
          </cell>
          <cell r="L54" t="str">
            <v>F</v>
          </cell>
        </row>
        <row r="54">
          <cell r="N54" t="str">
            <v>0801-1969-09392</v>
          </cell>
        </row>
        <row r="54">
          <cell r="Q54" t="str">
            <v>200-01-02</v>
          </cell>
          <cell r="R54">
            <v>74</v>
          </cell>
          <cell r="S54">
            <v>11</v>
          </cell>
        </row>
        <row r="55">
          <cell r="B55">
            <v>78</v>
          </cell>
          <cell r="C55" t="str">
            <v>Dunia Yamileth Bu  Madrid</v>
          </cell>
          <cell r="D55" t="str">
            <v>Vendedor Mayorista</v>
          </cell>
          <cell r="E55">
            <v>36556</v>
          </cell>
          <cell r="F55">
            <v>233.45</v>
          </cell>
          <cell r="G55" t="str">
            <v>VENTAS MAYOREO SALA</v>
          </cell>
          <cell r="H55" t="str">
            <v>Efrain Antonio Canales Gomez</v>
          </cell>
        </row>
        <row r="55">
          <cell r="J55">
            <v>29233</v>
          </cell>
          <cell r="K55" t="str">
            <v>SAN PEDRO SULA SAN FERNANDO-COMISIONES SEMANAL</v>
          </cell>
          <cell r="L55" t="str">
            <v>F</v>
          </cell>
        </row>
        <row r="55">
          <cell r="N55" t="str">
            <v>0501-1980-01383</v>
          </cell>
        </row>
        <row r="55">
          <cell r="Q55" t="str">
            <v>200-01-06</v>
          </cell>
          <cell r="R55">
            <v>75</v>
          </cell>
          <cell r="S55">
            <v>1</v>
          </cell>
        </row>
        <row r="56">
          <cell r="B56">
            <v>79</v>
          </cell>
          <cell r="C56" t="str">
            <v>Santos Maximino Urbina  Ponce</v>
          </cell>
          <cell r="D56" t="str">
            <v>Asistente de Area</v>
          </cell>
          <cell r="E56">
            <v>36558</v>
          </cell>
          <cell r="F56">
            <v>8841.05</v>
          </cell>
          <cell r="G56" t="str">
            <v>TRANSPORTE CD</v>
          </cell>
          <cell r="H56" t="str">
            <v>Jairo  Randolfo  Cornejo Zamora</v>
          </cell>
        </row>
        <row r="56">
          <cell r="J56">
            <v>27179</v>
          </cell>
          <cell r="K56" t="str">
            <v>SAN PEDRO SULA-SEMANAL SAN FERNANDO</v>
          </cell>
          <cell r="L56" t="str">
            <v>M</v>
          </cell>
        </row>
        <row r="56">
          <cell r="N56" t="str">
            <v>1514-1974-00098</v>
          </cell>
        </row>
        <row r="56">
          <cell r="Q56" t="str">
            <v>300-05-22</v>
          </cell>
          <cell r="R56">
            <v>76</v>
          </cell>
          <cell r="S56">
            <v>5</v>
          </cell>
        </row>
        <row r="57">
          <cell r="B57">
            <v>81</v>
          </cell>
          <cell r="C57" t="str">
            <v>Oscar Meliton Pena  Erazo</v>
          </cell>
          <cell r="D57" t="str">
            <v>Motorista de Ejecutivo</v>
          </cell>
          <cell r="E57">
            <v>36592</v>
          </cell>
          <cell r="F57">
            <v>16600</v>
          </cell>
          <cell r="G57" t="str">
            <v>SEGURIDAD EJECUTIVOS</v>
          </cell>
          <cell r="H57" t="str">
            <v>Celan Rodriguez  Sanchez</v>
          </cell>
        </row>
        <row r="57">
          <cell r="J57">
            <v>24302</v>
          </cell>
          <cell r="K57" t="str">
            <v>SAN PEDRO SULA-ADMINISTRACION</v>
          </cell>
          <cell r="L57" t="str">
            <v>M</v>
          </cell>
        </row>
        <row r="57">
          <cell r="N57" t="str">
            <v>1401-1979-00066</v>
          </cell>
        </row>
        <row r="57">
          <cell r="Q57" t="str">
            <v>100-01-05</v>
          </cell>
          <cell r="R57">
            <v>77</v>
          </cell>
          <cell r="S57">
            <v>7</v>
          </cell>
        </row>
        <row r="58">
          <cell r="B58">
            <v>82</v>
          </cell>
          <cell r="C58" t="str">
            <v>Hector Yovany Varela Tejeda</v>
          </cell>
          <cell r="D58" t="str">
            <v>Receptor</v>
          </cell>
          <cell r="E58">
            <v>36602</v>
          </cell>
          <cell r="F58">
            <v>9400</v>
          </cell>
          <cell r="G58" t="str">
            <v>RECEPCION CD A</v>
          </cell>
          <cell r="H58" t="str">
            <v>Jose Alexis Izaguirre  Lopez</v>
          </cell>
        </row>
        <row r="58">
          <cell r="J58">
            <v>28688</v>
          </cell>
          <cell r="K58" t="str">
            <v>SAN PEDRO SULA-SEMANAL SAN FERNANDO</v>
          </cell>
          <cell r="L58" t="str">
            <v>M</v>
          </cell>
        </row>
        <row r="58">
          <cell r="N58" t="str">
            <v>1616-1978-00183</v>
          </cell>
        </row>
        <row r="58">
          <cell r="Q58" t="str">
            <v>300-05-25</v>
          </cell>
          <cell r="R58">
            <v>78</v>
          </cell>
          <cell r="S58">
            <v>7</v>
          </cell>
        </row>
        <row r="59">
          <cell r="B59">
            <v>83</v>
          </cell>
          <cell r="C59" t="str">
            <v>Nuri Waldina Urrutia  Rodriguez</v>
          </cell>
          <cell r="D59" t="str">
            <v>Vendedor Junior</v>
          </cell>
          <cell r="E59">
            <v>36610</v>
          </cell>
          <cell r="F59">
            <v>233.33</v>
          </cell>
          <cell r="G59" t="str">
            <v>ELECTRO</v>
          </cell>
          <cell r="H59" t="str">
            <v>Gina Maria  Aguirre Lanza</v>
          </cell>
        </row>
        <row r="59">
          <cell r="J59">
            <v>28095</v>
          </cell>
          <cell r="K59" t="str">
            <v>SAN PEDRO SULA SAN FERNANDO-COMISIONES SEMANAL</v>
          </cell>
          <cell r="L59" t="str">
            <v>F</v>
          </cell>
        </row>
        <row r="59">
          <cell r="N59" t="str">
            <v>0501-1976-10507</v>
          </cell>
        </row>
        <row r="59">
          <cell r="Q59" t="str">
            <v>200-01-11</v>
          </cell>
          <cell r="R59">
            <v>79</v>
          </cell>
          <cell r="S59">
            <v>12</v>
          </cell>
        </row>
        <row r="60">
          <cell r="B60">
            <v>84</v>
          </cell>
          <cell r="C60" t="str">
            <v>Geovany  Montalvan Orellana</v>
          </cell>
          <cell r="D60" t="str">
            <v>Cobrador</v>
          </cell>
          <cell r="E60">
            <v>36612</v>
          </cell>
          <cell r="F60">
            <v>291.9</v>
          </cell>
          <cell r="G60" t="str">
            <v>CREDITOS</v>
          </cell>
          <cell r="H60" t="str">
            <v>Pedro Hermilo Mejía  molina</v>
          </cell>
        </row>
        <row r="60">
          <cell r="J60">
            <v>26789</v>
          </cell>
          <cell r="K60" t="str">
            <v>SAN PEDRO SULA SAN FERNANDO-COMISIONES SEMANAL</v>
          </cell>
          <cell r="L60" t="str">
            <v>M</v>
          </cell>
        </row>
        <row r="60">
          <cell r="N60" t="str">
            <v>0501-1973-02311</v>
          </cell>
        </row>
        <row r="60">
          <cell r="Q60" t="str">
            <v>200-01-07</v>
          </cell>
          <cell r="R60">
            <v>81</v>
          </cell>
          <cell r="S60">
            <v>5</v>
          </cell>
        </row>
        <row r="61">
          <cell r="B61">
            <v>85</v>
          </cell>
          <cell r="C61" t="str">
            <v>Yury Ernesto Molina Saenz</v>
          </cell>
          <cell r="D61" t="str">
            <v>Sub Gerente de Informatica</v>
          </cell>
          <cell r="E61">
            <v>36672</v>
          </cell>
          <cell r="F61">
            <v>52600</v>
          </cell>
          <cell r="G61" t="str">
            <v>INFORMATICA</v>
          </cell>
          <cell r="H61" t="str">
            <v>Rafael Gustavo Ajuria  Cruz</v>
          </cell>
        </row>
        <row r="61">
          <cell r="J61">
            <v>28394</v>
          </cell>
          <cell r="K61" t="str">
            <v>SAN PEDRO SULA-ADMINISTRACION</v>
          </cell>
          <cell r="L61" t="str">
            <v>M</v>
          </cell>
        </row>
        <row r="61">
          <cell r="N61" t="str">
            <v>1804-1977-03396</v>
          </cell>
        </row>
        <row r="61">
          <cell r="Q61" t="str">
            <v>300-01-04</v>
          </cell>
          <cell r="R61">
            <v>82</v>
          </cell>
          <cell r="S61">
            <v>9</v>
          </cell>
        </row>
        <row r="62">
          <cell r="B62">
            <v>86</v>
          </cell>
          <cell r="C62" t="str">
            <v>Jose David Amaya  Lopez</v>
          </cell>
          <cell r="D62" t="str">
            <v>Motorista</v>
          </cell>
          <cell r="E62">
            <v>36672</v>
          </cell>
          <cell r="F62">
            <v>9000</v>
          </cell>
          <cell r="G62" t="str">
            <v>LOGISTICA MIRAFLORES</v>
          </cell>
          <cell r="H62" t="str">
            <v>Nelson Alonso Rivera  Sauceda</v>
          </cell>
        </row>
        <row r="62">
          <cell r="J62">
            <v>27112</v>
          </cell>
          <cell r="K62" t="str">
            <v>TEGUCIGALPA MIRAFLORES-SEMANAL</v>
          </cell>
          <cell r="L62" t="str">
            <v>M</v>
          </cell>
        </row>
        <row r="62">
          <cell r="N62" t="str">
            <v>1206-1974-00069</v>
          </cell>
        </row>
        <row r="62">
          <cell r="Q62" t="str">
            <v>300-02-10</v>
          </cell>
          <cell r="R62">
            <v>83</v>
          </cell>
          <cell r="S62">
            <v>3</v>
          </cell>
        </row>
        <row r="63">
          <cell r="B63">
            <v>87</v>
          </cell>
          <cell r="C63" t="str">
            <v>Carlos Arturo Gutierrez Cuvas</v>
          </cell>
          <cell r="D63" t="str">
            <v>Jefe de Bodega</v>
          </cell>
          <cell r="E63">
            <v>36731</v>
          </cell>
          <cell r="F63">
            <v>18500</v>
          </cell>
          <cell r="G63" t="str">
            <v>LOGISTICA</v>
          </cell>
          <cell r="H63" t="str">
            <v>Elsy Nohemy Aguilera Ortez</v>
          </cell>
        </row>
        <row r="63">
          <cell r="J63">
            <v>27974</v>
          </cell>
          <cell r="K63" t="str">
            <v>SAN PEDRO SULA-ADMINISTRACION</v>
          </cell>
          <cell r="L63" t="str">
            <v>M</v>
          </cell>
        </row>
        <row r="63">
          <cell r="N63" t="str">
            <v>1803-1976-00299</v>
          </cell>
        </row>
        <row r="63">
          <cell r="Q63" t="str">
            <v>300-01-10</v>
          </cell>
          <cell r="R63">
            <v>84</v>
          </cell>
          <cell r="S63">
            <v>8</v>
          </cell>
        </row>
        <row r="64">
          <cell r="B64">
            <v>88</v>
          </cell>
          <cell r="C64" t="str">
            <v>Caroll Ivette Perez  Banegas</v>
          </cell>
          <cell r="D64" t="str">
            <v>Asistente de Presidencia</v>
          </cell>
          <cell r="E64">
            <v>36809</v>
          </cell>
          <cell r="F64">
            <v>44000</v>
          </cell>
          <cell r="G64" t="str">
            <v>PRESIDENCIA DEPARTAMENTO</v>
          </cell>
          <cell r="H64" t="str">
            <v>Jorge  Juan Faraj Kalil</v>
          </cell>
        </row>
        <row r="64">
          <cell r="J64">
            <v>29836</v>
          </cell>
          <cell r="K64" t="str">
            <v>SAN PEDRO SULA-ADMINISTRACION</v>
          </cell>
          <cell r="L64" t="str">
            <v>F</v>
          </cell>
        </row>
        <row r="64">
          <cell r="N64" t="str">
            <v>0501-1981-09731</v>
          </cell>
        </row>
        <row r="64">
          <cell r="Q64" t="str">
            <v>100-01-01</v>
          </cell>
          <cell r="R64">
            <v>85</v>
          </cell>
          <cell r="S64">
            <v>9</v>
          </cell>
        </row>
        <row r="65">
          <cell r="B65">
            <v>89</v>
          </cell>
          <cell r="C65" t="str">
            <v>Maria Elizabeth Fernandez Cantarero</v>
          </cell>
          <cell r="D65" t="str">
            <v>Asistente de Compras</v>
          </cell>
          <cell r="E65">
            <v>36829</v>
          </cell>
          <cell r="F65">
            <v>22260</v>
          </cell>
          <cell r="G65" t="str">
            <v>COMERCIAL</v>
          </cell>
        </row>
        <row r="65">
          <cell r="J65">
            <v>27162</v>
          </cell>
          <cell r="K65" t="str">
            <v>SAN PEDRO SULA-ADMINISTRACION</v>
          </cell>
          <cell r="L65" t="str">
            <v>F</v>
          </cell>
        </row>
        <row r="65">
          <cell r="N65" t="str">
            <v>0501-1974-03244</v>
          </cell>
        </row>
        <row r="65">
          <cell r="Q65" t="str">
            <v>200-01-03</v>
          </cell>
          <cell r="R65">
            <v>86</v>
          </cell>
          <cell r="S65">
            <v>5</v>
          </cell>
        </row>
        <row r="66">
          <cell r="B66">
            <v>90</v>
          </cell>
          <cell r="C66" t="str">
            <v>Juan Carlos Zavala  MEZA</v>
          </cell>
          <cell r="D66" t="str">
            <v>Vendedor Foraneo</v>
          </cell>
          <cell r="E66">
            <v>36851</v>
          </cell>
          <cell r="F66">
            <v>583.45</v>
          </cell>
          <cell r="G66" t="str">
            <v>VENTAS MAYOREO FORANEO</v>
          </cell>
          <cell r="H66" t="str">
            <v>Oscar Orlando Bonilla Osorto</v>
          </cell>
        </row>
        <row r="66">
          <cell r="J66">
            <v>28109</v>
          </cell>
          <cell r="K66" t="str">
            <v>TEGUCIGALPA MIRAFLORES-COMISIONES SEMANAL</v>
          </cell>
          <cell r="L66" t="str">
            <v>M</v>
          </cell>
        </row>
        <row r="66">
          <cell r="N66" t="str">
            <v>0801-1976-06742</v>
          </cell>
        </row>
        <row r="66">
          <cell r="Q66" t="str">
            <v>200-02-05</v>
          </cell>
          <cell r="R66">
            <v>87</v>
          </cell>
          <cell r="S66">
            <v>12</v>
          </cell>
        </row>
        <row r="67">
          <cell r="B67">
            <v>91</v>
          </cell>
          <cell r="C67" t="str">
            <v>Juan Carlos Marquez  Santos</v>
          </cell>
          <cell r="D67" t="str">
            <v>Motorista de Ejecutivo</v>
          </cell>
          <cell r="E67">
            <v>36893</v>
          </cell>
          <cell r="F67">
            <v>16600</v>
          </cell>
          <cell r="G67" t="str">
            <v>SEGURIDAD EJECUTIVOS</v>
          </cell>
          <cell r="H67" t="str">
            <v>Celan Rodriguez  Sanchez</v>
          </cell>
        </row>
        <row r="67">
          <cell r="J67">
            <v>25444</v>
          </cell>
          <cell r="K67" t="str">
            <v>SAN PEDRO SULA-ADMINISTRACION</v>
          </cell>
          <cell r="L67" t="str">
            <v>M</v>
          </cell>
        </row>
        <row r="67">
          <cell r="N67" t="str">
            <v>0501-1969-06332</v>
          </cell>
        </row>
        <row r="67">
          <cell r="Q67" t="str">
            <v>100-01-05</v>
          </cell>
          <cell r="R67">
            <v>88</v>
          </cell>
          <cell r="S67">
            <v>8</v>
          </cell>
        </row>
        <row r="68">
          <cell r="B68">
            <v>93</v>
          </cell>
          <cell r="C68" t="str">
            <v>Eber Fernando Alvares Zuniga</v>
          </cell>
          <cell r="D68" t="str">
            <v>Receptor</v>
          </cell>
          <cell r="E68">
            <v>36913</v>
          </cell>
          <cell r="F68">
            <v>9400</v>
          </cell>
          <cell r="G68" t="str">
            <v>RECEPCION CD A</v>
          </cell>
          <cell r="H68" t="str">
            <v>Jose Alexis Izaguirre  Lopez</v>
          </cell>
        </row>
        <row r="68">
          <cell r="J68">
            <v>28711</v>
          </cell>
          <cell r="K68" t="str">
            <v>SAN PEDRO SULA-SEMANAL SAN FERNANDO</v>
          </cell>
          <cell r="L68" t="str">
            <v>M</v>
          </cell>
        </row>
        <row r="68">
          <cell r="N68" t="str">
            <v>1505-1978-00352</v>
          </cell>
        </row>
        <row r="68">
          <cell r="Q68" t="str">
            <v>300-05-25</v>
          </cell>
          <cell r="R68">
            <v>89</v>
          </cell>
          <cell r="S68">
            <v>8</v>
          </cell>
        </row>
        <row r="69">
          <cell r="B69">
            <v>95</v>
          </cell>
          <cell r="C69" t="str">
            <v>Carlos Roberto Meza  Ramirez</v>
          </cell>
          <cell r="D69" t="str">
            <v>Motorista</v>
          </cell>
          <cell r="E69">
            <v>36927</v>
          </cell>
          <cell r="F69">
            <v>9000</v>
          </cell>
          <cell r="G69" t="str">
            <v>TRANSPORTE CD</v>
          </cell>
          <cell r="H69" t="str">
            <v>Raul Antonio Sanchez  Castellanos</v>
          </cell>
        </row>
        <row r="69">
          <cell r="J69">
            <v>28454</v>
          </cell>
          <cell r="K69" t="str">
            <v>SAN PEDRO SULA-SEMANAL SAN FERNANDO</v>
          </cell>
          <cell r="L69" t="str">
            <v>M</v>
          </cell>
        </row>
        <row r="69">
          <cell r="N69" t="str">
            <v>1801-1989-04746</v>
          </cell>
        </row>
        <row r="69">
          <cell r="Q69" t="str">
            <v>300-05-22</v>
          </cell>
          <cell r="R69">
            <v>90</v>
          </cell>
          <cell r="S69">
            <v>11</v>
          </cell>
        </row>
        <row r="70">
          <cell r="B70">
            <v>96</v>
          </cell>
          <cell r="C70" t="str">
            <v>Marlon Enrique Gonzales  Salinas</v>
          </cell>
          <cell r="D70" t="str">
            <v>Jefe de Compensaciones</v>
          </cell>
          <cell r="E70">
            <v>36953</v>
          </cell>
          <cell r="F70">
            <v>21200</v>
          </cell>
          <cell r="G70" t="str">
            <v>RECURSOS HUMANOS</v>
          </cell>
          <cell r="H70" t="str">
            <v>Tania Johana Hernandez  Chinchilla</v>
          </cell>
        </row>
        <row r="70">
          <cell r="J70">
            <v>29887</v>
          </cell>
          <cell r="K70" t="str">
            <v>SAN PEDRO SULA-ADMINISTRACION</v>
          </cell>
          <cell r="L70" t="str">
            <v>M</v>
          </cell>
        </row>
        <row r="70">
          <cell r="N70" t="str">
            <v>1807-1981-01503</v>
          </cell>
        </row>
        <row r="70">
          <cell r="Q70" t="str">
            <v>300-01-05</v>
          </cell>
          <cell r="R70">
            <v>91</v>
          </cell>
          <cell r="S70">
            <v>10</v>
          </cell>
        </row>
        <row r="71">
          <cell r="B71">
            <v>98</v>
          </cell>
          <cell r="C71" t="str">
            <v>Nelvin Omar Aviles</v>
          </cell>
          <cell r="D71" t="str">
            <v>Auxiliar de Inventarios Perpetuos</v>
          </cell>
          <cell r="E71">
            <v>37027</v>
          </cell>
          <cell r="F71">
            <v>8646.5</v>
          </cell>
          <cell r="G71" t="str">
            <v>INVENTARIOS PERPETUOS</v>
          </cell>
          <cell r="H71" t="str">
            <v>Juan Ramon Ferrera Pavon</v>
          </cell>
        </row>
        <row r="71">
          <cell r="J71">
            <v>26937</v>
          </cell>
          <cell r="K71" t="str">
            <v>TEGUCIGALPA MIRAFLORES-SEMANAL</v>
          </cell>
          <cell r="L71" t="str">
            <v>M</v>
          </cell>
        </row>
        <row r="71">
          <cell r="N71" t="str">
            <v>0704-1973-00720</v>
          </cell>
        </row>
        <row r="71">
          <cell r="Q71" t="str">
            <v>200-02-15</v>
          </cell>
          <cell r="R71">
            <v>93</v>
          </cell>
          <cell r="S71">
            <v>9</v>
          </cell>
        </row>
        <row r="72">
          <cell r="B72">
            <v>99</v>
          </cell>
          <cell r="C72" t="str">
            <v>Marvin  Gonzales Inestroza</v>
          </cell>
          <cell r="D72" t="str">
            <v>Coordinador de Surtido</v>
          </cell>
          <cell r="E72">
            <v>37029</v>
          </cell>
          <cell r="F72">
            <v>11130</v>
          </cell>
          <cell r="G72" t="str">
            <v>TRANSPORTE CD</v>
          </cell>
          <cell r="H72" t="str">
            <v>Jairo  Randolfo  Cornejo Zamora</v>
          </cell>
        </row>
        <row r="72">
          <cell r="J72">
            <v>28589</v>
          </cell>
          <cell r="K72" t="str">
            <v>SAN PEDRO SULA-ADMINISTRACION</v>
          </cell>
          <cell r="L72" t="str">
            <v>M</v>
          </cell>
        </row>
        <row r="72">
          <cell r="N72" t="str">
            <v>1007-1978-00533</v>
          </cell>
        </row>
        <row r="72">
          <cell r="Q72" t="str">
            <v>300-05-22</v>
          </cell>
          <cell r="R72">
            <v>95</v>
          </cell>
          <cell r="S72">
            <v>4</v>
          </cell>
        </row>
        <row r="73">
          <cell r="B73">
            <v>100</v>
          </cell>
          <cell r="C73" t="str">
            <v>Santos Isidro Martinez Flores</v>
          </cell>
          <cell r="D73" t="str">
            <v>Conserje</v>
          </cell>
          <cell r="E73">
            <v>37047</v>
          </cell>
          <cell r="F73">
            <v>8646.49</v>
          </cell>
          <cell r="G73" t="str">
            <v>SERVICIOS GENERALES</v>
          </cell>
          <cell r="H73" t="str">
            <v>Tania Johana Hernandez  Chinchilla</v>
          </cell>
        </row>
        <row r="73">
          <cell r="J73">
            <v>29564</v>
          </cell>
          <cell r="K73" t="str">
            <v>SAN PEDRO SULA-ADMINISTRACION</v>
          </cell>
          <cell r="L73" t="str">
            <v>M</v>
          </cell>
        </row>
        <row r="73">
          <cell r="N73" t="str">
            <v>1701-1980-03279</v>
          </cell>
        </row>
        <row r="73">
          <cell r="Q73" t="str">
            <v>300-01-07</v>
          </cell>
          <cell r="R73">
            <v>96</v>
          </cell>
          <cell r="S73">
            <v>12</v>
          </cell>
        </row>
        <row r="74">
          <cell r="B74">
            <v>101</v>
          </cell>
          <cell r="C74" t="str">
            <v>Juan Angel Reyes  Reyes</v>
          </cell>
          <cell r="D74" t="str">
            <v>Asistente de Seguridad</v>
          </cell>
          <cell r="E74">
            <v>37074</v>
          </cell>
          <cell r="F74">
            <v>17649</v>
          </cell>
          <cell r="G74" t="str">
            <v>SEGURIDAD MIRAFLORES</v>
          </cell>
          <cell r="H74" t="str">
            <v>Jorge Humberto Pino  Archaga</v>
          </cell>
        </row>
        <row r="74">
          <cell r="J74">
            <v>27421</v>
          </cell>
          <cell r="K74" t="str">
            <v>TEGUCIGALPA MIRAFLORES -ADMINISTRACION</v>
          </cell>
          <cell r="L74" t="str">
            <v>M</v>
          </cell>
        </row>
        <row r="74">
          <cell r="N74" t="str">
            <v>1016-1975-00042</v>
          </cell>
        </row>
        <row r="74">
          <cell r="Q74" t="str">
            <v>100-02-01</v>
          </cell>
          <cell r="R74">
            <v>98</v>
          </cell>
          <cell r="S74">
            <v>1</v>
          </cell>
        </row>
        <row r="75">
          <cell r="B75">
            <v>102</v>
          </cell>
          <cell r="C75" t="str">
            <v>Jorge Alberto Diaz Rodriguez</v>
          </cell>
          <cell r="D75" t="str">
            <v>Oficial de Seguridad</v>
          </cell>
          <cell r="E75">
            <v>37095</v>
          </cell>
          <cell r="F75">
            <v>8646.5</v>
          </cell>
          <cell r="G75" t="str">
            <v>SEGURIDAD METROMALL</v>
          </cell>
          <cell r="H75" t="str">
            <v>Juan Angel Reyes  Reyes</v>
          </cell>
        </row>
        <row r="75">
          <cell r="J75">
            <v>23670</v>
          </cell>
          <cell r="K75" t="str">
            <v>TEGUCIGALPA METROMALL-SEMANAL</v>
          </cell>
          <cell r="L75" t="str">
            <v>M</v>
          </cell>
        </row>
        <row r="75">
          <cell r="N75" t="str">
            <v>0710-1964-00052</v>
          </cell>
        </row>
        <row r="75">
          <cell r="Q75" t="str">
            <v>100-03-01</v>
          </cell>
          <cell r="R75">
            <v>99</v>
          </cell>
          <cell r="S75">
            <v>10</v>
          </cell>
        </row>
        <row r="76">
          <cell r="B76">
            <v>105</v>
          </cell>
          <cell r="C76" t="str">
            <v>Marlen Idania Ardon Herrera</v>
          </cell>
          <cell r="D76" t="str">
            <v>Impulsadora</v>
          </cell>
          <cell r="E76">
            <v>37151</v>
          </cell>
          <cell r="F76">
            <v>8646.5</v>
          </cell>
          <cell r="G76" t="str">
            <v>VENTAS MAYOREO</v>
          </cell>
          <cell r="H76" t="str">
            <v>Liliam Olivia Escobar  Navarrete</v>
          </cell>
        </row>
        <row r="76">
          <cell r="J76">
            <v>28170</v>
          </cell>
          <cell r="K76" t="str">
            <v>SAN PEDRO SULA-ADMINISTRACION</v>
          </cell>
          <cell r="L76" t="str">
            <v>F</v>
          </cell>
        </row>
        <row r="76">
          <cell r="N76" t="str">
            <v>0202-1977-00037</v>
          </cell>
        </row>
        <row r="76">
          <cell r="Q76" t="str">
            <v>200-01-04</v>
          </cell>
          <cell r="R76">
            <v>100</v>
          </cell>
          <cell r="S76">
            <v>2</v>
          </cell>
        </row>
        <row r="77">
          <cell r="B77">
            <v>106</v>
          </cell>
          <cell r="C77" t="str">
            <v>Maritza Del Carmen Irias Mejia</v>
          </cell>
          <cell r="D77" t="str">
            <v>Auxiliar de Sala Regalos/Paquetes</v>
          </cell>
          <cell r="E77">
            <v>37186</v>
          </cell>
          <cell r="F77">
            <v>8646.5</v>
          </cell>
          <cell r="G77" t="str">
            <v>HOGAR</v>
          </cell>
          <cell r="H77" t="str">
            <v>Ana Ruth Erazo Urquia</v>
          </cell>
        </row>
        <row r="77">
          <cell r="J77">
            <v>27054</v>
          </cell>
          <cell r="K77" t="str">
            <v>SAN PEDRO SULA-SEMANAL SAN FERNANDO</v>
          </cell>
          <cell r="L77" t="str">
            <v>F</v>
          </cell>
        </row>
        <row r="77">
          <cell r="N77" t="str">
            <v>0501-1974-01939</v>
          </cell>
        </row>
        <row r="77">
          <cell r="Q77" t="str">
            <v>200-01-10</v>
          </cell>
          <cell r="R77">
            <v>101</v>
          </cell>
          <cell r="S77">
            <v>1</v>
          </cell>
        </row>
        <row r="78">
          <cell r="B78">
            <v>108</v>
          </cell>
          <cell r="C78" t="str">
            <v>Cesar Leonel Enamorado  Orellana</v>
          </cell>
          <cell r="D78" t="str">
            <v>Contador General</v>
          </cell>
          <cell r="E78">
            <v>37277</v>
          </cell>
          <cell r="F78">
            <v>68000</v>
          </cell>
          <cell r="G78" t="str">
            <v>CONTABILIDAD</v>
          </cell>
          <cell r="H78" t="str">
            <v>Douglas Gecely Hernández  Sandoval</v>
          </cell>
        </row>
        <row r="78">
          <cell r="J78">
            <v>28221</v>
          </cell>
          <cell r="K78" t="str">
            <v>SAN PEDRO SULA-CONFIDENCIAL</v>
          </cell>
          <cell r="L78" t="str">
            <v>M</v>
          </cell>
        </row>
        <row r="78">
          <cell r="N78" t="str">
            <v>0505-1977-00236</v>
          </cell>
        </row>
        <row r="78">
          <cell r="Q78" t="str">
            <v>300-01-03</v>
          </cell>
          <cell r="R78">
            <v>102</v>
          </cell>
          <cell r="S78">
            <v>4</v>
          </cell>
        </row>
        <row r="79">
          <cell r="B79">
            <v>109</v>
          </cell>
          <cell r="C79" t="str">
            <v>Eduar Gustavo Murillo  Urbina</v>
          </cell>
          <cell r="D79" t="str">
            <v>Guardia de Residencia</v>
          </cell>
          <cell r="E79">
            <v>37279</v>
          </cell>
          <cell r="F79">
            <v>11395</v>
          </cell>
          <cell r="G79" t="str">
            <v>SEGURIDAD RESIDENCIA</v>
          </cell>
          <cell r="H79" t="str">
            <v>Celan Rodriguez  Sanchez</v>
          </cell>
        </row>
        <row r="79">
          <cell r="J79">
            <v>23521</v>
          </cell>
          <cell r="K79" t="str">
            <v>SAN PEDRO SULA-ADMINISTRACION</v>
          </cell>
          <cell r="L79" t="str">
            <v>M</v>
          </cell>
        </row>
        <row r="79">
          <cell r="N79" t="str">
            <v>1801-1981-00289</v>
          </cell>
        </row>
        <row r="79">
          <cell r="Q79" t="str">
            <v>100-01-07</v>
          </cell>
          <cell r="R79">
            <v>103</v>
          </cell>
          <cell r="S79">
            <v>5</v>
          </cell>
        </row>
        <row r="80">
          <cell r="B80">
            <v>110</v>
          </cell>
          <cell r="C80" t="str">
            <v>Fernando De Leon Zaldivar Espinoza</v>
          </cell>
          <cell r="D80" t="str">
            <v>Gerente de Categoria</v>
          </cell>
          <cell r="E80">
            <v>37295</v>
          </cell>
          <cell r="F80">
            <v>56000</v>
          </cell>
          <cell r="G80" t="str">
            <v>COMPRAS</v>
          </cell>
        </row>
        <row r="80">
          <cell r="J80">
            <v>26711</v>
          </cell>
          <cell r="K80" t="str">
            <v>SAN PEDRO SULA-ADMINISTRACION</v>
          </cell>
          <cell r="L80" t="str">
            <v>M</v>
          </cell>
        </row>
        <row r="80">
          <cell r="N80" t="str">
            <v>0501-1973-02494</v>
          </cell>
        </row>
        <row r="80">
          <cell r="Q80" t="str">
            <v>300-01-06</v>
          </cell>
          <cell r="R80">
            <v>105</v>
          </cell>
          <cell r="S80">
            <v>2</v>
          </cell>
        </row>
        <row r="81">
          <cell r="B81">
            <v>111</v>
          </cell>
          <cell r="C81" t="str">
            <v>Horacio Alcino Rivera  Funez</v>
          </cell>
          <cell r="D81" t="str">
            <v>Coordinador</v>
          </cell>
          <cell r="E81">
            <v>37305</v>
          </cell>
          <cell r="F81">
            <v>11130</v>
          </cell>
          <cell r="G81" t="str">
            <v>DISTRIBUCION CD</v>
          </cell>
          <cell r="H81" t="str">
            <v>Jonathan  Hans Galindo  Guzman</v>
          </cell>
        </row>
        <row r="81">
          <cell r="J81">
            <v>29791</v>
          </cell>
          <cell r="K81" t="str">
            <v>SAN PEDRO SULA-ADMINISTRACION</v>
          </cell>
          <cell r="L81" t="str">
            <v>M</v>
          </cell>
        </row>
        <row r="81">
          <cell r="N81" t="str">
            <v>1607-1981-00251</v>
          </cell>
        </row>
        <row r="81">
          <cell r="Q81" t="str">
            <v>300-05-12</v>
          </cell>
          <cell r="R81">
            <v>106</v>
          </cell>
          <cell r="S81">
            <v>7</v>
          </cell>
        </row>
        <row r="82">
          <cell r="B82">
            <v>113</v>
          </cell>
          <cell r="C82" t="str">
            <v>Marcos Orlando Hernandez</v>
          </cell>
          <cell r="D82" t="str">
            <v>Oficial de Seguridad</v>
          </cell>
          <cell r="E82">
            <v>37321</v>
          </cell>
          <cell r="F82">
            <v>8646.49</v>
          </cell>
          <cell r="G82" t="str">
            <v>SEGURIDAD INTERNA</v>
          </cell>
          <cell r="H82" t="str">
            <v>Celan Rodriguez  Sanchez</v>
          </cell>
        </row>
        <row r="82">
          <cell r="J82">
            <v>23012</v>
          </cell>
          <cell r="K82" t="str">
            <v>SAN PEDRO SULA-SEMANAL SAN FERNANDO</v>
          </cell>
          <cell r="L82" t="str">
            <v>M</v>
          </cell>
        </row>
        <row r="82">
          <cell r="N82" t="str">
            <v>1804-1963-00036</v>
          </cell>
        </row>
        <row r="82">
          <cell r="Q82" t="str">
            <v>100-01-06</v>
          </cell>
          <cell r="R82">
            <v>108</v>
          </cell>
          <cell r="S82">
            <v>1</v>
          </cell>
        </row>
        <row r="83">
          <cell r="B83">
            <v>114</v>
          </cell>
          <cell r="C83" t="str">
            <v>Javier  Ponce Vega</v>
          </cell>
          <cell r="D83" t="str">
            <v>Empacador Logística</v>
          </cell>
          <cell r="E83">
            <v>37326</v>
          </cell>
          <cell r="F83">
            <v>8646.5</v>
          </cell>
          <cell r="G83" t="str">
            <v>INVENTARIO CD A</v>
          </cell>
          <cell r="H83" t="str">
            <v>Enrique Alberto  Jordan Barahona</v>
          </cell>
        </row>
        <row r="83">
          <cell r="J83">
            <v>29569</v>
          </cell>
          <cell r="K83" t="str">
            <v>SAN PEDRO SULA-SEMANAL SAN FERNANDO</v>
          </cell>
          <cell r="L83" t="str">
            <v>M</v>
          </cell>
        </row>
        <row r="83">
          <cell r="N83" t="str">
            <v>1603-1980-00442</v>
          </cell>
        </row>
        <row r="83">
          <cell r="Q83" t="str">
            <v>300-05-16</v>
          </cell>
          <cell r="R83">
            <v>109</v>
          </cell>
          <cell r="S83">
            <v>12</v>
          </cell>
        </row>
        <row r="84">
          <cell r="B84">
            <v>116</v>
          </cell>
          <cell r="C84" t="str">
            <v>Jose Alecxis Reyes Vasquez</v>
          </cell>
          <cell r="D84" t="str">
            <v>Coordinador de Recepción</v>
          </cell>
          <cell r="E84">
            <v>37371</v>
          </cell>
          <cell r="F84">
            <v>10000</v>
          </cell>
          <cell r="G84" t="str">
            <v>LOGISTICA</v>
          </cell>
          <cell r="H84" t="str">
            <v>Carlos Arturo Gutierrez Cuvas</v>
          </cell>
        </row>
        <row r="84">
          <cell r="J84">
            <v>29680</v>
          </cell>
          <cell r="K84" t="str">
            <v>SAN PEDRO SULA-ADMINISTRACION</v>
          </cell>
          <cell r="L84" t="str">
            <v>M</v>
          </cell>
        </row>
        <row r="84">
          <cell r="N84" t="str">
            <v>1005-1981-00086</v>
          </cell>
        </row>
        <row r="84">
          <cell r="Q84" t="str">
            <v>300-01-10</v>
          </cell>
          <cell r="R84">
            <v>110</v>
          </cell>
          <cell r="S84">
            <v>4</v>
          </cell>
        </row>
        <row r="85">
          <cell r="B85">
            <v>117</v>
          </cell>
          <cell r="C85" t="str">
            <v>Andres Eduviges Zuniga   flores</v>
          </cell>
          <cell r="D85" t="str">
            <v>Vendedor Foraneo</v>
          </cell>
          <cell r="E85">
            <v>37375</v>
          </cell>
          <cell r="F85">
            <v>233.33</v>
          </cell>
          <cell r="G85" t="str">
            <v>VENTAS MAYOREO FORANEO</v>
          </cell>
          <cell r="H85" t="str">
            <v>Oscar Orlando Bonilla Osorto</v>
          </cell>
        </row>
        <row r="85">
          <cell r="J85">
            <v>23667</v>
          </cell>
          <cell r="K85" t="str">
            <v>TEGUCIGALPA MIRAFLORES-COMISIONES SEMANAL</v>
          </cell>
          <cell r="L85" t="str">
            <v>M</v>
          </cell>
        </row>
        <row r="85">
          <cell r="N85" t="str">
            <v>0816-1964-00394</v>
          </cell>
        </row>
        <row r="85">
          <cell r="Q85" t="str">
            <v>200-02-05</v>
          </cell>
          <cell r="R85">
            <v>111</v>
          </cell>
          <cell r="S85">
            <v>10</v>
          </cell>
        </row>
        <row r="86">
          <cell r="B86">
            <v>121</v>
          </cell>
          <cell r="C86" t="str">
            <v>Matilde Rios  Linares</v>
          </cell>
          <cell r="D86" t="str">
            <v>Guardaespalda</v>
          </cell>
          <cell r="E86">
            <v>37449</v>
          </cell>
          <cell r="F86">
            <v>13400</v>
          </cell>
          <cell r="G86" t="str">
            <v>SEGURIDAD EJECUTIVOS</v>
          </cell>
          <cell r="H86" t="str">
            <v>Celan Rodriguez  Sanchez</v>
          </cell>
        </row>
        <row r="86">
          <cell r="J86">
            <v>22355</v>
          </cell>
          <cell r="K86" t="str">
            <v>SAN PEDRO SULA-ADMINISTRACION</v>
          </cell>
          <cell r="L86" t="str">
            <v>M</v>
          </cell>
        </row>
        <row r="86">
          <cell r="N86" t="str">
            <v>1609-1961-00031</v>
          </cell>
        </row>
        <row r="86">
          <cell r="Q86" t="str">
            <v>100-01-05</v>
          </cell>
          <cell r="R86">
            <v>113</v>
          </cell>
          <cell r="S86">
            <v>3</v>
          </cell>
        </row>
        <row r="87">
          <cell r="B87">
            <v>122</v>
          </cell>
          <cell r="C87" t="str">
            <v>Elvin Geovanny Mata Amaya</v>
          </cell>
          <cell r="D87" t="str">
            <v>Administrador ERP</v>
          </cell>
          <cell r="E87">
            <v>37452</v>
          </cell>
          <cell r="F87">
            <v>22500</v>
          </cell>
          <cell r="G87" t="str">
            <v>INFORMATICA</v>
          </cell>
          <cell r="H87" t="str">
            <v>Rafael Gustavo Ajuria  Cruz</v>
          </cell>
        </row>
        <row r="87">
          <cell r="J87">
            <v>31010</v>
          </cell>
          <cell r="K87" t="str">
            <v>SAN PEDRO SULA-ADMINISTRACION</v>
          </cell>
          <cell r="L87" t="str">
            <v>M</v>
          </cell>
        </row>
        <row r="87">
          <cell r="N87" t="str">
            <v>0501-1985-00669</v>
          </cell>
        </row>
        <row r="87">
          <cell r="Q87" t="str">
            <v>300-01-04</v>
          </cell>
          <cell r="R87">
            <v>114</v>
          </cell>
          <cell r="S87">
            <v>11</v>
          </cell>
        </row>
        <row r="88">
          <cell r="B88">
            <v>123</v>
          </cell>
          <cell r="C88" t="str">
            <v>Elvis Josue Castellanos  LEIVA</v>
          </cell>
          <cell r="D88" t="str">
            <v>Jefe de Mantenimiento</v>
          </cell>
          <cell r="E88">
            <v>37463</v>
          </cell>
          <cell r="F88">
            <v>17000</v>
          </cell>
          <cell r="G88" t="str">
            <v>MANTENIMIENTO PEDREGAL</v>
          </cell>
          <cell r="H88" t="str">
            <v>Zoraida Isabel Jaar Handal</v>
          </cell>
        </row>
        <row r="88">
          <cell r="J88">
            <v>30365</v>
          </cell>
          <cell r="K88" t="str">
            <v>SAN PEDRO SULA-ADMINISTRACION PEDREGAL</v>
          </cell>
          <cell r="L88" t="str">
            <v>M</v>
          </cell>
        </row>
        <row r="88">
          <cell r="N88" t="str">
            <v>0501-1983-02096</v>
          </cell>
        </row>
        <row r="88">
          <cell r="Q88" t="str">
            <v>300-04-09</v>
          </cell>
          <cell r="R88">
            <v>116</v>
          </cell>
          <cell r="S88">
            <v>2</v>
          </cell>
        </row>
        <row r="89">
          <cell r="B89">
            <v>124</v>
          </cell>
          <cell r="C89" t="str">
            <v>Allan Emilio Almendares  ferrera</v>
          </cell>
          <cell r="D89" t="str">
            <v>Contador de Costos</v>
          </cell>
          <cell r="E89">
            <v>37504</v>
          </cell>
          <cell r="F89">
            <v>29680</v>
          </cell>
          <cell r="G89" t="str">
            <v>COMERCIAL</v>
          </cell>
          <cell r="H89" t="str">
            <v>Rosa Marina Lozano  Sabillon</v>
          </cell>
        </row>
        <row r="89">
          <cell r="J89">
            <v>29663</v>
          </cell>
          <cell r="K89" t="str">
            <v>SAN PEDRO SULA-ADMINISTRACION</v>
          </cell>
          <cell r="L89" t="str">
            <v>M</v>
          </cell>
        </row>
        <row r="89">
          <cell r="N89" t="str">
            <v>0501-1981-00821</v>
          </cell>
        </row>
        <row r="89">
          <cell r="Q89" t="str">
            <v>200-01-03</v>
          </cell>
          <cell r="R89">
            <v>117</v>
          </cell>
          <cell r="S89">
            <v>3</v>
          </cell>
        </row>
        <row r="90">
          <cell r="B90">
            <v>125</v>
          </cell>
          <cell r="C90" t="str">
            <v>Merlyn Eskarla Lopez  Fernandez</v>
          </cell>
          <cell r="D90" t="str">
            <v>Asistente de Compras</v>
          </cell>
          <cell r="E90">
            <v>37508</v>
          </cell>
          <cell r="F90">
            <v>18232</v>
          </cell>
          <cell r="G90" t="str">
            <v>COMERCIAL</v>
          </cell>
        </row>
        <row r="90">
          <cell r="J90">
            <v>29831</v>
          </cell>
          <cell r="K90" t="str">
            <v>SAN PEDRO SULA-ADMINISTRACION</v>
          </cell>
          <cell r="L90" t="str">
            <v>F</v>
          </cell>
        </row>
        <row r="90">
          <cell r="N90" t="str">
            <v>1606-1981-00518</v>
          </cell>
        </row>
        <row r="90">
          <cell r="Q90" t="str">
            <v>200-01-03</v>
          </cell>
          <cell r="R90">
            <v>121</v>
          </cell>
          <cell r="S90">
            <v>9</v>
          </cell>
        </row>
        <row r="91">
          <cell r="B91">
            <v>128</v>
          </cell>
          <cell r="C91" t="str">
            <v>Tania Johana Hernandez  Chinchilla</v>
          </cell>
          <cell r="D91" t="str">
            <v>Jefe Regional de Recursos Humanos</v>
          </cell>
          <cell r="E91">
            <v>37565</v>
          </cell>
          <cell r="F91">
            <v>26500</v>
          </cell>
          <cell r="G91" t="str">
            <v>RECURSOS HUMANOS</v>
          </cell>
          <cell r="H91" t="str">
            <v>Luis Alejandro Caballero  Molina</v>
          </cell>
        </row>
        <row r="91">
          <cell r="J91">
            <v>28689</v>
          </cell>
          <cell r="K91" t="str">
            <v>SAN PEDRO SULA-ADMINISTRACION</v>
          </cell>
          <cell r="L91" t="str">
            <v>F</v>
          </cell>
        </row>
        <row r="91">
          <cell r="N91" t="str">
            <v>0501-1978-05452</v>
          </cell>
          <cell r="O91" t="str">
            <v>3190-1476</v>
          </cell>
        </row>
        <row r="91">
          <cell r="Q91" t="str">
            <v>300-01-05</v>
          </cell>
          <cell r="R91">
            <v>122</v>
          </cell>
          <cell r="S91">
            <v>7</v>
          </cell>
        </row>
        <row r="92">
          <cell r="B92">
            <v>129</v>
          </cell>
          <cell r="C92" t="str">
            <v>Carla sofia Alejandra Pinseau Herrera</v>
          </cell>
          <cell r="D92" t="str">
            <v>Auxiliar de Creditos</v>
          </cell>
          <cell r="E92">
            <v>37569</v>
          </cell>
          <cell r="F92">
            <v>12190</v>
          </cell>
          <cell r="G92" t="str">
            <v>CREDITOS</v>
          </cell>
          <cell r="H92" t="str">
            <v>Pedro Hermilo Mejía  molina</v>
          </cell>
        </row>
        <row r="92">
          <cell r="J92">
            <v>28382</v>
          </cell>
          <cell r="K92" t="str">
            <v>SAN PEDRO SULA-ADMINISTRACION</v>
          </cell>
          <cell r="L92" t="str">
            <v>F</v>
          </cell>
        </row>
        <row r="92">
          <cell r="N92" t="str">
            <v>0107-1981-04110</v>
          </cell>
        </row>
        <row r="92">
          <cell r="Q92" t="str">
            <v>200-01-07</v>
          </cell>
          <cell r="R92">
            <v>123</v>
          </cell>
          <cell r="S92">
            <v>9</v>
          </cell>
        </row>
        <row r="93">
          <cell r="B93">
            <v>130</v>
          </cell>
          <cell r="C93" t="str">
            <v>German Alexy Urbina  Burgos</v>
          </cell>
          <cell r="D93" t="str">
            <v>Motorista de Ejecutivo</v>
          </cell>
          <cell r="E93">
            <v>37607</v>
          </cell>
          <cell r="F93">
            <v>16600</v>
          </cell>
          <cell r="G93" t="str">
            <v>SEGURIDAD EJECUTIVOS</v>
          </cell>
          <cell r="H93" t="str">
            <v>Celan Rodriguez  Sanchez</v>
          </cell>
        </row>
        <row r="93">
          <cell r="J93">
            <v>28257</v>
          </cell>
          <cell r="K93" t="str">
            <v>SAN PEDRO SULA-ADMINISTRACION</v>
          </cell>
          <cell r="L93" t="str">
            <v>M</v>
          </cell>
        </row>
        <row r="93">
          <cell r="N93" t="str">
            <v>1801-1977-00567</v>
          </cell>
        </row>
        <row r="93">
          <cell r="Q93" t="str">
            <v>100-01-05</v>
          </cell>
          <cell r="R93">
            <v>124</v>
          </cell>
          <cell r="S93">
            <v>5</v>
          </cell>
        </row>
        <row r="94">
          <cell r="B94">
            <v>131</v>
          </cell>
          <cell r="C94" t="str">
            <v>Jorge Emilio Medina  Avila</v>
          </cell>
          <cell r="D94" t="str">
            <v>Jefe de Soporte</v>
          </cell>
          <cell r="E94">
            <v>37643</v>
          </cell>
          <cell r="F94">
            <v>19000</v>
          </cell>
          <cell r="G94" t="str">
            <v>INFORMATICA</v>
          </cell>
          <cell r="H94" t="str">
            <v>Rafael Gustavo Ajuria  Cruz</v>
          </cell>
        </row>
        <row r="94">
          <cell r="J94">
            <v>30130</v>
          </cell>
          <cell r="K94" t="str">
            <v>SAN PEDRO SULA-ADMINISTRACION</v>
          </cell>
          <cell r="L94" t="str">
            <v>M</v>
          </cell>
        </row>
        <row r="94">
          <cell r="N94" t="str">
            <v>0501-1982-05575</v>
          </cell>
        </row>
        <row r="94">
          <cell r="Q94" t="str">
            <v>300-01-04</v>
          </cell>
          <cell r="R94">
            <v>125</v>
          </cell>
          <cell r="S94">
            <v>6</v>
          </cell>
        </row>
        <row r="95">
          <cell r="B95">
            <v>133</v>
          </cell>
          <cell r="C95" t="str">
            <v>Ileana Valesca Perez  Rodriguez</v>
          </cell>
          <cell r="D95" t="str">
            <v>Lider de Equipo</v>
          </cell>
          <cell r="E95">
            <v>37653</v>
          </cell>
          <cell r="F95">
            <v>9000</v>
          </cell>
          <cell r="G95" t="str">
            <v>HOGAR</v>
          </cell>
          <cell r="H95" t="str">
            <v>Ana Ruth Erazo Urquia</v>
          </cell>
        </row>
        <row r="95">
          <cell r="J95">
            <v>30708</v>
          </cell>
          <cell r="K95" t="str">
            <v>SAN PEDRO SULA-SEMANAL SAN FERNANDO</v>
          </cell>
          <cell r="L95" t="str">
            <v>F</v>
          </cell>
        </row>
        <row r="95">
          <cell r="N95" t="str">
            <v>1804-1984-00482</v>
          </cell>
        </row>
        <row r="95">
          <cell r="Q95" t="str">
            <v>200-01-10</v>
          </cell>
          <cell r="R95">
            <v>126</v>
          </cell>
          <cell r="S95">
            <v>1</v>
          </cell>
        </row>
        <row r="96">
          <cell r="B96">
            <v>134</v>
          </cell>
          <cell r="C96" t="str">
            <v>Jose Rigner Espinal  Castillo</v>
          </cell>
          <cell r="D96" t="str">
            <v>Oficial de Seguridad</v>
          </cell>
          <cell r="E96">
            <v>37666</v>
          </cell>
          <cell r="F96">
            <v>8646.5</v>
          </cell>
          <cell r="G96" t="str">
            <v>SEGURIDAD INTERNA MIRAFLORES</v>
          </cell>
          <cell r="H96" t="str">
            <v>Juan Angel Reyes  Reyes</v>
          </cell>
        </row>
        <row r="96">
          <cell r="J96">
            <v>24235</v>
          </cell>
          <cell r="K96" t="str">
            <v>TEGUCIGALPA MIRAFLORES-SEMANAL</v>
          </cell>
          <cell r="L96" t="str">
            <v>M</v>
          </cell>
        </row>
        <row r="96">
          <cell r="N96" t="str">
            <v>0714-1966-00096</v>
          </cell>
        </row>
        <row r="96">
          <cell r="Q96" t="str">
            <v>100-02-02</v>
          </cell>
          <cell r="R96">
            <v>128</v>
          </cell>
          <cell r="S96">
            <v>5</v>
          </cell>
        </row>
        <row r="97">
          <cell r="B97">
            <v>136</v>
          </cell>
          <cell r="C97" t="str">
            <v>Daysi Maribel Guzman  Canizales</v>
          </cell>
          <cell r="D97" t="str">
            <v>Auxiliar de Sala Regalos/Paquetes</v>
          </cell>
          <cell r="E97">
            <v>37704</v>
          </cell>
          <cell r="F97">
            <v>8646.5</v>
          </cell>
          <cell r="G97" t="str">
            <v>HOGAR</v>
          </cell>
          <cell r="H97" t="str">
            <v>Karla Patricia Ortega Pineda</v>
          </cell>
        </row>
        <row r="97">
          <cell r="J97">
            <v>23793</v>
          </cell>
          <cell r="K97" t="str">
            <v>SAN PEDRO SULA -SEMANAL PEDREGAL</v>
          </cell>
          <cell r="L97" t="str">
            <v>F</v>
          </cell>
        </row>
        <row r="97">
          <cell r="N97" t="str">
            <v>0501-1965-01297</v>
          </cell>
        </row>
        <row r="97">
          <cell r="Q97" t="str">
            <v>200-04-10</v>
          </cell>
          <cell r="R97">
            <v>129</v>
          </cell>
          <cell r="S97">
            <v>2</v>
          </cell>
        </row>
        <row r="98">
          <cell r="B98">
            <v>139</v>
          </cell>
          <cell r="C98" t="str">
            <v>Iris Concepción Umaña  Dubon</v>
          </cell>
          <cell r="D98" t="str">
            <v>Asistente Administrativo</v>
          </cell>
          <cell r="E98">
            <v>37823</v>
          </cell>
          <cell r="F98">
            <v>14840</v>
          </cell>
          <cell r="G98" t="str">
            <v>MERCADEO</v>
          </cell>
          <cell r="H98" t="str">
            <v>Diana Mireya Faraj Faraj</v>
          </cell>
        </row>
        <row r="98">
          <cell r="J98">
            <v>28133</v>
          </cell>
          <cell r="K98" t="str">
            <v>SAN PEDRO SULA-ADMINISTRACION</v>
          </cell>
          <cell r="L98" t="str">
            <v>F</v>
          </cell>
        </row>
        <row r="98">
          <cell r="N98" t="str">
            <v>0501-1977-00868</v>
          </cell>
        </row>
        <row r="98">
          <cell r="Q98" t="str">
            <v>200-01-02</v>
          </cell>
          <cell r="R98">
            <v>130</v>
          </cell>
          <cell r="S98">
            <v>1</v>
          </cell>
        </row>
        <row r="99">
          <cell r="B99">
            <v>140</v>
          </cell>
          <cell r="C99" t="str">
            <v>Darwin Mauricio Fuentes  PERDOMO</v>
          </cell>
          <cell r="D99" t="str">
            <v>Asistente de Mantenimiento</v>
          </cell>
          <cell r="E99">
            <v>37840</v>
          </cell>
          <cell r="F99">
            <v>8904</v>
          </cell>
          <cell r="G99" t="str">
            <v>MANTENIMIENTO</v>
          </cell>
          <cell r="H99" t="str">
            <v>José Antonio Rodriguez Escamilla</v>
          </cell>
        </row>
        <row r="99">
          <cell r="J99">
            <v>31170</v>
          </cell>
          <cell r="K99" t="str">
            <v>SAN PEDRO SULA-SEMANAL SAN FERNANDO</v>
          </cell>
          <cell r="L99" t="str">
            <v>M</v>
          </cell>
        </row>
        <row r="99">
          <cell r="N99" t="str">
            <v>0501-1985-06853</v>
          </cell>
        </row>
        <row r="99">
          <cell r="Q99" t="str">
            <v>300-01-09</v>
          </cell>
          <cell r="R99">
            <v>131</v>
          </cell>
          <cell r="S99">
            <v>5</v>
          </cell>
        </row>
        <row r="100">
          <cell r="B100">
            <v>142</v>
          </cell>
          <cell r="C100" t="str">
            <v>Jose Marciano Perez  Gomez</v>
          </cell>
          <cell r="D100" t="str">
            <v>Guardia de Residencia</v>
          </cell>
          <cell r="E100">
            <v>37859</v>
          </cell>
          <cell r="F100">
            <v>11395</v>
          </cell>
          <cell r="G100" t="str">
            <v>SEGURIDAD RESIDENCIA</v>
          </cell>
          <cell r="H100" t="str">
            <v>Celan Rodriguez  Sanchez</v>
          </cell>
        </row>
        <row r="100">
          <cell r="J100">
            <v>24747</v>
          </cell>
          <cell r="K100" t="str">
            <v>SAN PEDRO SULA-ADMINISTRACION</v>
          </cell>
          <cell r="L100" t="str">
            <v>M</v>
          </cell>
        </row>
        <row r="100">
          <cell r="N100" t="str">
            <v>1016-1967-00265</v>
          </cell>
        </row>
        <row r="100">
          <cell r="Q100" t="str">
            <v>100-01-07</v>
          </cell>
          <cell r="R100">
            <v>133</v>
          </cell>
          <cell r="S100">
            <v>10</v>
          </cell>
        </row>
        <row r="101">
          <cell r="B101">
            <v>143</v>
          </cell>
          <cell r="C101" t="str">
            <v>Celia Nohemi Ortiz  Guevara</v>
          </cell>
          <cell r="D101" t="str">
            <v>Lider de Equipo</v>
          </cell>
          <cell r="E101">
            <v>37895</v>
          </cell>
          <cell r="F101">
            <v>9000</v>
          </cell>
          <cell r="G101" t="str">
            <v>HOGAR</v>
          </cell>
          <cell r="H101" t="str">
            <v>Ana Ruth Erazo Urquia</v>
          </cell>
        </row>
        <row r="101">
          <cell r="J101">
            <v>30169</v>
          </cell>
          <cell r="K101" t="str">
            <v>SAN PEDRO SULA-SEMANAL SAN FERNANDO</v>
          </cell>
          <cell r="L101" t="str">
            <v>F</v>
          </cell>
        </row>
        <row r="101">
          <cell r="N101" t="str">
            <v>1703-1982-00227</v>
          </cell>
        </row>
        <row r="101">
          <cell r="Q101" t="str">
            <v>200-01-10</v>
          </cell>
          <cell r="R101">
            <v>134</v>
          </cell>
          <cell r="S101">
            <v>8</v>
          </cell>
        </row>
        <row r="102">
          <cell r="B102">
            <v>146</v>
          </cell>
          <cell r="C102" t="str">
            <v>Nelson Alonso Rivera  Sauceda</v>
          </cell>
          <cell r="D102" t="str">
            <v>Jefe de Bodega</v>
          </cell>
          <cell r="E102">
            <v>37946</v>
          </cell>
          <cell r="F102">
            <v>14500</v>
          </cell>
          <cell r="G102" t="str">
            <v>INVENTARIOS MIRAFLORES</v>
          </cell>
          <cell r="H102" t="str">
            <v>Joel  David Espinoza Carballo</v>
          </cell>
        </row>
        <row r="102">
          <cell r="J102">
            <v>30276</v>
          </cell>
          <cell r="K102" t="str">
            <v>TEGUCIGALPA MIRAFLORES -ADMINISTRACION</v>
          </cell>
          <cell r="L102" t="str">
            <v>M</v>
          </cell>
        </row>
        <row r="102">
          <cell r="N102" t="str">
            <v>0703-1982-04718</v>
          </cell>
        </row>
        <row r="102">
          <cell r="Q102" t="str">
            <v>300-02-11</v>
          </cell>
          <cell r="R102">
            <v>135</v>
          </cell>
          <cell r="S102">
            <v>11</v>
          </cell>
        </row>
        <row r="103">
          <cell r="B103">
            <v>147</v>
          </cell>
          <cell r="C103" t="str">
            <v>Marvin  Lopez Ramirez</v>
          </cell>
          <cell r="D103" t="str">
            <v>Vendedor Junior</v>
          </cell>
          <cell r="E103">
            <v>38005</v>
          </cell>
          <cell r="F103">
            <v>233.33</v>
          </cell>
          <cell r="G103" t="str">
            <v>ELECTRO</v>
          </cell>
          <cell r="H103" t="str">
            <v>Aixa Alessandra Rivera Castillo</v>
          </cell>
        </row>
        <row r="103">
          <cell r="J103">
            <v>29952</v>
          </cell>
          <cell r="K103" t="str">
            <v>TEGUCIGALPA METROMALL-COMISIONES SEMANAL</v>
          </cell>
          <cell r="L103" t="str">
            <v>M</v>
          </cell>
        </row>
        <row r="103">
          <cell r="N103" t="str">
            <v>1206-1982-00011</v>
          </cell>
        </row>
        <row r="103">
          <cell r="Q103" t="str">
            <v>200-03-11</v>
          </cell>
          <cell r="R103">
            <v>136</v>
          </cell>
          <cell r="S103">
            <v>1</v>
          </cell>
        </row>
        <row r="104">
          <cell r="B104">
            <v>148</v>
          </cell>
          <cell r="C104" t="str">
            <v>Marbin Doneri Portillo Aguilar</v>
          </cell>
          <cell r="D104" t="str">
            <v>Operador de Montacarga</v>
          </cell>
          <cell r="E104">
            <v>38055</v>
          </cell>
          <cell r="F104">
            <v>9000</v>
          </cell>
          <cell r="G104" t="str">
            <v>RECEPCION CD B</v>
          </cell>
          <cell r="H104" t="str">
            <v>Francisco Nahum Cartagena  Reyes</v>
          </cell>
        </row>
        <row r="104">
          <cell r="J104">
            <v>31210</v>
          </cell>
          <cell r="K104" t="str">
            <v>SAN PEDRO SULA-SEMANAL SAN FERNANDO</v>
          </cell>
          <cell r="L104" t="str">
            <v>M</v>
          </cell>
        </row>
        <row r="104">
          <cell r="N104" t="str">
            <v>1415-1985-00154</v>
          </cell>
        </row>
        <row r="104">
          <cell r="Q104" t="str">
            <v>300-05-27</v>
          </cell>
          <cell r="R104">
            <v>139</v>
          </cell>
          <cell r="S104">
            <v>6</v>
          </cell>
        </row>
        <row r="105">
          <cell r="B105">
            <v>149</v>
          </cell>
          <cell r="C105" t="str">
            <v>Santos Alfonso Castro  Velasquez</v>
          </cell>
          <cell r="D105" t="str">
            <v>Guardia de Residencia</v>
          </cell>
          <cell r="E105">
            <v>38056</v>
          </cell>
          <cell r="F105">
            <v>11395</v>
          </cell>
          <cell r="G105" t="str">
            <v>SEGURIDAD RESIDENCIA</v>
          </cell>
          <cell r="H105" t="str">
            <v>Celan Rodriguez  Sanchez</v>
          </cell>
        </row>
        <row r="105">
          <cell r="J105">
            <v>23402</v>
          </cell>
          <cell r="K105" t="str">
            <v>SAN PEDRO SULA-ADMINISTRACION</v>
          </cell>
          <cell r="L105" t="str">
            <v>M</v>
          </cell>
        </row>
        <row r="105">
          <cell r="N105" t="str">
            <v>1810-1964-00038</v>
          </cell>
        </row>
        <row r="105">
          <cell r="Q105" t="str">
            <v>100-01-07</v>
          </cell>
          <cell r="R105">
            <v>140</v>
          </cell>
          <cell r="S105">
            <v>1</v>
          </cell>
        </row>
        <row r="106">
          <cell r="B106">
            <v>150</v>
          </cell>
          <cell r="C106" t="str">
            <v>Javier Enrique Euceda  Torres</v>
          </cell>
          <cell r="D106" t="str">
            <v>Coordinador de Inventarios Perpetuos</v>
          </cell>
          <cell r="E106">
            <v>38090</v>
          </cell>
          <cell r="F106">
            <v>20150.02</v>
          </cell>
          <cell r="G106" t="str">
            <v>INVENTARIOS PERPETUOS</v>
          </cell>
          <cell r="H106" t="str">
            <v>Vladimir Ernesto Paz  Urbina</v>
          </cell>
        </row>
        <row r="106">
          <cell r="J106">
            <v>30461</v>
          </cell>
          <cell r="K106" t="str">
            <v>SAN PEDRO SULA-ADMINISTRACION</v>
          </cell>
          <cell r="L106" t="str">
            <v>M</v>
          </cell>
        </row>
        <row r="106">
          <cell r="N106" t="str">
            <v>0501-1986-06423</v>
          </cell>
        </row>
        <row r="106">
          <cell r="Q106" t="str">
            <v>200-01-15</v>
          </cell>
          <cell r="R106">
            <v>142</v>
          </cell>
          <cell r="S106">
            <v>5</v>
          </cell>
        </row>
        <row r="107">
          <cell r="B107">
            <v>152</v>
          </cell>
          <cell r="C107" t="str">
            <v>Raul Antonio Sanchez  Castellanos</v>
          </cell>
          <cell r="D107" t="str">
            <v>Planificador de Transporte</v>
          </cell>
          <cell r="E107">
            <v>38097</v>
          </cell>
          <cell r="F107">
            <v>14840</v>
          </cell>
          <cell r="G107" t="str">
            <v>TRANSPORTE CD</v>
          </cell>
        </row>
        <row r="107">
          <cell r="J107">
            <v>31001</v>
          </cell>
          <cell r="K107" t="str">
            <v>SAN PEDRO SULA-ADMINISTRACION</v>
          </cell>
          <cell r="L107" t="str">
            <v>M</v>
          </cell>
        </row>
        <row r="107">
          <cell r="N107" t="str">
            <v>1605-1984-00127</v>
          </cell>
        </row>
        <row r="107">
          <cell r="Q107" t="str">
            <v>300-05-22</v>
          </cell>
          <cell r="R107">
            <v>143</v>
          </cell>
          <cell r="S107">
            <v>11</v>
          </cell>
        </row>
        <row r="108">
          <cell r="B108">
            <v>153</v>
          </cell>
          <cell r="C108" t="str">
            <v>Carlos Alberto Argueta Hernandez</v>
          </cell>
          <cell r="D108" t="str">
            <v>Vendedor Foraneo</v>
          </cell>
          <cell r="E108">
            <v>38180</v>
          </cell>
          <cell r="F108">
            <v>583.33</v>
          </cell>
          <cell r="G108" t="str">
            <v>VENTAS MAYOREO FORANEO</v>
          </cell>
          <cell r="H108" t="str">
            <v>Efrain Antonio Canales Gomez</v>
          </cell>
        </row>
        <row r="108">
          <cell r="J108">
            <v>26056</v>
          </cell>
          <cell r="K108" t="str">
            <v>SAN PEDRO SULA SAN FERNANDO-COMISIONES SEMANAL</v>
          </cell>
          <cell r="L108" t="str">
            <v>M</v>
          </cell>
        </row>
        <row r="108">
          <cell r="N108" t="str">
            <v>0508-1971-00173</v>
          </cell>
        </row>
        <row r="108">
          <cell r="Q108" t="str">
            <v>200-01-05</v>
          </cell>
          <cell r="R108">
            <v>146</v>
          </cell>
          <cell r="S108">
            <v>5</v>
          </cell>
        </row>
        <row r="109">
          <cell r="B109">
            <v>157</v>
          </cell>
          <cell r="C109" t="str">
            <v>Ruth Gabriela Santos  Ochoa</v>
          </cell>
          <cell r="D109" t="str">
            <v>Encargada de Precios</v>
          </cell>
          <cell r="E109">
            <v>38257</v>
          </cell>
          <cell r="F109">
            <v>18200</v>
          </cell>
          <cell r="G109" t="str">
            <v>COMERCIAL</v>
          </cell>
        </row>
        <row r="109">
          <cell r="J109">
            <v>31132</v>
          </cell>
          <cell r="K109" t="str">
            <v>SAN PEDRO SULA-ADMINISTRACION</v>
          </cell>
          <cell r="L109" t="str">
            <v>F</v>
          </cell>
        </row>
        <row r="109">
          <cell r="N109" t="str">
            <v>0801-1985-06077</v>
          </cell>
        </row>
        <row r="109">
          <cell r="Q109" t="str">
            <v>200-01-03</v>
          </cell>
          <cell r="R109">
            <v>147</v>
          </cell>
          <cell r="S109">
            <v>3</v>
          </cell>
        </row>
        <row r="110">
          <cell r="B110">
            <v>160</v>
          </cell>
          <cell r="C110" t="str">
            <v>Rene Avila  Enamorado</v>
          </cell>
          <cell r="D110" t="str">
            <v>Guardia de Residencia</v>
          </cell>
          <cell r="E110">
            <v>38311</v>
          </cell>
          <cell r="F110">
            <v>11395</v>
          </cell>
          <cell r="G110" t="str">
            <v>SEGURIDAD RESIDENCIA</v>
          </cell>
          <cell r="H110" t="str">
            <v>Celan Rodriguez  Sanchez</v>
          </cell>
        </row>
        <row r="110">
          <cell r="J110">
            <v>24299</v>
          </cell>
          <cell r="K110" t="str">
            <v>SAN PEDRO SULA-ADMINISTRACION</v>
          </cell>
          <cell r="L110" t="str">
            <v>M</v>
          </cell>
        </row>
        <row r="110">
          <cell r="N110" t="str">
            <v>0506-1966-00767</v>
          </cell>
        </row>
        <row r="110">
          <cell r="Q110" t="str">
            <v>100-01-07</v>
          </cell>
          <cell r="R110">
            <v>148</v>
          </cell>
          <cell r="S110">
            <v>7</v>
          </cell>
        </row>
        <row r="111">
          <cell r="B111">
            <v>161</v>
          </cell>
          <cell r="C111" t="str">
            <v>Daniel Rigoberto Bautista  Sanchez</v>
          </cell>
          <cell r="D111" t="str">
            <v>Auxiliar de Logística</v>
          </cell>
          <cell r="E111">
            <v>38313</v>
          </cell>
          <cell r="F111">
            <v>8646.5</v>
          </cell>
          <cell r="G111" t="str">
            <v>RECEPCION CD A</v>
          </cell>
          <cell r="H111" t="str">
            <v>Raul Antonio Sanchez  Castellanos</v>
          </cell>
        </row>
        <row r="111">
          <cell r="J111">
            <v>29321</v>
          </cell>
          <cell r="K111" t="str">
            <v>SAN PEDRO SULA-SEMANAL SAN FERNANDO</v>
          </cell>
          <cell r="L111" t="str">
            <v>M</v>
          </cell>
        </row>
        <row r="111">
          <cell r="N111" t="str">
            <v>1002-1980-00092</v>
          </cell>
        </row>
        <row r="111">
          <cell r="Q111" t="str">
            <v>300-05-25</v>
          </cell>
          <cell r="R111">
            <v>149</v>
          </cell>
          <cell r="S111">
            <v>4</v>
          </cell>
        </row>
        <row r="112">
          <cell r="B112">
            <v>162</v>
          </cell>
          <cell r="C112" t="str">
            <v>Carlos Mauricio Mateo  Perez</v>
          </cell>
          <cell r="D112" t="str">
            <v>Motorista</v>
          </cell>
          <cell r="E112">
            <v>38314</v>
          </cell>
          <cell r="F112">
            <v>8646.5</v>
          </cell>
          <cell r="G112" t="str">
            <v>TRANSPORTE CD</v>
          </cell>
          <cell r="H112" t="str">
            <v>Raul Antonio Sanchez  Castellanos</v>
          </cell>
        </row>
        <row r="112">
          <cell r="J112">
            <v>29562</v>
          </cell>
          <cell r="K112" t="str">
            <v>SAN PEDRO SULA-SEMANAL SAN FERNANDO</v>
          </cell>
          <cell r="L112" t="str">
            <v>M</v>
          </cell>
        </row>
        <row r="112">
          <cell r="N112" t="str">
            <v>1621-1980-00077</v>
          </cell>
        </row>
        <row r="112">
          <cell r="Q112" t="str">
            <v>300-05-22</v>
          </cell>
          <cell r="R112">
            <v>150</v>
          </cell>
          <cell r="S112">
            <v>12</v>
          </cell>
        </row>
        <row r="113">
          <cell r="B113">
            <v>164</v>
          </cell>
          <cell r="C113" t="str">
            <v>Oscar Rolando Hernandez  Rodriguez</v>
          </cell>
          <cell r="D113" t="str">
            <v>Operador de Montacarga</v>
          </cell>
          <cell r="E113">
            <v>38392</v>
          </cell>
          <cell r="F113">
            <v>9000</v>
          </cell>
          <cell r="G113" t="str">
            <v>RECEPCION CD B</v>
          </cell>
          <cell r="H113" t="str">
            <v>Francisco Nahum Cartagena  Reyes</v>
          </cell>
        </row>
        <row r="113">
          <cell r="J113">
            <v>31339</v>
          </cell>
          <cell r="K113" t="str">
            <v>SAN PEDRO SULA-SEMANAL SAN FERNANDO</v>
          </cell>
          <cell r="L113" t="str">
            <v>M</v>
          </cell>
        </row>
        <row r="113">
          <cell r="N113" t="str">
            <v>1613-1985-01761</v>
          </cell>
        </row>
        <row r="113">
          <cell r="Q113" t="str">
            <v>300-05-27</v>
          </cell>
          <cell r="R113">
            <v>152</v>
          </cell>
          <cell r="S113">
            <v>10</v>
          </cell>
        </row>
        <row r="114">
          <cell r="B114">
            <v>168</v>
          </cell>
          <cell r="C114" t="str">
            <v>Jorge Alberto Motiño Canales</v>
          </cell>
          <cell r="D114" t="str">
            <v>Coordinador SAC</v>
          </cell>
          <cell r="E114">
            <v>38407</v>
          </cell>
          <cell r="F114">
            <v>9500</v>
          </cell>
          <cell r="G114" t="str">
            <v>SERVICIO AL CLIENTE</v>
          </cell>
          <cell r="H114" t="str">
            <v>Diana Elisa Alvarenga  Ortiz</v>
          </cell>
        </row>
        <row r="114">
          <cell r="J114">
            <v>30368</v>
          </cell>
          <cell r="K114" t="str">
            <v>TEGUCIGALPA MIRAFLORES -ADMINISTRACION</v>
          </cell>
          <cell r="L114" t="str">
            <v>M</v>
          </cell>
        </row>
        <row r="114">
          <cell r="N114" t="str">
            <v>0801-1983-06905</v>
          </cell>
        </row>
        <row r="114">
          <cell r="Q114" t="str">
            <v>300-03-07</v>
          </cell>
          <cell r="R114">
            <v>153</v>
          </cell>
          <cell r="S114">
            <v>2</v>
          </cell>
        </row>
        <row r="115">
          <cell r="B115">
            <v>169</v>
          </cell>
          <cell r="C115" t="str">
            <v>Alex Bladimir Caballero  Rivera</v>
          </cell>
          <cell r="D115" t="str">
            <v>Auditor General</v>
          </cell>
          <cell r="E115">
            <v>38428</v>
          </cell>
          <cell r="F115">
            <v>30000</v>
          </cell>
          <cell r="G115" t="str">
            <v>COMERCIAL</v>
          </cell>
          <cell r="H115" t="str">
            <v>Mario Roberto Faraj Faraj</v>
          </cell>
        </row>
        <row r="115">
          <cell r="J115">
            <v>30137</v>
          </cell>
          <cell r="K115" t="str">
            <v>SAN PEDRO SULA-ADMINISTRACION</v>
          </cell>
          <cell r="L115" t="str">
            <v>M</v>
          </cell>
        </row>
        <row r="115">
          <cell r="N115" t="str">
            <v>1606-1982-00291</v>
          </cell>
        </row>
        <row r="115">
          <cell r="Q115" t="str">
            <v>200-01-03</v>
          </cell>
          <cell r="R115">
            <v>155</v>
          </cell>
          <cell r="S115">
            <v>7</v>
          </cell>
        </row>
        <row r="116">
          <cell r="B116">
            <v>170</v>
          </cell>
          <cell r="C116" t="str">
            <v>Jose Luis Hernandez</v>
          </cell>
          <cell r="D116" t="str">
            <v>Vendedor Foraneo</v>
          </cell>
          <cell r="E116">
            <v>38430</v>
          </cell>
          <cell r="F116">
            <v>233.33</v>
          </cell>
          <cell r="G116" t="str">
            <v>VENTAS MAYOREO FORANEO</v>
          </cell>
          <cell r="H116" t="str">
            <v>Efrain Antonio Canales Gomez</v>
          </cell>
        </row>
        <row r="116">
          <cell r="J116">
            <v>25788</v>
          </cell>
          <cell r="K116" t="str">
            <v>SAN PEDRO SULA SAN FERNANDO-COMISIONES SEMANAL</v>
          </cell>
          <cell r="L116" t="str">
            <v>M</v>
          </cell>
        </row>
        <row r="116">
          <cell r="N116" t="str">
            <v>0508-1970-00258</v>
          </cell>
        </row>
        <row r="116">
          <cell r="Q116" t="str">
            <v>200-01-05</v>
          </cell>
          <cell r="R116">
            <v>157</v>
          </cell>
          <cell r="S116">
            <v>8</v>
          </cell>
        </row>
        <row r="117">
          <cell r="B117">
            <v>172</v>
          </cell>
          <cell r="C117" t="str">
            <v>Karina Lizeth Ramirez  Bustillo</v>
          </cell>
          <cell r="D117" t="str">
            <v>Asistente de Compras</v>
          </cell>
          <cell r="E117">
            <v>38454</v>
          </cell>
          <cell r="F117">
            <v>10070</v>
          </cell>
          <cell r="G117" t="str">
            <v>COMERCIAL</v>
          </cell>
        </row>
        <row r="117">
          <cell r="J117">
            <v>31699</v>
          </cell>
          <cell r="K117" t="str">
            <v>SAN PEDRO SULA-ADMINISTRACION</v>
          </cell>
          <cell r="L117" t="str">
            <v>F</v>
          </cell>
        </row>
        <row r="117">
          <cell r="N117" t="str">
            <v>0201-1986-01269</v>
          </cell>
        </row>
        <row r="117">
          <cell r="Q117" t="str">
            <v>200-01-03</v>
          </cell>
          <cell r="R117">
            <v>160</v>
          </cell>
          <cell r="S117">
            <v>10</v>
          </cell>
        </row>
        <row r="118">
          <cell r="B118">
            <v>173</v>
          </cell>
          <cell r="C118" t="str">
            <v>Francisco Nahum Cartagena  Reyes</v>
          </cell>
          <cell r="D118" t="str">
            <v>Coordinador de Operadores Montacarga</v>
          </cell>
          <cell r="E118">
            <v>38470</v>
          </cell>
          <cell r="F118">
            <v>11130</v>
          </cell>
          <cell r="G118" t="str">
            <v>DISTRIBUCION CD A</v>
          </cell>
          <cell r="H118" t="str">
            <v>Edwin Maximino Herrera  Rodriguez</v>
          </cell>
        </row>
        <row r="118">
          <cell r="J118">
            <v>30932</v>
          </cell>
          <cell r="K118" t="str">
            <v>SAN PEDRO SULA-ADMINISTRACION</v>
          </cell>
          <cell r="L118" t="str">
            <v>M</v>
          </cell>
        </row>
        <row r="118">
          <cell r="N118" t="str">
            <v>1618-1984-00890</v>
          </cell>
        </row>
        <row r="118">
          <cell r="Q118" t="str">
            <v>300-05-21</v>
          </cell>
          <cell r="R118">
            <v>161</v>
          </cell>
          <cell r="S118">
            <v>9</v>
          </cell>
        </row>
        <row r="119">
          <cell r="B119">
            <v>174</v>
          </cell>
          <cell r="C119" t="str">
            <v>Francis Daniel Maldonado  Zavala</v>
          </cell>
          <cell r="D119" t="str">
            <v>Despachador</v>
          </cell>
          <cell r="E119">
            <v>38475</v>
          </cell>
          <cell r="F119">
            <v>9400</v>
          </cell>
          <cell r="G119" t="str">
            <v>TRANSPORTE CD</v>
          </cell>
          <cell r="H119" t="str">
            <v>Jairo  Randolfo  Cornejo Zamora</v>
          </cell>
        </row>
        <row r="119">
          <cell r="J119">
            <v>30647</v>
          </cell>
          <cell r="K119" t="str">
            <v>SAN PEDRO SULA-SEMANAL SAN FERNANDO</v>
          </cell>
          <cell r="L119" t="str">
            <v>M</v>
          </cell>
        </row>
        <row r="119">
          <cell r="N119" t="str">
            <v>0318-1983-01871</v>
          </cell>
        </row>
        <row r="119">
          <cell r="Q119" t="str">
            <v>300-05-22</v>
          </cell>
          <cell r="R119">
            <v>162</v>
          </cell>
          <cell r="S119">
            <v>11</v>
          </cell>
        </row>
        <row r="120">
          <cell r="B120">
            <v>177</v>
          </cell>
          <cell r="C120" t="str">
            <v>Mario Roberto Lagos  Montoya</v>
          </cell>
          <cell r="D120" t="str">
            <v>Motorista</v>
          </cell>
          <cell r="E120">
            <v>38561</v>
          </cell>
          <cell r="F120">
            <v>9000</v>
          </cell>
          <cell r="G120" t="str">
            <v>LOGISTICA MIRAFLORES</v>
          </cell>
          <cell r="H120" t="str">
            <v>Nelson Alonso Rivera  Sauceda</v>
          </cell>
        </row>
        <row r="120">
          <cell r="J120">
            <v>28851</v>
          </cell>
          <cell r="K120" t="str">
            <v>TEGUCIGALPA MIRAFLORES-SEMANAL</v>
          </cell>
          <cell r="L120" t="str">
            <v>M</v>
          </cell>
        </row>
        <row r="120">
          <cell r="N120" t="str">
            <v>0808-1978-00105</v>
          </cell>
        </row>
        <row r="120">
          <cell r="Q120" t="str">
            <v>300-02-10</v>
          </cell>
          <cell r="R120">
            <v>163</v>
          </cell>
          <cell r="S120">
            <v>12</v>
          </cell>
        </row>
        <row r="121">
          <cell r="B121">
            <v>178</v>
          </cell>
          <cell r="C121" t="str">
            <v>Laura  Azucena Vasquez  Amador</v>
          </cell>
          <cell r="D121" t="str">
            <v>Jefe de Operaciones Tiendas</v>
          </cell>
          <cell r="E121">
            <v>38569</v>
          </cell>
          <cell r="F121">
            <v>23000</v>
          </cell>
          <cell r="G121" t="str">
            <v>GERENCIA REGIONAL</v>
          </cell>
          <cell r="H121" t="str">
            <v>Asthildur Osk Eiinarsdottir</v>
          </cell>
        </row>
        <row r="121">
          <cell r="J121">
            <v>29525</v>
          </cell>
          <cell r="K121" t="str">
            <v>TEGUCIGALPA MIRAFLORES -ADMINISTRACION</v>
          </cell>
          <cell r="L121" t="str">
            <v>F</v>
          </cell>
        </row>
        <row r="121">
          <cell r="N121" t="str">
            <v>0801-1980-15328</v>
          </cell>
        </row>
        <row r="121">
          <cell r="Q121" t="str">
            <v>200-02-08</v>
          </cell>
          <cell r="R121">
            <v>164</v>
          </cell>
          <cell r="S121">
            <v>10</v>
          </cell>
        </row>
        <row r="122">
          <cell r="B122">
            <v>179</v>
          </cell>
          <cell r="C122" t="str">
            <v>Wendy Jesery Caballero</v>
          </cell>
          <cell r="D122" t="str">
            <v>Impulsadora</v>
          </cell>
          <cell r="E122">
            <v>38596</v>
          </cell>
          <cell r="F122">
            <v>8646.5</v>
          </cell>
          <cell r="G122" t="str">
            <v>VENTAS MAYOREO</v>
          </cell>
          <cell r="H122" t="str">
            <v>Liliam Olivia Escobar  Navarrete</v>
          </cell>
        </row>
        <row r="122">
          <cell r="J122">
            <v>28162</v>
          </cell>
          <cell r="K122" t="str">
            <v>SAN PEDRO SULA-ADMINISTRACION</v>
          </cell>
          <cell r="L122" t="str">
            <v>F</v>
          </cell>
        </row>
        <row r="122">
          <cell r="N122" t="str">
            <v>1804-1977-00831</v>
          </cell>
        </row>
        <row r="122">
          <cell r="Q122" t="str">
            <v>200-01-04</v>
          </cell>
          <cell r="R122">
            <v>168</v>
          </cell>
          <cell r="S122">
            <v>2</v>
          </cell>
        </row>
        <row r="123">
          <cell r="B123">
            <v>180</v>
          </cell>
          <cell r="C123" t="str">
            <v>Mario Wilfredo Martinez  PEREZ</v>
          </cell>
          <cell r="D123" t="str">
            <v>Vendedor Junior</v>
          </cell>
          <cell r="E123">
            <v>38635</v>
          </cell>
          <cell r="F123">
            <v>233.33</v>
          </cell>
          <cell r="G123" t="str">
            <v>ELECTRO</v>
          </cell>
          <cell r="H123" t="str">
            <v>Ilsa  Maribel Peraza  Turcios</v>
          </cell>
        </row>
        <row r="123">
          <cell r="J123">
            <v>28659</v>
          </cell>
          <cell r="K123" t="str">
            <v>SAN PEDRO SULA PEDREGAL-COMISIONES SEMANAL</v>
          </cell>
          <cell r="L123" t="str">
            <v>M</v>
          </cell>
        </row>
        <row r="123">
          <cell r="N123" t="str">
            <v>0501-1978-04507</v>
          </cell>
        </row>
        <row r="123">
          <cell r="Q123" t="str">
            <v>200-04-11</v>
          </cell>
          <cell r="R123">
            <v>169</v>
          </cell>
          <cell r="S123">
            <v>6</v>
          </cell>
        </row>
        <row r="124">
          <cell r="B124">
            <v>181</v>
          </cell>
          <cell r="C124" t="str">
            <v>Pedro Hermilo Mejía  molina</v>
          </cell>
          <cell r="D124" t="str">
            <v>Gerente de Creditos</v>
          </cell>
          <cell r="E124">
            <v>38642</v>
          </cell>
          <cell r="F124">
            <v>61500</v>
          </cell>
          <cell r="G124" t="str">
            <v>CREDITOS</v>
          </cell>
          <cell r="H124" t="str">
            <v>Denis Roberto Hernandez  Oseguera</v>
          </cell>
        </row>
        <row r="124">
          <cell r="J124">
            <v>21668</v>
          </cell>
          <cell r="K124" t="str">
            <v>SAN PEDRO SULA-CONFIDENCIAL</v>
          </cell>
          <cell r="L124" t="str">
            <v>M</v>
          </cell>
        </row>
        <row r="124">
          <cell r="N124" t="str">
            <v>1803-1959-00114</v>
          </cell>
        </row>
        <row r="124">
          <cell r="Q124" t="str">
            <v>200-01-07</v>
          </cell>
          <cell r="R124">
            <v>170</v>
          </cell>
          <cell r="S124">
            <v>4</v>
          </cell>
        </row>
        <row r="125">
          <cell r="B125">
            <v>188</v>
          </cell>
          <cell r="C125" t="str">
            <v>Jimy Orlando Santos  Hernández</v>
          </cell>
          <cell r="D125" t="str">
            <v>Despachador</v>
          </cell>
          <cell r="E125">
            <v>38744</v>
          </cell>
          <cell r="F125">
            <v>9400</v>
          </cell>
          <cell r="G125" t="str">
            <v>TRANSPORTE CD</v>
          </cell>
          <cell r="H125" t="str">
            <v>Jairo  Randolfo  Cornejo Zamora</v>
          </cell>
        </row>
        <row r="125">
          <cell r="J125">
            <v>30093</v>
          </cell>
          <cell r="K125" t="str">
            <v>SAN PEDRO SULA-SEMANAL SAN FERNANDO</v>
          </cell>
          <cell r="L125" t="str">
            <v>M</v>
          </cell>
        </row>
        <row r="125">
          <cell r="N125" t="str">
            <v>1801-1982-01359</v>
          </cell>
        </row>
        <row r="125">
          <cell r="Q125" t="str">
            <v>300-05-22</v>
          </cell>
          <cell r="R125">
            <v>172</v>
          </cell>
          <cell r="S125">
            <v>5</v>
          </cell>
        </row>
        <row r="126">
          <cell r="B126">
            <v>190</v>
          </cell>
          <cell r="C126" t="str">
            <v>Marvin Alberto Cornejo  CLAROS</v>
          </cell>
          <cell r="D126" t="str">
            <v>Auxiliar de Costos y Facturación</v>
          </cell>
          <cell r="E126">
            <v>38755</v>
          </cell>
          <cell r="F126">
            <v>15500</v>
          </cell>
          <cell r="G126" t="str">
            <v>COMERCIAL</v>
          </cell>
        </row>
        <row r="126">
          <cell r="J126">
            <v>33378</v>
          </cell>
          <cell r="K126" t="str">
            <v>SAN PEDRO SULA-ADMINISTRACION</v>
          </cell>
          <cell r="L126" t="str">
            <v>M</v>
          </cell>
        </row>
        <row r="126">
          <cell r="N126" t="str">
            <v>0501-1992-02495</v>
          </cell>
        </row>
        <row r="126">
          <cell r="Q126" t="str">
            <v>200-01-03</v>
          </cell>
          <cell r="R126">
            <v>173</v>
          </cell>
          <cell r="S126">
            <v>5</v>
          </cell>
        </row>
        <row r="127">
          <cell r="B127">
            <v>191</v>
          </cell>
          <cell r="C127" t="str">
            <v>Ana Ruth Erazo Urquia</v>
          </cell>
          <cell r="D127" t="str">
            <v>Jefe de Division Hogar</v>
          </cell>
          <cell r="E127">
            <v>38763</v>
          </cell>
          <cell r="F127">
            <v>21650.5</v>
          </cell>
          <cell r="G127" t="str">
            <v>HOGAR</v>
          </cell>
          <cell r="H127" t="str">
            <v>Elsy Nohemy Aguilera Ortez</v>
          </cell>
        </row>
        <row r="127">
          <cell r="J127">
            <v>27608</v>
          </cell>
          <cell r="K127" t="str">
            <v>SAN PEDRO SULA-ADMINISTRACION</v>
          </cell>
          <cell r="L127" t="str">
            <v>F</v>
          </cell>
        </row>
        <row r="127">
          <cell r="N127" t="str">
            <v>0501-1975-05401</v>
          </cell>
        </row>
        <row r="127">
          <cell r="Q127" t="str">
            <v>200-01-10</v>
          </cell>
          <cell r="R127">
            <v>174</v>
          </cell>
          <cell r="S127">
            <v>8</v>
          </cell>
        </row>
        <row r="128">
          <cell r="B128">
            <v>194</v>
          </cell>
          <cell r="C128" t="str">
            <v>Kelin Yaneth Mendez  Molina</v>
          </cell>
          <cell r="D128" t="str">
            <v>Cajera</v>
          </cell>
          <cell r="E128">
            <v>38769</v>
          </cell>
          <cell r="F128">
            <v>9000</v>
          </cell>
          <cell r="G128" t="str">
            <v>PUNTOS DE VENTA</v>
          </cell>
          <cell r="H128" t="str">
            <v>Sinia  Saray Arteaga  hernandez</v>
          </cell>
        </row>
        <row r="128">
          <cell r="J128">
            <v>31874</v>
          </cell>
          <cell r="K128" t="str">
            <v>TEGUCIGALPA MIRAFLORES-SEMANAL</v>
          </cell>
          <cell r="L128" t="str">
            <v>F</v>
          </cell>
        </row>
        <row r="128">
          <cell r="N128" t="str">
            <v>1509-1987-00007</v>
          </cell>
        </row>
        <row r="128">
          <cell r="Q128" t="str">
            <v>200-02-13</v>
          </cell>
          <cell r="R128">
            <v>177</v>
          </cell>
          <cell r="S128">
            <v>4</v>
          </cell>
        </row>
        <row r="129">
          <cell r="B129">
            <v>195</v>
          </cell>
          <cell r="C129" t="str">
            <v>Kervin Alberto Flores  Cruz</v>
          </cell>
          <cell r="D129" t="str">
            <v>Receptor</v>
          </cell>
          <cell r="E129">
            <v>38772</v>
          </cell>
          <cell r="F129">
            <v>9400</v>
          </cell>
          <cell r="G129" t="str">
            <v>LOGISTICA MIRAFLORES</v>
          </cell>
          <cell r="H129" t="str">
            <v>Melvin Eliodoro Hernandez</v>
          </cell>
        </row>
        <row r="129">
          <cell r="J129">
            <v>30357</v>
          </cell>
          <cell r="K129" t="str">
            <v>TEGUCIGALPA MIRAFLORES-SEMANAL</v>
          </cell>
          <cell r="L129" t="str">
            <v>M</v>
          </cell>
        </row>
        <row r="129">
          <cell r="N129" t="str">
            <v>1809-1983-00045</v>
          </cell>
        </row>
        <row r="129">
          <cell r="Q129" t="str">
            <v>300-02-10</v>
          </cell>
          <cell r="R129">
            <v>178</v>
          </cell>
          <cell r="S129">
            <v>2</v>
          </cell>
        </row>
        <row r="130">
          <cell r="B130">
            <v>196</v>
          </cell>
          <cell r="C130" t="str">
            <v>Cristian  Adolfo Mendoza  Funez</v>
          </cell>
          <cell r="D130" t="str">
            <v>Oficial de Seguridad</v>
          </cell>
          <cell r="E130">
            <v>38773</v>
          </cell>
          <cell r="F130">
            <v>8646.5</v>
          </cell>
          <cell r="G130" t="str">
            <v>SEGURIDAD METROMALL</v>
          </cell>
          <cell r="H130" t="str">
            <v>Juan Angel Reyes  Reyes</v>
          </cell>
        </row>
        <row r="130">
          <cell r="J130">
            <v>30256</v>
          </cell>
          <cell r="K130" t="str">
            <v>TEGUCIGALPA METROMALL-SEMANAL</v>
          </cell>
          <cell r="L130" t="str">
            <v>M</v>
          </cell>
        </row>
        <row r="130">
          <cell r="N130" t="str">
            <v>0601-1982-03804</v>
          </cell>
        </row>
        <row r="130">
          <cell r="Q130" t="str">
            <v>100-03-01</v>
          </cell>
          <cell r="R130">
            <v>179</v>
          </cell>
          <cell r="S130">
            <v>11</v>
          </cell>
        </row>
        <row r="131">
          <cell r="B131">
            <v>197</v>
          </cell>
          <cell r="C131" t="str">
            <v>Sugey Yasmin Vasquez  Euceda</v>
          </cell>
          <cell r="D131" t="str">
            <v>Auxiliar de Sala Hogar</v>
          </cell>
          <cell r="E131">
            <v>38782</v>
          </cell>
          <cell r="F131">
            <v>8646.5</v>
          </cell>
          <cell r="G131" t="str">
            <v>HOGAR</v>
          </cell>
          <cell r="H131" t="str">
            <v>Ana Ruth Erazo Urquia</v>
          </cell>
        </row>
        <row r="131">
          <cell r="J131">
            <v>30169</v>
          </cell>
          <cell r="K131" t="str">
            <v>SAN PEDRO SULA-SEMANAL SAN FERNANDO</v>
          </cell>
          <cell r="L131" t="str">
            <v>F</v>
          </cell>
        </row>
        <row r="131">
          <cell r="N131" t="str">
            <v>0501-1982-06752</v>
          </cell>
        </row>
        <row r="131">
          <cell r="Q131" t="str">
            <v>200-01-10</v>
          </cell>
          <cell r="R131">
            <v>180</v>
          </cell>
          <cell r="S131">
            <v>8</v>
          </cell>
        </row>
        <row r="132">
          <cell r="B132">
            <v>199</v>
          </cell>
          <cell r="C132" t="str">
            <v>Blanca Vilma Casco  ALVAREZ</v>
          </cell>
          <cell r="D132" t="str">
            <v>Supervisora de Puntos de Venta</v>
          </cell>
          <cell r="E132">
            <v>38792</v>
          </cell>
          <cell r="F132">
            <v>13104.25</v>
          </cell>
          <cell r="G132" t="str">
            <v>PUNTOS DE VENTA</v>
          </cell>
          <cell r="H132" t="str">
            <v>Sinia  Saray Arteaga  hernandez</v>
          </cell>
        </row>
        <row r="132">
          <cell r="J132">
            <v>31834</v>
          </cell>
          <cell r="K132" t="str">
            <v>TEGUCIGALPA MIRAFLORES -ADMINISTRACION</v>
          </cell>
          <cell r="L132" t="str">
            <v>F</v>
          </cell>
        </row>
        <row r="132">
          <cell r="N132" t="str">
            <v>0714-1987-00064</v>
          </cell>
        </row>
        <row r="132">
          <cell r="Q132" t="str">
            <v>200-02-13</v>
          </cell>
          <cell r="R132">
            <v>181</v>
          </cell>
          <cell r="S132">
            <v>2</v>
          </cell>
        </row>
        <row r="133">
          <cell r="B133">
            <v>201</v>
          </cell>
          <cell r="C133" t="str">
            <v>Paola Lorena Escobar  castellanos</v>
          </cell>
          <cell r="D133" t="str">
            <v>Cajera</v>
          </cell>
          <cell r="E133">
            <v>38792</v>
          </cell>
          <cell r="F133">
            <v>9000</v>
          </cell>
          <cell r="G133" t="str">
            <v>PUNTOS DE VENTA</v>
          </cell>
          <cell r="H133" t="str">
            <v>Heydy  Vanessa  Maldonado  Acosta</v>
          </cell>
        </row>
        <row r="133">
          <cell r="J133">
            <v>31460</v>
          </cell>
          <cell r="K133" t="str">
            <v>TEGUCIGALPA METROMALL-SEMANAL</v>
          </cell>
          <cell r="L133" t="str">
            <v>F</v>
          </cell>
        </row>
        <row r="133">
          <cell r="N133" t="str">
            <v>0801-1986-03938</v>
          </cell>
        </row>
        <row r="133">
          <cell r="Q133" t="str">
            <v>200-03-13</v>
          </cell>
          <cell r="R133">
            <v>188</v>
          </cell>
          <cell r="S133">
            <v>2</v>
          </cell>
        </row>
        <row r="134">
          <cell r="B134">
            <v>204</v>
          </cell>
          <cell r="C134" t="str">
            <v>Victor Manuel Zuniga  GUTIERREZ</v>
          </cell>
          <cell r="D134" t="str">
            <v>Surtidor</v>
          </cell>
          <cell r="E134">
            <v>38807</v>
          </cell>
          <cell r="F134">
            <v>8646.5</v>
          </cell>
          <cell r="G134" t="str">
            <v>SUMINISTROS MIRAFLORES</v>
          </cell>
          <cell r="H134" t="str">
            <v>Melvin Eliodoro Hernandez</v>
          </cell>
        </row>
        <row r="134">
          <cell r="J134">
            <v>31137</v>
          </cell>
          <cell r="K134" t="str">
            <v>TEGUCIGALPA MIRAFLORES-SEMANAL</v>
          </cell>
          <cell r="L134" t="str">
            <v>M</v>
          </cell>
        </row>
        <row r="134">
          <cell r="N134" t="str">
            <v>0812-1985-00027</v>
          </cell>
        </row>
        <row r="134">
          <cell r="Q134" t="str">
            <v>300-02-13</v>
          </cell>
          <cell r="R134">
            <v>190</v>
          </cell>
          <cell r="S134">
            <v>3</v>
          </cell>
        </row>
        <row r="135">
          <cell r="B135">
            <v>205</v>
          </cell>
          <cell r="C135" t="str">
            <v>Raul Ernesto Portillo Ordoñez</v>
          </cell>
          <cell r="D135" t="str">
            <v>Gerente Nacional Servicio al Cliente</v>
          </cell>
          <cell r="E135">
            <v>38808</v>
          </cell>
          <cell r="F135">
            <v>28650.02</v>
          </cell>
          <cell r="G135" t="str">
            <v>SERVICIO AL CLIENTE</v>
          </cell>
        </row>
        <row r="135">
          <cell r="J135">
            <v>26715</v>
          </cell>
          <cell r="K135" t="str">
            <v>SAN PEDRO SULA-CONFIDENCIAL</v>
          </cell>
          <cell r="L135" t="str">
            <v>M</v>
          </cell>
        </row>
        <row r="135">
          <cell r="N135" t="str">
            <v>0801-1973-01218</v>
          </cell>
        </row>
        <row r="135">
          <cell r="Q135" t="str">
            <v>300-01-08</v>
          </cell>
          <cell r="R135">
            <v>191</v>
          </cell>
          <cell r="S135">
            <v>2</v>
          </cell>
        </row>
        <row r="136">
          <cell r="B136">
            <v>206</v>
          </cell>
          <cell r="C136" t="str">
            <v>Sinia  Saray Arteaga  hernandez</v>
          </cell>
          <cell r="D136" t="str">
            <v>Jefe de Division PDV'S</v>
          </cell>
          <cell r="E136">
            <v>38810</v>
          </cell>
          <cell r="F136">
            <v>17000</v>
          </cell>
          <cell r="G136" t="str">
            <v>PUNTOS DE VENTA</v>
          </cell>
          <cell r="H136" t="str">
            <v>Nelson Edgardo Garcia  Cubas</v>
          </cell>
        </row>
        <row r="136">
          <cell r="J136">
            <v>31035</v>
          </cell>
          <cell r="K136" t="str">
            <v>TEGUCIGALPA MIRAFLORES -ADMINISTRACION</v>
          </cell>
          <cell r="L136" t="str">
            <v>F</v>
          </cell>
        </row>
        <row r="136">
          <cell r="N136" t="str">
            <v>0801-1985-00536</v>
          </cell>
        </row>
        <row r="136">
          <cell r="Q136" t="str">
            <v>200-02-13</v>
          </cell>
          <cell r="R136">
            <v>194</v>
          </cell>
          <cell r="S136">
            <v>12</v>
          </cell>
        </row>
        <row r="137">
          <cell r="B137">
            <v>208</v>
          </cell>
          <cell r="C137" t="str">
            <v>Digna Leticia Alvarado Garcia</v>
          </cell>
          <cell r="D137" t="str">
            <v>Auxiliar de Sala Regalos/Paquetes</v>
          </cell>
          <cell r="E137">
            <v>38814</v>
          </cell>
          <cell r="F137">
            <v>8646.5</v>
          </cell>
          <cell r="G137" t="str">
            <v>HOGAR</v>
          </cell>
          <cell r="H137" t="str">
            <v>Eder Alberto  Escalante  Lopez</v>
          </cell>
        </row>
        <row r="137">
          <cell r="J137">
            <v>30711</v>
          </cell>
          <cell r="K137" t="str">
            <v>TEGUCIGALPA METROMALL-SEMANAL</v>
          </cell>
          <cell r="L137" t="str">
            <v>F</v>
          </cell>
        </row>
        <row r="137">
          <cell r="N137" t="str">
            <v>0801-1984-00976</v>
          </cell>
        </row>
        <row r="137">
          <cell r="Q137" t="str">
            <v>200-03-10</v>
          </cell>
          <cell r="R137">
            <v>195</v>
          </cell>
          <cell r="S137">
            <v>1</v>
          </cell>
        </row>
        <row r="138">
          <cell r="B138">
            <v>209</v>
          </cell>
          <cell r="C138" t="str">
            <v>Maria Abelina Flores  Canales</v>
          </cell>
          <cell r="D138" t="str">
            <v>Cajera</v>
          </cell>
          <cell r="E138">
            <v>38814</v>
          </cell>
          <cell r="F138">
            <v>9000</v>
          </cell>
          <cell r="G138" t="str">
            <v>PUNTOS DE VENTA</v>
          </cell>
          <cell r="H138" t="str">
            <v>Heydy  Vanessa  Maldonado  Acosta</v>
          </cell>
        </row>
        <row r="138">
          <cell r="J138">
            <v>31726</v>
          </cell>
          <cell r="K138" t="str">
            <v>TEGUCIGALPA METROMALL-SEMANAL</v>
          </cell>
          <cell r="L138" t="str">
            <v>F</v>
          </cell>
        </row>
        <row r="138">
          <cell r="N138" t="str">
            <v>0611-1986-00071</v>
          </cell>
        </row>
        <row r="138">
          <cell r="Q138" t="str">
            <v>200-03-13</v>
          </cell>
          <cell r="R138">
            <v>196</v>
          </cell>
          <cell r="S138">
            <v>11</v>
          </cell>
        </row>
        <row r="139">
          <cell r="B139">
            <v>214</v>
          </cell>
          <cell r="C139" t="str">
            <v>Angel  Arturo Chacon  Avila</v>
          </cell>
          <cell r="D139" t="str">
            <v>Oficial de Seguridad</v>
          </cell>
          <cell r="E139">
            <v>38831</v>
          </cell>
          <cell r="F139">
            <v>8646.5</v>
          </cell>
          <cell r="G139" t="str">
            <v>SEGURIDAD INTERNA MIRAFLORES</v>
          </cell>
          <cell r="H139" t="str">
            <v>Juan Angel Reyes  Reyes</v>
          </cell>
        </row>
        <row r="139">
          <cell r="J139">
            <v>28118</v>
          </cell>
          <cell r="K139" t="str">
            <v>TEGUCIGALPA MIRAFLORES-SEMANAL</v>
          </cell>
          <cell r="L139" t="str">
            <v>M</v>
          </cell>
        </row>
        <row r="139">
          <cell r="N139" t="str">
            <v>0713-1976-00098</v>
          </cell>
        </row>
        <row r="139">
          <cell r="Q139" t="str">
            <v>100-02-02</v>
          </cell>
          <cell r="R139">
            <v>197</v>
          </cell>
          <cell r="S139">
            <v>12</v>
          </cell>
        </row>
        <row r="140">
          <cell r="B140">
            <v>215</v>
          </cell>
          <cell r="C140" t="str">
            <v>Juan Carlos Ramos  Rodriguez</v>
          </cell>
          <cell r="D140" t="str">
            <v>Coordinador de Surtido</v>
          </cell>
          <cell r="E140">
            <v>38831</v>
          </cell>
          <cell r="F140">
            <v>11130</v>
          </cell>
          <cell r="G140" t="str">
            <v>TRANSPORTE CD</v>
          </cell>
          <cell r="H140" t="str">
            <v>Jairo  Randolfo  Cornejo Zamora</v>
          </cell>
        </row>
        <row r="140">
          <cell r="J140">
            <v>29333</v>
          </cell>
          <cell r="K140" t="str">
            <v>SAN PEDRO SULA-ADMINISTRACION</v>
          </cell>
          <cell r="L140" t="str">
            <v>M</v>
          </cell>
        </row>
        <row r="140">
          <cell r="N140" t="str">
            <v>1601-1980-00572</v>
          </cell>
        </row>
        <row r="140">
          <cell r="Q140" t="str">
            <v>300-05-22</v>
          </cell>
          <cell r="R140">
            <v>199</v>
          </cell>
          <cell r="S140">
            <v>4</v>
          </cell>
        </row>
        <row r="141">
          <cell r="B141">
            <v>218</v>
          </cell>
          <cell r="C141" t="str">
            <v>Cindy Melissa Flores</v>
          </cell>
          <cell r="D141" t="str">
            <v>Cajera</v>
          </cell>
          <cell r="E141">
            <v>38835</v>
          </cell>
          <cell r="F141">
            <v>9000</v>
          </cell>
          <cell r="G141" t="str">
            <v>PUNTOS DE VENTA</v>
          </cell>
          <cell r="H141" t="str">
            <v>Sinia  Saray Arteaga  hernandez</v>
          </cell>
        </row>
        <row r="141">
          <cell r="J141">
            <v>31557</v>
          </cell>
          <cell r="K141" t="str">
            <v>TEGUCIGALPA MIRAFLORES-SEMANAL</v>
          </cell>
          <cell r="L141" t="str">
            <v>F</v>
          </cell>
        </row>
        <row r="141">
          <cell r="N141" t="str">
            <v>0703-1986-02790</v>
          </cell>
        </row>
        <row r="141">
          <cell r="Q141" t="str">
            <v>200-02-13</v>
          </cell>
          <cell r="R141">
            <v>201</v>
          </cell>
          <cell r="S141">
            <v>5</v>
          </cell>
        </row>
        <row r="142">
          <cell r="B142">
            <v>219</v>
          </cell>
          <cell r="C142" t="str">
            <v>Julio Alonso Hernandez Gonzalez</v>
          </cell>
          <cell r="D142" t="str">
            <v>Operador de Stacker</v>
          </cell>
          <cell r="E142">
            <v>38839</v>
          </cell>
          <cell r="F142">
            <v>8646.5</v>
          </cell>
          <cell r="G142" t="str">
            <v>INVENTARIOS</v>
          </cell>
          <cell r="H142" t="str">
            <v>Carlos Arturo Gutierrez Cuvas</v>
          </cell>
        </row>
        <row r="142">
          <cell r="J142">
            <v>30529</v>
          </cell>
          <cell r="K142" t="str">
            <v>SAN PEDRO SULA-SEMANAL SAN FERNANDO</v>
          </cell>
          <cell r="L142" t="str">
            <v>M</v>
          </cell>
        </row>
        <row r="142">
          <cell r="N142" t="str">
            <v>0407-1983-00101</v>
          </cell>
        </row>
        <row r="142">
          <cell r="Q142" t="str">
            <v>300-01-11</v>
          </cell>
          <cell r="R142">
            <v>204</v>
          </cell>
          <cell r="S142">
            <v>8</v>
          </cell>
        </row>
        <row r="143">
          <cell r="B143">
            <v>221</v>
          </cell>
          <cell r="C143" t="str">
            <v>Veronica Elizabeth Castro  Morataya</v>
          </cell>
          <cell r="D143" t="str">
            <v>Lider de Equipo</v>
          </cell>
          <cell r="E143">
            <v>38845</v>
          </cell>
          <cell r="F143">
            <v>9000</v>
          </cell>
          <cell r="G143" t="str">
            <v>HOGAR</v>
          </cell>
          <cell r="H143" t="str">
            <v>Ana Ruth Erazo Urquia</v>
          </cell>
        </row>
        <row r="143">
          <cell r="J143">
            <v>31721</v>
          </cell>
          <cell r="K143" t="str">
            <v>SAN PEDRO SULA-SEMANAL SAN FERNANDO</v>
          </cell>
          <cell r="L143" t="str">
            <v>F</v>
          </cell>
        </row>
        <row r="143">
          <cell r="N143" t="str">
            <v>0501-1986-10361</v>
          </cell>
        </row>
        <row r="143">
          <cell r="Q143" t="str">
            <v>200-01-10</v>
          </cell>
          <cell r="R143">
            <v>205</v>
          </cell>
          <cell r="S143">
            <v>11</v>
          </cell>
        </row>
        <row r="144">
          <cell r="B144">
            <v>224</v>
          </cell>
          <cell r="C144" t="str">
            <v>Lesly  Dalila Rodas  BACA</v>
          </cell>
          <cell r="D144" t="str">
            <v>Cajera</v>
          </cell>
          <cell r="E144">
            <v>38847</v>
          </cell>
          <cell r="F144">
            <v>9000</v>
          </cell>
          <cell r="G144" t="str">
            <v>PUNTOS DE VENTA</v>
          </cell>
          <cell r="H144" t="str">
            <v>Sinia  Saray Arteaga  hernandez</v>
          </cell>
        </row>
        <row r="144">
          <cell r="J144">
            <v>30904</v>
          </cell>
          <cell r="K144" t="str">
            <v>TEGUCIGALPA MIRAFLORES-SEMANAL</v>
          </cell>
          <cell r="L144" t="str">
            <v>F</v>
          </cell>
        </row>
        <row r="144">
          <cell r="N144" t="str">
            <v>0601-1984-04863</v>
          </cell>
        </row>
        <row r="144">
          <cell r="Q144" t="str">
            <v>200-02-13</v>
          </cell>
          <cell r="R144">
            <v>206</v>
          </cell>
          <cell r="S144">
            <v>8</v>
          </cell>
        </row>
        <row r="145">
          <cell r="B145">
            <v>227</v>
          </cell>
          <cell r="C145" t="str">
            <v>Sonia Francisca Bonilla  Valladares</v>
          </cell>
          <cell r="D145" t="str">
            <v>Recepcionista de Seguridad</v>
          </cell>
          <cell r="E145">
            <v>38848</v>
          </cell>
          <cell r="F145">
            <v>9000</v>
          </cell>
          <cell r="G145" t="str">
            <v>SEGURIDAD METROMALL</v>
          </cell>
          <cell r="H145" t="str">
            <v>Juan Angel Reyes  Reyes</v>
          </cell>
        </row>
        <row r="145">
          <cell r="J145">
            <v>30182</v>
          </cell>
          <cell r="K145" t="str">
            <v>TEGUCIGALPA METROMALL-SEMANAL</v>
          </cell>
          <cell r="L145" t="str">
            <v>F</v>
          </cell>
        </row>
        <row r="145">
          <cell r="N145" t="str">
            <v>0708-1982-00231</v>
          </cell>
        </row>
        <row r="145">
          <cell r="Q145" t="str">
            <v>100-03-01</v>
          </cell>
          <cell r="R145">
            <v>208</v>
          </cell>
          <cell r="S145">
            <v>8</v>
          </cell>
        </row>
        <row r="146">
          <cell r="B146">
            <v>229</v>
          </cell>
          <cell r="C146" t="str">
            <v>Mario Roberto Solorzano Leiva</v>
          </cell>
          <cell r="D146" t="str">
            <v>Auxiliar de Creditos</v>
          </cell>
          <cell r="E146">
            <v>38855</v>
          </cell>
          <cell r="F146">
            <v>16960</v>
          </cell>
          <cell r="G146" t="str">
            <v>CREDITOS</v>
          </cell>
          <cell r="H146" t="str">
            <v>Pedro Hermilo Mejía  molina</v>
          </cell>
        </row>
        <row r="146">
          <cell r="J146">
            <v>30024</v>
          </cell>
          <cell r="K146" t="str">
            <v>SAN PEDRO SULA-ADMINISTRACION</v>
          </cell>
          <cell r="L146" t="str">
            <v>M</v>
          </cell>
        </row>
        <row r="146">
          <cell r="N146" t="str">
            <v>0510-1982-01134</v>
          </cell>
        </row>
        <row r="146">
          <cell r="Q146" t="str">
            <v>200-01-07</v>
          </cell>
          <cell r="R146">
            <v>209</v>
          </cell>
          <cell r="S146">
            <v>3</v>
          </cell>
        </row>
        <row r="147">
          <cell r="B147">
            <v>233</v>
          </cell>
          <cell r="C147" t="str">
            <v>Jose Ramon Cardona  Salguero</v>
          </cell>
          <cell r="D147" t="str">
            <v>Auxiliar de Logística</v>
          </cell>
          <cell r="E147">
            <v>38929</v>
          </cell>
          <cell r="F147">
            <v>8646.5</v>
          </cell>
          <cell r="G147" t="str">
            <v>INVENTARIOS</v>
          </cell>
          <cell r="H147" t="str">
            <v>Carlos Arturo Gutierrez Cuvas</v>
          </cell>
        </row>
        <row r="147">
          <cell r="J147">
            <v>31376</v>
          </cell>
          <cell r="K147" t="str">
            <v>SAN PEDRO SULA-SEMANAL SAN FERNANDO</v>
          </cell>
          <cell r="L147" t="str">
            <v>M</v>
          </cell>
        </row>
        <row r="147">
          <cell r="N147" t="str">
            <v>0501-1985-12526</v>
          </cell>
        </row>
        <row r="147">
          <cell r="Q147" t="str">
            <v>300-01-11</v>
          </cell>
          <cell r="R147">
            <v>214</v>
          </cell>
          <cell r="S147">
            <v>11</v>
          </cell>
        </row>
        <row r="148">
          <cell r="B148">
            <v>234</v>
          </cell>
          <cell r="C148" t="str">
            <v>Sayda Melissa Sabillon  FERNANDEZ</v>
          </cell>
          <cell r="D148" t="str">
            <v>Asistente de Contabilidad</v>
          </cell>
          <cell r="E148">
            <v>38930</v>
          </cell>
          <cell r="F148">
            <v>14500</v>
          </cell>
          <cell r="G148" t="str">
            <v>CONTABILIDAD</v>
          </cell>
          <cell r="H148" t="str">
            <v>Sady Alexis Aguilar Trejo</v>
          </cell>
        </row>
        <row r="148">
          <cell r="J148">
            <v>30998</v>
          </cell>
          <cell r="K148" t="str">
            <v>SAN PEDRO SULA-ADMINISTRACION</v>
          </cell>
          <cell r="L148" t="str">
            <v>F</v>
          </cell>
        </row>
        <row r="148">
          <cell r="N148" t="str">
            <v>1601-1984-01196</v>
          </cell>
        </row>
        <row r="148">
          <cell r="Q148" t="str">
            <v>300-01-03</v>
          </cell>
          <cell r="R148">
            <v>215</v>
          </cell>
          <cell r="S148">
            <v>11</v>
          </cell>
        </row>
        <row r="149">
          <cell r="B149">
            <v>235</v>
          </cell>
          <cell r="C149" t="str">
            <v>Josue Nahun Rivera  Delcid</v>
          </cell>
          <cell r="D149" t="str">
            <v>Despachador</v>
          </cell>
          <cell r="E149">
            <v>38937</v>
          </cell>
          <cell r="F149">
            <v>9400</v>
          </cell>
          <cell r="G149" t="str">
            <v>TRANSPORTE CD</v>
          </cell>
          <cell r="H149" t="str">
            <v>Jairo  Randolfo  Cornejo Zamora</v>
          </cell>
        </row>
        <row r="149">
          <cell r="J149">
            <v>32144</v>
          </cell>
          <cell r="K149" t="str">
            <v>SAN PEDRO SULA-SEMANAL SAN FERNANDO</v>
          </cell>
          <cell r="L149" t="str">
            <v>M</v>
          </cell>
        </row>
        <row r="149">
          <cell r="N149" t="str">
            <v>0503-1988-01466</v>
          </cell>
        </row>
        <row r="149">
          <cell r="Q149" t="str">
            <v>300-05-22</v>
          </cell>
          <cell r="R149">
            <v>218</v>
          </cell>
          <cell r="S149">
            <v>1</v>
          </cell>
        </row>
        <row r="150">
          <cell r="B150">
            <v>238</v>
          </cell>
          <cell r="C150" t="str">
            <v>Dionicio Estrada  Ruiz</v>
          </cell>
          <cell r="D150" t="str">
            <v>Motorista de Patrulla</v>
          </cell>
          <cell r="E150">
            <v>38960</v>
          </cell>
          <cell r="F150">
            <v>8646.5</v>
          </cell>
          <cell r="G150" t="str">
            <v>SEGURIDAD EJECUTIVOS</v>
          </cell>
          <cell r="H150" t="str">
            <v>Celan Rodriguez  Sanchez</v>
          </cell>
        </row>
        <row r="150">
          <cell r="J150">
            <v>29861</v>
          </cell>
          <cell r="K150" t="str">
            <v>SAN PEDRO SULA-SEMANAL SAN FERNANDO</v>
          </cell>
          <cell r="L150" t="str">
            <v>M</v>
          </cell>
        </row>
        <row r="150">
          <cell r="N150" t="str">
            <v>1501-1981-02569</v>
          </cell>
        </row>
        <row r="150">
          <cell r="Q150" t="str">
            <v>100-01-05</v>
          </cell>
          <cell r="R150">
            <v>219</v>
          </cell>
          <cell r="S150">
            <v>10</v>
          </cell>
        </row>
        <row r="151">
          <cell r="B151">
            <v>241</v>
          </cell>
          <cell r="C151" t="str">
            <v>Sady Alexis Aguilar Trejo</v>
          </cell>
          <cell r="D151" t="str">
            <v>Jefe de Contabilidad</v>
          </cell>
          <cell r="E151">
            <v>38978</v>
          </cell>
          <cell r="F151">
            <v>26000</v>
          </cell>
          <cell r="G151" t="str">
            <v>CONTABILIDAD</v>
          </cell>
          <cell r="H151" t="str">
            <v>Cesar Leonel Enamorado  Orellana</v>
          </cell>
        </row>
        <row r="151">
          <cell r="J151">
            <v>32250</v>
          </cell>
          <cell r="K151" t="str">
            <v>SAN PEDRO SULA-ADMINISTRACION</v>
          </cell>
          <cell r="L151" t="str">
            <v>M</v>
          </cell>
        </row>
        <row r="151">
          <cell r="N151" t="str">
            <v>0501-1988-04272</v>
          </cell>
        </row>
        <row r="151">
          <cell r="Q151" t="str">
            <v>300-01-03</v>
          </cell>
          <cell r="R151">
            <v>221</v>
          </cell>
          <cell r="S151">
            <v>4</v>
          </cell>
        </row>
        <row r="152">
          <cell r="B152">
            <v>245</v>
          </cell>
          <cell r="C152" t="str">
            <v>Yenny  Ermelinda Portillo  CORRALES</v>
          </cell>
          <cell r="D152" t="str">
            <v>Impulsadora</v>
          </cell>
          <cell r="E152">
            <v>39003</v>
          </cell>
          <cell r="F152">
            <v>8646.5</v>
          </cell>
          <cell r="G152" t="str">
            <v>VENTAS MAYOREO</v>
          </cell>
          <cell r="H152" t="str">
            <v>Ivonne Yaneth Irias  Ochoa</v>
          </cell>
        </row>
        <row r="152">
          <cell r="J152">
            <v>31125</v>
          </cell>
          <cell r="K152" t="str">
            <v>TEGUCIGALPA MIRAFLORES -ADMINISTRACION</v>
          </cell>
          <cell r="L152" t="str">
            <v>F</v>
          </cell>
        </row>
        <row r="152">
          <cell r="N152" t="str">
            <v>0610-1985-00456</v>
          </cell>
        </row>
        <row r="152">
          <cell r="Q152" t="str">
            <v>200-02-04</v>
          </cell>
          <cell r="R152">
            <v>224</v>
          </cell>
          <cell r="S152">
            <v>3</v>
          </cell>
        </row>
        <row r="153">
          <cell r="B153">
            <v>246</v>
          </cell>
          <cell r="C153" t="str">
            <v>Jairo Enner Reyes  Mendez</v>
          </cell>
          <cell r="D153" t="str">
            <v>Surtidor</v>
          </cell>
          <cell r="E153">
            <v>39010</v>
          </cell>
          <cell r="F153">
            <v>8646.5</v>
          </cell>
          <cell r="G153" t="str">
            <v>DESPACHO CD</v>
          </cell>
          <cell r="H153" t="str">
            <v>Selvin Ramos  Ramos</v>
          </cell>
        </row>
        <row r="153">
          <cell r="J153">
            <v>33224</v>
          </cell>
          <cell r="K153" t="str">
            <v>SAN PEDRO SULA-SEMANAL SAN FERNANDO</v>
          </cell>
          <cell r="L153" t="str">
            <v>M</v>
          </cell>
        </row>
        <row r="153">
          <cell r="N153" t="str">
            <v>0512-1990-01730</v>
          </cell>
        </row>
        <row r="153">
          <cell r="Q153" t="str">
            <v>300-05-23</v>
          </cell>
          <cell r="R153">
            <v>227</v>
          </cell>
          <cell r="S153">
            <v>12</v>
          </cell>
        </row>
        <row r="154">
          <cell r="B154">
            <v>248</v>
          </cell>
          <cell r="C154" t="str">
            <v>Jose Raul Alvarez  Garcia</v>
          </cell>
          <cell r="D154" t="str">
            <v>Auxiliar de Inventarios Perpetuos</v>
          </cell>
          <cell r="E154">
            <v>39022</v>
          </cell>
          <cell r="F154">
            <v>8646.5</v>
          </cell>
          <cell r="G154" t="str">
            <v>INVENTARIOS PERPETUOS</v>
          </cell>
          <cell r="H154" t="str">
            <v>Juan Ramon Ferrera Pavon</v>
          </cell>
        </row>
        <row r="154">
          <cell r="J154">
            <v>30207</v>
          </cell>
          <cell r="K154" t="str">
            <v>TEGUCIGALPA MIRAFLORES-SEMANAL</v>
          </cell>
          <cell r="L154" t="str">
            <v>M</v>
          </cell>
        </row>
        <row r="154">
          <cell r="N154" t="str">
            <v>0801-1982-07448</v>
          </cell>
        </row>
        <row r="154">
          <cell r="Q154" t="str">
            <v>200-02-15</v>
          </cell>
          <cell r="R154">
            <v>229</v>
          </cell>
          <cell r="S154">
            <v>9</v>
          </cell>
        </row>
        <row r="155">
          <cell r="B155">
            <v>249</v>
          </cell>
          <cell r="C155" t="str">
            <v>Douglas Gecely Hernández  Sandoval</v>
          </cell>
          <cell r="D155" t="str">
            <v>Director Financiero</v>
          </cell>
          <cell r="E155">
            <v>39022</v>
          </cell>
          <cell r="F155">
            <v>118500</v>
          </cell>
          <cell r="G155" t="str">
            <v>PRESIDENCIA DEPARTAMENTO</v>
          </cell>
          <cell r="H155" t="str">
            <v>Jorge  Alberto  Faraj Faraj</v>
          </cell>
        </row>
        <row r="155">
          <cell r="J155">
            <v>26168</v>
          </cell>
          <cell r="K155" t="str">
            <v>SAN PEDRO SULA-CONFIDENCIAL</v>
          </cell>
          <cell r="L155" t="str">
            <v>M</v>
          </cell>
        </row>
        <row r="155">
          <cell r="N155" t="str">
            <v>0501-1971-05903</v>
          </cell>
        </row>
        <row r="155">
          <cell r="Q155" t="str">
            <v>100-01-01</v>
          </cell>
          <cell r="R155">
            <v>233</v>
          </cell>
          <cell r="S155">
            <v>8</v>
          </cell>
        </row>
        <row r="156">
          <cell r="B156">
            <v>251</v>
          </cell>
          <cell r="C156" t="str">
            <v>Liliam Olivia Escobar  Navarrete</v>
          </cell>
          <cell r="D156" t="str">
            <v>Supervisora de Impulsadora</v>
          </cell>
          <cell r="E156">
            <v>39023</v>
          </cell>
          <cell r="F156">
            <v>10600</v>
          </cell>
          <cell r="G156" t="str">
            <v>VENTAS MAYOREO</v>
          </cell>
          <cell r="H156" t="str">
            <v>Efrain Antonio Canales Gomez</v>
          </cell>
        </row>
        <row r="156">
          <cell r="J156">
            <v>30467</v>
          </cell>
          <cell r="K156" t="str">
            <v>SAN PEDRO SULA-ADMINISTRACION</v>
          </cell>
          <cell r="L156" t="str">
            <v>F</v>
          </cell>
        </row>
        <row r="156">
          <cell r="N156" t="str">
            <v>0501-1983-05707</v>
          </cell>
        </row>
        <row r="156">
          <cell r="Q156" t="str">
            <v>200-01-04</v>
          </cell>
          <cell r="R156">
            <v>234</v>
          </cell>
          <cell r="S156">
            <v>5</v>
          </cell>
        </row>
        <row r="157">
          <cell r="B157">
            <v>253</v>
          </cell>
          <cell r="C157" t="str">
            <v>Rommel Antonio Castro Umaña</v>
          </cell>
          <cell r="D157" t="str">
            <v>Auxiliar Sala Moda/Deportes</v>
          </cell>
          <cell r="E157">
            <v>39024</v>
          </cell>
          <cell r="F157">
            <v>8646.5</v>
          </cell>
          <cell r="G157" t="str">
            <v>MODA Y DEPORTES</v>
          </cell>
          <cell r="H157" t="str">
            <v>Ingrid Johely Hernandez  Orellana</v>
          </cell>
        </row>
        <row r="157">
          <cell r="J157">
            <v>31425</v>
          </cell>
          <cell r="K157" t="str">
            <v>SAN PEDRO SULA-SEMANAL SAN FERNANDO</v>
          </cell>
          <cell r="L157" t="str">
            <v>M</v>
          </cell>
        </row>
        <row r="157">
          <cell r="N157" t="str">
            <v>0501-1986-00753</v>
          </cell>
        </row>
        <row r="157">
          <cell r="Q157" t="str">
            <v>200-01-12</v>
          </cell>
          <cell r="R157">
            <v>235</v>
          </cell>
          <cell r="S157">
            <v>1</v>
          </cell>
        </row>
        <row r="158">
          <cell r="B158">
            <v>258</v>
          </cell>
          <cell r="C158" t="str">
            <v>Denis Francisco Deras  Mejia</v>
          </cell>
          <cell r="D158" t="str">
            <v>Guardia de Residencia</v>
          </cell>
          <cell r="E158">
            <v>39037</v>
          </cell>
          <cell r="F158">
            <v>11395</v>
          </cell>
          <cell r="G158" t="str">
            <v>SEGURIDAD RESIDENCIA</v>
          </cell>
          <cell r="H158" t="str">
            <v>Celan Rodriguez  Sanchez</v>
          </cell>
        </row>
        <row r="158">
          <cell r="J158">
            <v>30732</v>
          </cell>
          <cell r="K158" t="str">
            <v>SAN PEDRO SULA-ADMINISTRACION</v>
          </cell>
          <cell r="L158" t="str">
            <v>M</v>
          </cell>
        </row>
        <row r="158">
          <cell r="N158" t="str">
            <v>0409-1984-00294</v>
          </cell>
        </row>
        <row r="158">
          <cell r="Q158" t="str">
            <v>100-01-07</v>
          </cell>
          <cell r="R158">
            <v>237</v>
          </cell>
          <cell r="S158">
            <v>2</v>
          </cell>
        </row>
        <row r="159">
          <cell r="B159">
            <v>259</v>
          </cell>
          <cell r="C159" t="str">
            <v>Elda Lidia Figueroa  SANDRES</v>
          </cell>
          <cell r="D159" t="str">
            <v>Impulsadora</v>
          </cell>
          <cell r="E159">
            <v>39049</v>
          </cell>
          <cell r="F159">
            <v>8646.5</v>
          </cell>
          <cell r="G159" t="str">
            <v>VENTAS MAYOREO</v>
          </cell>
          <cell r="H159" t="str">
            <v>Ivonne Yaneth Irias  Ochoa</v>
          </cell>
        </row>
        <row r="159">
          <cell r="J159">
            <v>28604</v>
          </cell>
          <cell r="K159" t="str">
            <v>TEGUCIGALPA MIRAFLORES -ADMINISTRACION</v>
          </cell>
          <cell r="L159" t="str">
            <v>F</v>
          </cell>
        </row>
        <row r="159">
          <cell r="N159" t="str">
            <v>0801-1978-11077</v>
          </cell>
        </row>
        <row r="159">
          <cell r="Q159" t="str">
            <v>200-02-04</v>
          </cell>
          <cell r="R159">
            <v>238</v>
          </cell>
          <cell r="S159">
            <v>4</v>
          </cell>
        </row>
        <row r="160">
          <cell r="B160">
            <v>260</v>
          </cell>
          <cell r="C160" t="str">
            <v>Urias Gustavo Alvarenga  barrientos</v>
          </cell>
          <cell r="D160" t="str">
            <v>Auxiliar de Inventarios Perpetuos</v>
          </cell>
          <cell r="E160">
            <v>39051</v>
          </cell>
          <cell r="F160">
            <v>8646.5</v>
          </cell>
          <cell r="G160" t="str">
            <v>INVENTARIOS PERPETUOS</v>
          </cell>
          <cell r="H160" t="str">
            <v>Juan Ramon Ferrera Pavon</v>
          </cell>
        </row>
        <row r="160">
          <cell r="J160">
            <v>31326</v>
          </cell>
          <cell r="K160" t="str">
            <v>TEGUCIGALPA MIRAFLORES-SEMANAL</v>
          </cell>
          <cell r="L160" t="str">
            <v>M</v>
          </cell>
        </row>
        <row r="160">
          <cell r="N160" t="str">
            <v>0709-1985-00236</v>
          </cell>
        </row>
        <row r="160">
          <cell r="Q160" t="str">
            <v>200-02-15</v>
          </cell>
          <cell r="R160">
            <v>241</v>
          </cell>
          <cell r="S160">
            <v>10</v>
          </cell>
        </row>
        <row r="161">
          <cell r="B161">
            <v>261</v>
          </cell>
          <cell r="C161" t="str">
            <v>Leonardo  Castillo Hernandez</v>
          </cell>
          <cell r="D161" t="str">
            <v>Empacador Logística</v>
          </cell>
          <cell r="E161">
            <v>39058</v>
          </cell>
          <cell r="F161">
            <v>8646.5</v>
          </cell>
          <cell r="G161" t="str">
            <v>INVENTARIO CD A</v>
          </cell>
          <cell r="H161" t="str">
            <v>Enrique Alberto  Jordan Barahona</v>
          </cell>
        </row>
        <row r="161">
          <cell r="J161">
            <v>31890</v>
          </cell>
          <cell r="K161" t="str">
            <v>SAN PEDRO SULA-SEMANAL SAN FERNANDO</v>
          </cell>
          <cell r="L161" t="str">
            <v>M</v>
          </cell>
        </row>
        <row r="161">
          <cell r="N161" t="str">
            <v>0512-1987-00563</v>
          </cell>
        </row>
        <row r="161">
          <cell r="Q161" t="str">
            <v>300-05-16</v>
          </cell>
          <cell r="R161">
            <v>245</v>
          </cell>
          <cell r="S161">
            <v>4</v>
          </cell>
        </row>
        <row r="162">
          <cell r="B162">
            <v>264</v>
          </cell>
          <cell r="C162" t="str">
            <v>Elmer Marel Rodriguez  Espinal</v>
          </cell>
          <cell r="D162" t="str">
            <v>Auxiliar de Sala Hogar</v>
          </cell>
          <cell r="E162">
            <v>39067</v>
          </cell>
          <cell r="F162">
            <v>8646.5</v>
          </cell>
          <cell r="G162" t="str">
            <v>HOGAR</v>
          </cell>
          <cell r="H162" t="str">
            <v>Eder Alberto  Escalante  Lopez</v>
          </cell>
        </row>
        <row r="162">
          <cell r="J162">
            <v>31510</v>
          </cell>
          <cell r="K162" t="str">
            <v>TEGUCIGALPA METROMALL-SEMANAL</v>
          </cell>
          <cell r="L162" t="str">
            <v>M</v>
          </cell>
        </row>
        <row r="162">
          <cell r="N162" t="str">
            <v>0608-1986-00052</v>
          </cell>
        </row>
        <row r="162">
          <cell r="Q162" t="str">
            <v>200-03-10</v>
          </cell>
          <cell r="R162">
            <v>246</v>
          </cell>
          <cell r="S162">
            <v>4</v>
          </cell>
        </row>
        <row r="163">
          <cell r="B163">
            <v>267</v>
          </cell>
          <cell r="C163" t="str">
            <v>Marco Tulio Bobadilla  Sabillón</v>
          </cell>
          <cell r="D163" t="str">
            <v>Gerente de Categoria</v>
          </cell>
          <cell r="E163">
            <v>39097</v>
          </cell>
          <cell r="F163">
            <v>35000</v>
          </cell>
          <cell r="G163" t="str">
            <v>COMPRAS</v>
          </cell>
        </row>
        <row r="163">
          <cell r="J163">
            <v>28789</v>
          </cell>
          <cell r="K163" t="str">
            <v>SAN PEDRO SULA-ADMINISTRACION</v>
          </cell>
          <cell r="L163" t="str">
            <v>M</v>
          </cell>
        </row>
        <row r="163">
          <cell r="N163" t="str">
            <v>0501-1978-09143</v>
          </cell>
        </row>
        <row r="163">
          <cell r="Q163" t="str">
            <v>300-01-06</v>
          </cell>
          <cell r="R163">
            <v>247</v>
          </cell>
          <cell r="S163">
            <v>10</v>
          </cell>
        </row>
        <row r="164">
          <cell r="B164">
            <v>270</v>
          </cell>
          <cell r="C164" t="str">
            <v>Oscar Alberto Hernandez  Bonilla</v>
          </cell>
          <cell r="D164" t="str">
            <v>Guardia de Patrulla</v>
          </cell>
          <cell r="E164">
            <v>39102</v>
          </cell>
          <cell r="F164">
            <v>8646.5</v>
          </cell>
          <cell r="G164" t="str">
            <v>SEGURIDAD EJECUTIVOS</v>
          </cell>
          <cell r="H164" t="str">
            <v>Celan Rodriguez  Sanchez</v>
          </cell>
        </row>
        <row r="164">
          <cell r="J164">
            <v>26106</v>
          </cell>
          <cell r="K164" t="str">
            <v>SAN PEDRO SULA-SEMANAL SAN FERNANDO</v>
          </cell>
          <cell r="L164" t="str">
            <v>M</v>
          </cell>
        </row>
        <row r="164">
          <cell r="N164" t="str">
            <v>1804-1971-01826</v>
          </cell>
        </row>
        <row r="164">
          <cell r="Q164" t="str">
            <v>100-01-05</v>
          </cell>
          <cell r="R164">
            <v>248</v>
          </cell>
          <cell r="S164">
            <v>6</v>
          </cell>
        </row>
        <row r="165">
          <cell r="B165">
            <v>272</v>
          </cell>
          <cell r="C165" t="str">
            <v>Brayan Samuel Canales Cabieles</v>
          </cell>
          <cell r="D165" t="str">
            <v>Operador de Montacarga</v>
          </cell>
          <cell r="E165">
            <v>39104</v>
          </cell>
          <cell r="F165">
            <v>9000</v>
          </cell>
          <cell r="G165" t="str">
            <v>RECEPCION CD A</v>
          </cell>
          <cell r="H165" t="str">
            <v>Jose Alexis Izaguirre  Lopez</v>
          </cell>
        </row>
        <row r="165">
          <cell r="J165">
            <v>32438</v>
          </cell>
          <cell r="K165" t="str">
            <v>SAN PEDRO SULA-SEMANAL SAN FERNANDO</v>
          </cell>
          <cell r="L165" t="str">
            <v>M</v>
          </cell>
        </row>
        <row r="165">
          <cell r="N165" t="str">
            <v>0501-1988-10373</v>
          </cell>
        </row>
        <row r="165">
          <cell r="Q165" t="str">
            <v>300-05-25</v>
          </cell>
          <cell r="R165">
            <v>249</v>
          </cell>
          <cell r="S165">
            <v>10</v>
          </cell>
        </row>
        <row r="166">
          <cell r="B166">
            <v>274</v>
          </cell>
          <cell r="C166" t="str">
            <v>Selvin Ramos  Ramos</v>
          </cell>
          <cell r="D166" t="str">
            <v>Coordinador WMS</v>
          </cell>
          <cell r="E166">
            <v>39104</v>
          </cell>
          <cell r="F166">
            <v>11130</v>
          </cell>
          <cell r="G166" t="str">
            <v>DESPACHO CD</v>
          </cell>
        </row>
        <row r="166">
          <cell r="J166">
            <v>31421</v>
          </cell>
          <cell r="K166" t="str">
            <v>SAN PEDRO SULA-ADMINISTRACION</v>
          </cell>
          <cell r="L166" t="str">
            <v>M</v>
          </cell>
        </row>
        <row r="166">
          <cell r="N166" t="str">
            <v>1806-1986-00018</v>
          </cell>
        </row>
        <row r="166">
          <cell r="Q166" t="str">
            <v>300-05-23</v>
          </cell>
          <cell r="R166">
            <v>251</v>
          </cell>
          <cell r="S166">
            <v>1</v>
          </cell>
        </row>
        <row r="167">
          <cell r="B167">
            <v>276</v>
          </cell>
          <cell r="C167" t="str">
            <v>Israel Sabino Torres  Flores</v>
          </cell>
          <cell r="D167" t="str">
            <v>Surtidor</v>
          </cell>
          <cell r="E167">
            <v>39114</v>
          </cell>
          <cell r="F167">
            <v>8646.5</v>
          </cell>
          <cell r="G167" t="str">
            <v>DESPACHO CD</v>
          </cell>
          <cell r="H167" t="str">
            <v>Selvin Ramos  Ramos</v>
          </cell>
        </row>
        <row r="167">
          <cell r="J167">
            <v>31555</v>
          </cell>
          <cell r="K167" t="str">
            <v>SAN PEDRO SULA-SEMANAL SAN FERNANDO</v>
          </cell>
          <cell r="L167" t="str">
            <v>M</v>
          </cell>
        </row>
        <row r="167">
          <cell r="N167" t="str">
            <v>0601-1986-01946</v>
          </cell>
        </row>
        <row r="167">
          <cell r="Q167" t="str">
            <v>300-05-23</v>
          </cell>
          <cell r="R167">
            <v>253</v>
          </cell>
          <cell r="S167">
            <v>5</v>
          </cell>
        </row>
        <row r="168">
          <cell r="B168">
            <v>277</v>
          </cell>
          <cell r="C168" t="str">
            <v>Jose Armando Mayorquin  Espinoza</v>
          </cell>
          <cell r="D168" t="str">
            <v>Auxiliar de Informatica</v>
          </cell>
          <cell r="E168">
            <v>39114</v>
          </cell>
          <cell r="F168">
            <v>10600</v>
          </cell>
          <cell r="G168" t="str">
            <v>INFORMATICA</v>
          </cell>
          <cell r="H168" t="str">
            <v>Jorge Emilio Medina  Avila</v>
          </cell>
        </row>
        <row r="168">
          <cell r="J168">
            <v>32190</v>
          </cell>
          <cell r="K168" t="str">
            <v>SAN PEDRO SULA-ADMINISTRACION</v>
          </cell>
          <cell r="L168" t="str">
            <v>M</v>
          </cell>
        </row>
        <row r="168">
          <cell r="N168" t="str">
            <v>0501-1988-01538</v>
          </cell>
        </row>
        <row r="168">
          <cell r="Q168" t="str">
            <v>300-01-04</v>
          </cell>
          <cell r="R168">
            <v>258</v>
          </cell>
          <cell r="S168">
            <v>2</v>
          </cell>
        </row>
        <row r="169">
          <cell r="B169">
            <v>280</v>
          </cell>
          <cell r="C169" t="str">
            <v>Jose Franklin Buezo  Sanchez</v>
          </cell>
          <cell r="D169" t="str">
            <v>Surtidor</v>
          </cell>
          <cell r="E169">
            <v>39125</v>
          </cell>
          <cell r="F169">
            <v>8646.5</v>
          </cell>
          <cell r="G169" t="str">
            <v>DESPACHO CD</v>
          </cell>
          <cell r="H169" t="str">
            <v>Selvin Ramos  Ramos</v>
          </cell>
        </row>
        <row r="169">
          <cell r="J169">
            <v>32035</v>
          </cell>
          <cell r="K169" t="str">
            <v>SAN PEDRO SULA-SEMANAL SAN FERNANDO</v>
          </cell>
          <cell r="L169" t="str">
            <v>M</v>
          </cell>
        </row>
        <row r="169">
          <cell r="N169" t="str">
            <v>0308-1987-00084</v>
          </cell>
        </row>
        <row r="169">
          <cell r="Q169" t="str">
            <v>300-05-23</v>
          </cell>
          <cell r="R169">
            <v>259</v>
          </cell>
          <cell r="S169">
            <v>9</v>
          </cell>
        </row>
        <row r="170">
          <cell r="B170">
            <v>281</v>
          </cell>
          <cell r="C170" t="str">
            <v>kenia Jazmin Zelaya  Nuñez</v>
          </cell>
          <cell r="D170" t="str">
            <v>Auxiliar de Sala Hogar</v>
          </cell>
          <cell r="E170">
            <v>39126</v>
          </cell>
          <cell r="F170">
            <v>8646.5</v>
          </cell>
          <cell r="G170" t="str">
            <v>HOGAR</v>
          </cell>
          <cell r="H170" t="str">
            <v>Ana Ruth Erazo Urquia</v>
          </cell>
        </row>
        <row r="170">
          <cell r="J170">
            <v>32378</v>
          </cell>
          <cell r="K170" t="str">
            <v>SAN PEDRO SULA-SEMANAL SAN FERNANDO</v>
          </cell>
          <cell r="L170" t="str">
            <v>F</v>
          </cell>
        </row>
        <row r="170">
          <cell r="N170" t="str">
            <v>0501-1988-08234</v>
          </cell>
        </row>
        <row r="170">
          <cell r="Q170" t="str">
            <v>200-01-10</v>
          </cell>
          <cell r="R170">
            <v>260</v>
          </cell>
          <cell r="S170">
            <v>8</v>
          </cell>
        </row>
        <row r="171">
          <cell r="B171">
            <v>282</v>
          </cell>
          <cell r="C171" t="str">
            <v>Rosibel Chavarria  Salinas</v>
          </cell>
          <cell r="D171" t="str">
            <v>Auxiliar de Sala Hogar</v>
          </cell>
          <cell r="E171">
            <v>39128</v>
          </cell>
          <cell r="F171">
            <v>8646.5</v>
          </cell>
          <cell r="G171" t="str">
            <v>HOGAR</v>
          </cell>
          <cell r="H171" t="str">
            <v>Ana Ruth Erazo Urquia</v>
          </cell>
        </row>
        <row r="171">
          <cell r="J171">
            <v>31935</v>
          </cell>
          <cell r="K171" t="str">
            <v>SAN PEDRO SULA-SEMANAL SAN FERNANDO</v>
          </cell>
          <cell r="L171" t="str">
            <v>F</v>
          </cell>
        </row>
        <row r="171">
          <cell r="N171" t="str">
            <v>0205-1987-00472</v>
          </cell>
        </row>
        <row r="171">
          <cell r="Q171" t="str">
            <v>200-01-10</v>
          </cell>
          <cell r="R171">
            <v>261</v>
          </cell>
          <cell r="S171">
            <v>6</v>
          </cell>
        </row>
        <row r="172">
          <cell r="B172">
            <v>283</v>
          </cell>
          <cell r="C172" t="str">
            <v>Evelyn Yadira Sevilla  Ramos</v>
          </cell>
          <cell r="D172" t="str">
            <v>Impulsadora</v>
          </cell>
          <cell r="E172">
            <v>39128</v>
          </cell>
          <cell r="F172">
            <v>8646.5</v>
          </cell>
          <cell r="G172" t="str">
            <v>VENTAS MAYOREO</v>
          </cell>
          <cell r="H172" t="str">
            <v>Liliam Olivia Escobar  Navarrete</v>
          </cell>
        </row>
        <row r="172">
          <cell r="J172">
            <v>31307</v>
          </cell>
          <cell r="K172" t="str">
            <v>SAN PEDRO SULA-ADMINISTRACION</v>
          </cell>
          <cell r="L172" t="str">
            <v>F</v>
          </cell>
        </row>
        <row r="172">
          <cell r="N172" t="str">
            <v>0501-1985-09956</v>
          </cell>
        </row>
        <row r="172">
          <cell r="Q172" t="str">
            <v>200-01-04</v>
          </cell>
          <cell r="R172">
            <v>264</v>
          </cell>
          <cell r="S172">
            <v>9</v>
          </cell>
        </row>
        <row r="173">
          <cell r="B173">
            <v>284</v>
          </cell>
          <cell r="C173" t="str">
            <v>Dora Esmeralda Lopez  perez</v>
          </cell>
          <cell r="D173" t="str">
            <v>Impulsadora</v>
          </cell>
          <cell r="E173">
            <v>39128</v>
          </cell>
          <cell r="F173">
            <v>8646.5</v>
          </cell>
          <cell r="G173" t="str">
            <v>VENTAS MAYOREO</v>
          </cell>
          <cell r="H173" t="str">
            <v>Liliam Olivia Escobar  Navarrete</v>
          </cell>
        </row>
        <row r="173">
          <cell r="J173">
            <v>31694</v>
          </cell>
          <cell r="K173" t="str">
            <v>SAN PEDRO SULA-ADMINISTRACION</v>
          </cell>
          <cell r="L173" t="str">
            <v>F</v>
          </cell>
        </row>
        <row r="173">
          <cell r="N173" t="str">
            <v>0506-1986-01856</v>
          </cell>
        </row>
        <row r="173">
          <cell r="Q173" t="str">
            <v>200-01-04</v>
          </cell>
          <cell r="R173">
            <v>265</v>
          </cell>
          <cell r="S173">
            <v>10</v>
          </cell>
        </row>
        <row r="174">
          <cell r="B174">
            <v>292</v>
          </cell>
          <cell r="C174" t="str">
            <v>Carlos Roberto Garcia  Izaguirre</v>
          </cell>
          <cell r="D174" t="str">
            <v>Asistente de Mantenimiento</v>
          </cell>
          <cell r="E174">
            <v>39168</v>
          </cell>
          <cell r="F174">
            <v>8904</v>
          </cell>
          <cell r="G174" t="str">
            <v>MANTENIMIENTO</v>
          </cell>
          <cell r="H174" t="str">
            <v>José Antonio Rodriguez Escamilla</v>
          </cell>
        </row>
        <row r="174">
          <cell r="J174">
            <v>32076</v>
          </cell>
          <cell r="K174" t="str">
            <v>SAN PEDRO SULA-SEMANAL SAN FERNANDO</v>
          </cell>
          <cell r="L174" t="str">
            <v>M</v>
          </cell>
        </row>
        <row r="174">
          <cell r="N174" t="str">
            <v>1622-1987-00409</v>
          </cell>
        </row>
        <row r="174">
          <cell r="Q174" t="str">
            <v>300-01-09</v>
          </cell>
          <cell r="R174">
            <v>267</v>
          </cell>
          <cell r="S174">
            <v>10</v>
          </cell>
        </row>
        <row r="175">
          <cell r="B175">
            <v>293</v>
          </cell>
          <cell r="C175" t="str">
            <v>Carlos Humberto Ramirez  Alvarado</v>
          </cell>
          <cell r="D175" t="str">
            <v>Receptor</v>
          </cell>
          <cell r="E175">
            <v>39184</v>
          </cell>
          <cell r="F175">
            <v>9400</v>
          </cell>
          <cell r="G175" t="str">
            <v>RECEPCION CD A</v>
          </cell>
          <cell r="H175" t="str">
            <v>Jose Alexis Izaguirre  Lopez</v>
          </cell>
        </row>
        <row r="175">
          <cell r="J175">
            <v>32749</v>
          </cell>
          <cell r="K175" t="str">
            <v>SAN PEDRO SULA-SEMANAL SAN FERNANDO</v>
          </cell>
          <cell r="L175" t="str">
            <v>M</v>
          </cell>
        </row>
        <row r="175">
          <cell r="N175" t="str">
            <v>1618-1989-00903</v>
          </cell>
        </row>
        <row r="175">
          <cell r="Q175" t="str">
            <v>300-05-25</v>
          </cell>
          <cell r="R175">
            <v>269</v>
          </cell>
          <cell r="S175">
            <v>8</v>
          </cell>
        </row>
        <row r="176">
          <cell r="B176">
            <v>294</v>
          </cell>
          <cell r="C176" t="str">
            <v>Kenia Sofia Ramirez  flores</v>
          </cell>
          <cell r="D176" t="str">
            <v>Auxiliar de Resurtido</v>
          </cell>
          <cell r="E176">
            <v>39192</v>
          </cell>
          <cell r="F176">
            <v>8646.5</v>
          </cell>
          <cell r="G176" t="str">
            <v>TIENDA SUPERSTORE MIRAFLORES</v>
          </cell>
          <cell r="H176" t="str">
            <v>Claudia  Dionella  Cruz  Ramos</v>
          </cell>
        </row>
        <row r="176">
          <cell r="J176">
            <v>32563</v>
          </cell>
          <cell r="K176" t="str">
            <v>TEGUCIGALPA MIRAFLORES-SEMANAL</v>
          </cell>
          <cell r="L176" t="str">
            <v>F</v>
          </cell>
        </row>
        <row r="176">
          <cell r="N176" t="str">
            <v>0801-1989-05271</v>
          </cell>
        </row>
        <row r="176">
          <cell r="Q176" t="str">
            <v>200-02-09</v>
          </cell>
          <cell r="R176">
            <v>270</v>
          </cell>
          <cell r="S176">
            <v>2</v>
          </cell>
        </row>
        <row r="177">
          <cell r="B177">
            <v>297</v>
          </cell>
          <cell r="C177" t="str">
            <v>Yimi Roberto Canizalez  RAMOS</v>
          </cell>
          <cell r="D177" t="str">
            <v>Asistente de Area</v>
          </cell>
          <cell r="E177">
            <v>39218</v>
          </cell>
          <cell r="F177">
            <v>10070</v>
          </cell>
          <cell r="G177" t="str">
            <v>LOGISTICA MIRAFLORES</v>
          </cell>
        </row>
        <row r="177">
          <cell r="J177">
            <v>30520</v>
          </cell>
          <cell r="K177" t="str">
            <v>TEGUCIGALPA MIRAFLORES -ADMINISTRACION</v>
          </cell>
          <cell r="L177" t="str">
            <v>M</v>
          </cell>
        </row>
        <row r="177">
          <cell r="N177" t="str">
            <v>0803-1983-00483</v>
          </cell>
        </row>
        <row r="177">
          <cell r="Q177" t="str">
            <v>300-02-10</v>
          </cell>
          <cell r="R177">
            <v>272</v>
          </cell>
          <cell r="S177">
            <v>7</v>
          </cell>
        </row>
        <row r="178">
          <cell r="B178">
            <v>298</v>
          </cell>
          <cell r="C178" t="str">
            <v>Isaías Durón  Santos</v>
          </cell>
          <cell r="D178" t="str">
            <v>Auditor Junior</v>
          </cell>
          <cell r="E178">
            <v>39220</v>
          </cell>
          <cell r="F178">
            <v>20150</v>
          </cell>
          <cell r="G178" t="str">
            <v>AUDITORIA</v>
          </cell>
          <cell r="H178" t="str">
            <v>Alex Bladimir Caballero  Rivera</v>
          </cell>
        </row>
        <row r="178">
          <cell r="J178">
            <v>29947</v>
          </cell>
          <cell r="K178" t="str">
            <v>SAN PEDRO SULA-ADMINISTRACION</v>
          </cell>
          <cell r="L178" t="str">
            <v>M</v>
          </cell>
        </row>
        <row r="178">
          <cell r="N178" t="str">
            <v>0501-1982-00849</v>
          </cell>
        </row>
        <row r="178">
          <cell r="Q178" t="str">
            <v>100-01-03</v>
          </cell>
          <cell r="R178">
            <v>274</v>
          </cell>
          <cell r="S178">
            <v>12</v>
          </cell>
        </row>
        <row r="179">
          <cell r="B179">
            <v>299</v>
          </cell>
          <cell r="C179" t="str">
            <v>Ingrid Lorena Carranza  Oliva</v>
          </cell>
          <cell r="D179" t="str">
            <v>Gerente de Tienda</v>
          </cell>
          <cell r="E179">
            <v>39244</v>
          </cell>
          <cell r="F179">
            <v>25000</v>
          </cell>
          <cell r="G179" t="str">
            <v>TIENDA SUPERSTORE METROMALL</v>
          </cell>
          <cell r="H179" t="str">
            <v>Asthildur Osk Eiinarsdottir</v>
          </cell>
        </row>
        <row r="179">
          <cell r="J179">
            <v>27998</v>
          </cell>
          <cell r="K179" t="str">
            <v>TEGUCIGALPA MIRAFLORES -ADMINISTRACION</v>
          </cell>
          <cell r="L179" t="str">
            <v>F</v>
          </cell>
        </row>
        <row r="179">
          <cell r="N179" t="str">
            <v>0808-1976-00179</v>
          </cell>
        </row>
        <row r="179">
          <cell r="Q179" t="str">
            <v>200-03-09</v>
          </cell>
          <cell r="R179">
            <v>276</v>
          </cell>
          <cell r="S179">
            <v>8</v>
          </cell>
        </row>
        <row r="180">
          <cell r="B180">
            <v>301</v>
          </cell>
          <cell r="C180" t="str">
            <v>Darwin Adali Morales  Melgar</v>
          </cell>
          <cell r="D180" t="str">
            <v>Auxiliar de Logística</v>
          </cell>
          <cell r="E180">
            <v>39264</v>
          </cell>
          <cell r="F180">
            <v>8646.5</v>
          </cell>
          <cell r="G180" t="str">
            <v>RECEPCION CD A</v>
          </cell>
          <cell r="H180" t="str">
            <v>Raul Antonio Sanchez  Castellanos</v>
          </cell>
        </row>
        <row r="180">
          <cell r="J180">
            <v>31448</v>
          </cell>
          <cell r="K180" t="str">
            <v>SAN PEDRO SULA-SEMANAL SAN FERNANDO</v>
          </cell>
          <cell r="L180" t="str">
            <v>M</v>
          </cell>
        </row>
        <row r="180">
          <cell r="N180" t="str">
            <v>0201-1986-00154</v>
          </cell>
        </row>
        <row r="180">
          <cell r="Q180" t="str">
            <v>300-05-25</v>
          </cell>
          <cell r="R180">
            <v>277</v>
          </cell>
          <cell r="S180">
            <v>2</v>
          </cell>
        </row>
        <row r="181">
          <cell r="B181">
            <v>302</v>
          </cell>
          <cell r="C181" t="str">
            <v>Oscar Alberto Giron Varela</v>
          </cell>
          <cell r="D181" t="str">
            <v>Motorista</v>
          </cell>
          <cell r="E181">
            <v>39264</v>
          </cell>
          <cell r="F181">
            <v>8646.49</v>
          </cell>
          <cell r="G181" t="str">
            <v>TRANSPORTE CD</v>
          </cell>
          <cell r="H181" t="str">
            <v>Raul Antonio Sanchez  Castellanos</v>
          </cell>
        </row>
        <row r="181">
          <cell r="J181">
            <v>30337</v>
          </cell>
          <cell r="K181" t="str">
            <v>SAN PEDRO SULA-SEMANAL SAN FERNANDO</v>
          </cell>
          <cell r="L181" t="str">
            <v>M</v>
          </cell>
        </row>
        <row r="181">
          <cell r="N181" t="str">
            <v>0510-1983-00297</v>
          </cell>
        </row>
        <row r="181">
          <cell r="Q181" t="str">
            <v>300-05-22</v>
          </cell>
          <cell r="R181">
            <v>280</v>
          </cell>
          <cell r="S181">
            <v>1</v>
          </cell>
        </row>
        <row r="182">
          <cell r="B182">
            <v>303</v>
          </cell>
          <cell r="C182" t="str">
            <v>Jose Luis Perez  Lopez</v>
          </cell>
          <cell r="D182" t="str">
            <v>Auxiliar de Logística</v>
          </cell>
          <cell r="E182">
            <v>39291</v>
          </cell>
          <cell r="F182">
            <v>8646.5</v>
          </cell>
          <cell r="G182" t="str">
            <v>INVENTARIOS MIRAFLORES</v>
          </cell>
          <cell r="H182" t="str">
            <v>Melvin Eliodoro Hernandez</v>
          </cell>
        </row>
        <row r="182">
          <cell r="J182">
            <v>31955</v>
          </cell>
          <cell r="K182" t="str">
            <v>TEGUCIGALPA MIRAFLORES-SEMANAL</v>
          </cell>
          <cell r="L182" t="str">
            <v>M</v>
          </cell>
        </row>
        <row r="182">
          <cell r="N182" t="str">
            <v>0717-1987-00070</v>
          </cell>
        </row>
        <row r="182">
          <cell r="Q182" t="str">
            <v>300-02-11</v>
          </cell>
          <cell r="R182">
            <v>281</v>
          </cell>
          <cell r="S182">
            <v>6</v>
          </cell>
        </row>
        <row r="183">
          <cell r="B183">
            <v>304</v>
          </cell>
          <cell r="C183" t="str">
            <v>Ana Rosa Oseguera  Meza</v>
          </cell>
          <cell r="D183" t="str">
            <v>Cajera</v>
          </cell>
          <cell r="E183">
            <v>39293</v>
          </cell>
          <cell r="F183">
            <v>9000</v>
          </cell>
          <cell r="G183" t="str">
            <v>PUNTOS DE VENTA</v>
          </cell>
          <cell r="H183" t="str">
            <v>Heydy  Vanessa  Maldonado  Acosta</v>
          </cell>
        </row>
        <row r="183">
          <cell r="J183">
            <v>32264</v>
          </cell>
          <cell r="K183" t="str">
            <v>TEGUCIGALPA METROMALL-SEMANAL</v>
          </cell>
          <cell r="L183" t="str">
            <v>F</v>
          </cell>
        </row>
        <row r="183">
          <cell r="N183" t="str">
            <v>1701-1988-00844</v>
          </cell>
        </row>
        <row r="183">
          <cell r="Q183" t="str">
            <v>200-03-13</v>
          </cell>
          <cell r="R183">
            <v>282</v>
          </cell>
          <cell r="S183">
            <v>5</v>
          </cell>
        </row>
        <row r="184">
          <cell r="B184">
            <v>306</v>
          </cell>
          <cell r="C184" t="str">
            <v>Oneida Sanchez  AMAYA</v>
          </cell>
          <cell r="D184" t="str">
            <v>Vendedor Tienda</v>
          </cell>
          <cell r="E184">
            <v>39294</v>
          </cell>
          <cell r="F184">
            <v>233.45</v>
          </cell>
          <cell r="G184" t="str">
            <v>HOGAR</v>
          </cell>
          <cell r="H184" t="str">
            <v>Ranses Ramon Sierra Andino</v>
          </cell>
        </row>
        <row r="184">
          <cell r="J184">
            <v>30761</v>
          </cell>
          <cell r="K184" t="str">
            <v>TEGUCIGALPA MIRAFLORES-COMISIONES SEMANAL</v>
          </cell>
          <cell r="L184" t="str">
            <v>F</v>
          </cell>
        </row>
        <row r="184">
          <cell r="N184" t="str">
            <v>1010-1984-00108</v>
          </cell>
        </row>
        <row r="184">
          <cell r="Q184" t="str">
            <v>200-02-10</v>
          </cell>
          <cell r="R184">
            <v>283</v>
          </cell>
          <cell r="S184">
            <v>3</v>
          </cell>
        </row>
        <row r="185">
          <cell r="B185">
            <v>307</v>
          </cell>
          <cell r="C185" t="str">
            <v>Onan Zael Molina Garcia</v>
          </cell>
          <cell r="D185" t="str">
            <v>Despachador</v>
          </cell>
          <cell r="E185">
            <v>39295</v>
          </cell>
          <cell r="F185">
            <v>9400</v>
          </cell>
          <cell r="G185" t="str">
            <v>DISTRIBUCION MIRAFLORES</v>
          </cell>
          <cell r="H185" t="str">
            <v>Nelson Alonso Rivera  Sauceda</v>
          </cell>
        </row>
        <row r="185">
          <cell r="J185">
            <v>32292</v>
          </cell>
          <cell r="K185" t="str">
            <v>TEGUCIGALPA MIRAFLORES-SEMANAL</v>
          </cell>
          <cell r="L185" t="str">
            <v>M</v>
          </cell>
        </row>
        <row r="185">
          <cell r="N185" t="str">
            <v>0611-1988-00480</v>
          </cell>
        </row>
        <row r="185">
          <cell r="Q185" t="str">
            <v>300-02-12</v>
          </cell>
          <cell r="R185">
            <v>284</v>
          </cell>
          <cell r="S185">
            <v>5</v>
          </cell>
        </row>
        <row r="186">
          <cell r="B186">
            <v>312</v>
          </cell>
          <cell r="C186" t="str">
            <v>Manuel De Jesus Alvarado Alvarado</v>
          </cell>
          <cell r="D186" t="str">
            <v>Motorista de Ejecutivo</v>
          </cell>
          <cell r="E186">
            <v>39307</v>
          </cell>
          <cell r="F186">
            <v>16600</v>
          </cell>
          <cell r="G186" t="str">
            <v>SEGURIDAD EJECUTIVOS</v>
          </cell>
          <cell r="H186" t="str">
            <v>Celan Rodriguez  Sanchez</v>
          </cell>
        </row>
        <row r="186">
          <cell r="J186">
            <v>26657</v>
          </cell>
          <cell r="K186" t="str">
            <v>SAN PEDRO SULA-ADMINISTRACION</v>
          </cell>
          <cell r="L186" t="str">
            <v>M</v>
          </cell>
        </row>
        <row r="186">
          <cell r="N186" t="str">
            <v>1623-1972-00012</v>
          </cell>
        </row>
        <row r="186">
          <cell r="Q186" t="str">
            <v>100-01-05</v>
          </cell>
          <cell r="R186">
            <v>285</v>
          </cell>
          <cell r="S186">
            <v>12</v>
          </cell>
        </row>
        <row r="187">
          <cell r="B187">
            <v>313</v>
          </cell>
          <cell r="C187" t="str">
            <v>Pedro Luis Alvarez  Castillo</v>
          </cell>
          <cell r="D187" t="str">
            <v>Coordinador</v>
          </cell>
          <cell r="E187">
            <v>39310</v>
          </cell>
          <cell r="F187">
            <v>11130</v>
          </cell>
          <cell r="G187" t="str">
            <v>LOGISTICA PEDREGAL</v>
          </cell>
          <cell r="H187" t="str">
            <v>Roberto Ricardo Sammur  Nazal</v>
          </cell>
        </row>
        <row r="187">
          <cell r="J187">
            <v>32649</v>
          </cell>
          <cell r="K187" t="str">
            <v>SAN PEDRO SULA-ADMINISTRACION PEDREGAL</v>
          </cell>
          <cell r="L187" t="str">
            <v>M</v>
          </cell>
        </row>
        <row r="187">
          <cell r="N187" t="str">
            <v>0512-1989-00708</v>
          </cell>
        </row>
        <row r="187">
          <cell r="Q187" t="str">
            <v>300-04-10</v>
          </cell>
          <cell r="R187">
            <v>292</v>
          </cell>
          <cell r="S187">
            <v>5</v>
          </cell>
        </row>
        <row r="188">
          <cell r="B188">
            <v>314</v>
          </cell>
          <cell r="C188" t="str">
            <v>Jenson Geovany Arita  REYES</v>
          </cell>
          <cell r="D188" t="str">
            <v>Programador</v>
          </cell>
          <cell r="E188">
            <v>39310</v>
          </cell>
          <cell r="F188">
            <v>12000</v>
          </cell>
          <cell r="G188" t="str">
            <v>INFORMATICA</v>
          </cell>
          <cell r="H188" t="str">
            <v>Rafael Gustavo Ajuria  Cruz</v>
          </cell>
        </row>
        <row r="188">
          <cell r="J188">
            <v>32686</v>
          </cell>
          <cell r="K188" t="str">
            <v>SAN PEDRO SULA-ADMINISTRACION</v>
          </cell>
          <cell r="L188" t="str">
            <v>M</v>
          </cell>
        </row>
        <row r="188">
          <cell r="N188" t="str">
            <v>0401-1989-00593</v>
          </cell>
        </row>
        <row r="188">
          <cell r="Q188" t="str">
            <v>300-01-04</v>
          </cell>
          <cell r="R188">
            <v>293</v>
          </cell>
          <cell r="S188">
            <v>6</v>
          </cell>
        </row>
        <row r="189">
          <cell r="B189">
            <v>315</v>
          </cell>
          <cell r="C189" t="str">
            <v>Jose Alexis Izaguirre  Lopez</v>
          </cell>
          <cell r="D189" t="str">
            <v>Coordinador de Recepción</v>
          </cell>
          <cell r="E189">
            <v>39312</v>
          </cell>
          <cell r="F189">
            <v>11130</v>
          </cell>
          <cell r="G189" t="str">
            <v>RECEPCION CD A</v>
          </cell>
          <cell r="H189" t="str">
            <v>Edwin Maximino Herrera  Rodriguez</v>
          </cell>
        </row>
        <row r="189">
          <cell r="J189">
            <v>30377</v>
          </cell>
          <cell r="K189" t="str">
            <v>SAN PEDRO SULA-ADMINISTRACION</v>
          </cell>
          <cell r="L189" t="str">
            <v>M</v>
          </cell>
        </row>
        <row r="189">
          <cell r="N189" t="str">
            <v>0318-1983-00408</v>
          </cell>
        </row>
        <row r="189">
          <cell r="Q189" t="str">
            <v>300-05-25</v>
          </cell>
          <cell r="R189">
            <v>294</v>
          </cell>
          <cell r="S189">
            <v>3</v>
          </cell>
        </row>
        <row r="190">
          <cell r="B190">
            <v>316</v>
          </cell>
          <cell r="C190" t="str">
            <v>Jesus Salvador Paz  Erazo</v>
          </cell>
          <cell r="D190" t="str">
            <v>Gestor de Abastecimiento</v>
          </cell>
          <cell r="E190">
            <v>39315</v>
          </cell>
          <cell r="F190">
            <v>8646.5</v>
          </cell>
          <cell r="G190" t="str">
            <v>COMERCIAL</v>
          </cell>
        </row>
        <row r="190">
          <cell r="J190">
            <v>32592</v>
          </cell>
          <cell r="K190" t="str">
            <v>SAN PEDRO SULA-SEMANAL SAN FERNANDO</v>
          </cell>
          <cell r="L190" t="str">
            <v>M</v>
          </cell>
        </row>
        <row r="190">
          <cell r="N190" t="str">
            <v>0501-1989-03962</v>
          </cell>
        </row>
        <row r="190">
          <cell r="Q190" t="str">
            <v>200-01-03</v>
          </cell>
          <cell r="R190">
            <v>297</v>
          </cell>
          <cell r="S190">
            <v>3</v>
          </cell>
        </row>
        <row r="191">
          <cell r="B191">
            <v>318</v>
          </cell>
          <cell r="C191" t="str">
            <v>Roger Donaldo Rivera  Perdomo</v>
          </cell>
          <cell r="D191" t="str">
            <v>Coordinador de Surtido</v>
          </cell>
          <cell r="E191">
            <v>39316</v>
          </cell>
          <cell r="F191">
            <v>11130</v>
          </cell>
          <cell r="G191" t="str">
            <v>TRANSPORTE CD</v>
          </cell>
          <cell r="H191" t="str">
            <v>Jairo  Randolfo  Cornejo Zamora</v>
          </cell>
        </row>
        <row r="191">
          <cell r="J191">
            <v>31687</v>
          </cell>
          <cell r="K191" t="str">
            <v>SAN PEDRO SULA-ADMINISTRACION</v>
          </cell>
          <cell r="L191" t="str">
            <v>M</v>
          </cell>
        </row>
        <row r="191">
          <cell r="N191" t="str">
            <v>1606-1986-00417</v>
          </cell>
        </row>
        <row r="191">
          <cell r="Q191" t="str">
            <v>300-05-22</v>
          </cell>
          <cell r="R191">
            <v>298</v>
          </cell>
          <cell r="S191">
            <v>10</v>
          </cell>
        </row>
        <row r="192">
          <cell r="B192">
            <v>320</v>
          </cell>
          <cell r="C192" t="str">
            <v>Karol Julissa Avila Murillo</v>
          </cell>
          <cell r="D192" t="str">
            <v>Auxiliar de Resurtido</v>
          </cell>
          <cell r="E192">
            <v>39316</v>
          </cell>
          <cell r="F192">
            <v>8646.5</v>
          </cell>
          <cell r="G192" t="str">
            <v>TIENDA SUPERSTORE MIRAFLORES</v>
          </cell>
          <cell r="H192" t="str">
            <v>Claudia  Dionella  Cruz  Ramos</v>
          </cell>
        </row>
        <row r="192">
          <cell r="J192">
            <v>32016</v>
          </cell>
          <cell r="K192" t="str">
            <v>TEGUCIGALPA MIRAFLORES-SEMANAL</v>
          </cell>
          <cell r="L192" t="str">
            <v>F</v>
          </cell>
        </row>
        <row r="192">
          <cell r="N192" t="str">
            <v>0801-1987-20155</v>
          </cell>
        </row>
        <row r="192">
          <cell r="Q192" t="str">
            <v>200-02-09</v>
          </cell>
          <cell r="R192">
            <v>299</v>
          </cell>
          <cell r="S192">
            <v>8</v>
          </cell>
        </row>
        <row r="193">
          <cell r="B193">
            <v>321</v>
          </cell>
          <cell r="C193" t="str">
            <v>Gerardo Alfonso Colindres Rodriguez</v>
          </cell>
          <cell r="D193" t="str">
            <v>Asistente de Seguridad</v>
          </cell>
          <cell r="E193">
            <v>39318</v>
          </cell>
          <cell r="F193">
            <v>11000</v>
          </cell>
          <cell r="G193" t="str">
            <v>SEGURIDAD METROMALL</v>
          </cell>
          <cell r="H193" t="str">
            <v>Jorge Humberto Pino  Archaga</v>
          </cell>
        </row>
        <row r="193">
          <cell r="J193">
            <v>31395</v>
          </cell>
          <cell r="K193" t="str">
            <v>TEGUCIGALPA MIRAFLORES -ADMINISTRACION</v>
          </cell>
          <cell r="L193" t="str">
            <v>M</v>
          </cell>
        </row>
        <row r="193">
          <cell r="N193" t="str">
            <v>0705-1985-00004</v>
          </cell>
        </row>
        <row r="193">
          <cell r="Q193" t="str">
            <v>100-03-01</v>
          </cell>
          <cell r="R193">
            <v>301</v>
          </cell>
          <cell r="S193">
            <v>12</v>
          </cell>
        </row>
        <row r="194">
          <cell r="B194">
            <v>322</v>
          </cell>
          <cell r="C194" t="str">
            <v>Alex Edgardo Murillo  FLORES</v>
          </cell>
          <cell r="D194" t="str">
            <v>Etiquetador</v>
          </cell>
          <cell r="E194">
            <v>39326</v>
          </cell>
          <cell r="F194">
            <v>8646.5</v>
          </cell>
          <cell r="G194" t="str">
            <v>HOGAR</v>
          </cell>
          <cell r="H194" t="str">
            <v>Eder Alberto  Escalante  Lopez</v>
          </cell>
        </row>
        <row r="194">
          <cell r="J194">
            <v>31928</v>
          </cell>
          <cell r="K194" t="str">
            <v>TEGUCIGALPA METROMALL-SEMANAL</v>
          </cell>
          <cell r="L194" t="str">
            <v>M</v>
          </cell>
        </row>
        <row r="194">
          <cell r="N194" t="str">
            <v>0611-1987-00566</v>
          </cell>
        </row>
        <row r="194">
          <cell r="Q194" t="str">
            <v>200-03-10</v>
          </cell>
          <cell r="R194">
            <v>302</v>
          </cell>
          <cell r="S194">
            <v>5</v>
          </cell>
        </row>
        <row r="195">
          <cell r="B195">
            <v>324</v>
          </cell>
          <cell r="C195" t="str">
            <v>Lidia Esperanza  Ramos  Palma</v>
          </cell>
          <cell r="D195" t="str">
            <v>Lider de Equipo</v>
          </cell>
          <cell r="E195">
            <v>39327</v>
          </cell>
          <cell r="F195">
            <v>9000</v>
          </cell>
          <cell r="G195" t="str">
            <v>HOGAR</v>
          </cell>
          <cell r="H195" t="str">
            <v>Eder Alberto  Escalante  Lopez</v>
          </cell>
        </row>
        <row r="195">
          <cell r="J195">
            <v>32255</v>
          </cell>
          <cell r="K195" t="str">
            <v>TEGUCIGALPA METROMALL-SEMANAL</v>
          </cell>
          <cell r="L195" t="str">
            <v>F</v>
          </cell>
        </row>
        <row r="195">
          <cell r="N195" t="str">
            <v>0703-1988-01844</v>
          </cell>
        </row>
        <row r="195">
          <cell r="Q195" t="str">
            <v>200-03-10</v>
          </cell>
          <cell r="R195">
            <v>303</v>
          </cell>
          <cell r="S195">
            <v>4</v>
          </cell>
        </row>
        <row r="196">
          <cell r="B196">
            <v>325</v>
          </cell>
          <cell r="C196" t="str">
            <v>Derik Daniel Carson  Matute</v>
          </cell>
          <cell r="D196" t="str">
            <v>Auxiliar de Sala Hogar</v>
          </cell>
          <cell r="E196">
            <v>39328</v>
          </cell>
          <cell r="F196">
            <v>8646.5</v>
          </cell>
          <cell r="G196" t="str">
            <v>HOGAR</v>
          </cell>
          <cell r="H196" t="str">
            <v>Ana Ruth Erazo Urquia</v>
          </cell>
        </row>
        <row r="196">
          <cell r="J196">
            <v>31198</v>
          </cell>
          <cell r="K196" t="str">
            <v>SAN PEDRO SULA-SEMANAL SAN FERNANDO</v>
          </cell>
          <cell r="L196" t="str">
            <v>M</v>
          </cell>
        </row>
        <row r="196">
          <cell r="N196" t="str">
            <v>0501-1985-06496</v>
          </cell>
        </row>
        <row r="196">
          <cell r="Q196" t="str">
            <v>200-01-10</v>
          </cell>
          <cell r="R196">
            <v>304</v>
          </cell>
          <cell r="S196">
            <v>5</v>
          </cell>
        </row>
        <row r="197">
          <cell r="B197">
            <v>326</v>
          </cell>
          <cell r="C197" t="str">
            <v>Elsa Maria Montoya Melgar</v>
          </cell>
          <cell r="D197" t="str">
            <v>Impulsadora</v>
          </cell>
          <cell r="E197">
            <v>39328</v>
          </cell>
          <cell r="F197">
            <v>8646.5</v>
          </cell>
          <cell r="G197" t="str">
            <v>VENTAS MAYOREO</v>
          </cell>
          <cell r="H197" t="str">
            <v>Liliam Olivia Escobar  Navarrete</v>
          </cell>
        </row>
        <row r="197">
          <cell r="J197">
            <v>30567</v>
          </cell>
          <cell r="K197" t="str">
            <v>SAN PEDRO SULA-ADMINISTRACION</v>
          </cell>
          <cell r="L197" t="str">
            <v>F</v>
          </cell>
        </row>
        <row r="197">
          <cell r="N197" t="str">
            <v>0101-1983-02395</v>
          </cell>
        </row>
        <row r="197">
          <cell r="Q197" t="str">
            <v>200-01-04</v>
          </cell>
          <cell r="R197">
            <v>306</v>
          </cell>
          <cell r="S197">
            <v>9</v>
          </cell>
        </row>
        <row r="198">
          <cell r="B198">
            <v>329</v>
          </cell>
          <cell r="C198" t="str">
            <v>Jose Nain Trochez  Mendoza</v>
          </cell>
          <cell r="D198" t="str">
            <v>Receptor</v>
          </cell>
          <cell r="E198">
            <v>39331</v>
          </cell>
          <cell r="F198">
            <v>9400</v>
          </cell>
          <cell r="G198" t="str">
            <v>RECEPCION CD A</v>
          </cell>
          <cell r="H198" t="str">
            <v>Jose Alexis Izaguirre  Lopez</v>
          </cell>
        </row>
        <row r="198">
          <cell r="J198">
            <v>32057</v>
          </cell>
          <cell r="K198" t="str">
            <v>SAN PEDRO SULA-SEMANAL SAN FERNANDO</v>
          </cell>
          <cell r="L198" t="str">
            <v>M</v>
          </cell>
        </row>
        <row r="198">
          <cell r="N198" t="str">
            <v>1622-1987-00327</v>
          </cell>
        </row>
        <row r="198">
          <cell r="Q198" t="str">
            <v>300-05-25</v>
          </cell>
          <cell r="R198">
            <v>307</v>
          </cell>
          <cell r="S198">
            <v>10</v>
          </cell>
        </row>
        <row r="199">
          <cell r="B199">
            <v>331</v>
          </cell>
          <cell r="C199" t="str">
            <v>Luis Alejandro Caballero  Molina</v>
          </cell>
          <cell r="D199" t="str">
            <v>Director Recursos Humanos</v>
          </cell>
          <cell r="E199">
            <v>39344</v>
          </cell>
          <cell r="F199">
            <v>67750</v>
          </cell>
          <cell r="G199" t="str">
            <v>COMERCIAL</v>
          </cell>
          <cell r="H199" t="str">
            <v>Mario Roberto Faraj Faraj</v>
          </cell>
        </row>
        <row r="199">
          <cell r="J199">
            <v>26901</v>
          </cell>
          <cell r="K199" t="str">
            <v>SAN PEDRO SULA-CONFIDENCIAL</v>
          </cell>
          <cell r="L199" t="str">
            <v>M</v>
          </cell>
        </row>
        <row r="199">
          <cell r="N199" t="str">
            <v>0501-1973-06404</v>
          </cell>
        </row>
        <row r="199">
          <cell r="Q199" t="str">
            <v>200-01-03</v>
          </cell>
          <cell r="R199">
            <v>311</v>
          </cell>
          <cell r="S199">
            <v>8</v>
          </cell>
        </row>
        <row r="200">
          <cell r="B200">
            <v>332</v>
          </cell>
          <cell r="C200" t="str">
            <v>Melvin Noel Luque  FIGUEROA</v>
          </cell>
          <cell r="D200" t="str">
            <v>Auxiliar de Resurtido</v>
          </cell>
          <cell r="E200">
            <v>39354</v>
          </cell>
          <cell r="F200">
            <v>8646.5</v>
          </cell>
          <cell r="G200" t="str">
            <v>TIENDA SUPERSTORE MIRAFLORES</v>
          </cell>
          <cell r="H200" t="str">
            <v>Claudia  Dionella  Cruz  Ramos</v>
          </cell>
        </row>
        <row r="200">
          <cell r="J200">
            <v>32562</v>
          </cell>
          <cell r="K200" t="str">
            <v>TEGUCIGALPA MIRAFLORES-SEMANAL</v>
          </cell>
          <cell r="L200" t="str">
            <v>M</v>
          </cell>
        </row>
        <row r="200">
          <cell r="N200" t="str">
            <v>1809-1989-00106</v>
          </cell>
        </row>
        <row r="200">
          <cell r="Q200" t="str">
            <v>200-02-09</v>
          </cell>
          <cell r="R200">
            <v>312</v>
          </cell>
          <cell r="S200">
            <v>2</v>
          </cell>
        </row>
        <row r="201">
          <cell r="B201">
            <v>334</v>
          </cell>
          <cell r="C201" t="str">
            <v>Geyli Marideni Estrada  sanchez</v>
          </cell>
          <cell r="D201" t="str">
            <v>Impulsadora</v>
          </cell>
          <cell r="E201">
            <v>39356</v>
          </cell>
          <cell r="F201">
            <v>8646.5</v>
          </cell>
          <cell r="G201" t="str">
            <v>VENTAS MAYOREO</v>
          </cell>
          <cell r="H201" t="str">
            <v>Ivonne Yaneth Irias  Ochoa</v>
          </cell>
        </row>
        <row r="201">
          <cell r="J201">
            <v>30355</v>
          </cell>
          <cell r="K201" t="str">
            <v>TEGUCIGALPA MIRAFLORES -ADMINISTRACION</v>
          </cell>
          <cell r="L201" t="str">
            <v>F</v>
          </cell>
        </row>
        <row r="201">
          <cell r="N201" t="str">
            <v>0704-1983-00226</v>
          </cell>
        </row>
        <row r="201">
          <cell r="Q201" t="str">
            <v>200-02-04</v>
          </cell>
          <cell r="R201">
            <v>313</v>
          </cell>
          <cell r="S201">
            <v>2</v>
          </cell>
        </row>
        <row r="202">
          <cell r="B202">
            <v>335</v>
          </cell>
          <cell r="C202" t="str">
            <v>Angel Adan Andino  ortiz</v>
          </cell>
          <cell r="D202" t="str">
            <v>Auxiliar de Sala Hogar</v>
          </cell>
          <cell r="E202">
            <v>39360</v>
          </cell>
          <cell r="F202">
            <v>8646.5</v>
          </cell>
          <cell r="G202" t="str">
            <v>HOGAR</v>
          </cell>
          <cell r="H202" t="str">
            <v>Eder Alberto  Escalante  Lopez</v>
          </cell>
        </row>
        <row r="202">
          <cell r="J202">
            <v>32052</v>
          </cell>
          <cell r="K202" t="str">
            <v>TEGUCIGALPA METROMALL-SEMANAL</v>
          </cell>
          <cell r="L202" t="str">
            <v>M</v>
          </cell>
        </row>
        <row r="202">
          <cell r="N202" t="str">
            <v>0612-1987-00181</v>
          </cell>
        </row>
        <row r="202">
          <cell r="Q202" t="str">
            <v>200-03-10</v>
          </cell>
          <cell r="R202">
            <v>314</v>
          </cell>
          <cell r="S202">
            <v>10</v>
          </cell>
        </row>
        <row r="203">
          <cell r="B203">
            <v>336</v>
          </cell>
          <cell r="C203" t="str">
            <v>Angel Donaldo Andino  Vega</v>
          </cell>
          <cell r="D203" t="str">
            <v>Auxiliar de Inventarios Perpetuos</v>
          </cell>
          <cell r="E203">
            <v>39363</v>
          </cell>
          <cell r="F203">
            <v>8646.5</v>
          </cell>
          <cell r="G203" t="str">
            <v>INVENTARIOS PERPETUOS</v>
          </cell>
          <cell r="H203" t="str">
            <v>Javier Enrique Euceda  Torres</v>
          </cell>
        </row>
        <row r="203">
          <cell r="J203">
            <v>32362</v>
          </cell>
          <cell r="K203" t="str">
            <v>SAN PEDRO SULA-SEMANAL SAN FERNANDO</v>
          </cell>
          <cell r="L203" t="str">
            <v>M</v>
          </cell>
        </row>
        <row r="203">
          <cell r="N203" t="str">
            <v>0501-1989-04335</v>
          </cell>
        </row>
        <row r="203">
          <cell r="Q203" t="str">
            <v>200-01-15</v>
          </cell>
          <cell r="R203">
            <v>315</v>
          </cell>
          <cell r="S203">
            <v>8</v>
          </cell>
        </row>
        <row r="204">
          <cell r="B204">
            <v>337</v>
          </cell>
          <cell r="C204" t="str">
            <v>Gloria Lizeth Martinez  Matuz</v>
          </cell>
          <cell r="D204" t="str">
            <v>Auxiliar de Sala Hogar</v>
          </cell>
          <cell r="E204">
            <v>39365</v>
          </cell>
          <cell r="F204">
            <v>8646.5</v>
          </cell>
          <cell r="G204" t="str">
            <v>HOGAR</v>
          </cell>
          <cell r="H204" t="str">
            <v>Ana Ruth Erazo Urquia</v>
          </cell>
        </row>
        <row r="204">
          <cell r="J204">
            <v>30786</v>
          </cell>
          <cell r="K204" t="str">
            <v>SAN PEDRO SULA-SEMANAL SAN FERNANDO</v>
          </cell>
          <cell r="L204" t="str">
            <v>F</v>
          </cell>
        </row>
        <row r="204">
          <cell r="N204" t="str">
            <v>0822-1984-00075</v>
          </cell>
        </row>
        <row r="204">
          <cell r="Q204" t="str">
            <v>200-01-10</v>
          </cell>
          <cell r="R204">
            <v>316</v>
          </cell>
          <cell r="S204">
            <v>4</v>
          </cell>
        </row>
        <row r="205">
          <cell r="B205">
            <v>338</v>
          </cell>
          <cell r="C205" t="str">
            <v>Jenny Elizabeth Perez  Fernandez</v>
          </cell>
          <cell r="D205" t="str">
            <v>Auxiliar de Sala Hogar</v>
          </cell>
          <cell r="E205">
            <v>39365</v>
          </cell>
          <cell r="F205">
            <v>8646.5</v>
          </cell>
          <cell r="G205" t="str">
            <v>HOGAR</v>
          </cell>
          <cell r="H205" t="str">
            <v>Ana Ruth Erazo Urquia</v>
          </cell>
        </row>
        <row r="205">
          <cell r="J205">
            <v>29985</v>
          </cell>
          <cell r="K205" t="str">
            <v>SAN PEDRO SULA-SEMANAL SAN FERNANDO</v>
          </cell>
          <cell r="L205" t="str">
            <v>F</v>
          </cell>
        </row>
        <row r="205">
          <cell r="N205" t="str">
            <v>0501-1982-02351</v>
          </cell>
        </row>
        <row r="205">
          <cell r="Q205" t="str">
            <v>200-01-10</v>
          </cell>
          <cell r="R205">
            <v>318</v>
          </cell>
          <cell r="S205">
            <v>2</v>
          </cell>
        </row>
        <row r="206">
          <cell r="B206">
            <v>341</v>
          </cell>
          <cell r="C206" t="str">
            <v>Gelin Josefina Baca  Guevara</v>
          </cell>
          <cell r="D206" t="str">
            <v>Auxiliar de Sala Hogar</v>
          </cell>
          <cell r="E206">
            <v>39389</v>
          </cell>
          <cell r="F206">
            <v>8646.5</v>
          </cell>
          <cell r="G206" t="str">
            <v>HOGAR</v>
          </cell>
          <cell r="H206" t="str">
            <v>Ana Ruth Erazo Urquia</v>
          </cell>
        </row>
        <row r="206">
          <cell r="J206">
            <v>31490</v>
          </cell>
          <cell r="K206" t="str">
            <v>SAN PEDRO SULA-SEMANAL SAN FERNANDO</v>
          </cell>
          <cell r="L206" t="str">
            <v>F</v>
          </cell>
        </row>
        <row r="206">
          <cell r="N206" t="str">
            <v>0614-1986-00054</v>
          </cell>
        </row>
        <row r="206">
          <cell r="Q206" t="str">
            <v>200-01-10</v>
          </cell>
          <cell r="R206">
            <v>320</v>
          </cell>
          <cell r="S206">
            <v>3</v>
          </cell>
        </row>
        <row r="207">
          <cell r="B207">
            <v>342</v>
          </cell>
          <cell r="C207" t="str">
            <v>Albert Mauricio Galdamez  Sanchez</v>
          </cell>
          <cell r="D207" t="str">
            <v>Auxiliar de Inventarios Perpetuos</v>
          </cell>
          <cell r="E207">
            <v>39391</v>
          </cell>
          <cell r="F207">
            <v>8646.5</v>
          </cell>
          <cell r="G207" t="str">
            <v>INVENTARIOS PERPETUOS</v>
          </cell>
          <cell r="H207" t="str">
            <v>Javier Enrique Euceda  Torres</v>
          </cell>
        </row>
        <row r="207">
          <cell r="J207">
            <v>32263</v>
          </cell>
          <cell r="K207" t="str">
            <v>SAN PEDRO SULA-SEMANAL SAN FERNANDO</v>
          </cell>
          <cell r="L207" t="str">
            <v>M</v>
          </cell>
        </row>
        <row r="207">
          <cell r="N207" t="str">
            <v>0501-1988-04146</v>
          </cell>
        </row>
        <row r="207">
          <cell r="Q207" t="str">
            <v>200-01-15</v>
          </cell>
          <cell r="R207">
            <v>321</v>
          </cell>
          <cell r="S207">
            <v>4</v>
          </cell>
        </row>
        <row r="208">
          <cell r="B208">
            <v>345</v>
          </cell>
          <cell r="C208" t="str">
            <v>Norma Elizabeth  Escalante AbregO</v>
          </cell>
          <cell r="D208" t="str">
            <v>Auxiliar de Sala Hogar</v>
          </cell>
          <cell r="E208">
            <v>39396</v>
          </cell>
          <cell r="F208">
            <v>8646.5</v>
          </cell>
          <cell r="G208" t="str">
            <v>HOGAR</v>
          </cell>
          <cell r="H208" t="str">
            <v>Ana Ruth Erazo Urquia</v>
          </cell>
        </row>
        <row r="208">
          <cell r="J208">
            <v>32434</v>
          </cell>
          <cell r="K208" t="str">
            <v>SAN PEDRO SULA-SEMANAL SAN FERNANDO</v>
          </cell>
          <cell r="L208" t="str">
            <v>F</v>
          </cell>
        </row>
        <row r="208">
          <cell r="N208" t="str">
            <v>0512-1988-01323</v>
          </cell>
        </row>
        <row r="208">
          <cell r="Q208" t="str">
            <v>200-01-10</v>
          </cell>
          <cell r="R208">
            <v>322</v>
          </cell>
          <cell r="S208">
            <v>10</v>
          </cell>
        </row>
        <row r="209">
          <cell r="B209">
            <v>348</v>
          </cell>
          <cell r="C209" t="str">
            <v>Nelly Esmerani Hernandez  Mancia</v>
          </cell>
          <cell r="D209" t="str">
            <v>Auxiliar de Sala Hogar</v>
          </cell>
          <cell r="E209">
            <v>39398</v>
          </cell>
          <cell r="F209">
            <v>8646.5</v>
          </cell>
          <cell r="G209" t="str">
            <v>HOGAR</v>
          </cell>
          <cell r="H209" t="str">
            <v>Ana Ruth Erazo Urquia</v>
          </cell>
        </row>
        <row r="209">
          <cell r="J209">
            <v>31989</v>
          </cell>
          <cell r="K209" t="str">
            <v>SAN PEDRO SULA-SEMANAL SAN FERNANDO</v>
          </cell>
          <cell r="L209" t="str">
            <v>F</v>
          </cell>
        </row>
        <row r="209">
          <cell r="N209" t="str">
            <v>1626-1987-00395</v>
          </cell>
        </row>
        <row r="209">
          <cell r="Q209" t="str">
            <v>200-01-10</v>
          </cell>
          <cell r="R209">
            <v>324</v>
          </cell>
          <cell r="S209">
            <v>7</v>
          </cell>
        </row>
        <row r="210">
          <cell r="B210">
            <v>349</v>
          </cell>
          <cell r="C210" t="str">
            <v>Marlen Dioscelyn Alvarenga  Sauceda</v>
          </cell>
          <cell r="D210" t="str">
            <v>Cajera General</v>
          </cell>
          <cell r="E210">
            <v>39401</v>
          </cell>
          <cell r="F210">
            <v>19100</v>
          </cell>
          <cell r="G210" t="str">
            <v>CONTABILIDAD</v>
          </cell>
          <cell r="H210" t="str">
            <v>Sady Alexis Aguilar Trejo</v>
          </cell>
        </row>
        <row r="210">
          <cell r="J210">
            <v>32620</v>
          </cell>
          <cell r="K210" t="str">
            <v>SAN PEDRO SULA-ADMINISTRACION</v>
          </cell>
          <cell r="L210" t="str">
            <v>F</v>
          </cell>
        </row>
        <row r="210">
          <cell r="N210" t="str">
            <v>0801-1989-09828</v>
          </cell>
        </row>
        <row r="210">
          <cell r="Q210" t="str">
            <v>300-01-03</v>
          </cell>
          <cell r="R210">
            <v>325</v>
          </cell>
          <cell r="S210">
            <v>4</v>
          </cell>
        </row>
        <row r="211">
          <cell r="B211">
            <v>355</v>
          </cell>
          <cell r="C211" t="str">
            <v>Ricardo Banegas Maldonado</v>
          </cell>
          <cell r="D211" t="str">
            <v>Auxiliar de Oficina</v>
          </cell>
          <cell r="E211">
            <v>39410</v>
          </cell>
          <cell r="F211">
            <v>8646.49</v>
          </cell>
          <cell r="G211" t="str">
            <v>MERCADEO</v>
          </cell>
          <cell r="H211" t="str">
            <v>Belinda Carolina Bonilla  Martínez</v>
          </cell>
        </row>
        <row r="211">
          <cell r="J211">
            <v>33097</v>
          </cell>
          <cell r="K211" t="str">
            <v>SAN PEDRO SULA-ADMINISTRACION</v>
          </cell>
          <cell r="L211" t="str">
            <v>M</v>
          </cell>
        </row>
        <row r="211">
          <cell r="N211" t="str">
            <v>1804-1990-03266</v>
          </cell>
        </row>
        <row r="211">
          <cell r="Q211" t="str">
            <v>200-01-02</v>
          </cell>
          <cell r="R211">
            <v>326</v>
          </cell>
          <cell r="S211">
            <v>8</v>
          </cell>
        </row>
        <row r="212">
          <cell r="B212">
            <v>358</v>
          </cell>
          <cell r="C212" t="str">
            <v>Christian Daniel  Rivera  LOPEZ</v>
          </cell>
          <cell r="D212" t="str">
            <v>Surtidor</v>
          </cell>
          <cell r="E212">
            <v>39415</v>
          </cell>
          <cell r="F212">
            <v>8646.5</v>
          </cell>
          <cell r="G212" t="str">
            <v>SUMINISTROS MIRAFLORES</v>
          </cell>
          <cell r="H212" t="str">
            <v>Melvin Eliodoro Hernandez</v>
          </cell>
        </row>
        <row r="212">
          <cell r="J212">
            <v>32478</v>
          </cell>
          <cell r="K212" t="str">
            <v>TEGUCIGALPA MIRAFLORES-SEMANAL</v>
          </cell>
          <cell r="L212" t="str">
            <v>M</v>
          </cell>
        </row>
        <row r="212">
          <cell r="N212" t="str">
            <v>0801-1988-21813</v>
          </cell>
        </row>
        <row r="212">
          <cell r="Q212" t="str">
            <v>300-02-13</v>
          </cell>
          <cell r="R212">
            <v>329</v>
          </cell>
          <cell r="S212">
            <v>12</v>
          </cell>
        </row>
        <row r="213">
          <cell r="B213">
            <v>359</v>
          </cell>
          <cell r="C213" t="str">
            <v>Hector Amilcar Hernandez  Lopez</v>
          </cell>
          <cell r="D213" t="str">
            <v>Etiquetador</v>
          </cell>
          <cell r="E213">
            <v>39415</v>
          </cell>
          <cell r="F213">
            <v>8646.5</v>
          </cell>
          <cell r="G213" t="str">
            <v>HOGAR</v>
          </cell>
          <cell r="H213" t="str">
            <v>Melvin  Alexander  Nunez  Lopez</v>
          </cell>
        </row>
        <row r="213">
          <cell r="J213">
            <v>30564</v>
          </cell>
          <cell r="K213" t="str">
            <v>TEGUCIGALPA MIRAFLORES-SEMANAL</v>
          </cell>
          <cell r="L213" t="str">
            <v>M</v>
          </cell>
        </row>
        <row r="213">
          <cell r="N213" t="str">
            <v>0801-1983-12018</v>
          </cell>
        </row>
        <row r="213">
          <cell r="Q213" t="str">
            <v>200-02-10</v>
          </cell>
          <cell r="R213">
            <v>331</v>
          </cell>
          <cell r="S213">
            <v>9</v>
          </cell>
        </row>
        <row r="214">
          <cell r="B214">
            <v>360</v>
          </cell>
          <cell r="C214" t="str">
            <v>Wilmer Edilberto Carranza   Redondo</v>
          </cell>
          <cell r="D214" t="str">
            <v>Motorista</v>
          </cell>
          <cell r="E214">
            <v>39419</v>
          </cell>
          <cell r="F214">
            <v>8646.5</v>
          </cell>
          <cell r="G214" t="str">
            <v>TRANSPORTE CD</v>
          </cell>
          <cell r="H214" t="str">
            <v>Raul Antonio Sanchez  Castellanos</v>
          </cell>
        </row>
        <row r="214">
          <cell r="J214">
            <v>32896</v>
          </cell>
          <cell r="K214" t="str">
            <v>SAN PEDRO SULA-SEMANAL SAN FERNANDO</v>
          </cell>
          <cell r="L214" t="str">
            <v>M</v>
          </cell>
        </row>
        <row r="214">
          <cell r="N214" t="str">
            <v>0501-1990-01388</v>
          </cell>
        </row>
        <row r="214">
          <cell r="Q214" t="str">
            <v>300-05-22</v>
          </cell>
          <cell r="R214">
            <v>332</v>
          </cell>
          <cell r="S214">
            <v>1</v>
          </cell>
        </row>
        <row r="215">
          <cell r="B215">
            <v>361</v>
          </cell>
          <cell r="C215" t="str">
            <v>Marlon Osmer Mejia Mejia</v>
          </cell>
          <cell r="D215" t="str">
            <v>Motorista</v>
          </cell>
          <cell r="E215">
            <v>39419</v>
          </cell>
          <cell r="F215">
            <v>9000</v>
          </cell>
          <cell r="G215" t="str">
            <v>TRANSPORTE CD</v>
          </cell>
          <cell r="H215" t="str">
            <v>Raul Antonio Sanchez  Castellanos</v>
          </cell>
        </row>
        <row r="215">
          <cell r="J215">
            <v>32043</v>
          </cell>
          <cell r="K215" t="str">
            <v>SAN PEDRO SULA-SEMANAL SAN FERNANDO</v>
          </cell>
          <cell r="L215" t="str">
            <v>M</v>
          </cell>
        </row>
        <row r="215">
          <cell r="N215" t="str">
            <v>0419-1987-00183</v>
          </cell>
        </row>
        <row r="215">
          <cell r="Q215" t="str">
            <v>300-05-22</v>
          </cell>
          <cell r="R215">
            <v>334</v>
          </cell>
          <cell r="S215">
            <v>9</v>
          </cell>
        </row>
        <row r="216">
          <cell r="B216">
            <v>366</v>
          </cell>
          <cell r="C216" t="str">
            <v>Fany Esther Avila   Reyes</v>
          </cell>
          <cell r="D216" t="str">
            <v>Auxiliar de Resurtido</v>
          </cell>
          <cell r="E216">
            <v>39450</v>
          </cell>
          <cell r="F216">
            <v>8646.5</v>
          </cell>
          <cell r="G216" t="str">
            <v>TIENDA SUPERSTORE MIRAFLORES</v>
          </cell>
          <cell r="H216" t="str">
            <v>Claudia  Dionella  Cruz  Ramos</v>
          </cell>
        </row>
        <row r="216">
          <cell r="J216">
            <v>31153</v>
          </cell>
          <cell r="K216" t="str">
            <v>TEGUCIGALPA MIRAFLORES-SEMANAL</v>
          </cell>
          <cell r="L216" t="str">
            <v>F</v>
          </cell>
        </row>
        <row r="216">
          <cell r="N216" t="str">
            <v>0801-1985-07669</v>
          </cell>
        </row>
        <row r="216">
          <cell r="Q216" t="str">
            <v>200-02-09</v>
          </cell>
          <cell r="R216">
            <v>335</v>
          </cell>
          <cell r="S216">
            <v>4</v>
          </cell>
        </row>
        <row r="217">
          <cell r="B217">
            <v>370</v>
          </cell>
          <cell r="C217" t="str">
            <v>Hector Omar Molina  Mendez</v>
          </cell>
          <cell r="D217" t="str">
            <v>Receptor</v>
          </cell>
          <cell r="E217">
            <v>39477</v>
          </cell>
          <cell r="F217">
            <v>9400</v>
          </cell>
          <cell r="G217" t="str">
            <v>LOGISTICA PEDREGAL</v>
          </cell>
          <cell r="H217" t="str">
            <v>Pedro Luis Alvarez  Castillo</v>
          </cell>
        </row>
        <row r="217">
          <cell r="J217">
            <v>31332</v>
          </cell>
          <cell r="K217" t="str">
            <v>SAN PEDRO SULA -SEMANAL PEDREGAL</v>
          </cell>
          <cell r="L217" t="str">
            <v>M</v>
          </cell>
        </row>
        <row r="217">
          <cell r="N217" t="str">
            <v>1807-1985-03090</v>
          </cell>
        </row>
        <row r="217">
          <cell r="Q217" t="str">
            <v>300-04-10</v>
          </cell>
          <cell r="R217">
            <v>336</v>
          </cell>
          <cell r="S217">
            <v>10</v>
          </cell>
        </row>
        <row r="218">
          <cell r="B218">
            <v>373</v>
          </cell>
          <cell r="C218" t="str">
            <v>Yilian Miladis Perez  Padilla</v>
          </cell>
          <cell r="D218" t="str">
            <v>Auxiliar de Sala Regalos/Paquetes</v>
          </cell>
          <cell r="E218">
            <v>39486</v>
          </cell>
          <cell r="F218">
            <v>8646.5</v>
          </cell>
          <cell r="G218" t="str">
            <v>HOGAR</v>
          </cell>
          <cell r="H218" t="str">
            <v>Ana Ruth Erazo Urquia</v>
          </cell>
        </row>
        <row r="218">
          <cell r="J218">
            <v>31539</v>
          </cell>
          <cell r="K218" t="str">
            <v>SAN PEDRO SULA-SEMANAL SAN FERNANDO</v>
          </cell>
          <cell r="L218" t="str">
            <v>F</v>
          </cell>
        </row>
        <row r="218">
          <cell r="N218" t="str">
            <v>1509-1986-00105</v>
          </cell>
        </row>
        <row r="218">
          <cell r="Q218" t="str">
            <v>200-01-10</v>
          </cell>
          <cell r="R218">
            <v>337</v>
          </cell>
          <cell r="S218">
            <v>5</v>
          </cell>
        </row>
        <row r="219">
          <cell r="B219">
            <v>374</v>
          </cell>
          <cell r="C219" t="str">
            <v>Eliezer Jacob Argueta  Gutierrez</v>
          </cell>
          <cell r="D219" t="str">
            <v>Analista de Planeación Demanda</v>
          </cell>
          <cell r="E219">
            <v>39489</v>
          </cell>
          <cell r="F219">
            <v>12000</v>
          </cell>
          <cell r="G219" t="str">
            <v>LOGISTICA CD</v>
          </cell>
          <cell r="H219" t="str">
            <v>Gustavo  Enrique Paz  Guerra</v>
          </cell>
        </row>
        <row r="219">
          <cell r="J219">
            <v>32322</v>
          </cell>
          <cell r="K219" t="str">
            <v>SAN PEDRO SULA-ADMINISTRACION</v>
          </cell>
          <cell r="L219" t="str">
            <v>M</v>
          </cell>
        </row>
        <row r="219">
          <cell r="N219" t="str">
            <v>0301-1988-02021</v>
          </cell>
        </row>
        <row r="219">
          <cell r="Q219" t="str">
            <v>300-05-10</v>
          </cell>
          <cell r="R219">
            <v>338</v>
          </cell>
          <cell r="S219">
            <v>6</v>
          </cell>
        </row>
        <row r="220">
          <cell r="B220">
            <v>377</v>
          </cell>
          <cell r="C220" t="str">
            <v>Jose Ramon Ortega  Martinez</v>
          </cell>
          <cell r="D220" t="str">
            <v>Auditor Junior</v>
          </cell>
          <cell r="E220">
            <v>39494</v>
          </cell>
          <cell r="F220">
            <v>20150.02</v>
          </cell>
          <cell r="G220" t="str">
            <v>AUDITORIA</v>
          </cell>
        </row>
        <row r="220">
          <cell r="J220">
            <v>28519</v>
          </cell>
          <cell r="K220" t="str">
            <v>TEGUCIGALPA MIRAFLORES -ADMINISTRACION</v>
          </cell>
          <cell r="L220" t="str">
            <v>M</v>
          </cell>
        </row>
        <row r="220">
          <cell r="N220" t="str">
            <v>0703-1978-00875</v>
          </cell>
        </row>
        <row r="220">
          <cell r="Q220" t="str">
            <v>100-02-03</v>
          </cell>
          <cell r="R220">
            <v>340</v>
          </cell>
          <cell r="S220">
            <v>1</v>
          </cell>
        </row>
        <row r="221">
          <cell r="B221">
            <v>378</v>
          </cell>
          <cell r="C221" t="str">
            <v>Martir Rolando López Castillo</v>
          </cell>
          <cell r="D221" t="str">
            <v>Empacador Logística</v>
          </cell>
          <cell r="E221">
            <v>39498</v>
          </cell>
          <cell r="F221">
            <v>8646.5</v>
          </cell>
          <cell r="G221" t="str">
            <v>RECEPCION CD A</v>
          </cell>
          <cell r="H221" t="str">
            <v>Raul Antonio Sanchez  Castellanos</v>
          </cell>
        </row>
        <row r="221">
          <cell r="J221">
            <v>32660</v>
          </cell>
          <cell r="K221" t="str">
            <v>SAN PEDRO SULA-SEMANAL SAN FERNANDO</v>
          </cell>
          <cell r="L221" t="str">
            <v>M</v>
          </cell>
        </row>
        <row r="221">
          <cell r="N221" t="str">
            <v>1627-1989-00371</v>
          </cell>
        </row>
        <row r="221">
          <cell r="Q221" t="str">
            <v>300-05-25</v>
          </cell>
          <cell r="R221">
            <v>341</v>
          </cell>
          <cell r="S221">
            <v>6</v>
          </cell>
        </row>
        <row r="222">
          <cell r="B222">
            <v>383</v>
          </cell>
          <cell r="C222" t="str">
            <v>Angelica Pineda  Gonzalez</v>
          </cell>
          <cell r="D222" t="str">
            <v>Auxiliar de Sala Hogar</v>
          </cell>
          <cell r="E222">
            <v>39507</v>
          </cell>
          <cell r="F222">
            <v>8646.5</v>
          </cell>
          <cell r="G222" t="str">
            <v>HOGAR</v>
          </cell>
          <cell r="H222" t="str">
            <v>Ana Ruth Erazo Urquia</v>
          </cell>
        </row>
        <row r="222">
          <cell r="J222">
            <v>31531</v>
          </cell>
          <cell r="K222" t="str">
            <v>SAN PEDRO SULA-SEMANAL SAN FERNANDO</v>
          </cell>
          <cell r="L222" t="str">
            <v>F</v>
          </cell>
        </row>
        <row r="222">
          <cell r="N222" t="str">
            <v>1006-1986-00340</v>
          </cell>
        </row>
        <row r="222">
          <cell r="Q222" t="str">
            <v>200-01-10</v>
          </cell>
          <cell r="R222">
            <v>342</v>
          </cell>
          <cell r="S222">
            <v>4</v>
          </cell>
        </row>
        <row r="223">
          <cell r="B223">
            <v>384</v>
          </cell>
          <cell r="C223" t="str">
            <v>Josue Raul Cruz  ZELAYA</v>
          </cell>
          <cell r="D223" t="str">
            <v>Surtidor</v>
          </cell>
          <cell r="E223">
            <v>39507</v>
          </cell>
          <cell r="F223">
            <v>8646.5</v>
          </cell>
          <cell r="G223" t="str">
            <v>SUMINISTROS MIRAFLORES</v>
          </cell>
          <cell r="H223" t="str">
            <v>Joel  David Espinoza Carballo</v>
          </cell>
        </row>
        <row r="223">
          <cell r="J223">
            <v>32056</v>
          </cell>
          <cell r="K223" t="str">
            <v>TEGUCIGALPA MIRAFLORES-SEMANAL</v>
          </cell>
          <cell r="L223" t="str">
            <v>M</v>
          </cell>
        </row>
        <row r="223">
          <cell r="N223" t="str">
            <v>0801-1987-16950</v>
          </cell>
        </row>
        <row r="223">
          <cell r="Q223" t="str">
            <v>300-02-13</v>
          </cell>
          <cell r="R223">
            <v>344</v>
          </cell>
          <cell r="S223">
            <v>10</v>
          </cell>
        </row>
        <row r="224">
          <cell r="B224">
            <v>385</v>
          </cell>
          <cell r="C224" t="str">
            <v>Angel Antonio  Rosales  Coello</v>
          </cell>
          <cell r="D224" t="str">
            <v>Supervisor de Trastiendas</v>
          </cell>
          <cell r="E224">
            <v>39510</v>
          </cell>
          <cell r="F224">
            <v>32514</v>
          </cell>
          <cell r="G224" t="str">
            <v>COMERCIAL</v>
          </cell>
          <cell r="H224" t="str">
            <v>Vladimir Ernesto Paz  Urbina</v>
          </cell>
        </row>
        <row r="224">
          <cell r="J224">
            <v>31238</v>
          </cell>
          <cell r="K224" t="str">
            <v>SAN PEDRO SULA-ADMINISTRACION</v>
          </cell>
          <cell r="L224" t="str">
            <v>M</v>
          </cell>
        </row>
        <row r="224">
          <cell r="N224" t="str">
            <v>0801-1985-16666</v>
          </cell>
        </row>
        <row r="224">
          <cell r="Q224" t="str">
            <v>200-01-03</v>
          </cell>
          <cell r="R224">
            <v>345</v>
          </cell>
          <cell r="S224">
            <v>7</v>
          </cell>
        </row>
        <row r="225">
          <cell r="B225">
            <v>388</v>
          </cell>
          <cell r="C225" t="str">
            <v>German Isaac Garcia  PAVON</v>
          </cell>
          <cell r="D225" t="str">
            <v>Surtidor</v>
          </cell>
          <cell r="E225">
            <v>39511</v>
          </cell>
          <cell r="F225">
            <v>8646.5</v>
          </cell>
          <cell r="G225" t="str">
            <v>SUMINISTROS MIRAFLORES</v>
          </cell>
          <cell r="H225" t="str">
            <v>Melvin Eliodoro Hernandez</v>
          </cell>
        </row>
        <row r="225">
          <cell r="J225">
            <v>32617</v>
          </cell>
          <cell r="K225" t="str">
            <v>TEGUCIGALPA MIRAFLORES-SEMANAL</v>
          </cell>
          <cell r="L225" t="str">
            <v>M</v>
          </cell>
        </row>
        <row r="225">
          <cell r="N225" t="str">
            <v>0611-1989-00528</v>
          </cell>
        </row>
        <row r="225">
          <cell r="Q225" t="str">
            <v>300-02-13</v>
          </cell>
          <cell r="R225">
            <v>348</v>
          </cell>
          <cell r="S225">
            <v>4</v>
          </cell>
        </row>
        <row r="226">
          <cell r="B226">
            <v>389</v>
          </cell>
          <cell r="C226" t="str">
            <v>Marlon Ivan Ramirez</v>
          </cell>
          <cell r="D226" t="str">
            <v>Surtidor</v>
          </cell>
          <cell r="E226">
            <v>39513</v>
          </cell>
          <cell r="F226">
            <v>8646.5</v>
          </cell>
          <cell r="G226" t="str">
            <v>SUMINISTROS MIRAFLORES</v>
          </cell>
          <cell r="H226" t="str">
            <v>Melvin Eliodoro Hernandez</v>
          </cell>
        </row>
        <row r="226">
          <cell r="J226">
            <v>31644</v>
          </cell>
          <cell r="K226" t="str">
            <v>TEGUCIGALPA MIRAFLORES-SEMANAL</v>
          </cell>
          <cell r="L226" t="str">
            <v>M</v>
          </cell>
        </row>
        <row r="226">
          <cell r="N226" t="str">
            <v>0707-1987-00243</v>
          </cell>
        </row>
        <row r="226">
          <cell r="Q226" t="str">
            <v>300-02-13</v>
          </cell>
          <cell r="R226">
            <v>349</v>
          </cell>
          <cell r="S226">
            <v>8</v>
          </cell>
        </row>
        <row r="227">
          <cell r="B227">
            <v>394</v>
          </cell>
          <cell r="C227" t="str">
            <v>Marco Antonio López  Hernandez</v>
          </cell>
          <cell r="D227" t="str">
            <v>Gestor de Abastecimiento</v>
          </cell>
          <cell r="E227">
            <v>39519</v>
          </cell>
          <cell r="F227">
            <v>10255.5</v>
          </cell>
          <cell r="G227" t="str">
            <v>COMERCIAL</v>
          </cell>
        </row>
        <row r="227">
          <cell r="J227">
            <v>32632</v>
          </cell>
          <cell r="K227" t="str">
            <v>SAN PEDRO SULA-ADMINISTRACION</v>
          </cell>
          <cell r="L227" t="str">
            <v>M</v>
          </cell>
        </row>
        <row r="227">
          <cell r="N227" t="str">
            <v>0501-1989-04449</v>
          </cell>
        </row>
        <row r="227">
          <cell r="Q227" t="str">
            <v>200-01-03</v>
          </cell>
          <cell r="R227">
            <v>355</v>
          </cell>
          <cell r="S227">
            <v>5</v>
          </cell>
        </row>
        <row r="228">
          <cell r="B228">
            <v>395</v>
          </cell>
          <cell r="C228" t="str">
            <v>Ivonne Yaneth Irias  Ochoa</v>
          </cell>
          <cell r="D228" t="str">
            <v>Supervisora de Impulsadora</v>
          </cell>
          <cell r="E228">
            <v>39524</v>
          </cell>
          <cell r="F228">
            <v>10600</v>
          </cell>
          <cell r="G228" t="str">
            <v>VENTAS MAYOREO</v>
          </cell>
          <cell r="H228" t="str">
            <v>Oscar Orlando Bonilla Osorto</v>
          </cell>
        </row>
        <row r="228">
          <cell r="J228">
            <v>32761</v>
          </cell>
          <cell r="K228" t="str">
            <v>TEGUCIGALPA MIRAFLORES -ADMINISTRACION</v>
          </cell>
          <cell r="L228" t="str">
            <v>F</v>
          </cell>
        </row>
        <row r="228">
          <cell r="N228" t="str">
            <v>0801-1989-21071</v>
          </cell>
        </row>
        <row r="228">
          <cell r="Q228" t="str">
            <v>200-02-04</v>
          </cell>
          <cell r="R228">
            <v>358</v>
          </cell>
          <cell r="S228">
            <v>9</v>
          </cell>
        </row>
        <row r="229">
          <cell r="B229">
            <v>397</v>
          </cell>
          <cell r="C229" t="str">
            <v>Zhivaro  Carvajal  Camacho</v>
          </cell>
          <cell r="D229" t="str">
            <v>Motorista de Ejecutivo</v>
          </cell>
          <cell r="E229">
            <v>39531</v>
          </cell>
          <cell r="F229">
            <v>13400</v>
          </cell>
          <cell r="G229" t="str">
            <v>SEGURIDAD MIRAFLORES</v>
          </cell>
          <cell r="H229" t="str">
            <v>Jorge Humberto Pino  Archaga</v>
          </cell>
        </row>
        <row r="229">
          <cell r="J229">
            <v>27529</v>
          </cell>
          <cell r="K229" t="str">
            <v>TEGUCIGALPA MIRAFLORES -ADMINISTRACION</v>
          </cell>
          <cell r="L229" t="str">
            <v>M</v>
          </cell>
        </row>
        <row r="229">
          <cell r="N229" t="str">
            <v>0801-1975-20036</v>
          </cell>
        </row>
        <row r="229">
          <cell r="Q229" t="str">
            <v>100-02-01</v>
          </cell>
          <cell r="R229">
            <v>359</v>
          </cell>
          <cell r="S229">
            <v>5</v>
          </cell>
        </row>
        <row r="230">
          <cell r="B230">
            <v>400</v>
          </cell>
          <cell r="C230" t="str">
            <v>Eucebio Alexander Mendez  Guillen</v>
          </cell>
          <cell r="D230" t="str">
            <v>Auxiliar de Inventarios Perpetuos</v>
          </cell>
          <cell r="E230">
            <v>39538</v>
          </cell>
          <cell r="F230">
            <v>8646.5</v>
          </cell>
          <cell r="G230" t="str">
            <v>INVENTARIOS PERPETUOS</v>
          </cell>
          <cell r="H230" t="str">
            <v>Javier Enrique Euceda  Torres</v>
          </cell>
        </row>
        <row r="230">
          <cell r="J230">
            <v>32263</v>
          </cell>
          <cell r="K230" t="str">
            <v>SAN PEDRO SULA-SEMANAL SAN FERNANDO</v>
          </cell>
          <cell r="L230" t="str">
            <v>M</v>
          </cell>
        </row>
        <row r="230">
          <cell r="N230" t="str">
            <v>0616-1988-00113</v>
          </cell>
        </row>
        <row r="230">
          <cell r="Q230" t="str">
            <v>200-01-15</v>
          </cell>
          <cell r="R230">
            <v>360</v>
          </cell>
          <cell r="S230">
            <v>4</v>
          </cell>
        </row>
        <row r="231">
          <cell r="B231">
            <v>403</v>
          </cell>
          <cell r="C231" t="str">
            <v>Gerbin Donal Rodriguez  Izaguirre</v>
          </cell>
          <cell r="D231" t="str">
            <v>Etiquetador</v>
          </cell>
          <cell r="E231">
            <v>39539</v>
          </cell>
          <cell r="F231">
            <v>8646.5</v>
          </cell>
          <cell r="G231" t="str">
            <v>HOGAR</v>
          </cell>
          <cell r="H231" t="str">
            <v>Melvin  Alexander  Nunez  Lopez</v>
          </cell>
        </row>
        <row r="231">
          <cell r="J231">
            <v>32219</v>
          </cell>
          <cell r="K231" t="str">
            <v>TEGUCIGALPA MIRAFLORES-SEMANAL</v>
          </cell>
          <cell r="L231" t="str">
            <v>M</v>
          </cell>
        </row>
        <row r="231">
          <cell r="N231" t="str">
            <v>0708-1988-00079</v>
          </cell>
        </row>
        <row r="231">
          <cell r="Q231" t="str">
            <v>200-02-10</v>
          </cell>
          <cell r="R231">
            <v>361</v>
          </cell>
          <cell r="S231">
            <v>3</v>
          </cell>
        </row>
        <row r="232">
          <cell r="B232">
            <v>404</v>
          </cell>
          <cell r="C232" t="str">
            <v>Cristian Alexander Bobadilla   Lara</v>
          </cell>
          <cell r="D232" t="str">
            <v>Operador de Montacarga</v>
          </cell>
          <cell r="E232">
            <v>39541</v>
          </cell>
          <cell r="F232">
            <v>9000</v>
          </cell>
          <cell r="G232" t="str">
            <v>RECEPCION CD B</v>
          </cell>
          <cell r="H232" t="str">
            <v>Francisco Nahum Cartagena  Reyes</v>
          </cell>
        </row>
        <row r="232">
          <cell r="J232">
            <v>32446</v>
          </cell>
          <cell r="K232" t="str">
            <v>SAN PEDRO SULA-SEMANAL SAN FERNANDO</v>
          </cell>
          <cell r="L232" t="str">
            <v>M</v>
          </cell>
        </row>
        <row r="232">
          <cell r="N232" t="str">
            <v>0401-1988-01091</v>
          </cell>
        </row>
        <row r="232">
          <cell r="Q232" t="str">
            <v>300-05-27</v>
          </cell>
          <cell r="R232">
            <v>366</v>
          </cell>
          <cell r="S232">
            <v>10</v>
          </cell>
        </row>
        <row r="233">
          <cell r="B233">
            <v>405</v>
          </cell>
          <cell r="C233" t="str">
            <v>Walter Samuel Barahona Palma</v>
          </cell>
          <cell r="D233" t="str">
            <v>Despachador</v>
          </cell>
          <cell r="E233">
            <v>39555</v>
          </cell>
          <cell r="F233">
            <v>9400</v>
          </cell>
          <cell r="G233" t="str">
            <v>TRANSPORTE CD</v>
          </cell>
          <cell r="H233" t="str">
            <v>Jairo  Randolfo  Cornejo Zamora</v>
          </cell>
        </row>
        <row r="233">
          <cell r="J233">
            <v>32850</v>
          </cell>
          <cell r="K233" t="str">
            <v>SAN PEDRO SULA-SEMANAL SAN FERNANDO</v>
          </cell>
          <cell r="L233" t="str">
            <v>M</v>
          </cell>
        </row>
        <row r="233">
          <cell r="N233" t="str">
            <v>1807-1990-00024</v>
          </cell>
        </row>
        <row r="233">
          <cell r="Q233" t="str">
            <v>300-05-22</v>
          </cell>
          <cell r="R233">
            <v>370</v>
          </cell>
          <cell r="S233">
            <v>12</v>
          </cell>
        </row>
        <row r="234">
          <cell r="B234">
            <v>406</v>
          </cell>
          <cell r="C234" t="str">
            <v>Victor Otoniel Rivera  Lopez</v>
          </cell>
          <cell r="D234" t="str">
            <v>Jefe de Division PDV'S</v>
          </cell>
          <cell r="E234">
            <v>39555</v>
          </cell>
          <cell r="F234">
            <v>20140</v>
          </cell>
          <cell r="G234" t="str">
            <v>PUNTOS DE VENTA</v>
          </cell>
          <cell r="H234" t="str">
            <v>Juan Omar Nuñez  Flores</v>
          </cell>
        </row>
        <row r="234">
          <cell r="J234">
            <v>32899</v>
          </cell>
          <cell r="K234" t="str">
            <v>CEIBA-ADMINISTRACION</v>
          </cell>
          <cell r="L234" t="str">
            <v>M</v>
          </cell>
        </row>
        <row r="234">
          <cell r="N234" t="str">
            <v>0501-1990-01660</v>
          </cell>
        </row>
        <row r="234">
          <cell r="Q234" t="str">
            <v>200-06-13</v>
          </cell>
          <cell r="R234">
            <v>373</v>
          </cell>
          <cell r="S234">
            <v>1</v>
          </cell>
        </row>
        <row r="235">
          <cell r="B235">
            <v>409</v>
          </cell>
          <cell r="C235" t="str">
            <v>Donelin Rapalo   Perdomo</v>
          </cell>
          <cell r="D235" t="str">
            <v>Operador de Montacarga</v>
          </cell>
          <cell r="E235">
            <v>39561</v>
          </cell>
          <cell r="F235">
            <v>9000</v>
          </cell>
          <cell r="G235" t="str">
            <v>RECEPCION CD B</v>
          </cell>
          <cell r="H235" t="str">
            <v>Francisco Nahum Cartagena  Reyes</v>
          </cell>
        </row>
        <row r="235">
          <cell r="J235">
            <v>29764</v>
          </cell>
          <cell r="K235" t="str">
            <v>SAN PEDRO SULA-SEMANAL SAN FERNANDO</v>
          </cell>
          <cell r="L235" t="str">
            <v>M</v>
          </cell>
        </row>
        <row r="235">
          <cell r="N235" t="str">
            <v>1606-1981-00422</v>
          </cell>
        </row>
        <row r="235">
          <cell r="Q235" t="str">
            <v>300-05-27</v>
          </cell>
          <cell r="R235">
            <v>374</v>
          </cell>
          <cell r="S235">
            <v>6</v>
          </cell>
        </row>
        <row r="236">
          <cell r="B236">
            <v>410</v>
          </cell>
          <cell r="C236" t="str">
            <v>Gustavo Reyes  Avila</v>
          </cell>
          <cell r="D236" t="str">
            <v>Despachador</v>
          </cell>
          <cell r="E236">
            <v>39563</v>
          </cell>
          <cell r="F236">
            <v>9400</v>
          </cell>
          <cell r="G236" t="str">
            <v>TRANSPORTE CD</v>
          </cell>
          <cell r="H236" t="str">
            <v>Jairo  Randolfo  Cornejo Zamora</v>
          </cell>
        </row>
        <row r="236">
          <cell r="J236">
            <v>32108</v>
          </cell>
          <cell r="K236" t="str">
            <v>SAN PEDRO SULA-SEMANAL SAN FERNANDO</v>
          </cell>
          <cell r="L236" t="str">
            <v>M</v>
          </cell>
        </row>
        <row r="236">
          <cell r="N236" t="str">
            <v>1804-1987-04821</v>
          </cell>
        </row>
        <row r="236">
          <cell r="Q236" t="str">
            <v>300-05-22</v>
          </cell>
          <cell r="R236">
            <v>376</v>
          </cell>
          <cell r="S236">
            <v>11</v>
          </cell>
        </row>
        <row r="237">
          <cell r="B237">
            <v>411</v>
          </cell>
          <cell r="C237" t="str">
            <v>Ines Martir Paz  PERDOMO</v>
          </cell>
          <cell r="D237" t="str">
            <v>Display</v>
          </cell>
          <cell r="E237">
            <v>39564</v>
          </cell>
          <cell r="F237">
            <v>8646.5</v>
          </cell>
          <cell r="G237" t="str">
            <v>VENTAS MAYOREO</v>
          </cell>
          <cell r="H237" t="str">
            <v>Liliam Olivia Escobar  Navarrete</v>
          </cell>
        </row>
        <row r="237">
          <cell r="J237">
            <v>32658</v>
          </cell>
          <cell r="K237" t="str">
            <v>SAN PEDRO SULA-ADMINISTRACION</v>
          </cell>
          <cell r="L237" t="str">
            <v>M</v>
          </cell>
        </row>
        <row r="237">
          <cell r="N237" t="str">
            <v>0501-1989-05721</v>
          </cell>
        </row>
        <row r="237">
          <cell r="Q237" t="str">
            <v>200-01-04</v>
          </cell>
          <cell r="R237">
            <v>377</v>
          </cell>
          <cell r="S237">
            <v>5</v>
          </cell>
        </row>
        <row r="238">
          <cell r="B238">
            <v>412</v>
          </cell>
          <cell r="C238" t="str">
            <v>Josue Ariel Bogran  Rodriguez</v>
          </cell>
          <cell r="D238" t="str">
            <v>Surtidor</v>
          </cell>
          <cell r="E238">
            <v>39567</v>
          </cell>
          <cell r="F238">
            <v>8646.5</v>
          </cell>
          <cell r="G238" t="str">
            <v>SUMINISTROS MIRAFLORES</v>
          </cell>
          <cell r="H238" t="str">
            <v>Joel  David Espinoza Carballo</v>
          </cell>
        </row>
        <row r="238">
          <cell r="J238">
            <v>32677</v>
          </cell>
          <cell r="K238" t="str">
            <v>TEGUCIGALPA MIRAFLORES-SEMANAL</v>
          </cell>
          <cell r="L238" t="str">
            <v>M</v>
          </cell>
        </row>
        <row r="238">
          <cell r="N238" t="str">
            <v>0701-1989-00168</v>
          </cell>
        </row>
        <row r="238">
          <cell r="Q238" t="str">
            <v>300-02-13</v>
          </cell>
          <cell r="R238">
            <v>378</v>
          </cell>
          <cell r="S238">
            <v>6</v>
          </cell>
        </row>
        <row r="239">
          <cell r="B239">
            <v>415</v>
          </cell>
          <cell r="C239" t="str">
            <v>Santos Alberto  Euceda  Cardenas</v>
          </cell>
          <cell r="D239" t="str">
            <v>Operador de Montacarga</v>
          </cell>
          <cell r="E239">
            <v>39574</v>
          </cell>
          <cell r="F239">
            <v>9000</v>
          </cell>
          <cell r="G239" t="str">
            <v>RECEPCION CD B</v>
          </cell>
          <cell r="H239" t="str">
            <v>Francisco Nahum Cartagena  Reyes</v>
          </cell>
        </row>
        <row r="239">
          <cell r="J239">
            <v>28955</v>
          </cell>
          <cell r="K239" t="str">
            <v>SAN PEDRO SULA-SEMANAL SAN FERNANDO</v>
          </cell>
          <cell r="L239" t="str">
            <v>M</v>
          </cell>
        </row>
        <row r="239">
          <cell r="N239" t="str">
            <v>1803-1979-00188</v>
          </cell>
        </row>
        <row r="239">
          <cell r="Q239" t="str">
            <v>300-05-27</v>
          </cell>
          <cell r="R239">
            <v>383</v>
          </cell>
          <cell r="S239">
            <v>4</v>
          </cell>
        </row>
        <row r="240">
          <cell r="B240">
            <v>417</v>
          </cell>
          <cell r="C240" t="str">
            <v>Noblida Emelinda Sevilla  PADILLA</v>
          </cell>
          <cell r="D240" t="str">
            <v>Auxiliar de Resurtido</v>
          </cell>
          <cell r="E240">
            <v>39577</v>
          </cell>
          <cell r="F240">
            <v>8646.5</v>
          </cell>
          <cell r="G240" t="str">
            <v>TIENDA SUPERSTORE MIRAFLORES</v>
          </cell>
          <cell r="H240" t="str">
            <v>Claudia  Dionella  Cruz  Ramos</v>
          </cell>
        </row>
        <row r="240">
          <cell r="J240">
            <v>31642</v>
          </cell>
          <cell r="K240" t="str">
            <v>TEGUCIGALPA MIRAFLORES-SEMANAL</v>
          </cell>
          <cell r="L240" t="str">
            <v>F</v>
          </cell>
        </row>
        <row r="240">
          <cell r="N240" t="str">
            <v>1509-1986-00156</v>
          </cell>
        </row>
        <row r="240">
          <cell r="Q240" t="str">
            <v>200-02-09</v>
          </cell>
          <cell r="R240">
            <v>384</v>
          </cell>
          <cell r="S240">
            <v>8</v>
          </cell>
        </row>
        <row r="241">
          <cell r="B241">
            <v>418</v>
          </cell>
          <cell r="C241" t="str">
            <v>Henry Arnulfo Cruz  Javier</v>
          </cell>
          <cell r="D241" t="str">
            <v>Motorista de Patrulla</v>
          </cell>
          <cell r="E241">
            <v>39581</v>
          </cell>
          <cell r="F241">
            <v>8646.5</v>
          </cell>
          <cell r="G241" t="str">
            <v>SEGURIDAD EJECUTIVOS</v>
          </cell>
          <cell r="H241" t="str">
            <v>Celan Rodriguez  Sanchez</v>
          </cell>
        </row>
        <row r="241">
          <cell r="J241">
            <v>29108</v>
          </cell>
          <cell r="K241" t="str">
            <v>SAN PEDRO SULA-SEMANAL SAN FERNANDO</v>
          </cell>
          <cell r="L241" t="str">
            <v>M</v>
          </cell>
        </row>
        <row r="241">
          <cell r="N241" t="str">
            <v>0501-1979-10653</v>
          </cell>
        </row>
        <row r="241">
          <cell r="Q241" t="str">
            <v>100-01-05</v>
          </cell>
          <cell r="R241">
            <v>385</v>
          </cell>
          <cell r="S241">
            <v>9</v>
          </cell>
        </row>
        <row r="242">
          <cell r="B242">
            <v>419</v>
          </cell>
          <cell r="C242" t="str">
            <v>Miriam Leticia Thomas  BONIFACIO</v>
          </cell>
          <cell r="D242" t="str">
            <v>Auxiliar de Sala Hogar</v>
          </cell>
          <cell r="E242">
            <v>39589</v>
          </cell>
          <cell r="F242">
            <v>8646.5</v>
          </cell>
          <cell r="G242" t="str">
            <v>HOGAR</v>
          </cell>
          <cell r="H242" t="str">
            <v>Ana Ruth Erazo Urquia</v>
          </cell>
        </row>
        <row r="242">
          <cell r="J242">
            <v>31980</v>
          </cell>
          <cell r="K242" t="str">
            <v>SAN PEDRO SULA-SEMANAL SAN FERNANDO</v>
          </cell>
          <cell r="L242" t="str">
            <v>F</v>
          </cell>
        </row>
        <row r="242">
          <cell r="N242" t="str">
            <v>0501-1987-06480</v>
          </cell>
        </row>
        <row r="242">
          <cell r="Q242" t="str">
            <v>200-01-10</v>
          </cell>
          <cell r="R242">
            <v>388</v>
          </cell>
          <cell r="S242">
            <v>7</v>
          </cell>
        </row>
        <row r="243">
          <cell r="B243">
            <v>421</v>
          </cell>
          <cell r="C243" t="str">
            <v>Santos Cornelio Garcia Rodriguez</v>
          </cell>
          <cell r="D243" t="str">
            <v>Oficial de Seguridad</v>
          </cell>
          <cell r="E243">
            <v>39596</v>
          </cell>
          <cell r="F243">
            <v>8646.5</v>
          </cell>
          <cell r="G243" t="str">
            <v>SEGURIDAD INTERNA MIRAFLORES</v>
          </cell>
          <cell r="H243" t="str">
            <v>Juan Angel Reyes  Reyes</v>
          </cell>
        </row>
        <row r="243">
          <cell r="J243">
            <v>30043</v>
          </cell>
          <cell r="K243" t="str">
            <v>TEGUCIGALPA MIRAFLORES-SEMANAL</v>
          </cell>
          <cell r="L243" t="str">
            <v>M</v>
          </cell>
        </row>
        <row r="243">
          <cell r="N243" t="str">
            <v>1210-1982-00066</v>
          </cell>
        </row>
        <row r="243">
          <cell r="Q243" t="str">
            <v>100-02-02</v>
          </cell>
          <cell r="R243">
            <v>389</v>
          </cell>
          <cell r="S243">
            <v>4</v>
          </cell>
        </row>
        <row r="244">
          <cell r="B244">
            <v>423</v>
          </cell>
          <cell r="C244" t="str">
            <v>Adalid Cruz  PALMA</v>
          </cell>
          <cell r="D244" t="str">
            <v>Auxiliar de Logística</v>
          </cell>
          <cell r="E244">
            <v>39598</v>
          </cell>
          <cell r="F244">
            <v>8646.5</v>
          </cell>
          <cell r="G244" t="str">
            <v>INVENTARIOS MIRAFLORES</v>
          </cell>
          <cell r="H244" t="str">
            <v>Melvin Eliodoro Hernandez</v>
          </cell>
        </row>
        <row r="244">
          <cell r="J244">
            <v>30256</v>
          </cell>
          <cell r="K244" t="str">
            <v>TEGUCIGALPA MIRAFLORES-SEMANAL</v>
          </cell>
          <cell r="L244" t="str">
            <v>M</v>
          </cell>
        </row>
        <row r="244">
          <cell r="N244" t="str">
            <v>0704-1982-01248</v>
          </cell>
        </row>
        <row r="244">
          <cell r="Q244" t="str">
            <v>300-02-11</v>
          </cell>
          <cell r="R244">
            <v>394</v>
          </cell>
          <cell r="S244">
            <v>11</v>
          </cell>
        </row>
        <row r="245">
          <cell r="B245">
            <v>424</v>
          </cell>
          <cell r="C245" t="str">
            <v>Alis Leonel  Martinez  Moreno</v>
          </cell>
          <cell r="D245" t="str">
            <v>Surtidor</v>
          </cell>
          <cell r="E245">
            <v>39598</v>
          </cell>
          <cell r="F245">
            <v>8646.5</v>
          </cell>
          <cell r="G245" t="str">
            <v>SUMINISTROS MIRAFLORES</v>
          </cell>
          <cell r="H245" t="str">
            <v>Joel  David Espinoza Carballo</v>
          </cell>
        </row>
        <row r="245">
          <cell r="J245">
            <v>28382</v>
          </cell>
          <cell r="K245" t="str">
            <v>TEGUCIGALPA MIRAFLORES-SEMANAL</v>
          </cell>
          <cell r="L245" t="str">
            <v>M</v>
          </cell>
        </row>
        <row r="245">
          <cell r="N245" t="str">
            <v>0603-1977-00803</v>
          </cell>
        </row>
        <row r="245">
          <cell r="Q245" t="str">
            <v>300-02-13</v>
          </cell>
          <cell r="R245">
            <v>395</v>
          </cell>
          <cell r="S245">
            <v>9</v>
          </cell>
        </row>
        <row r="246">
          <cell r="B246">
            <v>425</v>
          </cell>
          <cell r="C246" t="str">
            <v>Marvin  Fajardo Zaldivar</v>
          </cell>
          <cell r="D246" t="str">
            <v>Auxiliar de Sala Hogar</v>
          </cell>
          <cell r="E246">
            <v>39604</v>
          </cell>
          <cell r="F246">
            <v>8646.5</v>
          </cell>
          <cell r="G246" t="str">
            <v>HOGAR</v>
          </cell>
          <cell r="H246" t="str">
            <v>Ana Ruth Erazo Urquia</v>
          </cell>
        </row>
        <row r="246">
          <cell r="J246">
            <v>32686</v>
          </cell>
          <cell r="K246" t="str">
            <v>SAN PEDRO SULA-SEMANAL SAN FERNANDO</v>
          </cell>
          <cell r="L246" t="str">
            <v>M</v>
          </cell>
        </row>
        <row r="246">
          <cell r="N246" t="str">
            <v>1606-1989-00278</v>
          </cell>
        </row>
        <row r="246">
          <cell r="Q246" t="str">
            <v>200-01-10</v>
          </cell>
          <cell r="R246">
            <v>397</v>
          </cell>
          <cell r="S246">
            <v>6</v>
          </cell>
        </row>
        <row r="247">
          <cell r="B247">
            <v>434</v>
          </cell>
          <cell r="C247" t="str">
            <v>Maria Del Carmen Aguilera Garcia</v>
          </cell>
          <cell r="D247" t="str">
            <v>Auxiliar de Sala Hogar</v>
          </cell>
          <cell r="E247">
            <v>39652</v>
          </cell>
          <cell r="F247">
            <v>8646.5</v>
          </cell>
          <cell r="G247" t="str">
            <v>HOGAR</v>
          </cell>
        </row>
        <row r="247">
          <cell r="J247">
            <v>30487</v>
          </cell>
          <cell r="K247" t="str">
            <v>TEGUCIGALPA MIRAFLORES-SEMANAL</v>
          </cell>
          <cell r="L247" t="str">
            <v>F</v>
          </cell>
        </row>
        <row r="247">
          <cell r="N247" t="str">
            <v>0602-1983-00223</v>
          </cell>
        </row>
        <row r="247">
          <cell r="Q247" t="str">
            <v>200-02-10</v>
          </cell>
          <cell r="R247">
            <v>400</v>
          </cell>
          <cell r="S247">
            <v>6</v>
          </cell>
        </row>
        <row r="248">
          <cell r="B248">
            <v>437</v>
          </cell>
          <cell r="C248" t="str">
            <v>Yesy Patricia Garcia  ARGUETA</v>
          </cell>
          <cell r="D248" t="str">
            <v>Auxiliar Sala Moda/Deportes</v>
          </cell>
          <cell r="E248">
            <v>39667</v>
          </cell>
          <cell r="F248">
            <v>8646.5</v>
          </cell>
          <cell r="G248" t="str">
            <v>MODA Y DEPORTES</v>
          </cell>
          <cell r="H248" t="str">
            <v>Ingrid Lorena Carranza  Oliva</v>
          </cell>
        </row>
        <row r="248">
          <cell r="J248">
            <v>32320</v>
          </cell>
          <cell r="K248" t="str">
            <v>TEGUCIGALPA METROMALL-SEMANAL</v>
          </cell>
          <cell r="L248" t="str">
            <v>F</v>
          </cell>
        </row>
        <row r="248">
          <cell r="N248" t="str">
            <v>0801-1988-11648</v>
          </cell>
        </row>
        <row r="248">
          <cell r="Q248" t="str">
            <v>200-03-12</v>
          </cell>
          <cell r="R248">
            <v>403</v>
          </cell>
          <cell r="S248">
            <v>6</v>
          </cell>
        </row>
        <row r="249">
          <cell r="B249">
            <v>438</v>
          </cell>
          <cell r="C249" t="str">
            <v>Byron Josue Romero   Diaz</v>
          </cell>
          <cell r="D249" t="str">
            <v>Auxiliar de Inventarios Perpetuos</v>
          </cell>
          <cell r="E249">
            <v>39671</v>
          </cell>
          <cell r="F249">
            <v>8646.5</v>
          </cell>
          <cell r="G249" t="str">
            <v>INVENTARIOS PERPETUOS</v>
          </cell>
          <cell r="H249" t="str">
            <v>Javier Enrique Euceda  Torres</v>
          </cell>
        </row>
        <row r="249">
          <cell r="J249">
            <v>32162</v>
          </cell>
          <cell r="K249" t="str">
            <v>SAN PEDRO SULA-SEMANAL SAN FERNANDO</v>
          </cell>
          <cell r="L249" t="str">
            <v>M</v>
          </cell>
        </row>
        <row r="249">
          <cell r="N249" t="str">
            <v>0501-1988-00382</v>
          </cell>
        </row>
        <row r="249">
          <cell r="Q249" t="str">
            <v>200-01-15</v>
          </cell>
          <cell r="R249">
            <v>404</v>
          </cell>
          <cell r="S249">
            <v>1</v>
          </cell>
        </row>
        <row r="250">
          <cell r="B250">
            <v>439</v>
          </cell>
          <cell r="C250" t="str">
            <v>Cristhian Mauricio Hernandez  Guillen</v>
          </cell>
          <cell r="D250" t="str">
            <v>Surtidor</v>
          </cell>
          <cell r="E250">
            <v>39672</v>
          </cell>
          <cell r="F250">
            <v>8646.5</v>
          </cell>
          <cell r="G250" t="str">
            <v>DESPACHO CD</v>
          </cell>
          <cell r="H250" t="str">
            <v>Selvin Ramos  Ramos</v>
          </cell>
        </row>
        <row r="250">
          <cell r="J250">
            <v>32428</v>
          </cell>
          <cell r="K250" t="str">
            <v>SAN PEDRO SULA-SEMANAL SAN FERNANDO</v>
          </cell>
          <cell r="L250" t="str">
            <v>M</v>
          </cell>
        </row>
        <row r="250">
          <cell r="N250" t="str">
            <v>0501-1989-07963</v>
          </cell>
        </row>
        <row r="250">
          <cell r="Q250" t="str">
            <v>300-05-23</v>
          </cell>
          <cell r="R250">
            <v>405</v>
          </cell>
          <cell r="S250">
            <v>10</v>
          </cell>
        </row>
        <row r="251">
          <cell r="B251">
            <v>440</v>
          </cell>
          <cell r="C251" t="str">
            <v>Julio Cesar Ayala  QUIROZ</v>
          </cell>
          <cell r="D251" t="str">
            <v>Oficial de Seguridad</v>
          </cell>
          <cell r="E251">
            <v>39673</v>
          </cell>
          <cell r="F251">
            <v>8646.5</v>
          </cell>
          <cell r="G251" t="str">
            <v>SEGURIDAD METROMALL</v>
          </cell>
          <cell r="H251" t="str">
            <v>Juan Angel Reyes  Reyes</v>
          </cell>
        </row>
        <row r="251">
          <cell r="J251">
            <v>28333</v>
          </cell>
          <cell r="K251" t="str">
            <v>TEGUCIGALPA METROMALL-SEMANAL</v>
          </cell>
          <cell r="L251" t="str">
            <v>M</v>
          </cell>
        </row>
        <row r="251">
          <cell r="N251" t="str">
            <v>0606-1977-00422</v>
          </cell>
        </row>
        <row r="251">
          <cell r="Q251" t="str">
            <v>100-03-01</v>
          </cell>
          <cell r="R251">
            <v>406</v>
          </cell>
          <cell r="S251">
            <v>7</v>
          </cell>
        </row>
        <row r="252">
          <cell r="B252">
            <v>444</v>
          </cell>
          <cell r="C252" t="str">
            <v>Sadid Ramon Galdamez  Reyes</v>
          </cell>
          <cell r="D252" t="str">
            <v>Coordinador Slotting</v>
          </cell>
          <cell r="E252">
            <v>39704</v>
          </cell>
          <cell r="F252">
            <v>11300</v>
          </cell>
          <cell r="G252" t="str">
            <v>DISTRIBUCION CD A</v>
          </cell>
          <cell r="H252" t="str">
            <v>Edwin Maximino Herrera  Rodriguez</v>
          </cell>
        </row>
        <row r="252">
          <cell r="J252">
            <v>32626</v>
          </cell>
          <cell r="K252" t="str">
            <v>SAN PEDRO SULA-ADMINISTRACION</v>
          </cell>
          <cell r="L252" t="str">
            <v>M</v>
          </cell>
        </row>
        <row r="252">
          <cell r="N252" t="str">
            <v>1804-1989-01724</v>
          </cell>
        </row>
        <row r="252">
          <cell r="Q252" t="str">
            <v>300-05-21</v>
          </cell>
          <cell r="R252">
            <v>409</v>
          </cell>
          <cell r="S252">
            <v>4</v>
          </cell>
        </row>
        <row r="253">
          <cell r="B253">
            <v>445</v>
          </cell>
          <cell r="C253" t="str">
            <v>Erick Yajairo Najar Perez</v>
          </cell>
          <cell r="D253" t="str">
            <v>Receptor</v>
          </cell>
          <cell r="E253">
            <v>39704</v>
          </cell>
          <cell r="F253">
            <v>9400</v>
          </cell>
          <cell r="G253" t="str">
            <v>RECEPCION CD A</v>
          </cell>
          <cell r="H253" t="str">
            <v>Jose Alexis Izaguirre  Lopez</v>
          </cell>
        </row>
        <row r="253">
          <cell r="J253">
            <v>32701</v>
          </cell>
          <cell r="K253" t="str">
            <v>SAN PEDRO SULA-SEMANAL SAN FERNANDO</v>
          </cell>
          <cell r="L253" t="str">
            <v>M</v>
          </cell>
        </row>
        <row r="253">
          <cell r="N253" t="str">
            <v>0512-1989-00993</v>
          </cell>
        </row>
        <row r="253">
          <cell r="Q253" t="str">
            <v>300-05-25</v>
          </cell>
          <cell r="R253">
            <v>410</v>
          </cell>
          <cell r="S253">
            <v>7</v>
          </cell>
        </row>
        <row r="254">
          <cell r="B254">
            <v>446</v>
          </cell>
          <cell r="C254" t="str">
            <v>Diana Elisa Alvarenga  Ortiz</v>
          </cell>
          <cell r="D254" t="str">
            <v>Jefe Servicio al Cliente</v>
          </cell>
          <cell r="E254">
            <v>39714</v>
          </cell>
          <cell r="F254">
            <v>12900</v>
          </cell>
          <cell r="G254" t="str">
            <v>SERVICIO AL CLIENTE</v>
          </cell>
          <cell r="H254" t="str">
            <v>Raul Ernesto Portillo Ordoñez</v>
          </cell>
        </row>
        <row r="254">
          <cell r="J254">
            <v>32959</v>
          </cell>
          <cell r="K254" t="str">
            <v>TEGUCIGALPA MIRAFLORES -ADMINISTRACION</v>
          </cell>
          <cell r="L254" t="str">
            <v>F</v>
          </cell>
        </row>
        <row r="254">
          <cell r="N254" t="str">
            <v>1707-1990-00238</v>
          </cell>
        </row>
        <row r="254">
          <cell r="Q254" t="str">
            <v>300-02-07</v>
          </cell>
          <cell r="R254">
            <v>411</v>
          </cell>
          <cell r="S254">
            <v>3</v>
          </cell>
        </row>
        <row r="255">
          <cell r="B255">
            <v>447</v>
          </cell>
          <cell r="C255" t="str">
            <v>Martin Isaí Castro  Gamez</v>
          </cell>
          <cell r="D255" t="str">
            <v>Coordinador Tienda Apple</v>
          </cell>
          <cell r="E255">
            <v>39721</v>
          </cell>
          <cell r="F255">
            <v>11000</v>
          </cell>
          <cell r="G255" t="str">
            <v>TIENDA SUPERSTORE SPS</v>
          </cell>
          <cell r="H255" t="str">
            <v>Gina Maria  Aguirre Lanza</v>
          </cell>
        </row>
        <row r="255">
          <cell r="J255">
            <v>31586</v>
          </cell>
          <cell r="K255" t="str">
            <v>SAN PEDRO SULA-ADMINISTRACION</v>
          </cell>
          <cell r="L255" t="str">
            <v>M</v>
          </cell>
        </row>
        <row r="255">
          <cell r="N255" t="str">
            <v>0318-1986-01235</v>
          </cell>
        </row>
        <row r="255">
          <cell r="Q255" t="str">
            <v>200-01-09</v>
          </cell>
          <cell r="R255">
            <v>412</v>
          </cell>
          <cell r="S255">
            <v>6</v>
          </cell>
        </row>
        <row r="256">
          <cell r="B256">
            <v>452</v>
          </cell>
          <cell r="C256" t="str">
            <v>Juan Ramon Euraque  GONZALES</v>
          </cell>
          <cell r="D256" t="str">
            <v>Motorista</v>
          </cell>
          <cell r="E256">
            <v>39738</v>
          </cell>
          <cell r="F256">
            <v>9000</v>
          </cell>
          <cell r="G256" t="str">
            <v>LOGISTICA MIRAFLORES</v>
          </cell>
          <cell r="H256" t="str">
            <v>Nelson Alonso Rivera  Sauceda</v>
          </cell>
        </row>
        <row r="256">
          <cell r="J256">
            <v>30363</v>
          </cell>
          <cell r="K256" t="str">
            <v>TEGUCIGALPA MIRAFLORES-SEMANAL</v>
          </cell>
          <cell r="L256" t="str">
            <v>M</v>
          </cell>
        </row>
        <row r="256">
          <cell r="N256" t="str">
            <v>1807-1983-01198</v>
          </cell>
        </row>
        <row r="256">
          <cell r="Q256" t="str">
            <v>300-02-10</v>
          </cell>
          <cell r="R256">
            <v>415</v>
          </cell>
          <cell r="S256">
            <v>2</v>
          </cell>
        </row>
        <row r="257">
          <cell r="B257">
            <v>457</v>
          </cell>
          <cell r="C257" t="str">
            <v>Denis Geovany Rapalo   Acosta</v>
          </cell>
          <cell r="D257" t="str">
            <v>Auxiliar de Facturación</v>
          </cell>
          <cell r="E257">
            <v>39742</v>
          </cell>
          <cell r="F257">
            <v>9000</v>
          </cell>
          <cell r="G257" t="str">
            <v>RECEPCION CD A</v>
          </cell>
          <cell r="H257" t="str">
            <v>Raul Antonio Sanchez  Castellanos</v>
          </cell>
        </row>
        <row r="257">
          <cell r="J257">
            <v>31645</v>
          </cell>
          <cell r="K257" t="str">
            <v>SAN PEDRO SULA-SEMANAL SAN FERNANDO</v>
          </cell>
          <cell r="L257" t="str">
            <v>M</v>
          </cell>
        </row>
        <row r="257">
          <cell r="N257" t="str">
            <v>1603-1986-00293</v>
          </cell>
        </row>
        <row r="257">
          <cell r="Q257" t="str">
            <v>300-05-25</v>
          </cell>
          <cell r="R257">
            <v>417</v>
          </cell>
          <cell r="S257">
            <v>8</v>
          </cell>
        </row>
        <row r="258">
          <cell r="B258">
            <v>466</v>
          </cell>
          <cell r="C258" t="str">
            <v>Maria Elena Morgan Banegas</v>
          </cell>
          <cell r="D258" t="str">
            <v>Auxiliar de Sala Hogar</v>
          </cell>
          <cell r="E258">
            <v>39755</v>
          </cell>
          <cell r="F258">
            <v>8646.5</v>
          </cell>
          <cell r="G258" t="str">
            <v>HOGAR</v>
          </cell>
          <cell r="H258" t="str">
            <v>Eder Alberto  Escalante  Lopez</v>
          </cell>
        </row>
        <row r="258">
          <cell r="J258">
            <v>32737</v>
          </cell>
          <cell r="K258" t="str">
            <v>TEGUCIGALPA METROMALL-SEMANAL</v>
          </cell>
          <cell r="L258" t="str">
            <v>F</v>
          </cell>
        </row>
        <row r="258">
          <cell r="N258" t="str">
            <v>0801-1989-17925</v>
          </cell>
        </row>
        <row r="258">
          <cell r="Q258" t="str">
            <v>200-03-10</v>
          </cell>
          <cell r="R258">
            <v>418</v>
          </cell>
          <cell r="S258">
            <v>8</v>
          </cell>
        </row>
        <row r="259">
          <cell r="B259">
            <v>472</v>
          </cell>
          <cell r="C259" t="str">
            <v>Jorge Arcenio Ortega  Robles</v>
          </cell>
          <cell r="D259" t="str">
            <v>Auxiliar de Inventarios Perpetuos</v>
          </cell>
          <cell r="E259">
            <v>39765</v>
          </cell>
          <cell r="F259">
            <v>8646.5</v>
          </cell>
          <cell r="G259" t="str">
            <v>INVENTARIOS PERPETUOS</v>
          </cell>
          <cell r="H259" t="str">
            <v>Javier Enrique Euceda  Torres</v>
          </cell>
        </row>
        <row r="259">
          <cell r="J259">
            <v>32918</v>
          </cell>
          <cell r="K259" t="str">
            <v>SAN PEDRO SULA-SEMANAL SAN FERNANDO</v>
          </cell>
          <cell r="L259" t="str">
            <v>M</v>
          </cell>
        </row>
        <row r="259">
          <cell r="N259" t="str">
            <v>0501-1990-02281</v>
          </cell>
        </row>
        <row r="259">
          <cell r="Q259" t="str">
            <v>200-01-15</v>
          </cell>
          <cell r="R259">
            <v>419</v>
          </cell>
          <cell r="S259">
            <v>2</v>
          </cell>
        </row>
        <row r="260">
          <cell r="B260">
            <v>474</v>
          </cell>
          <cell r="C260" t="str">
            <v>Jose Enrique Villeda Dominguez</v>
          </cell>
          <cell r="D260" t="str">
            <v>Vendedor Tienda</v>
          </cell>
          <cell r="E260">
            <v>39774</v>
          </cell>
          <cell r="F260">
            <v>200</v>
          </cell>
          <cell r="G260" t="str">
            <v>ELECTRO</v>
          </cell>
          <cell r="H260" t="str">
            <v>Ranses Ramon Sierra Andino</v>
          </cell>
        </row>
        <row r="260">
          <cell r="J260">
            <v>32937</v>
          </cell>
          <cell r="K260" t="str">
            <v>TEGUCIGALPA MIRAFLORES-COMISIONES SEMANAL</v>
          </cell>
          <cell r="L260" t="str">
            <v>M</v>
          </cell>
        </row>
        <row r="260">
          <cell r="N260" t="str">
            <v>0801-1990-07022</v>
          </cell>
        </row>
        <row r="260">
          <cell r="Q260" t="str">
            <v>200-02-11</v>
          </cell>
          <cell r="R260">
            <v>421</v>
          </cell>
          <cell r="S260">
            <v>3</v>
          </cell>
        </row>
        <row r="261">
          <cell r="B261">
            <v>478</v>
          </cell>
          <cell r="C261" t="str">
            <v>Nestor Manuel Matamoros Gutierrez</v>
          </cell>
          <cell r="D261" t="str">
            <v>Despachador</v>
          </cell>
          <cell r="E261">
            <v>39783</v>
          </cell>
          <cell r="F261">
            <v>8646.5</v>
          </cell>
          <cell r="G261" t="str">
            <v>DESPACHO CD</v>
          </cell>
          <cell r="H261" t="str">
            <v>Selvin Ramos  Ramos</v>
          </cell>
        </row>
        <row r="261">
          <cell r="J261">
            <v>32945</v>
          </cell>
          <cell r="K261" t="str">
            <v>SAN PEDRO SULA-SEMANAL SAN FERNANDO</v>
          </cell>
          <cell r="L261" t="str">
            <v>M</v>
          </cell>
        </row>
        <row r="261">
          <cell r="N261" t="str">
            <v>1501-1990-01067</v>
          </cell>
        </row>
        <row r="261">
          <cell r="Q261" t="str">
            <v>300-05-23</v>
          </cell>
          <cell r="R261">
            <v>423</v>
          </cell>
          <cell r="S261">
            <v>3</v>
          </cell>
        </row>
        <row r="262">
          <cell r="B262">
            <v>485</v>
          </cell>
          <cell r="C262" t="str">
            <v>Juan Francisco Lopez   Lopez</v>
          </cell>
          <cell r="D262" t="str">
            <v>Auxiliar de Logística</v>
          </cell>
          <cell r="E262">
            <v>39826</v>
          </cell>
          <cell r="F262">
            <v>8646.5</v>
          </cell>
          <cell r="G262" t="str">
            <v>INVENTARIOS MIRAFLORES</v>
          </cell>
          <cell r="H262" t="str">
            <v>Melvin Eliodoro Hernandez</v>
          </cell>
        </row>
        <row r="262">
          <cell r="J262">
            <v>29761</v>
          </cell>
          <cell r="K262" t="str">
            <v>TEGUCIGALPA MIRAFLORES-SEMANAL</v>
          </cell>
          <cell r="L262" t="str">
            <v>M</v>
          </cell>
        </row>
        <row r="262">
          <cell r="N262" t="str">
            <v>0716-1981-01405</v>
          </cell>
        </row>
        <row r="262">
          <cell r="Q262" t="str">
            <v>300-02-11</v>
          </cell>
          <cell r="R262">
            <v>424</v>
          </cell>
          <cell r="S262">
            <v>6</v>
          </cell>
        </row>
        <row r="263">
          <cell r="B263">
            <v>489</v>
          </cell>
          <cell r="C263" t="str">
            <v>Nelson Edgardo Garcia  Cubas</v>
          </cell>
          <cell r="D263" t="str">
            <v>Gerente de Tienda</v>
          </cell>
          <cell r="E263">
            <v>39849</v>
          </cell>
          <cell r="F263">
            <v>45000</v>
          </cell>
          <cell r="G263" t="str">
            <v>TIENDA SUPERSTORE MIRAFLORES</v>
          </cell>
          <cell r="H263" t="str">
            <v>Asthildur Osk Eiinarsdottir</v>
          </cell>
        </row>
        <row r="263">
          <cell r="J263">
            <v>30397</v>
          </cell>
          <cell r="K263" t="str">
            <v>TEGUCIGALPA MIRAFLORES -ADMINISTRACION</v>
          </cell>
          <cell r="L263" t="str">
            <v>M</v>
          </cell>
        </row>
        <row r="263">
          <cell r="N263" t="str">
            <v>0801-1983-02146</v>
          </cell>
        </row>
        <row r="263">
          <cell r="Q263" t="str">
            <v>200-02-09</v>
          </cell>
          <cell r="R263">
            <v>425</v>
          </cell>
          <cell r="S263">
            <v>3</v>
          </cell>
        </row>
        <row r="264">
          <cell r="B264">
            <v>491</v>
          </cell>
          <cell r="C264" t="str">
            <v>Fredis Omar Cabrera   Estrada</v>
          </cell>
          <cell r="D264" t="str">
            <v>Operador de Montacarga</v>
          </cell>
          <cell r="E264">
            <v>39853</v>
          </cell>
          <cell r="F264">
            <v>9000</v>
          </cell>
          <cell r="G264" t="str">
            <v>RECEPCION CD B</v>
          </cell>
          <cell r="H264" t="str">
            <v>Francisco Nahum Cartagena  Reyes</v>
          </cell>
        </row>
        <row r="264">
          <cell r="J264">
            <v>31325</v>
          </cell>
          <cell r="K264" t="str">
            <v>SAN PEDRO SULA-SEMANAL SAN FERNANDO</v>
          </cell>
          <cell r="L264" t="str">
            <v>M</v>
          </cell>
        </row>
        <row r="264">
          <cell r="N264" t="str">
            <v>1809-1985-00555</v>
          </cell>
        </row>
        <row r="264">
          <cell r="Q264" t="str">
            <v>300-05-27</v>
          </cell>
          <cell r="R264">
            <v>428</v>
          </cell>
          <cell r="S264">
            <v>10</v>
          </cell>
        </row>
        <row r="265">
          <cell r="B265">
            <v>492</v>
          </cell>
          <cell r="C265" t="str">
            <v>Angel David Ponce</v>
          </cell>
          <cell r="D265" t="str">
            <v>Surtidor</v>
          </cell>
          <cell r="E265">
            <v>39853</v>
          </cell>
          <cell r="F265">
            <v>8646.49</v>
          </cell>
          <cell r="G265" t="str">
            <v>DESPACHO CD</v>
          </cell>
          <cell r="H265" t="str">
            <v>Selvin Ramos  Ramos</v>
          </cell>
        </row>
        <row r="265">
          <cell r="J265">
            <v>32449</v>
          </cell>
          <cell r="K265" t="str">
            <v>SAN PEDRO SULA-SEMANAL SAN FERNANDO</v>
          </cell>
          <cell r="L265" t="str">
            <v>M</v>
          </cell>
        </row>
        <row r="265">
          <cell r="N265" t="str">
            <v>1622-1988-00390</v>
          </cell>
        </row>
        <row r="265">
          <cell r="Q265" t="str">
            <v>300-05-23</v>
          </cell>
          <cell r="R265">
            <v>430</v>
          </cell>
          <cell r="S265">
            <v>11</v>
          </cell>
        </row>
        <row r="266">
          <cell r="B266">
            <v>493</v>
          </cell>
          <cell r="C266" t="str">
            <v>Franco José  Cruz  Ramirez</v>
          </cell>
          <cell r="D266" t="str">
            <v>Surtidor</v>
          </cell>
          <cell r="E266">
            <v>39853</v>
          </cell>
          <cell r="F266">
            <v>8646.5</v>
          </cell>
          <cell r="G266" t="str">
            <v>LOGISTICA DEPORTES</v>
          </cell>
          <cell r="H266" t="str">
            <v>Carlos Arturo Gutierrez Cuvas</v>
          </cell>
        </row>
        <row r="266">
          <cell r="J266">
            <v>32592</v>
          </cell>
          <cell r="K266" t="str">
            <v>SAN PEDRO SULA-SEMANAL SAN FERNANDO</v>
          </cell>
          <cell r="L266" t="str">
            <v>M</v>
          </cell>
        </row>
        <row r="266">
          <cell r="N266" t="str">
            <v>0501-1989-03803</v>
          </cell>
        </row>
        <row r="266">
          <cell r="Q266" t="str">
            <v>300-01-15</v>
          </cell>
          <cell r="R266">
            <v>432</v>
          </cell>
          <cell r="S266">
            <v>3</v>
          </cell>
        </row>
        <row r="267">
          <cell r="B267">
            <v>496</v>
          </cell>
          <cell r="C267" t="str">
            <v>Felix Alonso  Mejía  medina</v>
          </cell>
          <cell r="D267" t="str">
            <v>Key Account Manager</v>
          </cell>
          <cell r="E267">
            <v>39858</v>
          </cell>
          <cell r="F267">
            <v>20000</v>
          </cell>
          <cell r="G267" t="str">
            <v>VENTAS MAYOREO</v>
          </cell>
          <cell r="H267" t="str">
            <v>Antonio Eduardo Palacio  Abraham</v>
          </cell>
        </row>
        <row r="267">
          <cell r="J267">
            <v>26987</v>
          </cell>
          <cell r="K267" t="str">
            <v>SAN PEDRO SULA-ADMINISTRACION</v>
          </cell>
          <cell r="L267" t="str">
            <v>M</v>
          </cell>
        </row>
        <row r="267">
          <cell r="N267" t="str">
            <v>0301-1973-01435</v>
          </cell>
        </row>
        <row r="267">
          <cell r="Q267" t="str">
            <v>200-01-04</v>
          </cell>
          <cell r="R267">
            <v>433</v>
          </cell>
          <cell r="S267">
            <v>11</v>
          </cell>
        </row>
        <row r="268">
          <cell r="B268">
            <v>499</v>
          </cell>
          <cell r="C268" t="str">
            <v>Oscar Alexander  Alcantara  Romero</v>
          </cell>
          <cell r="D268" t="str">
            <v>Surtidor</v>
          </cell>
          <cell r="E268">
            <v>39868</v>
          </cell>
          <cell r="F268">
            <v>8646.5</v>
          </cell>
          <cell r="G268" t="str">
            <v>DESPACHO CD</v>
          </cell>
          <cell r="H268" t="str">
            <v>Selvin Ramos  Ramos</v>
          </cell>
        </row>
        <row r="268">
          <cell r="J268">
            <v>32498</v>
          </cell>
          <cell r="K268" t="str">
            <v>SAN PEDRO SULA-SEMANAL SAN FERNANDO</v>
          </cell>
          <cell r="L268" t="str">
            <v>M</v>
          </cell>
        </row>
        <row r="268">
          <cell r="N268" t="str">
            <v>0512-1989-00008</v>
          </cell>
        </row>
        <row r="268">
          <cell r="Q268" t="str">
            <v>300-05-23</v>
          </cell>
          <cell r="R268">
            <v>434</v>
          </cell>
          <cell r="S268">
            <v>12</v>
          </cell>
        </row>
        <row r="269">
          <cell r="B269">
            <v>502</v>
          </cell>
          <cell r="C269" t="str">
            <v>Elmer Javier  Fernandez  Castillo</v>
          </cell>
          <cell r="D269" t="str">
            <v>Auxiliar de Facturación</v>
          </cell>
          <cell r="E269">
            <v>39872</v>
          </cell>
          <cell r="F269">
            <v>9000</v>
          </cell>
          <cell r="G269" t="str">
            <v>RECEPCION CD A</v>
          </cell>
          <cell r="H269" t="str">
            <v>Raul Antonio Sanchez  Castellanos</v>
          </cell>
        </row>
        <row r="269">
          <cell r="J269">
            <v>31358</v>
          </cell>
          <cell r="K269" t="str">
            <v>SAN PEDRO SULA-SEMANAL SAN FERNANDO</v>
          </cell>
          <cell r="L269" t="str">
            <v>M</v>
          </cell>
        </row>
        <row r="269">
          <cell r="N269" t="str">
            <v>1622-1985-00486</v>
          </cell>
        </row>
        <row r="269">
          <cell r="Q269" t="str">
            <v>300-05-25</v>
          </cell>
          <cell r="R269">
            <v>437</v>
          </cell>
          <cell r="S269">
            <v>11</v>
          </cell>
        </row>
        <row r="270">
          <cell r="B270">
            <v>512</v>
          </cell>
          <cell r="C270" t="str">
            <v>Elsis De jesus Arias Alonso</v>
          </cell>
          <cell r="D270" t="str">
            <v>Auxiliar de Resurtido</v>
          </cell>
          <cell r="E270">
            <v>39931</v>
          </cell>
          <cell r="F270">
            <v>8646.5</v>
          </cell>
          <cell r="G270" t="str">
            <v>TIENDA SUPERSTORE MIRAFLORES</v>
          </cell>
          <cell r="H270" t="str">
            <v>Claudia  Dionella  Cruz  Ramos</v>
          </cell>
        </row>
        <row r="270">
          <cell r="J270">
            <v>32339</v>
          </cell>
          <cell r="K270" t="str">
            <v>TEGUCIGALPA MIRAFLORES-SEMANAL</v>
          </cell>
          <cell r="L270" t="str">
            <v>F</v>
          </cell>
        </row>
        <row r="270">
          <cell r="N270" t="str">
            <v>0805-1988-00327</v>
          </cell>
        </row>
        <row r="270">
          <cell r="Q270" t="str">
            <v>200-02-09</v>
          </cell>
          <cell r="R270">
            <v>438</v>
          </cell>
          <cell r="S270">
            <v>7</v>
          </cell>
        </row>
        <row r="271">
          <cell r="B271">
            <v>515</v>
          </cell>
          <cell r="C271" t="str">
            <v>Ada Lizeth Lopez  Raudales</v>
          </cell>
          <cell r="D271" t="str">
            <v>Auxiliar de Resurtido</v>
          </cell>
          <cell r="E271">
            <v>39935</v>
          </cell>
          <cell r="F271">
            <v>8646.5</v>
          </cell>
          <cell r="G271" t="str">
            <v>TIENDA SUPERSTORE MIRAFLORES</v>
          </cell>
          <cell r="H271" t="str">
            <v>Claudia  Dionella  Cruz  Ramos</v>
          </cell>
        </row>
        <row r="271">
          <cell r="J271">
            <v>33156</v>
          </cell>
          <cell r="K271" t="str">
            <v>TEGUCIGALPA MIRAFLORES-SEMANAL</v>
          </cell>
          <cell r="L271" t="str">
            <v>F</v>
          </cell>
        </row>
        <row r="271">
          <cell r="N271" t="str">
            <v>0805-1990-00449</v>
          </cell>
        </row>
        <row r="271">
          <cell r="Q271" t="str">
            <v>200-02-09</v>
          </cell>
          <cell r="R271">
            <v>439</v>
          </cell>
          <cell r="S271">
            <v>10</v>
          </cell>
        </row>
        <row r="272">
          <cell r="B272">
            <v>531</v>
          </cell>
          <cell r="C272" t="str">
            <v>Mirian Iveth Rivera  Castellanos</v>
          </cell>
          <cell r="D272" t="str">
            <v>Cajera</v>
          </cell>
          <cell r="E272">
            <v>39993</v>
          </cell>
          <cell r="F272">
            <v>9000</v>
          </cell>
          <cell r="G272" t="str">
            <v>PUNTOS DE VENTA</v>
          </cell>
          <cell r="H272" t="str">
            <v>Cindy Aracely  López  Gomez</v>
          </cell>
        </row>
        <row r="272">
          <cell r="J272">
            <v>33027</v>
          </cell>
          <cell r="K272" t="str">
            <v>SAN PEDRO SULA -SEMANAL PEDREGAL</v>
          </cell>
          <cell r="L272" t="str">
            <v>F</v>
          </cell>
        </row>
        <row r="272">
          <cell r="N272" t="str">
            <v>0501-1990-05824</v>
          </cell>
        </row>
        <row r="272">
          <cell r="Q272" t="str">
            <v>200-04-13</v>
          </cell>
          <cell r="R272">
            <v>440</v>
          </cell>
          <cell r="S272">
            <v>6</v>
          </cell>
        </row>
        <row r="273">
          <cell r="B273">
            <v>537</v>
          </cell>
          <cell r="C273" t="str">
            <v>Francisco Ismael Pineda   Palma</v>
          </cell>
          <cell r="D273" t="str">
            <v>Asistente de Mantenimiento</v>
          </cell>
          <cell r="E273">
            <v>40003</v>
          </cell>
          <cell r="F273">
            <v>8904</v>
          </cell>
          <cell r="G273" t="str">
            <v>MANTENIMIENTO</v>
          </cell>
          <cell r="H273" t="str">
            <v>Williams Antonio Perlas  Perlas</v>
          </cell>
        </row>
        <row r="273">
          <cell r="J273">
            <v>31026</v>
          </cell>
          <cell r="K273" t="str">
            <v>TEGUCIGALPA MIRAFLORES-SEMANAL</v>
          </cell>
          <cell r="L273" t="str">
            <v>M</v>
          </cell>
        </row>
        <row r="273">
          <cell r="N273" t="str">
            <v>0615-1984-02072</v>
          </cell>
        </row>
        <row r="273">
          <cell r="Q273" t="str">
            <v>300-02-08</v>
          </cell>
          <cell r="R273">
            <v>442</v>
          </cell>
          <cell r="S273">
            <v>12</v>
          </cell>
        </row>
        <row r="274">
          <cell r="B274">
            <v>538</v>
          </cell>
          <cell r="C274" t="str">
            <v>Bayron Lenin  Arita  Alvarez</v>
          </cell>
          <cell r="D274" t="str">
            <v>Empacador Logística</v>
          </cell>
          <cell r="E274">
            <v>40011</v>
          </cell>
          <cell r="F274">
            <v>8646.5</v>
          </cell>
          <cell r="G274" t="str">
            <v>DISTRIBUCION CD A</v>
          </cell>
          <cell r="H274" t="str">
            <v>Enrique Alberto  Jordan Barahona</v>
          </cell>
        </row>
        <row r="274">
          <cell r="J274">
            <v>32815</v>
          </cell>
          <cell r="K274" t="str">
            <v>SAN PEDRO SULA-SEMANAL SAN FERNANDO</v>
          </cell>
          <cell r="L274" t="str">
            <v>M</v>
          </cell>
        </row>
        <row r="274">
          <cell r="N274" t="str">
            <v>1804-1989-06785</v>
          </cell>
        </row>
        <row r="274">
          <cell r="Q274" t="str">
            <v>300-05-21</v>
          </cell>
          <cell r="R274">
            <v>444</v>
          </cell>
          <cell r="S274">
            <v>11</v>
          </cell>
        </row>
        <row r="275">
          <cell r="B275">
            <v>546</v>
          </cell>
          <cell r="C275" t="str">
            <v>Milady Yaneth Duran  Espinoza</v>
          </cell>
          <cell r="D275" t="str">
            <v>Cajera General</v>
          </cell>
          <cell r="E275">
            <v>40061</v>
          </cell>
          <cell r="F275">
            <v>19100</v>
          </cell>
          <cell r="G275" t="str">
            <v>CONTABILIDAD</v>
          </cell>
          <cell r="H275" t="str">
            <v>Cesar Leonel Enamorado  Orellana</v>
          </cell>
        </row>
        <row r="275">
          <cell r="J275">
            <v>28926</v>
          </cell>
          <cell r="K275" t="str">
            <v>TEGUCIGALPA MIRAFLORES -ADMINISTRACION</v>
          </cell>
          <cell r="L275" t="str">
            <v>F</v>
          </cell>
        </row>
        <row r="275">
          <cell r="N275" t="str">
            <v>0801-1979-11043</v>
          </cell>
        </row>
        <row r="275">
          <cell r="Q275" t="str">
            <v>300-02-03</v>
          </cell>
          <cell r="R275">
            <v>445</v>
          </cell>
          <cell r="S275">
            <v>3</v>
          </cell>
        </row>
        <row r="276">
          <cell r="B276">
            <v>551</v>
          </cell>
          <cell r="C276" t="str">
            <v>Leybi Lily Hernández  Gomez</v>
          </cell>
          <cell r="D276" t="str">
            <v>Vendedor Junior</v>
          </cell>
          <cell r="E276">
            <v>40077</v>
          </cell>
          <cell r="F276">
            <v>233.33</v>
          </cell>
          <cell r="G276" t="str">
            <v>ELECTRO</v>
          </cell>
          <cell r="H276" t="str">
            <v>Gina Maria  Aguirre Lanza</v>
          </cell>
        </row>
        <row r="276">
          <cell r="J276">
            <v>30733</v>
          </cell>
          <cell r="K276" t="str">
            <v>SAN PEDRO SULA SAN FERNANDO-COMISIONES SEMANAL</v>
          </cell>
          <cell r="L276" t="str">
            <v>F</v>
          </cell>
        </row>
        <row r="276">
          <cell r="N276" t="str">
            <v>0512-1984-00310</v>
          </cell>
        </row>
        <row r="276">
          <cell r="Q276" t="str">
            <v>200-01-11</v>
          </cell>
          <cell r="R276">
            <v>446</v>
          </cell>
          <cell r="S276">
            <v>2</v>
          </cell>
        </row>
        <row r="277">
          <cell r="B277">
            <v>552</v>
          </cell>
          <cell r="C277" t="str">
            <v>Eustacio  Garmendia</v>
          </cell>
          <cell r="D277" t="str">
            <v>Guardia de Residencia</v>
          </cell>
          <cell r="E277">
            <v>40098</v>
          </cell>
          <cell r="F277">
            <v>11395</v>
          </cell>
          <cell r="G277" t="str">
            <v>SEGURIDAD RESIDENCIA</v>
          </cell>
          <cell r="H277" t="str">
            <v>Celan Rodriguez  Sanchez</v>
          </cell>
        </row>
        <row r="277">
          <cell r="J277">
            <v>23098</v>
          </cell>
          <cell r="K277" t="str">
            <v>SAN PEDRO SULA-ADMINISTRACION</v>
          </cell>
          <cell r="L277" t="str">
            <v>M</v>
          </cell>
        </row>
        <row r="277">
          <cell r="N277" t="str">
            <v>1806-1981-00017</v>
          </cell>
        </row>
        <row r="277">
          <cell r="Q277" t="str">
            <v>100-01-07</v>
          </cell>
          <cell r="R277">
            <v>447</v>
          </cell>
          <cell r="S277">
            <v>3</v>
          </cell>
        </row>
        <row r="278">
          <cell r="B278">
            <v>553</v>
          </cell>
          <cell r="C278" t="str">
            <v>Evelio Villeda  Giron</v>
          </cell>
          <cell r="D278" t="str">
            <v>Motorista</v>
          </cell>
          <cell r="E278">
            <v>40098</v>
          </cell>
          <cell r="F278">
            <v>9000</v>
          </cell>
          <cell r="G278" t="str">
            <v>TRANSPORTE CD</v>
          </cell>
          <cell r="H278" t="str">
            <v>Raul Antonio Sanchez  Castellanos</v>
          </cell>
        </row>
        <row r="278">
          <cell r="J278">
            <v>23414</v>
          </cell>
          <cell r="K278" t="str">
            <v>SAN PEDRO SULA-SEMANAL SAN FERNANDO</v>
          </cell>
          <cell r="L278" t="str">
            <v>M</v>
          </cell>
        </row>
        <row r="278">
          <cell r="N278" t="str">
            <v>0501-1964-01054</v>
          </cell>
        </row>
        <row r="278">
          <cell r="Q278" t="str">
            <v>300-05-22</v>
          </cell>
          <cell r="R278">
            <v>452</v>
          </cell>
          <cell r="S278">
            <v>2</v>
          </cell>
        </row>
        <row r="279">
          <cell r="B279">
            <v>554</v>
          </cell>
          <cell r="C279" t="str">
            <v>Edwin Maximino Herrera  Rodriguez</v>
          </cell>
          <cell r="D279" t="str">
            <v>Jefe de Recepciones e Inventarios</v>
          </cell>
          <cell r="E279">
            <v>40098</v>
          </cell>
          <cell r="F279">
            <v>14000</v>
          </cell>
          <cell r="G279" t="str">
            <v>DISTRIBUCION CD A</v>
          </cell>
        </row>
        <row r="279">
          <cell r="J279">
            <v>30084</v>
          </cell>
          <cell r="K279" t="str">
            <v>SAN PEDRO SULA-ADMINISTRACION</v>
          </cell>
          <cell r="L279" t="str">
            <v>M</v>
          </cell>
        </row>
        <row r="279">
          <cell r="N279" t="str">
            <v>1406-1982-00061</v>
          </cell>
        </row>
        <row r="279">
          <cell r="Q279" t="str">
            <v>300-05-21</v>
          </cell>
          <cell r="R279">
            <v>457</v>
          </cell>
          <cell r="S279">
            <v>5</v>
          </cell>
        </row>
        <row r="280">
          <cell r="B280">
            <v>557</v>
          </cell>
          <cell r="C280" t="str">
            <v>Karen Nohelia Romero  Aquino</v>
          </cell>
          <cell r="D280" t="str">
            <v>Jefe de Division PDV'S</v>
          </cell>
          <cell r="E280">
            <v>40148</v>
          </cell>
          <cell r="F280">
            <v>20140</v>
          </cell>
          <cell r="G280" t="str">
            <v>PUNTOS DE VENTA</v>
          </cell>
          <cell r="H280" t="str">
            <v>Elsy Nohemy Aguilera Ortez</v>
          </cell>
        </row>
        <row r="280">
          <cell r="J280">
            <v>30464</v>
          </cell>
          <cell r="K280" t="str">
            <v>SAN PEDRO SULA-ADMINISTRACION</v>
          </cell>
          <cell r="L280" t="str">
            <v>F</v>
          </cell>
        </row>
        <row r="280">
          <cell r="N280" t="str">
            <v>0501-1983-10240</v>
          </cell>
        </row>
        <row r="280">
          <cell r="Q280" t="str">
            <v>200-01-13</v>
          </cell>
          <cell r="R280">
            <v>461</v>
          </cell>
          <cell r="S280">
            <v>5</v>
          </cell>
        </row>
        <row r="281">
          <cell r="B281">
            <v>558</v>
          </cell>
          <cell r="C281" t="str">
            <v>Yadira Elizabeth Velasquez  Quintanilla</v>
          </cell>
          <cell r="D281" t="str">
            <v>Asistente de Compras</v>
          </cell>
          <cell r="E281">
            <v>40156</v>
          </cell>
          <cell r="F281">
            <v>14000</v>
          </cell>
          <cell r="G281" t="str">
            <v>COMERCIAL</v>
          </cell>
        </row>
        <row r="281">
          <cell r="J281">
            <v>28409</v>
          </cell>
          <cell r="K281" t="str">
            <v>SAN PEDRO SULA-ADMINISTRACION</v>
          </cell>
          <cell r="L281" t="str">
            <v>F</v>
          </cell>
        </row>
        <row r="281">
          <cell r="N281" t="str">
            <v>1613-1977-01121</v>
          </cell>
        </row>
        <row r="281">
          <cell r="Q281" t="str">
            <v>200-01-03</v>
          </cell>
          <cell r="R281">
            <v>466</v>
          </cell>
          <cell r="S281">
            <v>10</v>
          </cell>
        </row>
        <row r="282">
          <cell r="B282">
            <v>565</v>
          </cell>
          <cell r="C282" t="str">
            <v>Wilson Daniel  Zepeda  Acosta</v>
          </cell>
          <cell r="D282" t="str">
            <v>Auditor Junior</v>
          </cell>
          <cell r="E282">
            <v>40189</v>
          </cell>
          <cell r="F282">
            <v>20150.02</v>
          </cell>
          <cell r="G282" t="str">
            <v>AUDITORIA</v>
          </cell>
        </row>
        <row r="282">
          <cell r="J282">
            <v>31364</v>
          </cell>
          <cell r="K282" t="str">
            <v>TEGUCIGALPA MIRAFLORES -ADMINISTRACION</v>
          </cell>
          <cell r="L282" t="str">
            <v>M</v>
          </cell>
        </row>
        <row r="282">
          <cell r="N282" t="str">
            <v>0801-1985-21844</v>
          </cell>
        </row>
        <row r="282">
          <cell r="Q282" t="str">
            <v>100-02-03</v>
          </cell>
          <cell r="R282">
            <v>470</v>
          </cell>
          <cell r="S282">
            <v>11</v>
          </cell>
        </row>
        <row r="283">
          <cell r="B283">
            <v>566</v>
          </cell>
          <cell r="C283" t="str">
            <v>Digna Suyapa Escobar  Enamorado</v>
          </cell>
          <cell r="D283" t="str">
            <v>Supervisora de Puntos de Venta</v>
          </cell>
          <cell r="E283">
            <v>40190</v>
          </cell>
          <cell r="F283">
            <v>13104.25</v>
          </cell>
          <cell r="G283" t="str">
            <v>PUNTOS DE VENTA</v>
          </cell>
          <cell r="H283" t="str">
            <v>Karen Nohelia Romero  Aquino</v>
          </cell>
        </row>
        <row r="283">
          <cell r="J283">
            <v>33364</v>
          </cell>
          <cell r="K283" t="str">
            <v>SAN PEDRO SULA-ADMINISTRACION</v>
          </cell>
          <cell r="L283" t="str">
            <v>F</v>
          </cell>
        </row>
        <row r="283">
          <cell r="N283" t="str">
            <v>0501-1991-03971</v>
          </cell>
        </row>
        <row r="283">
          <cell r="Q283" t="str">
            <v>200-01-13</v>
          </cell>
          <cell r="R283">
            <v>472</v>
          </cell>
          <cell r="S283">
            <v>5</v>
          </cell>
        </row>
        <row r="284">
          <cell r="B284">
            <v>574</v>
          </cell>
          <cell r="C284" t="str">
            <v>Pablo Cecilio  Zelaya   ZELAYA</v>
          </cell>
          <cell r="D284" t="str">
            <v>Etiquetador</v>
          </cell>
          <cell r="E284">
            <v>40196</v>
          </cell>
          <cell r="F284">
            <v>8646.5</v>
          </cell>
          <cell r="G284" t="str">
            <v>HOGAR</v>
          </cell>
          <cell r="H284" t="str">
            <v>Melvin  Alexander  Nunez  Lopez</v>
          </cell>
        </row>
        <row r="284">
          <cell r="J284">
            <v>32274</v>
          </cell>
          <cell r="K284" t="str">
            <v>TEGUCIGALPA MIRAFLORES-SEMANAL</v>
          </cell>
          <cell r="L284" t="str">
            <v>M</v>
          </cell>
        </row>
        <row r="284">
          <cell r="N284" t="str">
            <v>1509-1988-00119</v>
          </cell>
        </row>
        <row r="284">
          <cell r="Q284" t="str">
            <v>200-02-10</v>
          </cell>
          <cell r="R284">
            <v>473</v>
          </cell>
          <cell r="S284">
            <v>5</v>
          </cell>
        </row>
        <row r="285">
          <cell r="B285">
            <v>577</v>
          </cell>
          <cell r="C285" t="str">
            <v>Karla Gabriela Escobar Izaguirre</v>
          </cell>
          <cell r="D285" t="str">
            <v>Asistente de Mercadeo</v>
          </cell>
          <cell r="E285">
            <v>40204</v>
          </cell>
          <cell r="F285">
            <v>12000</v>
          </cell>
          <cell r="G285" t="str">
            <v>MERCADEO</v>
          </cell>
          <cell r="H285" t="str">
            <v>Siria Iveth Lopez Andino</v>
          </cell>
        </row>
        <row r="285">
          <cell r="J285">
            <v>33348</v>
          </cell>
          <cell r="K285" t="str">
            <v>SAN PEDRO SULA-ADMINISTRACION</v>
          </cell>
          <cell r="L285" t="str">
            <v>F</v>
          </cell>
        </row>
        <row r="285">
          <cell r="N285" t="str">
            <v>0501-1991-04136</v>
          </cell>
        </row>
        <row r="285">
          <cell r="Q285" t="str">
            <v>200-01-02</v>
          </cell>
          <cell r="R285">
            <v>474</v>
          </cell>
          <cell r="S285">
            <v>4</v>
          </cell>
        </row>
        <row r="286">
          <cell r="B286">
            <v>578</v>
          </cell>
          <cell r="C286" t="str">
            <v>Claudia Edith   Paz Flores</v>
          </cell>
          <cell r="D286" t="str">
            <v>Auxiliar de Contabilidad</v>
          </cell>
          <cell r="E286">
            <v>40204</v>
          </cell>
          <cell r="F286">
            <v>10000</v>
          </cell>
          <cell r="G286" t="str">
            <v>CONTABILIDAD</v>
          </cell>
          <cell r="H286" t="str">
            <v>Sady Alexis Aguilar Trejo</v>
          </cell>
        </row>
        <row r="286">
          <cell r="J286">
            <v>33247</v>
          </cell>
          <cell r="K286" t="str">
            <v>SAN PEDRO SULA-ADMINISTRACION</v>
          </cell>
          <cell r="L286" t="str">
            <v>F</v>
          </cell>
        </row>
        <row r="286">
          <cell r="N286" t="str">
            <v>0508-1991-00066</v>
          </cell>
        </row>
        <row r="286">
          <cell r="Q286" t="str">
            <v>300-01-03</v>
          </cell>
          <cell r="R286">
            <v>476</v>
          </cell>
          <cell r="S286">
            <v>1</v>
          </cell>
        </row>
        <row r="287">
          <cell r="B287">
            <v>580</v>
          </cell>
          <cell r="C287" t="str">
            <v>Carlos Eduardo Figueroa  acosta</v>
          </cell>
          <cell r="D287" t="str">
            <v>Surtidor</v>
          </cell>
          <cell r="E287">
            <v>40210</v>
          </cell>
          <cell r="F287">
            <v>8646.5</v>
          </cell>
          <cell r="G287" t="str">
            <v>SUMINISTROS MIRAFLORES</v>
          </cell>
          <cell r="H287" t="str">
            <v>Joel  David Espinoza Carballo</v>
          </cell>
        </row>
        <row r="287">
          <cell r="J287">
            <v>32209</v>
          </cell>
          <cell r="K287" t="str">
            <v>TEGUCIGALPA MIRAFLORES-SEMANAL</v>
          </cell>
          <cell r="L287" t="str">
            <v>M</v>
          </cell>
        </row>
        <row r="287">
          <cell r="N287" t="str">
            <v>0801-1988-07028</v>
          </cell>
        </row>
        <row r="287">
          <cell r="Q287" t="str">
            <v>300-02-13</v>
          </cell>
          <cell r="R287">
            <v>478</v>
          </cell>
          <cell r="S287">
            <v>3</v>
          </cell>
        </row>
        <row r="288">
          <cell r="B288">
            <v>581</v>
          </cell>
          <cell r="C288" t="str">
            <v>Miguel Alexander Rodas  Ponce</v>
          </cell>
          <cell r="D288" t="str">
            <v>Asistente de Mantenimiento</v>
          </cell>
          <cell r="E288">
            <v>40210</v>
          </cell>
          <cell r="F288">
            <v>8904</v>
          </cell>
          <cell r="G288" t="str">
            <v>MANTENIMIENTO</v>
          </cell>
          <cell r="H288" t="str">
            <v>Williams Antonio Perlas  Perlas</v>
          </cell>
        </row>
        <row r="288">
          <cell r="J288">
            <v>31360</v>
          </cell>
          <cell r="K288" t="str">
            <v>TEGUCIGALPA MIRAFLORES-SEMANAL</v>
          </cell>
          <cell r="L288" t="str">
            <v>M</v>
          </cell>
        </row>
        <row r="288">
          <cell r="N288" t="str">
            <v>0801-1986-00445</v>
          </cell>
        </row>
        <row r="288">
          <cell r="Q288" t="str">
            <v>300-02-08</v>
          </cell>
          <cell r="R288">
            <v>483</v>
          </cell>
          <cell r="S288">
            <v>11</v>
          </cell>
        </row>
        <row r="289">
          <cell r="B289">
            <v>584</v>
          </cell>
          <cell r="C289" t="str">
            <v>Pedro Luis Mendez  VILLAGRA</v>
          </cell>
          <cell r="D289" t="str">
            <v>Auxiliar de Logística</v>
          </cell>
          <cell r="E289">
            <v>40210</v>
          </cell>
          <cell r="F289">
            <v>8646.5</v>
          </cell>
          <cell r="G289" t="str">
            <v>INVENTARIO METROMALL</v>
          </cell>
          <cell r="H289" t="str">
            <v>David  Edgardo  Rodriguez  Pineda</v>
          </cell>
        </row>
        <row r="289">
          <cell r="J289">
            <v>32069</v>
          </cell>
          <cell r="K289" t="str">
            <v>TEGUCIGALPA METROMALL-SEMANAL</v>
          </cell>
          <cell r="L289" t="str">
            <v>M</v>
          </cell>
        </row>
        <row r="289">
          <cell r="N289" t="str">
            <v>0601-1987-03377</v>
          </cell>
        </row>
        <row r="289">
          <cell r="Q289" t="str">
            <v>300-03-11</v>
          </cell>
          <cell r="R289">
            <v>484</v>
          </cell>
          <cell r="S289">
            <v>10</v>
          </cell>
        </row>
        <row r="290">
          <cell r="B290">
            <v>586</v>
          </cell>
          <cell r="C290" t="str">
            <v>Elena Elizabeth Faraj  Pumpo</v>
          </cell>
          <cell r="D290" t="str">
            <v>Gerente de Categoria</v>
          </cell>
          <cell r="E290">
            <v>40211</v>
          </cell>
          <cell r="F290">
            <v>44000</v>
          </cell>
          <cell r="G290" t="str">
            <v>COMPRAS</v>
          </cell>
        </row>
        <row r="290">
          <cell r="J290">
            <v>32199</v>
          </cell>
          <cell r="K290" t="str">
            <v>SAN PEDRO SULA-ADMINISTRACION</v>
          </cell>
          <cell r="L290" t="str">
            <v>F</v>
          </cell>
        </row>
        <row r="290">
          <cell r="N290" t="str">
            <v>0501-1988-02271</v>
          </cell>
        </row>
        <row r="290">
          <cell r="Q290" t="str">
            <v>300-01-06</v>
          </cell>
          <cell r="R290">
            <v>485</v>
          </cell>
          <cell r="S290">
            <v>2</v>
          </cell>
        </row>
        <row r="291">
          <cell r="B291">
            <v>587</v>
          </cell>
          <cell r="C291" t="str">
            <v>Victor Eduardo Navarrete  Banegas</v>
          </cell>
          <cell r="D291" t="str">
            <v>Auditor Junior</v>
          </cell>
          <cell r="E291">
            <v>40215</v>
          </cell>
          <cell r="F291">
            <v>20150.02</v>
          </cell>
          <cell r="G291" t="str">
            <v>AUDITORIA</v>
          </cell>
        </row>
        <row r="291">
          <cell r="J291">
            <v>30499</v>
          </cell>
          <cell r="K291" t="str">
            <v>TEGUCIGALPA MIRAFLORES -ADMINISTRACION</v>
          </cell>
          <cell r="L291" t="str">
            <v>M</v>
          </cell>
        </row>
        <row r="291">
          <cell r="N291" t="str">
            <v>0801-1983-04788</v>
          </cell>
        </row>
        <row r="291">
          <cell r="Q291" t="str">
            <v>100-02-03</v>
          </cell>
          <cell r="R291">
            <v>489</v>
          </cell>
          <cell r="S291">
            <v>7</v>
          </cell>
        </row>
        <row r="292">
          <cell r="B292">
            <v>588</v>
          </cell>
          <cell r="C292" t="str">
            <v>Melida Graciela Amaya  Bronfield</v>
          </cell>
          <cell r="D292" t="str">
            <v>Auxiliar de Sala Hogar</v>
          </cell>
          <cell r="E292">
            <v>40217</v>
          </cell>
          <cell r="F292">
            <v>8646.5</v>
          </cell>
          <cell r="G292" t="str">
            <v>HOGAR</v>
          </cell>
          <cell r="H292" t="str">
            <v>Ana Ruth Erazo Urquia</v>
          </cell>
        </row>
        <row r="292">
          <cell r="J292">
            <v>32990</v>
          </cell>
          <cell r="K292" t="str">
            <v>SAN PEDRO SULA-SEMANAL SAN FERNANDO</v>
          </cell>
          <cell r="L292" t="str">
            <v>F</v>
          </cell>
        </row>
        <row r="292">
          <cell r="N292" t="str">
            <v>0501-1990-05304</v>
          </cell>
        </row>
        <row r="292">
          <cell r="Q292" t="str">
            <v>200-01-10</v>
          </cell>
          <cell r="R292">
            <v>491</v>
          </cell>
          <cell r="S292">
            <v>4</v>
          </cell>
        </row>
        <row r="293">
          <cell r="B293">
            <v>591</v>
          </cell>
          <cell r="C293" t="str">
            <v>Darwin Antonio Flores  PINEL</v>
          </cell>
          <cell r="D293" t="str">
            <v>Coordinador Muelle Tienda</v>
          </cell>
          <cell r="E293">
            <v>40217</v>
          </cell>
          <cell r="F293">
            <v>9500</v>
          </cell>
          <cell r="G293" t="str">
            <v>TIENDA SUPERSTORE SPS</v>
          </cell>
          <cell r="H293" t="str">
            <v>Elsy Nohemy Aguilera Ortez</v>
          </cell>
        </row>
        <row r="293">
          <cell r="J293">
            <v>33698</v>
          </cell>
          <cell r="K293" t="str">
            <v>SAN PEDRO SULA-ADMINISTRACION</v>
          </cell>
          <cell r="L293" t="str">
            <v>M</v>
          </cell>
        </row>
        <row r="293">
          <cell r="N293" t="str">
            <v>0501-1992-04575</v>
          </cell>
        </row>
        <row r="293">
          <cell r="Q293" t="str">
            <v>200-01-09</v>
          </cell>
          <cell r="R293">
            <v>492</v>
          </cell>
          <cell r="S293">
            <v>4</v>
          </cell>
        </row>
        <row r="294">
          <cell r="B294">
            <v>592</v>
          </cell>
          <cell r="C294" t="str">
            <v>Karla Patricia Molina  Alfaro</v>
          </cell>
          <cell r="D294" t="str">
            <v>Cajera</v>
          </cell>
          <cell r="E294">
            <v>40217</v>
          </cell>
          <cell r="F294">
            <v>9000</v>
          </cell>
          <cell r="G294" t="str">
            <v>PUNTOS DE VENTA</v>
          </cell>
          <cell r="H294" t="str">
            <v>Cindy Aracely  López  Gomez</v>
          </cell>
        </row>
        <row r="294">
          <cell r="J294">
            <v>32479</v>
          </cell>
          <cell r="K294" t="str">
            <v>SAN PEDRO SULA -SEMANAL PEDREGAL</v>
          </cell>
          <cell r="L294" t="str">
            <v>F</v>
          </cell>
        </row>
        <row r="294">
          <cell r="N294" t="str">
            <v>1803-1988-00737</v>
          </cell>
        </row>
        <row r="294">
          <cell r="Q294" t="str">
            <v>200-04-13</v>
          </cell>
          <cell r="R294">
            <v>493</v>
          </cell>
          <cell r="S294">
            <v>12</v>
          </cell>
        </row>
        <row r="295">
          <cell r="B295">
            <v>593</v>
          </cell>
          <cell r="C295" t="str">
            <v>Juan Ramon Aguilar  RODRIGUEZ</v>
          </cell>
          <cell r="D295" t="str">
            <v>Surtidor</v>
          </cell>
          <cell r="E295">
            <v>40217</v>
          </cell>
          <cell r="F295">
            <v>8646.5</v>
          </cell>
          <cell r="G295" t="str">
            <v>SUMINISTROS MIRAFLORES</v>
          </cell>
          <cell r="H295" t="str">
            <v>Joel  David Espinoza Carballo</v>
          </cell>
        </row>
        <row r="295">
          <cell r="J295">
            <v>31994</v>
          </cell>
          <cell r="K295" t="str">
            <v>TEGUCIGALPA MIRAFLORES-SEMANAL</v>
          </cell>
          <cell r="L295" t="str">
            <v>M</v>
          </cell>
        </row>
        <row r="295">
          <cell r="N295" t="str">
            <v>0608-1987-00016</v>
          </cell>
        </row>
        <row r="295">
          <cell r="Q295" t="str">
            <v>300-02-13</v>
          </cell>
          <cell r="R295">
            <v>496</v>
          </cell>
          <cell r="S295">
            <v>8</v>
          </cell>
        </row>
        <row r="296">
          <cell r="B296">
            <v>594</v>
          </cell>
          <cell r="C296" t="str">
            <v>Marco Tulio Cardona  Rivera</v>
          </cell>
          <cell r="D296" t="str">
            <v>Surtidor</v>
          </cell>
          <cell r="E296">
            <v>40217</v>
          </cell>
          <cell r="F296">
            <v>8646.5</v>
          </cell>
          <cell r="G296" t="str">
            <v>SUMINISTROS PEDREGAL</v>
          </cell>
          <cell r="H296" t="str">
            <v>Pedro Luis Alvarez  Castillo</v>
          </cell>
        </row>
        <row r="296">
          <cell r="J296">
            <v>33089</v>
          </cell>
          <cell r="K296" t="str">
            <v>SAN PEDRO SULA -SEMANAL PEDREGAL</v>
          </cell>
          <cell r="L296" t="str">
            <v>M</v>
          </cell>
        </row>
        <row r="296">
          <cell r="N296" t="str">
            <v>1606-1990-00312</v>
          </cell>
        </row>
        <row r="296">
          <cell r="Q296" t="str">
            <v>300-04-13</v>
          </cell>
          <cell r="R296">
            <v>498</v>
          </cell>
          <cell r="S296">
            <v>8</v>
          </cell>
        </row>
        <row r="297">
          <cell r="B297">
            <v>595</v>
          </cell>
          <cell r="C297" t="str">
            <v>Erik  Rivera   Garcia</v>
          </cell>
          <cell r="D297" t="str">
            <v>Operador de Montacarga</v>
          </cell>
          <cell r="E297">
            <v>40217</v>
          </cell>
          <cell r="F297">
            <v>9000</v>
          </cell>
          <cell r="G297" t="str">
            <v>RECEPCION CD A</v>
          </cell>
          <cell r="H297" t="str">
            <v>Jose Alexis Izaguirre  Lopez</v>
          </cell>
        </row>
        <row r="297">
          <cell r="J297">
            <v>29832</v>
          </cell>
          <cell r="K297" t="str">
            <v>SAN PEDRO SULA-SEMANAL SAN FERNANDO</v>
          </cell>
          <cell r="L297" t="str">
            <v>M</v>
          </cell>
        </row>
        <row r="297">
          <cell r="N297" t="str">
            <v>1606-1981-00554</v>
          </cell>
        </row>
        <row r="297">
          <cell r="Q297" t="str">
            <v>300-05-25</v>
          </cell>
          <cell r="R297">
            <v>499</v>
          </cell>
          <cell r="S297">
            <v>9</v>
          </cell>
        </row>
        <row r="298">
          <cell r="B298">
            <v>600</v>
          </cell>
          <cell r="C298" t="str">
            <v>Olbin Bladimir Blanco  Rubio</v>
          </cell>
          <cell r="D298" t="str">
            <v>Auxiliar de Logística</v>
          </cell>
          <cell r="E298">
            <v>40217</v>
          </cell>
          <cell r="F298">
            <v>8646.5</v>
          </cell>
          <cell r="G298" t="str">
            <v>INVENTARIOS MIRAFLORES</v>
          </cell>
          <cell r="H298" t="str">
            <v>Melvin Eliodoro Hernandez</v>
          </cell>
        </row>
        <row r="298">
          <cell r="J298">
            <v>30896</v>
          </cell>
          <cell r="K298" t="str">
            <v>TEGUCIGALPA MIRAFLORES-SEMANAL</v>
          </cell>
          <cell r="L298" t="str">
            <v>M</v>
          </cell>
        </row>
        <row r="298">
          <cell r="N298" t="str">
            <v>1701-1984-04261</v>
          </cell>
        </row>
        <row r="298">
          <cell r="Q298" t="str">
            <v>300-02-11</v>
          </cell>
          <cell r="R298">
            <v>502</v>
          </cell>
          <cell r="S298">
            <v>8</v>
          </cell>
        </row>
        <row r="299">
          <cell r="B299">
            <v>604</v>
          </cell>
          <cell r="C299" t="str">
            <v>Ludy Eunice Mejía   Almendarez</v>
          </cell>
          <cell r="D299" t="str">
            <v>Auxiliar de Sala Hogar</v>
          </cell>
          <cell r="E299">
            <v>40217</v>
          </cell>
          <cell r="F299">
            <v>8646.5</v>
          </cell>
          <cell r="G299" t="str">
            <v>HOGAR</v>
          </cell>
          <cell r="H299" t="str">
            <v>Ana Ruth Erazo Urquia</v>
          </cell>
        </row>
        <row r="299">
          <cell r="J299">
            <v>33141</v>
          </cell>
          <cell r="K299" t="str">
            <v>SAN PEDRO SULA-SEMANAL SAN FERNANDO</v>
          </cell>
          <cell r="L299" t="str">
            <v>F</v>
          </cell>
        </row>
        <row r="299">
          <cell r="N299" t="str">
            <v>0501-1990-10266</v>
          </cell>
        </row>
        <row r="299">
          <cell r="Q299" t="str">
            <v>200-01-10</v>
          </cell>
          <cell r="R299">
            <v>509</v>
          </cell>
          <cell r="S299">
            <v>9</v>
          </cell>
        </row>
        <row r="300">
          <cell r="B300">
            <v>606</v>
          </cell>
          <cell r="C300" t="str">
            <v>Nicasio Izaguirre  Herrera</v>
          </cell>
          <cell r="D300" t="str">
            <v>Oficial de Seguridad</v>
          </cell>
          <cell r="E300">
            <v>40218</v>
          </cell>
          <cell r="F300">
            <v>8646.5</v>
          </cell>
          <cell r="G300" t="str">
            <v>SEGURIDAD METROMALL</v>
          </cell>
          <cell r="H300" t="str">
            <v>Juan Angel Reyes  Reyes</v>
          </cell>
        </row>
        <row r="300">
          <cell r="J300">
            <v>29112</v>
          </cell>
          <cell r="K300" t="str">
            <v>TEGUCIGALPA METROMALL-SEMANAL</v>
          </cell>
          <cell r="L300" t="str">
            <v>M</v>
          </cell>
        </row>
        <row r="300">
          <cell r="N300" t="str">
            <v>0707-1979-00276</v>
          </cell>
        </row>
        <row r="300">
          <cell r="Q300" t="str">
            <v>100-03-01</v>
          </cell>
          <cell r="R300">
            <v>512</v>
          </cell>
          <cell r="S300">
            <v>9</v>
          </cell>
        </row>
        <row r="301">
          <cell r="B301">
            <v>608</v>
          </cell>
          <cell r="C301" t="str">
            <v>Richer Wuilians Villeda Rios</v>
          </cell>
          <cell r="D301" t="str">
            <v>Motorista de Patrulla</v>
          </cell>
          <cell r="E301">
            <v>40224</v>
          </cell>
          <cell r="F301">
            <v>8646.5</v>
          </cell>
          <cell r="G301" t="str">
            <v>SEGURIDAD EJECUTIVOS</v>
          </cell>
          <cell r="H301" t="str">
            <v>Celan Rodriguez  Sanchez</v>
          </cell>
        </row>
        <row r="301">
          <cell r="J301">
            <v>28748</v>
          </cell>
          <cell r="K301" t="str">
            <v>SAN PEDRO SULA-SEMANAL SAN FERNANDO</v>
          </cell>
          <cell r="L301" t="str">
            <v>M</v>
          </cell>
        </row>
        <row r="301">
          <cell r="N301" t="str">
            <v>1623-1978-00674</v>
          </cell>
        </row>
        <row r="301">
          <cell r="Q301" t="str">
            <v>100-01-05</v>
          </cell>
          <cell r="R301">
            <v>515</v>
          </cell>
          <cell r="S301">
            <v>9</v>
          </cell>
        </row>
        <row r="302">
          <cell r="B302">
            <v>611</v>
          </cell>
          <cell r="C302" t="str">
            <v>Cristobal Adalid  Alvarado  Matute</v>
          </cell>
          <cell r="D302" t="str">
            <v>Asistente de Mantenimiento</v>
          </cell>
          <cell r="E302">
            <v>40225</v>
          </cell>
          <cell r="F302">
            <v>8904</v>
          </cell>
          <cell r="G302" t="str">
            <v>MANTENIMIENTO</v>
          </cell>
          <cell r="H302" t="str">
            <v>Williams Antonio Perlas  Perlas</v>
          </cell>
        </row>
        <row r="302">
          <cell r="J302">
            <v>31678</v>
          </cell>
          <cell r="K302" t="str">
            <v>TEGUCIGALPA MIRAFLORES-SEMANAL</v>
          </cell>
          <cell r="L302" t="str">
            <v>M</v>
          </cell>
        </row>
        <row r="302">
          <cell r="N302" t="str">
            <v>0801-1986-16311</v>
          </cell>
        </row>
        <row r="302">
          <cell r="Q302" t="str">
            <v>300-02-08</v>
          </cell>
          <cell r="R302">
            <v>522</v>
          </cell>
          <cell r="S302">
            <v>9</v>
          </cell>
        </row>
        <row r="303">
          <cell r="B303">
            <v>612</v>
          </cell>
          <cell r="C303" t="str">
            <v>Leonardo Enrique Hernández   Barrera</v>
          </cell>
          <cell r="D303" t="str">
            <v>Surtidor</v>
          </cell>
          <cell r="E303">
            <v>40227</v>
          </cell>
          <cell r="F303">
            <v>8646.5</v>
          </cell>
          <cell r="G303" t="str">
            <v>SUMINISTROS</v>
          </cell>
          <cell r="H303" t="str">
            <v>Carlos Arturo Gutierrez Cuvas</v>
          </cell>
        </row>
        <row r="303">
          <cell r="J303">
            <v>33545</v>
          </cell>
          <cell r="K303" t="str">
            <v>SAN PEDRO SULA-SEMANAL SAN FERNANDO</v>
          </cell>
          <cell r="L303" t="str">
            <v>M</v>
          </cell>
        </row>
        <row r="303">
          <cell r="N303" t="str">
            <v>0501-1991-10686</v>
          </cell>
        </row>
        <row r="303">
          <cell r="Q303" t="str">
            <v>300-01-13</v>
          </cell>
          <cell r="R303">
            <v>531</v>
          </cell>
          <cell r="S303">
            <v>11</v>
          </cell>
        </row>
        <row r="304">
          <cell r="B304">
            <v>615</v>
          </cell>
          <cell r="C304" t="str">
            <v>Jose Francisco Mejia  Tercero</v>
          </cell>
          <cell r="D304" t="str">
            <v>Etiquetador</v>
          </cell>
          <cell r="E304">
            <v>40231</v>
          </cell>
          <cell r="F304">
            <v>8646.5</v>
          </cell>
          <cell r="G304" t="str">
            <v>HOGAR</v>
          </cell>
          <cell r="H304" t="str">
            <v>Eder Alberto  Escalante  Lopez</v>
          </cell>
        </row>
        <row r="304">
          <cell r="J304">
            <v>32007</v>
          </cell>
          <cell r="K304" t="str">
            <v>TEGUCIGALPA METROMALL-SEMANAL</v>
          </cell>
          <cell r="L304" t="str">
            <v>M</v>
          </cell>
        </row>
        <row r="304">
          <cell r="N304" t="str">
            <v>0801-1987-03399</v>
          </cell>
        </row>
        <row r="304">
          <cell r="Q304" t="str">
            <v>200-03-10</v>
          </cell>
          <cell r="R304">
            <v>537</v>
          </cell>
          <cell r="S304">
            <v>8</v>
          </cell>
        </row>
        <row r="305">
          <cell r="B305">
            <v>616</v>
          </cell>
          <cell r="C305" t="str">
            <v>Francisco Javier Lopez  López</v>
          </cell>
          <cell r="D305" t="str">
            <v>Surtidor</v>
          </cell>
          <cell r="E305">
            <v>40231</v>
          </cell>
          <cell r="F305">
            <v>8646.5</v>
          </cell>
          <cell r="G305" t="str">
            <v>SUMINISTROS MIRAFLORES</v>
          </cell>
          <cell r="H305" t="str">
            <v>Joel  David Espinoza Carballo</v>
          </cell>
        </row>
        <row r="305">
          <cell r="J305">
            <v>32153</v>
          </cell>
          <cell r="K305" t="str">
            <v>TEGUCIGALPA MIRAFLORES-SEMANAL</v>
          </cell>
          <cell r="L305" t="str">
            <v>M</v>
          </cell>
        </row>
        <row r="305">
          <cell r="N305" t="str">
            <v>0511-1988-00059</v>
          </cell>
        </row>
        <row r="305">
          <cell r="Q305" t="str">
            <v>300-02-13</v>
          </cell>
          <cell r="R305">
            <v>538</v>
          </cell>
          <cell r="S305">
            <v>1</v>
          </cell>
        </row>
        <row r="306">
          <cell r="B306">
            <v>623</v>
          </cell>
          <cell r="C306" t="str">
            <v>Nilson Baudilio Ramos  Carrasco</v>
          </cell>
          <cell r="D306" t="str">
            <v>Auxiliar de Logística</v>
          </cell>
          <cell r="E306">
            <v>40245</v>
          </cell>
          <cell r="F306">
            <v>8646.5</v>
          </cell>
          <cell r="G306" t="str">
            <v>INVENTARIOS MIRAFLORES</v>
          </cell>
          <cell r="H306" t="str">
            <v>Melvin Eliodoro Hernandez</v>
          </cell>
        </row>
        <row r="306">
          <cell r="J306">
            <v>32979</v>
          </cell>
          <cell r="K306" t="str">
            <v>TEGUCIGALPA MIRAFLORES-SEMANAL</v>
          </cell>
          <cell r="L306" t="str">
            <v>M</v>
          </cell>
        </row>
        <row r="306">
          <cell r="N306" t="str">
            <v>0703-1990-04070</v>
          </cell>
        </row>
        <row r="306">
          <cell r="Q306" t="str">
            <v>300-02-11</v>
          </cell>
          <cell r="R306">
            <v>546</v>
          </cell>
          <cell r="S306">
            <v>4</v>
          </cell>
        </row>
        <row r="307">
          <cell r="B307">
            <v>626</v>
          </cell>
          <cell r="C307" t="str">
            <v>Jorge Adalberto Martinez   Lopez</v>
          </cell>
          <cell r="D307" t="str">
            <v>Oficial de Seguridad</v>
          </cell>
          <cell r="E307">
            <v>40246</v>
          </cell>
          <cell r="F307">
            <v>8646.5</v>
          </cell>
          <cell r="G307" t="str">
            <v>SEGURIDAD INTERNA MIRAFLORES</v>
          </cell>
          <cell r="H307" t="str">
            <v>Juan Angel Reyes  Reyes</v>
          </cell>
        </row>
        <row r="307">
          <cell r="J307">
            <v>31011</v>
          </cell>
          <cell r="K307" t="str">
            <v>TEGUCIGALPA MIRAFLORES-SEMANAL</v>
          </cell>
          <cell r="L307" t="str">
            <v>M</v>
          </cell>
        </row>
        <row r="307">
          <cell r="N307" t="str">
            <v>1206-1984-00490</v>
          </cell>
        </row>
        <row r="307">
          <cell r="Q307" t="str">
            <v>100-02-02</v>
          </cell>
          <cell r="R307">
            <v>551</v>
          </cell>
          <cell r="S307">
            <v>11</v>
          </cell>
        </row>
        <row r="308">
          <cell r="B308">
            <v>629</v>
          </cell>
          <cell r="C308" t="str">
            <v>Santos Javier Martinez  SUAZO</v>
          </cell>
          <cell r="D308" t="str">
            <v>Cobrador</v>
          </cell>
          <cell r="E308">
            <v>40254</v>
          </cell>
          <cell r="F308">
            <v>233.45</v>
          </cell>
          <cell r="G308" t="str">
            <v>CREDITOS TEGUCIGALPA</v>
          </cell>
          <cell r="H308" t="str">
            <v>Malcon Renan Rivera Ordoñez</v>
          </cell>
        </row>
        <row r="308">
          <cell r="J308">
            <v>28689</v>
          </cell>
          <cell r="K308" t="str">
            <v>TEGUCIGALPA MIRAFLORES-COMISIONES SEMANAL</v>
          </cell>
          <cell r="L308" t="str">
            <v>M</v>
          </cell>
        </row>
        <row r="308">
          <cell r="N308" t="str">
            <v>0801-1978-05941</v>
          </cell>
        </row>
        <row r="308">
          <cell r="Q308" t="str">
            <v>200-02-07</v>
          </cell>
          <cell r="R308">
            <v>552</v>
          </cell>
          <cell r="S308">
            <v>7</v>
          </cell>
        </row>
        <row r="309">
          <cell r="B309">
            <v>632</v>
          </cell>
          <cell r="C309" t="str">
            <v>Isaias Edgardo  Escobar  Avila</v>
          </cell>
          <cell r="D309" t="str">
            <v>Surtidor</v>
          </cell>
          <cell r="E309">
            <v>40259</v>
          </cell>
          <cell r="F309">
            <v>8646.5</v>
          </cell>
          <cell r="G309" t="str">
            <v>SUMINISTROS MIRAFLORES</v>
          </cell>
          <cell r="H309" t="str">
            <v>Melvin Eliodoro Hernandez</v>
          </cell>
        </row>
        <row r="309">
          <cell r="J309">
            <v>33219</v>
          </cell>
          <cell r="K309" t="str">
            <v>TEGUCIGALPA MIRAFLORES-SEMANAL</v>
          </cell>
          <cell r="L309" t="str">
            <v>M</v>
          </cell>
        </row>
        <row r="309">
          <cell r="N309" t="str">
            <v>1809-1990-00459</v>
          </cell>
        </row>
        <row r="309">
          <cell r="Q309" t="str">
            <v>300-02-13</v>
          </cell>
          <cell r="R309">
            <v>553</v>
          </cell>
          <cell r="S309">
            <v>12</v>
          </cell>
        </row>
        <row r="310">
          <cell r="B310">
            <v>640</v>
          </cell>
          <cell r="C310" t="str">
            <v>Marvin Alfonso Brizuela Galvez</v>
          </cell>
          <cell r="D310" t="str">
            <v>Auditor Junior</v>
          </cell>
          <cell r="E310">
            <v>40295</v>
          </cell>
          <cell r="F310">
            <v>20150.02</v>
          </cell>
          <cell r="G310" t="str">
            <v>AUDITORIA</v>
          </cell>
          <cell r="H310" t="str">
            <v>Alex Bladimir Caballero  Rivera</v>
          </cell>
        </row>
        <row r="310">
          <cell r="J310">
            <v>29947</v>
          </cell>
          <cell r="K310" t="str">
            <v>SAN PEDRO SULA-ADMINISTRACION</v>
          </cell>
          <cell r="L310" t="str">
            <v>M</v>
          </cell>
          <cell r="M310" t="str">
            <v>Col. Satelite casa #27, I etapa, bloque #174   </v>
          </cell>
          <cell r="N310" t="str">
            <v>0601-1981-07766</v>
          </cell>
        </row>
        <row r="310">
          <cell r="Q310" t="str">
            <v>100-01-03</v>
          </cell>
          <cell r="R310">
            <v>554</v>
          </cell>
          <cell r="S310">
            <v>12</v>
          </cell>
        </row>
        <row r="311">
          <cell r="B311">
            <v>645</v>
          </cell>
          <cell r="C311" t="str">
            <v>Luis Enrique Corrales</v>
          </cell>
          <cell r="D311" t="str">
            <v>Oficial de Seguridad</v>
          </cell>
          <cell r="E311">
            <v>40323</v>
          </cell>
          <cell r="F311">
            <v>8646.5</v>
          </cell>
          <cell r="G311" t="str">
            <v>SEGURIDAD METROMALL</v>
          </cell>
          <cell r="H311" t="str">
            <v>Juan Angel Reyes  Reyes</v>
          </cell>
        </row>
        <row r="311">
          <cell r="J311">
            <v>25494</v>
          </cell>
          <cell r="K311" t="str">
            <v>TEGUCIGALPA METROMALL-SEMANAL</v>
          </cell>
          <cell r="L311" t="str">
            <v>M</v>
          </cell>
        </row>
        <row r="311">
          <cell r="N311" t="str">
            <v>0615-1969-00572</v>
          </cell>
        </row>
        <row r="311">
          <cell r="Q311" t="str">
            <v>100-03-01</v>
          </cell>
          <cell r="R311">
            <v>555</v>
          </cell>
          <cell r="S311">
            <v>10</v>
          </cell>
        </row>
        <row r="312">
          <cell r="B312">
            <v>646</v>
          </cell>
          <cell r="C312" t="str">
            <v>David Antonio Suazo  Espinoza</v>
          </cell>
          <cell r="D312" t="str">
            <v>Auditor Junior</v>
          </cell>
          <cell r="E312">
            <v>40325</v>
          </cell>
          <cell r="F312">
            <v>20150</v>
          </cell>
          <cell r="G312" t="str">
            <v>AUDITORIA</v>
          </cell>
          <cell r="H312" t="str">
            <v>Alex Bladimir Caballero  Rivera</v>
          </cell>
        </row>
        <row r="312">
          <cell r="J312">
            <v>31163</v>
          </cell>
          <cell r="K312" t="str">
            <v>SAN PEDRO SULA-ADMINISTRACION</v>
          </cell>
          <cell r="L312" t="str">
            <v>M</v>
          </cell>
        </row>
        <row r="312">
          <cell r="N312" t="str">
            <v>0501-1985-05894</v>
          </cell>
        </row>
        <row r="312">
          <cell r="Q312" t="str">
            <v>100-01-03</v>
          </cell>
          <cell r="R312">
            <v>557</v>
          </cell>
          <cell r="S312">
            <v>4</v>
          </cell>
        </row>
        <row r="313">
          <cell r="B313">
            <v>650</v>
          </cell>
          <cell r="C313" t="str">
            <v>Osman Yobani Madrid Burgos</v>
          </cell>
          <cell r="D313" t="str">
            <v>Empacador Logística</v>
          </cell>
          <cell r="E313">
            <v>40346</v>
          </cell>
          <cell r="F313">
            <v>8646.5</v>
          </cell>
          <cell r="G313" t="str">
            <v>INVENTARIO CD A</v>
          </cell>
          <cell r="H313" t="str">
            <v>Enrique Alberto  Jordan Barahona</v>
          </cell>
        </row>
        <row r="313">
          <cell r="J313">
            <v>33419</v>
          </cell>
          <cell r="K313" t="str">
            <v>SAN PEDRO SULA-SEMANAL SAN FERNANDO</v>
          </cell>
          <cell r="L313" t="str">
            <v>M</v>
          </cell>
        </row>
        <row r="313">
          <cell r="N313" t="str">
            <v>0105-1991-00533</v>
          </cell>
        </row>
        <row r="313">
          <cell r="Q313" t="str">
            <v>300-05-16</v>
          </cell>
          <cell r="R313">
            <v>558</v>
          </cell>
          <cell r="S313">
            <v>6</v>
          </cell>
        </row>
        <row r="314">
          <cell r="B314">
            <v>653</v>
          </cell>
          <cell r="C314" t="str">
            <v>Erin Lorenzo Barahona  AMAYA</v>
          </cell>
          <cell r="D314" t="str">
            <v>Vendedor Junior Moda/Deportes</v>
          </cell>
          <cell r="E314">
            <v>40352</v>
          </cell>
          <cell r="F314">
            <v>233.33</v>
          </cell>
          <cell r="G314" t="str">
            <v>MODA Y DEPORTES</v>
          </cell>
          <cell r="H314" t="str">
            <v>Ingrid Johely Hernandez  Orellana</v>
          </cell>
        </row>
        <row r="314">
          <cell r="J314">
            <v>33095</v>
          </cell>
          <cell r="K314" t="str">
            <v>SAN PEDRO SULA SAN FERNANDO-COMISIONES SEMANAL</v>
          </cell>
          <cell r="L314" t="str">
            <v>M</v>
          </cell>
        </row>
        <row r="314">
          <cell r="N314" t="str">
            <v>0821-1990-00055</v>
          </cell>
        </row>
        <row r="314">
          <cell r="Q314" t="str">
            <v>200-01-12</v>
          </cell>
          <cell r="R314">
            <v>565</v>
          </cell>
          <cell r="S314">
            <v>8</v>
          </cell>
        </row>
        <row r="315">
          <cell r="B315">
            <v>668</v>
          </cell>
          <cell r="C315" t="str">
            <v>Nelson Enrique Aguilar  Motiño</v>
          </cell>
          <cell r="D315" t="str">
            <v>Auxiliar de Logística</v>
          </cell>
          <cell r="E315">
            <v>40378</v>
          </cell>
          <cell r="F315">
            <v>8646.5</v>
          </cell>
          <cell r="G315" t="str">
            <v>INVENTARIOS MIRAFLORES</v>
          </cell>
          <cell r="H315" t="str">
            <v>Melvin Eliodoro Hernandez</v>
          </cell>
        </row>
        <row r="315">
          <cell r="J315">
            <v>31926</v>
          </cell>
          <cell r="K315" t="str">
            <v>TEGUCIGALPA MIRAFLORES-SEMANAL</v>
          </cell>
          <cell r="L315" t="str">
            <v>M</v>
          </cell>
        </row>
        <row r="315">
          <cell r="N315" t="str">
            <v>0801-1987-09188</v>
          </cell>
        </row>
        <row r="315">
          <cell r="Q315" t="str">
            <v>300-02-11</v>
          </cell>
          <cell r="R315">
            <v>566</v>
          </cell>
          <cell r="S315">
            <v>5</v>
          </cell>
        </row>
        <row r="316">
          <cell r="B316">
            <v>670</v>
          </cell>
          <cell r="C316" t="str">
            <v>Franklin Eduardo Gutierrez  GARCIA</v>
          </cell>
          <cell r="D316" t="str">
            <v>Empacador</v>
          </cell>
          <cell r="E316">
            <v>40380</v>
          </cell>
          <cell r="F316">
            <v>8646.5</v>
          </cell>
          <cell r="G316" t="str">
            <v>PUNTOS DE VENTA</v>
          </cell>
          <cell r="H316" t="str">
            <v>Heydy  Vanessa  Maldonado  Acosta</v>
          </cell>
        </row>
        <row r="316">
          <cell r="J316">
            <v>33459</v>
          </cell>
          <cell r="K316" t="str">
            <v>TEGUCIGALPA METROMALL-SEMANAL</v>
          </cell>
          <cell r="L316" t="str">
            <v>M</v>
          </cell>
        </row>
        <row r="316">
          <cell r="N316" t="str">
            <v>1706-1991-00330</v>
          </cell>
        </row>
        <row r="316">
          <cell r="Q316" t="str">
            <v>200-03-13</v>
          </cell>
          <cell r="R316">
            <v>572</v>
          </cell>
          <cell r="S316">
            <v>8</v>
          </cell>
        </row>
        <row r="317">
          <cell r="B317">
            <v>677</v>
          </cell>
          <cell r="C317" t="str">
            <v>Hector Javier Villeda  Escobar</v>
          </cell>
          <cell r="D317" t="str">
            <v>Monitorista</v>
          </cell>
          <cell r="E317">
            <v>40390</v>
          </cell>
          <cell r="F317">
            <v>8646.5</v>
          </cell>
          <cell r="G317" t="str">
            <v>SEGURIDAD CENTRO DISTRIBUCION</v>
          </cell>
          <cell r="H317" t="str">
            <v>Celan Rodriguez  Sanchez</v>
          </cell>
        </row>
        <row r="317">
          <cell r="J317">
            <v>31691</v>
          </cell>
          <cell r="K317" t="str">
            <v>SAN PEDRO SULA-SEMANAL SAN FERNANDO</v>
          </cell>
          <cell r="L317" t="str">
            <v>M</v>
          </cell>
        </row>
        <row r="317">
          <cell r="N317" t="str">
            <v>0501-1986-09500</v>
          </cell>
        </row>
        <row r="317">
          <cell r="Q317" t="str">
            <v>100-05-01</v>
          </cell>
          <cell r="R317">
            <v>574</v>
          </cell>
          <cell r="S317">
            <v>10</v>
          </cell>
        </row>
        <row r="318">
          <cell r="B318">
            <v>680</v>
          </cell>
          <cell r="C318" t="str">
            <v>Rosa Emilia Vasquez  VASQUEZ</v>
          </cell>
          <cell r="D318" t="str">
            <v>Impulsadora</v>
          </cell>
          <cell r="E318">
            <v>40397</v>
          </cell>
          <cell r="F318">
            <v>8646.5</v>
          </cell>
          <cell r="G318" t="str">
            <v>VENTAS MAYOREO</v>
          </cell>
          <cell r="H318" t="str">
            <v>Ivonne Yaneth Irias  Ochoa</v>
          </cell>
        </row>
        <row r="318">
          <cell r="J318">
            <v>32147</v>
          </cell>
          <cell r="K318" t="str">
            <v>TEGUCIGALPA MIRAFLORES -ADMINISTRACION</v>
          </cell>
          <cell r="L318" t="str">
            <v>F</v>
          </cell>
        </row>
        <row r="318">
          <cell r="N318" t="str">
            <v>0801-1988-19154</v>
          </cell>
        </row>
        <row r="318">
          <cell r="Q318" t="str">
            <v>200-02-04</v>
          </cell>
          <cell r="R318">
            <v>576</v>
          </cell>
          <cell r="S318">
            <v>1</v>
          </cell>
        </row>
        <row r="319">
          <cell r="B319">
            <v>682</v>
          </cell>
          <cell r="C319" t="str">
            <v>Cindy Aracely  López  Gomez</v>
          </cell>
          <cell r="D319" t="str">
            <v>Jefe de Division PDV'S</v>
          </cell>
          <cell r="E319">
            <v>40409</v>
          </cell>
          <cell r="F319">
            <v>19000</v>
          </cell>
          <cell r="G319" t="str">
            <v>PUNTOS DE VENTA</v>
          </cell>
          <cell r="H319" t="str">
            <v>Roberto Ricardo Sammur  Nazal</v>
          </cell>
        </row>
        <row r="319">
          <cell r="J319">
            <v>32842</v>
          </cell>
          <cell r="K319" t="str">
            <v>SAN PEDRO SULA-ADMINISTRACION PEDREGAL</v>
          </cell>
          <cell r="L319" t="str">
            <v>F</v>
          </cell>
        </row>
        <row r="319">
          <cell r="N319" t="str">
            <v>0512-1989-01723</v>
          </cell>
        </row>
        <row r="319">
          <cell r="Q319" t="str">
            <v>200-04-13</v>
          </cell>
          <cell r="R319">
            <v>577</v>
          </cell>
          <cell r="S319">
            <v>11</v>
          </cell>
        </row>
        <row r="320">
          <cell r="B320">
            <v>686</v>
          </cell>
          <cell r="C320" t="str">
            <v>Jesus Otoman Fajardo Barahona</v>
          </cell>
          <cell r="D320" t="str">
            <v>Vendedor Mayorista</v>
          </cell>
          <cell r="E320">
            <v>40411</v>
          </cell>
          <cell r="F320">
            <v>350</v>
          </cell>
          <cell r="G320" t="str">
            <v>VENTAS MAYOREO SALA</v>
          </cell>
          <cell r="H320" t="str">
            <v>Efrain Antonio Canales Gomez</v>
          </cell>
        </row>
        <row r="320">
          <cell r="J320">
            <v>21543</v>
          </cell>
          <cell r="K320" t="str">
            <v>SAN PEDRO SULA SAN FERNANDO-COMISIONES SEMANAL</v>
          </cell>
          <cell r="L320" t="str">
            <v>M</v>
          </cell>
        </row>
        <row r="320">
          <cell r="N320" t="str">
            <v>0501-1958-06044</v>
          </cell>
        </row>
        <row r="320">
          <cell r="Q320" t="str">
            <v>200-01-06</v>
          </cell>
          <cell r="R320">
            <v>578</v>
          </cell>
          <cell r="S320">
            <v>12</v>
          </cell>
        </row>
        <row r="321">
          <cell r="B321">
            <v>694</v>
          </cell>
          <cell r="C321" t="str">
            <v>Manuel Eduardo Cabezas  Ramirez</v>
          </cell>
          <cell r="D321" t="str">
            <v>Motorista</v>
          </cell>
          <cell r="E321">
            <v>40436</v>
          </cell>
          <cell r="F321">
            <v>9000</v>
          </cell>
          <cell r="G321" t="str">
            <v>LOGISTICA MIRAFLORES</v>
          </cell>
          <cell r="H321" t="str">
            <v>Nelson Alonso Rivera  Sauceda</v>
          </cell>
        </row>
        <row r="321">
          <cell r="J321">
            <v>30229</v>
          </cell>
          <cell r="K321" t="str">
            <v>TEGUCIGALPA MIRAFLORES-SEMANAL</v>
          </cell>
          <cell r="L321" t="str">
            <v>M</v>
          </cell>
        </row>
        <row r="321">
          <cell r="N321" t="str">
            <v>0801-2000-20527</v>
          </cell>
        </row>
        <row r="321">
          <cell r="Q321" t="str">
            <v>300-02-10</v>
          </cell>
          <cell r="R321">
            <v>580</v>
          </cell>
          <cell r="S321">
            <v>10</v>
          </cell>
        </row>
        <row r="322">
          <cell r="B322">
            <v>700</v>
          </cell>
          <cell r="C322" t="str">
            <v>Yonis Adelid  Velasquez   Gonzalez</v>
          </cell>
          <cell r="D322" t="str">
            <v>Cajera</v>
          </cell>
          <cell r="E322">
            <v>40448</v>
          </cell>
          <cell r="F322">
            <v>9000</v>
          </cell>
          <cell r="G322" t="str">
            <v>PUNTOS DE VENTA</v>
          </cell>
          <cell r="H322" t="str">
            <v>Sinia  Saray Arteaga  hernandez</v>
          </cell>
        </row>
        <row r="322">
          <cell r="J322">
            <v>31955</v>
          </cell>
          <cell r="K322" t="str">
            <v>TEGUCIGALPA MIRAFLORES-SEMANAL</v>
          </cell>
          <cell r="L322" t="str">
            <v>F</v>
          </cell>
        </row>
        <row r="322">
          <cell r="N322" t="str">
            <v>0606-1987-00708</v>
          </cell>
        </row>
        <row r="322">
          <cell r="Q322" t="str">
            <v>200-02-13</v>
          </cell>
          <cell r="R322">
            <v>581</v>
          </cell>
          <cell r="S322">
            <v>6</v>
          </cell>
        </row>
        <row r="323">
          <cell r="B323">
            <v>701</v>
          </cell>
          <cell r="C323" t="str">
            <v>Bryan Josue Alas Chavez</v>
          </cell>
          <cell r="D323" t="str">
            <v>Display</v>
          </cell>
          <cell r="E323">
            <v>40449</v>
          </cell>
          <cell r="F323">
            <v>8646.5</v>
          </cell>
          <cell r="G323" t="str">
            <v>VENTAS MAYOREO</v>
          </cell>
          <cell r="H323" t="str">
            <v>Liliam Olivia Escobar  Navarrete</v>
          </cell>
        </row>
        <row r="323">
          <cell r="J323">
            <v>33567</v>
          </cell>
          <cell r="K323" t="str">
            <v>SAN PEDRO SULA-ADMINISTRACION</v>
          </cell>
          <cell r="L323" t="str">
            <v>M</v>
          </cell>
        </row>
        <row r="323">
          <cell r="N323" t="str">
            <v>0512-1992-00288</v>
          </cell>
        </row>
        <row r="323">
          <cell r="Q323" t="str">
            <v>200-01-04</v>
          </cell>
          <cell r="R323">
            <v>584</v>
          </cell>
          <cell r="S323">
            <v>11</v>
          </cell>
        </row>
        <row r="324">
          <cell r="B324">
            <v>707</v>
          </cell>
          <cell r="C324" t="str">
            <v>Onris Misael Guevara Rios</v>
          </cell>
          <cell r="D324" t="str">
            <v>Display</v>
          </cell>
          <cell r="E324">
            <v>40770</v>
          </cell>
          <cell r="F324">
            <v>8646.5</v>
          </cell>
          <cell r="G324" t="str">
            <v>VENTAS MAYOREO</v>
          </cell>
          <cell r="H324" t="str">
            <v>Ivonne Yaneth Irias  Ochoa</v>
          </cell>
        </row>
        <row r="324">
          <cell r="J324">
            <v>30911</v>
          </cell>
          <cell r="K324" t="str">
            <v>TEGUCIGALPA MIRAFLORES -ADMINISTRACION</v>
          </cell>
          <cell r="L324" t="str">
            <v>M</v>
          </cell>
        </row>
        <row r="324">
          <cell r="N324" t="str">
            <v>0606-1984-02101</v>
          </cell>
        </row>
        <row r="324">
          <cell r="Q324" t="str">
            <v>200-02-04</v>
          </cell>
          <cell r="R324">
            <v>586</v>
          </cell>
          <cell r="S324">
            <v>8</v>
          </cell>
        </row>
        <row r="325">
          <cell r="B325">
            <v>708</v>
          </cell>
          <cell r="C325" t="str">
            <v>Vladimir Ernesto Paz  Urbina</v>
          </cell>
          <cell r="D325" t="str">
            <v>Gerente de Inventarios y Proyectos</v>
          </cell>
          <cell r="E325">
            <v>40493</v>
          </cell>
          <cell r="F325">
            <v>54000</v>
          </cell>
          <cell r="G325" t="str">
            <v>COMERCIAL</v>
          </cell>
          <cell r="H325" t="str">
            <v>Denis Roberto Hernandez  Oseguera</v>
          </cell>
        </row>
        <row r="325">
          <cell r="J325">
            <v>27217</v>
          </cell>
          <cell r="K325" t="str">
            <v>SAN PEDRO SULA-ADMINISTRACION</v>
          </cell>
          <cell r="L325" t="str">
            <v>M</v>
          </cell>
        </row>
        <row r="325">
          <cell r="N325" t="str">
            <v>0801-1974-03755</v>
          </cell>
        </row>
        <row r="325">
          <cell r="Q325" t="str">
            <v>200-01-03</v>
          </cell>
          <cell r="R325">
            <v>587</v>
          </cell>
          <cell r="S325">
            <v>7</v>
          </cell>
        </row>
        <row r="326">
          <cell r="B326">
            <v>709</v>
          </cell>
          <cell r="C326" t="str">
            <v>José Antonio Rodriguez Escamilla</v>
          </cell>
          <cell r="D326" t="str">
            <v>Coordinador de Mantenimiento</v>
          </cell>
          <cell r="E326">
            <v>40493</v>
          </cell>
          <cell r="F326">
            <v>15000</v>
          </cell>
          <cell r="G326" t="str">
            <v>MANTENIMIENTO</v>
          </cell>
          <cell r="H326" t="str">
            <v>Denis Roberto Hernandez  Oseguera</v>
          </cell>
        </row>
        <row r="326">
          <cell r="J326">
            <v>31753</v>
          </cell>
          <cell r="K326" t="str">
            <v>SAN PEDRO SULA-ADMINISTRACION</v>
          </cell>
          <cell r="L326" t="str">
            <v>M</v>
          </cell>
        </row>
        <row r="326">
          <cell r="N326" t="str">
            <v>0510-1986-01283</v>
          </cell>
        </row>
        <row r="326">
          <cell r="Q326" t="str">
            <v>300-01-09</v>
          </cell>
          <cell r="R326">
            <v>588</v>
          </cell>
          <cell r="S326">
            <v>12</v>
          </cell>
        </row>
        <row r="327">
          <cell r="B327">
            <v>710</v>
          </cell>
          <cell r="C327" t="str">
            <v>Dili Carolina Gonzalez  Osorio</v>
          </cell>
          <cell r="D327" t="str">
            <v>Asistente de Compras</v>
          </cell>
          <cell r="E327">
            <v>40497</v>
          </cell>
          <cell r="F327">
            <v>11000</v>
          </cell>
          <cell r="G327" t="str">
            <v>COMERCIAL</v>
          </cell>
        </row>
        <row r="327">
          <cell r="J327">
            <v>30715</v>
          </cell>
          <cell r="K327" t="str">
            <v>SAN PEDRO SULA-ADMINISTRACION</v>
          </cell>
          <cell r="L327" t="str">
            <v>F</v>
          </cell>
        </row>
        <row r="327">
          <cell r="N327" t="str">
            <v>0501-1984-00833</v>
          </cell>
        </row>
        <row r="327">
          <cell r="Q327" t="str">
            <v>200-01-03</v>
          </cell>
          <cell r="R327">
            <v>589</v>
          </cell>
          <cell r="S327">
            <v>2</v>
          </cell>
        </row>
        <row r="328">
          <cell r="B328">
            <v>711</v>
          </cell>
          <cell r="C328" t="str">
            <v>Noe Ovidio Gomez Amaya</v>
          </cell>
          <cell r="D328" t="str">
            <v>Cobrador</v>
          </cell>
          <cell r="E328">
            <v>40497</v>
          </cell>
          <cell r="F328">
            <v>250</v>
          </cell>
          <cell r="G328" t="str">
            <v>CREDITOS</v>
          </cell>
          <cell r="H328" t="str">
            <v>Pedro Hermilo Mejía  molina</v>
          </cell>
        </row>
        <row r="328">
          <cell r="J328">
            <v>31713</v>
          </cell>
          <cell r="K328" t="str">
            <v>SAN PEDRO SULA SAN FERNANDO-COMISIONES SEMANAL</v>
          </cell>
          <cell r="L328" t="str">
            <v>M</v>
          </cell>
        </row>
        <row r="328">
          <cell r="N328" t="str">
            <v>0501-1986-10562</v>
          </cell>
        </row>
        <row r="328">
          <cell r="Q328" t="str">
            <v>200-01-07</v>
          </cell>
          <cell r="R328">
            <v>591</v>
          </cell>
          <cell r="S328">
            <v>10</v>
          </cell>
        </row>
        <row r="329">
          <cell r="B329">
            <v>712</v>
          </cell>
          <cell r="C329" t="str">
            <v>Jorge Alexander  Torres  Faraj</v>
          </cell>
          <cell r="D329" t="str">
            <v>Programador</v>
          </cell>
          <cell r="E329">
            <v>40501</v>
          </cell>
          <cell r="F329">
            <v>23000</v>
          </cell>
          <cell r="G329" t="str">
            <v>INFORMATICA</v>
          </cell>
          <cell r="H329" t="str">
            <v>Rafael Gustavo Ajuria  Cruz</v>
          </cell>
        </row>
        <row r="329">
          <cell r="J329">
            <v>29044</v>
          </cell>
          <cell r="K329" t="str">
            <v>SAN PEDRO SULA-ADMINISTRACION</v>
          </cell>
          <cell r="L329" t="str">
            <v>M</v>
          </cell>
        </row>
        <row r="329">
          <cell r="N329" t="str">
            <v>0501-1979-05350</v>
          </cell>
        </row>
        <row r="329">
          <cell r="Q329" t="str">
            <v>300-01-04</v>
          </cell>
          <cell r="R329">
            <v>592</v>
          </cell>
          <cell r="S329">
            <v>7</v>
          </cell>
        </row>
        <row r="330">
          <cell r="B330">
            <v>714</v>
          </cell>
          <cell r="C330" t="str">
            <v>Cindy Estefania Robles Rodriguez</v>
          </cell>
          <cell r="D330" t="str">
            <v>Auxiliar de Centro de Llamadas</v>
          </cell>
          <cell r="E330">
            <v>40503</v>
          </cell>
          <cell r="F330">
            <v>9116</v>
          </cell>
          <cell r="G330" t="str">
            <v>SERVICIO AL CLIENTE</v>
          </cell>
          <cell r="H330" t="str">
            <v>Raul Ernesto Portillo Ordoñez</v>
          </cell>
        </row>
        <row r="330">
          <cell r="J330">
            <v>33189</v>
          </cell>
          <cell r="K330" t="str">
            <v>SAN PEDRO SULA-ADMINISTRACION</v>
          </cell>
          <cell r="L330" t="str">
            <v>F</v>
          </cell>
        </row>
        <row r="330">
          <cell r="N330" t="str">
            <v>0501-1992-01605</v>
          </cell>
        </row>
        <row r="330">
          <cell r="Q330" t="str">
            <v>300-01-08</v>
          </cell>
          <cell r="R330">
            <v>593</v>
          </cell>
          <cell r="S330">
            <v>11</v>
          </cell>
        </row>
        <row r="331">
          <cell r="B331">
            <v>727</v>
          </cell>
          <cell r="C331" t="str">
            <v>Carlos Humberto Sanchez   Sanchez</v>
          </cell>
          <cell r="D331" t="str">
            <v>Auxiliar de Logística</v>
          </cell>
          <cell r="E331">
            <v>40546</v>
          </cell>
          <cell r="F331">
            <v>8646.5</v>
          </cell>
          <cell r="G331" t="str">
            <v>INVENTARIOS MIRAFLORES</v>
          </cell>
          <cell r="H331" t="str">
            <v>Melvin Eliodoro Hernandez</v>
          </cell>
        </row>
        <row r="331">
          <cell r="J331">
            <v>32050</v>
          </cell>
          <cell r="K331" t="str">
            <v>TEGUCIGALPA MIRAFLORES-SEMANAL</v>
          </cell>
          <cell r="L331" t="str">
            <v>M</v>
          </cell>
        </row>
        <row r="331">
          <cell r="N331" t="str">
            <v>0610-1987-00527</v>
          </cell>
        </row>
        <row r="331">
          <cell r="Q331" t="str">
            <v>300-02-11</v>
          </cell>
          <cell r="R331">
            <v>594</v>
          </cell>
          <cell r="S331">
            <v>9</v>
          </cell>
        </row>
        <row r="332">
          <cell r="B332">
            <v>731</v>
          </cell>
          <cell r="C332" t="str">
            <v>Jean Carlo Zelaya   Sandoval</v>
          </cell>
          <cell r="D332" t="str">
            <v>Empacador Logística</v>
          </cell>
          <cell r="E332">
            <v>40546</v>
          </cell>
          <cell r="F332">
            <v>8646.5</v>
          </cell>
          <cell r="G332" t="str">
            <v>DISTRIBUCION MIRAFLORES</v>
          </cell>
          <cell r="H332" t="str">
            <v>Nelson Alonso Rivera  Sauceda</v>
          </cell>
        </row>
        <row r="332">
          <cell r="J332">
            <v>32402</v>
          </cell>
          <cell r="K332" t="str">
            <v>TEGUCIGALPA MIRAFLORES-SEMANAL</v>
          </cell>
          <cell r="L332" t="str">
            <v>M</v>
          </cell>
        </row>
        <row r="332">
          <cell r="N332" t="str">
            <v>0801-1989-07463</v>
          </cell>
        </row>
        <row r="332">
          <cell r="Q332" t="str">
            <v>300-02-12</v>
          </cell>
          <cell r="R332">
            <v>595</v>
          </cell>
          <cell r="S332">
            <v>9</v>
          </cell>
        </row>
        <row r="333">
          <cell r="B333">
            <v>737</v>
          </cell>
          <cell r="C333" t="str">
            <v>Braysy Alejandra Garcia Paz</v>
          </cell>
          <cell r="D333" t="str">
            <v>Supervisora de Puntos de Venta</v>
          </cell>
          <cell r="E333">
            <v>42009</v>
          </cell>
          <cell r="F333">
            <v>13104.24</v>
          </cell>
          <cell r="G333" t="str">
            <v>PUNTOS DE VENTA</v>
          </cell>
          <cell r="H333" t="str">
            <v>Karen Nohelia Romero  Aquino</v>
          </cell>
        </row>
        <row r="333">
          <cell r="J333">
            <v>33519</v>
          </cell>
          <cell r="K333" t="str">
            <v>SAN PEDRO SULA-ADMINISTRACION</v>
          </cell>
          <cell r="L333" t="str">
            <v>F</v>
          </cell>
        </row>
        <row r="333">
          <cell r="N333" t="str">
            <v>0105-1991-09998</v>
          </cell>
        </row>
        <row r="333">
          <cell r="Q333" t="str">
            <v>200-01-13</v>
          </cell>
          <cell r="R333">
            <v>599</v>
          </cell>
          <cell r="S333">
            <v>10</v>
          </cell>
        </row>
        <row r="334">
          <cell r="B334">
            <v>739</v>
          </cell>
          <cell r="C334" t="str">
            <v>Sindy Dayana  Elvir   Vallejo</v>
          </cell>
          <cell r="D334" t="str">
            <v>Lider de Equipo</v>
          </cell>
          <cell r="E334">
            <v>40560</v>
          </cell>
          <cell r="F334">
            <v>9000</v>
          </cell>
          <cell r="G334" t="str">
            <v>HOGAR</v>
          </cell>
          <cell r="H334" t="str">
            <v>Eder Alberto  Escalante  Lopez</v>
          </cell>
        </row>
        <row r="334">
          <cell r="J334">
            <v>32471</v>
          </cell>
          <cell r="K334" t="str">
            <v>TEGUCIGALPA METROMALL-SEMANAL</v>
          </cell>
          <cell r="L334" t="str">
            <v>F</v>
          </cell>
        </row>
        <row r="334">
          <cell r="N334" t="str">
            <v>0801-1989-02463</v>
          </cell>
        </row>
        <row r="334">
          <cell r="Q334" t="str">
            <v>200-03-10</v>
          </cell>
          <cell r="R334">
            <v>600</v>
          </cell>
          <cell r="S334">
            <v>11</v>
          </cell>
        </row>
        <row r="335">
          <cell r="B335">
            <v>752</v>
          </cell>
          <cell r="C335" t="str">
            <v>Oscar Nahun Flores   Moncada</v>
          </cell>
          <cell r="D335" t="str">
            <v>Oficial de Seguridad</v>
          </cell>
          <cell r="E335">
            <v>40570</v>
          </cell>
          <cell r="F335">
            <v>8646.5</v>
          </cell>
          <cell r="G335" t="str">
            <v>SEGURIDAD PEDREGAL</v>
          </cell>
          <cell r="H335" t="str">
            <v>Jorge  Luis Del Cid Gamez</v>
          </cell>
        </row>
        <row r="335">
          <cell r="J335">
            <v>31569</v>
          </cell>
          <cell r="K335" t="str">
            <v>SAN PEDRO SULA -SEMANAL PEDREGAL</v>
          </cell>
          <cell r="L335" t="str">
            <v>M</v>
          </cell>
        </row>
        <row r="335">
          <cell r="N335" t="str">
            <v>0711-1986-00106</v>
          </cell>
        </row>
        <row r="335">
          <cell r="Q335" t="str">
            <v>100-04-01</v>
          </cell>
          <cell r="R335">
            <v>604</v>
          </cell>
          <cell r="S335">
            <v>6</v>
          </cell>
        </row>
        <row r="336">
          <cell r="B336">
            <v>757</v>
          </cell>
          <cell r="C336" t="str">
            <v>Michael Thomas  Torres  Pineda</v>
          </cell>
          <cell r="D336" t="str">
            <v>Coordinador</v>
          </cell>
          <cell r="E336">
            <v>40603</v>
          </cell>
          <cell r="F336">
            <v>11130</v>
          </cell>
          <cell r="G336" t="str">
            <v>TRANSPORTE CD</v>
          </cell>
          <cell r="H336" t="str">
            <v>Jairo  Randolfo  Cornejo Zamora</v>
          </cell>
        </row>
        <row r="336">
          <cell r="J336">
            <v>32594</v>
          </cell>
          <cell r="K336" t="str">
            <v>SAN PEDRO SULA-ADMINISTRACION</v>
          </cell>
          <cell r="L336" t="str">
            <v>M</v>
          </cell>
        </row>
        <row r="336">
          <cell r="N336" t="str">
            <v>0501-1989-03307</v>
          </cell>
        </row>
        <row r="336">
          <cell r="Q336" t="str">
            <v>300-05-22</v>
          </cell>
          <cell r="R336">
            <v>606</v>
          </cell>
          <cell r="S336">
            <v>3</v>
          </cell>
        </row>
        <row r="337">
          <cell r="B337">
            <v>763</v>
          </cell>
          <cell r="C337" t="str">
            <v>Francis Omar Reyes Gabarrete</v>
          </cell>
          <cell r="D337" t="str">
            <v>Guardia de Patrulla</v>
          </cell>
          <cell r="E337">
            <v>40582</v>
          </cell>
          <cell r="F337">
            <v>8646.5</v>
          </cell>
          <cell r="G337" t="str">
            <v>SEGURIDAD EJECUTIVOS</v>
          </cell>
          <cell r="H337" t="str">
            <v>Celan Rodriguez  Sanchez</v>
          </cell>
        </row>
        <row r="337">
          <cell r="J337">
            <v>32698</v>
          </cell>
          <cell r="K337" t="str">
            <v>SAN PEDRO SULA-SEMANAL SAN FERNANDO</v>
          </cell>
          <cell r="L337" t="str">
            <v>M</v>
          </cell>
        </row>
        <row r="337">
          <cell r="N337" t="str">
            <v>1415-1989-00129</v>
          </cell>
        </row>
        <row r="337">
          <cell r="Q337" t="str">
            <v>100-01-05</v>
          </cell>
          <cell r="R337">
            <v>608</v>
          </cell>
          <cell r="S337">
            <v>7</v>
          </cell>
        </row>
        <row r="338">
          <cell r="B338">
            <v>771</v>
          </cell>
          <cell r="C338" t="str">
            <v>Annuar Fabricio Perdomo  Lanza</v>
          </cell>
          <cell r="D338" t="str">
            <v>Asistente de RSE</v>
          </cell>
          <cell r="E338">
            <v>40595</v>
          </cell>
          <cell r="F338">
            <v>10000</v>
          </cell>
          <cell r="G338" t="str">
            <v>RESPONSABILIDAD SOCIAL</v>
          </cell>
          <cell r="H338" t="str">
            <v>Elisa  Mercedes Pineda Pineda</v>
          </cell>
        </row>
        <row r="338">
          <cell r="J338">
            <v>33072</v>
          </cell>
          <cell r="K338" t="str">
            <v>SAN PEDRO SULA-ADMINISTRACION</v>
          </cell>
          <cell r="L338" t="str">
            <v>M</v>
          </cell>
        </row>
        <row r="338">
          <cell r="N338" t="str">
            <v>0501-1990-07552</v>
          </cell>
        </row>
        <row r="338">
          <cell r="Q338" t="str">
            <v>300-01-21</v>
          </cell>
          <cell r="R338">
            <v>609</v>
          </cell>
          <cell r="S338">
            <v>7</v>
          </cell>
        </row>
        <row r="339">
          <cell r="B339">
            <v>775</v>
          </cell>
          <cell r="C339" t="str">
            <v>Alejandra Maria Lanza   Lagos</v>
          </cell>
          <cell r="D339" t="str">
            <v>Auxiliar Sala Moda/Deportes</v>
          </cell>
          <cell r="E339">
            <v>40596</v>
          </cell>
          <cell r="F339">
            <v>8646.5</v>
          </cell>
          <cell r="G339" t="str">
            <v>MODA Y DEPORTES</v>
          </cell>
          <cell r="H339" t="str">
            <v>Ingrid Lorena Carranza  Oliva</v>
          </cell>
        </row>
        <row r="339">
          <cell r="J339">
            <v>33199</v>
          </cell>
          <cell r="K339" t="str">
            <v>TEGUCIGALPA METROMALL-SEMANAL</v>
          </cell>
          <cell r="L339" t="str">
            <v>F</v>
          </cell>
        </row>
        <row r="339">
          <cell r="N339" t="str">
            <v>0801-1991-05303</v>
          </cell>
        </row>
        <row r="339">
          <cell r="Q339" t="str">
            <v>200-03-12</v>
          </cell>
          <cell r="R339">
            <v>611</v>
          </cell>
          <cell r="S339">
            <v>11</v>
          </cell>
        </row>
        <row r="340">
          <cell r="B340">
            <v>778</v>
          </cell>
          <cell r="C340" t="str">
            <v>Bayron Leonidas Gomez Murillos</v>
          </cell>
          <cell r="D340" t="str">
            <v>Vendedor Junior</v>
          </cell>
          <cell r="E340">
            <v>40599</v>
          </cell>
          <cell r="F340">
            <v>233.33</v>
          </cell>
          <cell r="G340" t="str">
            <v>ELECTRO</v>
          </cell>
          <cell r="H340" t="str">
            <v>Gina Maria  Aguirre Lanza</v>
          </cell>
        </row>
        <row r="340">
          <cell r="J340">
            <v>33046</v>
          </cell>
          <cell r="K340" t="str">
            <v>SAN PEDRO SULA SAN FERNANDO-COMISIONES SEMANAL</v>
          </cell>
          <cell r="L340" t="str">
            <v>M</v>
          </cell>
        </row>
        <row r="340">
          <cell r="N340" t="str">
            <v>0512-1990-00915</v>
          </cell>
        </row>
        <row r="340">
          <cell r="Q340" t="str">
            <v>200-01-11</v>
          </cell>
          <cell r="R340">
            <v>612</v>
          </cell>
          <cell r="S340">
            <v>6</v>
          </cell>
        </row>
        <row r="341">
          <cell r="B341">
            <v>779</v>
          </cell>
          <cell r="C341" t="str">
            <v>Julio Cesar Moya Palma</v>
          </cell>
          <cell r="D341" t="str">
            <v>Surtidor</v>
          </cell>
          <cell r="E341">
            <v>40599</v>
          </cell>
          <cell r="F341">
            <v>8646.5</v>
          </cell>
          <cell r="G341" t="str">
            <v>DESPACHO CD</v>
          </cell>
          <cell r="H341" t="str">
            <v>Selvin Ramos  Ramos</v>
          </cell>
        </row>
        <row r="341">
          <cell r="J341">
            <v>32648</v>
          </cell>
          <cell r="K341" t="str">
            <v>SAN PEDRO SULA-SEMANAL SAN FERNANDO</v>
          </cell>
          <cell r="L341" t="str">
            <v>M</v>
          </cell>
        </row>
        <row r="341">
          <cell r="N341" t="str">
            <v>0501-1989-06276</v>
          </cell>
        </row>
        <row r="341">
          <cell r="Q341" t="str">
            <v>300-05-23</v>
          </cell>
          <cell r="R341">
            <v>615</v>
          </cell>
          <cell r="S341">
            <v>5</v>
          </cell>
        </row>
        <row r="342">
          <cell r="B342">
            <v>781</v>
          </cell>
          <cell r="C342" t="str">
            <v>Delmer Geovanny Matheu Avelar</v>
          </cell>
          <cell r="D342" t="str">
            <v>Motorista</v>
          </cell>
          <cell r="E342">
            <v>40602</v>
          </cell>
          <cell r="F342">
            <v>9000</v>
          </cell>
          <cell r="G342" t="str">
            <v>TRANSPORTE CD</v>
          </cell>
          <cell r="H342" t="str">
            <v>Raul Antonio Sanchez  Castellanos</v>
          </cell>
        </row>
        <row r="342">
          <cell r="J342">
            <v>31560</v>
          </cell>
          <cell r="K342" t="str">
            <v>SAN PEDRO SULA-SEMANAL SAN FERNANDO</v>
          </cell>
          <cell r="L342" t="str">
            <v>M</v>
          </cell>
        </row>
        <row r="342">
          <cell r="N342" t="str">
            <v>0501-1986-05251</v>
          </cell>
        </row>
        <row r="342">
          <cell r="Q342" t="str">
            <v>300-05-22</v>
          </cell>
          <cell r="R342">
            <v>616</v>
          </cell>
          <cell r="S342">
            <v>5</v>
          </cell>
        </row>
        <row r="343">
          <cell r="B343">
            <v>782</v>
          </cell>
          <cell r="C343" t="str">
            <v>Asthildur Osk Eiinarsdottir</v>
          </cell>
          <cell r="D343" t="str">
            <v>Directora Regional</v>
          </cell>
          <cell r="E343">
            <v>40602</v>
          </cell>
          <cell r="F343">
            <v>96000</v>
          </cell>
          <cell r="G343" t="str">
            <v>COMERCIAL</v>
          </cell>
          <cell r="H343" t="str">
            <v>Mario Roberto Faraj Faraj</v>
          </cell>
        </row>
        <row r="343">
          <cell r="J343">
            <v>25232</v>
          </cell>
          <cell r="K343" t="str">
            <v>SAN PEDRO SULA-CONFIDENCIAL</v>
          </cell>
          <cell r="L343" t="str">
            <v>F</v>
          </cell>
        </row>
        <row r="343">
          <cell r="N343" t="str">
            <v>1707-2006-04796</v>
          </cell>
        </row>
        <row r="343">
          <cell r="Q343" t="str">
            <v>200-01-03</v>
          </cell>
          <cell r="R343">
            <v>623</v>
          </cell>
          <cell r="S343">
            <v>1</v>
          </cell>
        </row>
        <row r="344">
          <cell r="B344">
            <v>783</v>
          </cell>
          <cell r="C344" t="str">
            <v>Rafael Antonio Argeñal Urquia</v>
          </cell>
          <cell r="D344" t="str">
            <v>Auditor Junior</v>
          </cell>
          <cell r="E344">
            <v>40602</v>
          </cell>
          <cell r="F344">
            <v>20150.02</v>
          </cell>
          <cell r="G344" t="str">
            <v>AUDITORIA</v>
          </cell>
          <cell r="H344" t="str">
            <v>Alex Bladimir Caballero  Rivera</v>
          </cell>
        </row>
        <row r="344">
          <cell r="J344">
            <v>30327</v>
          </cell>
          <cell r="K344" t="str">
            <v>SAN PEDRO SULA-ADMINISTRACION</v>
          </cell>
          <cell r="L344" t="str">
            <v>M</v>
          </cell>
        </row>
        <row r="344">
          <cell r="N344" t="str">
            <v>0501-1983-02040</v>
          </cell>
        </row>
        <row r="344">
          <cell r="Q344" t="str">
            <v>100-01-03</v>
          </cell>
          <cell r="R344">
            <v>626</v>
          </cell>
          <cell r="S344">
            <v>1</v>
          </cell>
        </row>
        <row r="345">
          <cell r="B345">
            <v>785</v>
          </cell>
          <cell r="C345" t="str">
            <v>Irma Patricia Gomez</v>
          </cell>
          <cell r="D345" t="str">
            <v>Auxiliar de Sala Hogar</v>
          </cell>
          <cell r="E345">
            <v>40603</v>
          </cell>
          <cell r="F345">
            <v>8646.5</v>
          </cell>
          <cell r="G345" t="str">
            <v>HOGAR</v>
          </cell>
          <cell r="H345" t="str">
            <v>Ana Ruth Erazo Urquia</v>
          </cell>
        </row>
        <row r="345">
          <cell r="J345">
            <v>32260</v>
          </cell>
          <cell r="K345" t="str">
            <v>SAN PEDRO SULA-SEMANAL SAN FERNANDO</v>
          </cell>
          <cell r="L345" t="str">
            <v>F</v>
          </cell>
        </row>
        <row r="345">
          <cell r="N345" t="str">
            <v>1626-1988-00220</v>
          </cell>
        </row>
        <row r="345">
          <cell r="Q345" t="str">
            <v>200-01-10</v>
          </cell>
          <cell r="R345">
            <v>629</v>
          </cell>
          <cell r="S345">
            <v>4</v>
          </cell>
        </row>
        <row r="346">
          <cell r="B346">
            <v>787</v>
          </cell>
          <cell r="C346" t="str">
            <v>Cesar Josue Hernández  Zambrano</v>
          </cell>
          <cell r="D346" t="str">
            <v>Etiquetador</v>
          </cell>
          <cell r="E346">
            <v>40603</v>
          </cell>
          <cell r="F346">
            <v>8646.5</v>
          </cell>
          <cell r="G346" t="str">
            <v>HOGAR</v>
          </cell>
          <cell r="H346" t="str">
            <v>Carlos Arturo Gutierrez Cuvas</v>
          </cell>
        </row>
        <row r="346">
          <cell r="J346">
            <v>33025</v>
          </cell>
          <cell r="K346" t="str">
            <v>SAN PEDRO SULA-SEMANAL SAN FERNANDO</v>
          </cell>
          <cell r="L346" t="str">
            <v>M</v>
          </cell>
        </row>
        <row r="346">
          <cell r="N346" t="str">
            <v>0512-1990-00844</v>
          </cell>
        </row>
        <row r="346">
          <cell r="Q346" t="str">
            <v>200-01-10</v>
          </cell>
          <cell r="R346">
            <v>630</v>
          </cell>
          <cell r="S346">
            <v>6</v>
          </cell>
        </row>
        <row r="347">
          <cell r="B347">
            <v>789</v>
          </cell>
          <cell r="C347" t="str">
            <v>Nelly Del carmen Marquez Vasquez</v>
          </cell>
          <cell r="D347" t="str">
            <v>Coordinador SAC</v>
          </cell>
          <cell r="E347">
            <v>40777</v>
          </cell>
          <cell r="F347">
            <v>9500</v>
          </cell>
          <cell r="G347" t="str">
            <v>SERVICIO AL CLIENTE</v>
          </cell>
          <cell r="H347" t="str">
            <v>Diana Melissa Guzman Amaya</v>
          </cell>
        </row>
        <row r="347">
          <cell r="J347">
            <v>33699</v>
          </cell>
          <cell r="K347" t="str">
            <v>SAN PEDRO SULA-ADMINISTRACION</v>
          </cell>
          <cell r="L347" t="str">
            <v>F</v>
          </cell>
          <cell r="M347" t="str">
            <v>Col. Geisa 11 y 12, casa #1133 5 5 </v>
          </cell>
          <cell r="N347" t="str">
            <v>0501-1992-05693</v>
          </cell>
        </row>
        <row r="347">
          <cell r="Q347" t="str">
            <v>300-01-08</v>
          </cell>
          <cell r="R347">
            <v>632</v>
          </cell>
          <cell r="S347">
            <v>4</v>
          </cell>
        </row>
        <row r="348">
          <cell r="B348">
            <v>796</v>
          </cell>
          <cell r="C348" t="str">
            <v>Jeyssel  Paola Rios Rodriguez</v>
          </cell>
          <cell r="D348" t="str">
            <v>Recepcionista de Seguridad</v>
          </cell>
          <cell r="E348">
            <v>40784</v>
          </cell>
          <cell r="F348">
            <v>9000</v>
          </cell>
          <cell r="G348" t="str">
            <v>SEGURIDAD INTERNA</v>
          </cell>
          <cell r="H348" t="str">
            <v>Celan Rodriguez  Sanchez</v>
          </cell>
        </row>
        <row r="348">
          <cell r="J348">
            <v>33947</v>
          </cell>
          <cell r="K348" t="str">
            <v>SAN PEDRO SULA-SEMANAL SAN FERNANDO</v>
          </cell>
          <cell r="L348" t="str">
            <v>F</v>
          </cell>
          <cell r="M348" t="str">
            <v>Bo. Cabañas 14 y 15 ave. 11 y 12 11 y 12 </v>
          </cell>
          <cell r="N348" t="str">
            <v>0501-1993-01022</v>
          </cell>
          <cell r="O348" t="str">
            <v>9752-8019</v>
          </cell>
        </row>
        <row r="348">
          <cell r="Q348" t="str">
            <v>100-01-06</v>
          </cell>
          <cell r="R348">
            <v>640</v>
          </cell>
          <cell r="S348">
            <v>12</v>
          </cell>
        </row>
        <row r="349">
          <cell r="B349">
            <v>799</v>
          </cell>
          <cell r="C349" t="str">
            <v>Virginia Margarita Zuniga Rapalo</v>
          </cell>
          <cell r="D349" t="str">
            <v>Auxiliar Sala Moda/Deportes</v>
          </cell>
          <cell r="E349">
            <v>40610</v>
          </cell>
          <cell r="F349">
            <v>8646.5</v>
          </cell>
          <cell r="G349" t="str">
            <v>MODA Y DEPORTES</v>
          </cell>
          <cell r="H349" t="str">
            <v>Ingrid Johely Hernandez  Orellana</v>
          </cell>
        </row>
        <row r="349">
          <cell r="J349">
            <v>33638</v>
          </cell>
          <cell r="K349" t="str">
            <v>SAN PEDRO SULA-SEMANAL SAN FERNANDO</v>
          </cell>
          <cell r="L349" t="str">
            <v>F</v>
          </cell>
        </row>
        <row r="349">
          <cell r="N349" t="str">
            <v>0501-1992-03753</v>
          </cell>
        </row>
        <row r="349">
          <cell r="Q349" t="str">
            <v>200-01-12</v>
          </cell>
          <cell r="R349">
            <v>643</v>
          </cell>
          <cell r="S349">
            <v>2</v>
          </cell>
        </row>
        <row r="350">
          <cell r="B350">
            <v>806</v>
          </cell>
          <cell r="C350" t="str">
            <v>Darwin Geovany Martinez Lopez</v>
          </cell>
          <cell r="D350" t="str">
            <v>Jefe de Trastienda</v>
          </cell>
          <cell r="E350">
            <v>40626</v>
          </cell>
          <cell r="F350">
            <v>11130</v>
          </cell>
          <cell r="G350" t="str">
            <v>TIENDA SUPERSTORE CEIBA</v>
          </cell>
          <cell r="H350" t="str">
            <v>Juan Omar Nuñez  Flores</v>
          </cell>
        </row>
        <row r="350">
          <cell r="J350">
            <v>32415</v>
          </cell>
          <cell r="K350" t="str">
            <v>CEIBA-ADMINISTRACION</v>
          </cell>
          <cell r="L350" t="str">
            <v>M</v>
          </cell>
          <cell r="M350" t="str">
            <v>Col. Sandoval Sorto, Sector B, Bloque #3 Principal Principal </v>
          </cell>
          <cell r="N350" t="str">
            <v>0107-1997-02743</v>
          </cell>
          <cell r="O350" t="str">
            <v>9790-1353</v>
          </cell>
        </row>
        <row r="350">
          <cell r="Q350" t="str">
            <v>200-06-09</v>
          </cell>
          <cell r="R350">
            <v>645</v>
          </cell>
          <cell r="S350">
            <v>9</v>
          </cell>
        </row>
        <row r="351">
          <cell r="B351">
            <v>818</v>
          </cell>
          <cell r="C351" t="str">
            <v>Bairon Omar Medina</v>
          </cell>
          <cell r="D351" t="str">
            <v>Empacador Logística</v>
          </cell>
          <cell r="E351">
            <v>40639</v>
          </cell>
          <cell r="F351">
            <v>8646.5</v>
          </cell>
          <cell r="G351" t="str">
            <v>INVENTARIO CD A</v>
          </cell>
          <cell r="H351" t="str">
            <v>Enrique Alberto  Jordan Barahona</v>
          </cell>
        </row>
        <row r="351">
          <cell r="J351">
            <v>33608</v>
          </cell>
          <cell r="K351" t="str">
            <v>SAN PEDRO SULA-SEMANAL SAN FERNANDO</v>
          </cell>
          <cell r="L351" t="str">
            <v>M</v>
          </cell>
        </row>
        <row r="351">
          <cell r="N351" t="str">
            <v>1803-1992-00028</v>
          </cell>
        </row>
        <row r="351">
          <cell r="Q351" t="str">
            <v>300-05-16</v>
          </cell>
          <cell r="R351">
            <v>646</v>
          </cell>
          <cell r="S351">
            <v>1</v>
          </cell>
        </row>
        <row r="352">
          <cell r="B352">
            <v>821</v>
          </cell>
          <cell r="C352" t="str">
            <v>Alfredo Amilcar Ordoñex  Lopez</v>
          </cell>
          <cell r="D352" t="str">
            <v>Auxiliar de Inventarios Perpetuos</v>
          </cell>
          <cell r="E352">
            <v>40641</v>
          </cell>
          <cell r="F352">
            <v>8646.5</v>
          </cell>
          <cell r="G352" t="str">
            <v>INVENTARIOS PERPETUOS</v>
          </cell>
          <cell r="H352" t="str">
            <v>Juan Ramon Ferrera Pavon</v>
          </cell>
        </row>
        <row r="352">
          <cell r="J352">
            <v>32780</v>
          </cell>
          <cell r="K352" t="str">
            <v>TEGUCIGALPA MIRAFLORES-SEMANAL</v>
          </cell>
          <cell r="L352" t="str">
            <v>M</v>
          </cell>
        </row>
        <row r="352">
          <cell r="N352" t="str">
            <v>0801-1989-22181</v>
          </cell>
        </row>
        <row r="352">
          <cell r="Q352" t="str">
            <v>200-02-15</v>
          </cell>
          <cell r="R352">
            <v>648</v>
          </cell>
          <cell r="S352">
            <v>9</v>
          </cell>
        </row>
        <row r="353">
          <cell r="B353">
            <v>822</v>
          </cell>
          <cell r="C353" t="str">
            <v>Mariela Judith Marquez Hernandez</v>
          </cell>
          <cell r="D353" t="str">
            <v>Supervisora de Puntos de Venta</v>
          </cell>
          <cell r="E353">
            <v>40770</v>
          </cell>
          <cell r="F353">
            <v>13104.25</v>
          </cell>
          <cell r="G353" t="str">
            <v>PUNTOS DE VENTA</v>
          </cell>
          <cell r="H353" t="str">
            <v>Cindy Aracely  López  Gomez</v>
          </cell>
        </row>
        <row r="353">
          <cell r="J353">
            <v>33652</v>
          </cell>
          <cell r="K353" t="str">
            <v>SAN PEDRO SULA-ADMINISTRACION PEDREGAL</v>
          </cell>
          <cell r="L353" t="str">
            <v>F</v>
          </cell>
          <cell r="M353" t="str">
            <v>Bo. Cabañas 13 y 14 Ave. 10 Y 11 10 Y 11 </v>
          </cell>
          <cell r="N353" t="str">
            <v>0309-1992-00024</v>
          </cell>
          <cell r="O353" t="str">
            <v>9572-6663</v>
          </cell>
        </row>
        <row r="353">
          <cell r="Q353" t="str">
            <v>200-04-13</v>
          </cell>
          <cell r="R353">
            <v>650</v>
          </cell>
          <cell r="S353">
            <v>2</v>
          </cell>
        </row>
        <row r="354">
          <cell r="B354">
            <v>838</v>
          </cell>
          <cell r="C354" t="str">
            <v>Juan Ramon Ferrera Pavon</v>
          </cell>
          <cell r="D354" t="str">
            <v>Coordinador de Inventarios Perpetuos</v>
          </cell>
          <cell r="E354">
            <v>40770</v>
          </cell>
          <cell r="F354">
            <v>13000</v>
          </cell>
          <cell r="G354" t="str">
            <v>INVENTARIOS PERPETUOS</v>
          </cell>
          <cell r="H354" t="str">
            <v>Vladimir Ernesto Paz  Urbina</v>
          </cell>
        </row>
        <row r="354">
          <cell r="J354">
            <v>30434</v>
          </cell>
          <cell r="K354" t="str">
            <v>TEGUCIGALPA MIRAFLORES -ADMINISTRACION</v>
          </cell>
          <cell r="L354" t="str">
            <v>M</v>
          </cell>
        </row>
        <row r="354">
          <cell r="N354" t="str">
            <v>0801-1983-08245</v>
          </cell>
        </row>
        <row r="354">
          <cell r="Q354" t="str">
            <v>200-02-15</v>
          </cell>
          <cell r="R354">
            <v>653</v>
          </cell>
          <cell r="S354">
            <v>4</v>
          </cell>
        </row>
        <row r="355">
          <cell r="B355">
            <v>848</v>
          </cell>
          <cell r="C355" t="str">
            <v>Cristhian Antonio Tejeda Fernandez</v>
          </cell>
          <cell r="D355" t="str">
            <v>Vendedor Junior</v>
          </cell>
          <cell r="E355">
            <v>40848</v>
          </cell>
          <cell r="F355">
            <v>233.33</v>
          </cell>
          <cell r="G355" t="str">
            <v>ELECTRO</v>
          </cell>
          <cell r="H355" t="str">
            <v>Gina Maria  Aguirre Lanza</v>
          </cell>
        </row>
        <row r="355">
          <cell r="J355">
            <v>33759</v>
          </cell>
          <cell r="K355" t="str">
            <v>SAN PEDRO SULA SAN FERNANDO-COMISIONES SEMANAL</v>
          </cell>
          <cell r="L355" t="str">
            <v>M</v>
          </cell>
          <cell r="M355" t="str">
            <v>Campo Cazenave ave #5, casa #101 2 2 </v>
          </cell>
          <cell r="N355" t="str">
            <v>0512-1993-00852</v>
          </cell>
          <cell r="O355" t="str">
            <v>9898-5040</v>
          </cell>
        </row>
        <row r="355">
          <cell r="Q355" t="str">
            <v>200-01-11</v>
          </cell>
          <cell r="R355">
            <v>656</v>
          </cell>
          <cell r="S355">
            <v>6</v>
          </cell>
        </row>
        <row r="356">
          <cell r="B356">
            <v>866</v>
          </cell>
          <cell r="C356" t="str">
            <v>Jenifer Odesa Fuentez</v>
          </cell>
          <cell r="D356" t="str">
            <v>Auxiliar Sala Moda/Deportes</v>
          </cell>
          <cell r="E356">
            <v>40777</v>
          </cell>
          <cell r="F356">
            <v>8646.5</v>
          </cell>
          <cell r="G356" t="str">
            <v>MODA Y DEPORTES</v>
          </cell>
          <cell r="H356" t="str">
            <v>Luis  Fernando Iraheta Morales</v>
          </cell>
        </row>
        <row r="356">
          <cell r="J356">
            <v>32628</v>
          </cell>
          <cell r="K356" t="str">
            <v>SAN PEDRO SULA -SEMANAL PEDREGAL</v>
          </cell>
          <cell r="L356" t="str">
            <v>F</v>
          </cell>
        </row>
        <row r="356">
          <cell r="N356" t="str">
            <v>1517-1989-00670</v>
          </cell>
        </row>
        <row r="356">
          <cell r="Q356" t="str">
            <v>200-04-12</v>
          </cell>
          <cell r="R356">
            <v>658</v>
          </cell>
          <cell r="S356">
            <v>4</v>
          </cell>
        </row>
        <row r="357">
          <cell r="B357">
            <v>896</v>
          </cell>
          <cell r="C357" t="str">
            <v>Leila Lizbeth Alvarado Cabrera</v>
          </cell>
          <cell r="D357" t="str">
            <v>Cajera</v>
          </cell>
          <cell r="E357">
            <v>40910</v>
          </cell>
          <cell r="F357">
            <v>9000</v>
          </cell>
          <cell r="G357" t="str">
            <v>PUNTOS DE VENTA</v>
          </cell>
          <cell r="H357" t="str">
            <v>Sinia  Saray Arteaga  hernandez</v>
          </cell>
        </row>
        <row r="357">
          <cell r="J357">
            <v>33921</v>
          </cell>
          <cell r="K357" t="str">
            <v>TEGUCIGALPA MIRAFLORES-SEMANAL</v>
          </cell>
          <cell r="L357" t="str">
            <v>F</v>
          </cell>
        </row>
        <row r="357">
          <cell r="N357" t="str">
            <v>0614-1992-00197</v>
          </cell>
        </row>
        <row r="357">
          <cell r="Q357" t="str">
            <v>200-02-13</v>
          </cell>
          <cell r="R357">
            <v>667</v>
          </cell>
          <cell r="S357">
            <v>11</v>
          </cell>
        </row>
        <row r="358">
          <cell r="B358">
            <v>919</v>
          </cell>
          <cell r="C358" t="str">
            <v>Andy Steven Tapia Minaya</v>
          </cell>
          <cell r="D358" t="str">
            <v>Surtidor</v>
          </cell>
          <cell r="E358">
            <v>40665</v>
          </cell>
          <cell r="F358">
            <v>8646.5</v>
          </cell>
          <cell r="G358" t="str">
            <v>SUMINISTROS PEDREGAL</v>
          </cell>
          <cell r="H358" t="str">
            <v>Pedro Luis Alvarez  Castillo</v>
          </cell>
        </row>
        <row r="358">
          <cell r="J358">
            <v>31939</v>
          </cell>
          <cell r="K358" t="str">
            <v>SAN PEDRO SULA -SEMANAL PEDREGAL</v>
          </cell>
          <cell r="L358" t="str">
            <v>M</v>
          </cell>
          <cell r="M358" t="str">
            <v>Col. Jerusalen 2 2 </v>
          </cell>
          <cell r="N358" t="str">
            <v>0801-1987-09919</v>
          </cell>
          <cell r="O358" t="str">
            <v>9644-4478</v>
          </cell>
        </row>
        <row r="358">
          <cell r="Q358" t="str">
            <v>300-04-13</v>
          </cell>
          <cell r="R358">
            <v>668</v>
          </cell>
          <cell r="S358">
            <v>6</v>
          </cell>
        </row>
        <row r="359">
          <cell r="B359">
            <v>931</v>
          </cell>
          <cell r="C359" t="str">
            <v>Victor Manuel Corea Matamoros</v>
          </cell>
          <cell r="D359" t="str">
            <v>Auxiliar de Inventarios Perpetuos</v>
          </cell>
          <cell r="E359">
            <v>40770</v>
          </cell>
          <cell r="F359">
            <v>8646.5</v>
          </cell>
          <cell r="G359" t="str">
            <v>INVENTARIOS PERPETUOS</v>
          </cell>
          <cell r="H359" t="str">
            <v>Juan Ramon Ferrera Pavon</v>
          </cell>
        </row>
        <row r="359">
          <cell r="J359">
            <v>33406</v>
          </cell>
          <cell r="K359" t="str">
            <v>TEGUCIGALPA MIRAFLORES-SEMANAL</v>
          </cell>
          <cell r="L359" t="str">
            <v>M</v>
          </cell>
          <cell r="M359" t="str">
            <v>Col Arnulfo Cantarero Lopez,Sector 3, Bl. CY, Casa 560   </v>
          </cell>
          <cell r="N359" t="str">
            <v>0801-1991-00310</v>
          </cell>
          <cell r="O359" t="str">
            <v>9853-8927</v>
          </cell>
        </row>
        <row r="359">
          <cell r="Q359" t="str">
            <v>200-02-15</v>
          </cell>
          <cell r="R359">
            <v>670</v>
          </cell>
          <cell r="S359">
            <v>6</v>
          </cell>
        </row>
        <row r="360">
          <cell r="B360">
            <v>938</v>
          </cell>
          <cell r="C360" t="str">
            <v>Gerardo Enrique Luna Morales</v>
          </cell>
          <cell r="D360" t="str">
            <v>Surtidor</v>
          </cell>
          <cell r="E360">
            <v>40791</v>
          </cell>
          <cell r="F360">
            <v>8646.5</v>
          </cell>
          <cell r="G360" t="str">
            <v>RECEPCION CD</v>
          </cell>
          <cell r="H360" t="str">
            <v>Jonathan  Hans Galindo  Guzman</v>
          </cell>
        </row>
        <row r="360">
          <cell r="J360">
            <v>34081</v>
          </cell>
          <cell r="K360" t="str">
            <v>SAN PEDRO SULA-SEMANAL SAN FERNANDO</v>
          </cell>
          <cell r="L360" t="str">
            <v>M</v>
          </cell>
          <cell r="M360" t="str">
            <v>Bro. Cabañas 16 y 17 Calle 17 Ave. SPS 16-17 16-17 </v>
          </cell>
          <cell r="N360" t="str">
            <v>0501-1993-04705</v>
          </cell>
          <cell r="O360" t="str">
            <v>8992-4587 9694-7931</v>
          </cell>
        </row>
        <row r="360">
          <cell r="Q360" t="str">
            <v>300-05-24</v>
          </cell>
          <cell r="R360">
            <v>677</v>
          </cell>
          <cell r="S360">
            <v>4</v>
          </cell>
        </row>
        <row r="361">
          <cell r="B361">
            <v>948</v>
          </cell>
          <cell r="C361" t="str">
            <v>Janeth Eduviges Amador Canales</v>
          </cell>
          <cell r="D361" t="str">
            <v>Impulsadora</v>
          </cell>
          <cell r="E361">
            <v>40687</v>
          </cell>
          <cell r="F361">
            <v>8646.5</v>
          </cell>
          <cell r="G361" t="str">
            <v>VENTAS MAYOREO</v>
          </cell>
          <cell r="H361" t="str">
            <v>Ivonne Yaneth Irias  Ochoa</v>
          </cell>
        </row>
        <row r="361">
          <cell r="J361">
            <v>30971</v>
          </cell>
          <cell r="K361" t="str">
            <v>TEGUCIGALPA MIRAFLORES -ADMINISTRACION</v>
          </cell>
          <cell r="L361" t="str">
            <v>F</v>
          </cell>
          <cell r="M361" t="str">
            <v>Col Kenedy, Sector 1, Bl. 5   Tegucigalpa</v>
          </cell>
          <cell r="N361" t="str">
            <v>0801-1984-16833</v>
          </cell>
          <cell r="O361" t="str">
            <v>9747-0738</v>
          </cell>
        </row>
        <row r="361">
          <cell r="Q361" t="str">
            <v>200-02-04</v>
          </cell>
          <cell r="R361">
            <v>680</v>
          </cell>
          <cell r="S361">
            <v>10</v>
          </cell>
        </row>
        <row r="362">
          <cell r="B362">
            <v>951</v>
          </cell>
          <cell r="C362" t="str">
            <v>Cristhian Alfredo Rivas Garcia</v>
          </cell>
          <cell r="D362" t="str">
            <v>Surtidor</v>
          </cell>
          <cell r="E362">
            <v>40777</v>
          </cell>
          <cell r="F362">
            <v>8646.5</v>
          </cell>
          <cell r="G362" t="str">
            <v>DESPACHO CD</v>
          </cell>
          <cell r="H362" t="str">
            <v>Selvin Ramos  Ramos</v>
          </cell>
        </row>
        <row r="362">
          <cell r="J362">
            <v>32729</v>
          </cell>
          <cell r="K362" t="str">
            <v>SAN PEDRO SULA-SEMANAL SAN FERNANDO</v>
          </cell>
          <cell r="L362" t="str">
            <v>M</v>
          </cell>
          <cell r="M362" t="str">
            <v>Col. Sandoval Sorto Bloque #5 Casa# 27 Bloq.05 Bloq.05 San Pedro Sula, S.E.</v>
          </cell>
          <cell r="N362" t="str">
            <v>0501-1989-10310</v>
          </cell>
          <cell r="O362" t="str">
            <v>9784-7941</v>
          </cell>
        </row>
        <row r="362">
          <cell r="Q362" t="str">
            <v>300-05-23</v>
          </cell>
          <cell r="R362">
            <v>681</v>
          </cell>
          <cell r="S362">
            <v>8</v>
          </cell>
        </row>
        <row r="363">
          <cell r="B363">
            <v>953</v>
          </cell>
          <cell r="C363" t="str">
            <v>Bayron Bayardo Veles Zuniga</v>
          </cell>
          <cell r="D363" t="str">
            <v>Receptor</v>
          </cell>
          <cell r="E363">
            <v>40770</v>
          </cell>
          <cell r="F363">
            <v>9400</v>
          </cell>
          <cell r="G363" t="str">
            <v>RECEPCION CD A</v>
          </cell>
          <cell r="H363" t="str">
            <v>Jose Alexis Izaguirre  Lopez</v>
          </cell>
        </row>
        <row r="363">
          <cell r="J363">
            <v>33564</v>
          </cell>
          <cell r="K363" t="str">
            <v>SAN PEDRO SULA-SEMANAL SAN FERNANDO</v>
          </cell>
          <cell r="L363" t="str">
            <v>M</v>
          </cell>
          <cell r="M363" t="str">
            <v>Col. Satelite Bloq.#32 Casa# 6 1ra. Etapa   San Pedro Sula, S.E.</v>
          </cell>
          <cell r="N363" t="str">
            <v>1508-1991-00024</v>
          </cell>
          <cell r="O363" t="str">
            <v>9682-5019/9920-8761</v>
          </cell>
        </row>
        <row r="363">
          <cell r="Q363" t="str">
            <v>300-05-25</v>
          </cell>
          <cell r="R363">
            <v>682</v>
          </cell>
          <cell r="S363">
            <v>11</v>
          </cell>
        </row>
        <row r="364">
          <cell r="B364">
            <v>960</v>
          </cell>
          <cell r="C364" t="str">
            <v>Carlos Eduardo Mercado Guerra</v>
          </cell>
          <cell r="D364" t="str">
            <v>Surtidor</v>
          </cell>
          <cell r="E364">
            <v>40805</v>
          </cell>
          <cell r="F364">
            <v>8646.49</v>
          </cell>
          <cell r="G364" t="str">
            <v>LOGISTICA DEPORTES</v>
          </cell>
          <cell r="H364" t="str">
            <v>Carlos Arturo Gutierrez Cuvas</v>
          </cell>
        </row>
        <row r="364">
          <cell r="J364">
            <v>33673</v>
          </cell>
          <cell r="K364" t="str">
            <v>SAN PEDRO SULA-SEMANAL SAN FERNANDO</v>
          </cell>
          <cell r="L364" t="str">
            <v>M</v>
          </cell>
          <cell r="M364" t="str">
            <v>Col. Reivera Hernandez 4ta. Calle 6y7 Ave. Casa# 331 SPS 4 4 San Pedro Sula, N.E.</v>
          </cell>
          <cell r="N364" t="str">
            <v>0501-1992-03009</v>
          </cell>
          <cell r="O364" t="str">
            <v>9646-3566</v>
          </cell>
        </row>
        <row r="364">
          <cell r="Q364" t="str">
            <v>300-01-15</v>
          </cell>
          <cell r="R364">
            <v>686</v>
          </cell>
          <cell r="S364">
            <v>3</v>
          </cell>
        </row>
        <row r="365">
          <cell r="B365">
            <v>962</v>
          </cell>
          <cell r="C365" t="str">
            <v>Miguel Angel Bonilla Fuentes</v>
          </cell>
          <cell r="D365" t="str">
            <v>Auxiliar de Inventarios Perpetuos</v>
          </cell>
          <cell r="E365">
            <v>40770</v>
          </cell>
          <cell r="F365">
            <v>8646.49</v>
          </cell>
          <cell r="G365" t="str">
            <v>INVENTARIOS PERPETUOS</v>
          </cell>
          <cell r="H365" t="str">
            <v>Javier Enrique Euceda  Torres</v>
          </cell>
        </row>
        <row r="365">
          <cell r="J365">
            <v>33312</v>
          </cell>
          <cell r="K365" t="str">
            <v>SAN PEDRO SULA-SEMANAL SAN FERNANDO</v>
          </cell>
          <cell r="L365" t="str">
            <v>M</v>
          </cell>
          <cell r="M365" t="str">
            <v>Cal. Ayestas Calle Pasaje4 Casa#727 Principal Principal San Pedro Sula, N.E.</v>
          </cell>
          <cell r="N365" t="str">
            <v>1701-1991-00501</v>
          </cell>
          <cell r="O365" t="str">
            <v>9804-1530</v>
          </cell>
        </row>
        <row r="365">
          <cell r="Q365" t="str">
            <v>200-01-15</v>
          </cell>
          <cell r="R365">
            <v>694</v>
          </cell>
          <cell r="S365">
            <v>3</v>
          </cell>
        </row>
        <row r="366">
          <cell r="B366">
            <v>964</v>
          </cell>
          <cell r="C366" t="str">
            <v>Victor Gustavo Funez Soriano</v>
          </cell>
          <cell r="D366" t="str">
            <v>Surtidor</v>
          </cell>
          <cell r="E366">
            <v>40770</v>
          </cell>
          <cell r="F366">
            <v>8646.5</v>
          </cell>
          <cell r="G366" t="str">
            <v>DESPACHO CD</v>
          </cell>
          <cell r="H366" t="str">
            <v>Selvin Ramos  Ramos</v>
          </cell>
        </row>
        <row r="366">
          <cell r="J366">
            <v>33971</v>
          </cell>
          <cell r="K366" t="str">
            <v>SAN PEDRO SULA-SEMANAL SAN FERNANDO</v>
          </cell>
          <cell r="L366" t="str">
            <v>M</v>
          </cell>
          <cell r="M366" t="str">
            <v>Col. Santa Martha casa #2, bloque #51   </v>
          </cell>
          <cell r="N366" t="str">
            <v>0501-1993-14367</v>
          </cell>
          <cell r="O366" t="str">
            <v>9724-8858</v>
          </cell>
        </row>
        <row r="366">
          <cell r="Q366" t="str">
            <v>300-05-23</v>
          </cell>
          <cell r="R366">
            <v>700</v>
          </cell>
          <cell r="S366">
            <v>1</v>
          </cell>
        </row>
        <row r="367">
          <cell r="B367">
            <v>992</v>
          </cell>
          <cell r="C367" t="str">
            <v>Diana Marissela Pineda Gomez</v>
          </cell>
          <cell r="D367" t="str">
            <v>Auxiliar de Sala Hogar</v>
          </cell>
          <cell r="E367">
            <v>40882</v>
          </cell>
          <cell r="F367">
            <v>8646.5</v>
          </cell>
          <cell r="G367" t="str">
            <v>HOGAR</v>
          </cell>
          <cell r="H367" t="str">
            <v>Ana Ruth Erazo Urquia</v>
          </cell>
        </row>
        <row r="367">
          <cell r="J367">
            <v>33218</v>
          </cell>
          <cell r="K367" t="str">
            <v>SAN PEDRO SULA-SEMANAL SAN FERNANDO</v>
          </cell>
          <cell r="L367" t="str">
            <v>F</v>
          </cell>
          <cell r="M367" t="str">
            <v>Col. Asentamientos Humanos casa #2, bloque #72   </v>
          </cell>
          <cell r="N367" t="str">
            <v>0321-1991-00046</v>
          </cell>
          <cell r="O367" t="str">
            <v>9861-5783</v>
          </cell>
        </row>
        <row r="367">
          <cell r="Q367" t="str">
            <v>200-01-10</v>
          </cell>
          <cell r="R367">
            <v>701</v>
          </cell>
          <cell r="S367">
            <v>12</v>
          </cell>
        </row>
        <row r="368">
          <cell r="B368">
            <v>997</v>
          </cell>
          <cell r="C368" t="str">
            <v>Abraham Orlando Hernández Sanchez</v>
          </cell>
          <cell r="D368" t="str">
            <v>Auxiliar de Inventarios Perpetuos</v>
          </cell>
          <cell r="E368">
            <v>40743</v>
          </cell>
          <cell r="F368">
            <v>8646.5</v>
          </cell>
          <cell r="G368" t="str">
            <v>INVENTARIOS PERPETUOS</v>
          </cell>
          <cell r="H368" t="str">
            <v>Javier Enrique Euceda  Torres</v>
          </cell>
        </row>
        <row r="368">
          <cell r="J368">
            <v>32216</v>
          </cell>
          <cell r="K368" t="str">
            <v>SAN PEDRO SULA-SEMANAL SAN FERNANDO</v>
          </cell>
          <cell r="L368" t="str">
            <v>M</v>
          </cell>
          <cell r="M368" t="str">
            <v>Col. San Martin casa #12, zona #2   </v>
          </cell>
          <cell r="N368" t="str">
            <v>0501-1988-02496</v>
          </cell>
          <cell r="O368" t="str">
            <v>9765-8008</v>
          </cell>
        </row>
        <row r="368">
          <cell r="Q368" t="str">
            <v>200-01-15</v>
          </cell>
          <cell r="R368">
            <v>707</v>
          </cell>
          <cell r="S368">
            <v>3</v>
          </cell>
        </row>
        <row r="369">
          <cell r="B369">
            <v>1021</v>
          </cell>
          <cell r="C369" t="str">
            <v>Jessenia Jamileth Amaya Alvarenga</v>
          </cell>
          <cell r="D369" t="str">
            <v>Auxiliar Sala Moda/Deportes</v>
          </cell>
          <cell r="E369">
            <v>40784</v>
          </cell>
          <cell r="F369">
            <v>8646.5</v>
          </cell>
          <cell r="G369" t="str">
            <v>MODA Y DEPORTES</v>
          </cell>
          <cell r="H369" t="str">
            <v>Luis  Fernando Iraheta Morales</v>
          </cell>
        </row>
        <row r="369">
          <cell r="J369">
            <v>32655</v>
          </cell>
          <cell r="K369" t="str">
            <v>SAN PEDRO SULA -SEMANAL PEDREGAL</v>
          </cell>
          <cell r="L369" t="str">
            <v>F</v>
          </cell>
          <cell r="M369" t="str">
            <v>Col. Pineda, La Lima   </v>
          </cell>
          <cell r="N369" t="str">
            <v>1804-1989-00671</v>
          </cell>
          <cell r="O369" t="str">
            <v>8988-3514</v>
          </cell>
        </row>
        <row r="369">
          <cell r="Q369" t="str">
            <v>200-04-12</v>
          </cell>
          <cell r="R369">
            <v>708</v>
          </cell>
          <cell r="S369">
            <v>5</v>
          </cell>
        </row>
        <row r="370">
          <cell r="B370">
            <v>1032</v>
          </cell>
          <cell r="C370" t="str">
            <v>Marlon Reniery Salcedo Colindres</v>
          </cell>
          <cell r="D370" t="str">
            <v>Vendedor Tienda</v>
          </cell>
          <cell r="E370">
            <v>40756</v>
          </cell>
          <cell r="F370">
            <v>233.33</v>
          </cell>
          <cell r="G370" t="str">
            <v>ELECTRO</v>
          </cell>
          <cell r="H370" t="str">
            <v>Ranses Ramon Sierra Andino</v>
          </cell>
        </row>
        <row r="370">
          <cell r="J370">
            <v>33463</v>
          </cell>
          <cell r="K370" t="str">
            <v>TEGUCIGALPA MIRAFLORES-COMISIONES SEMANAL</v>
          </cell>
          <cell r="L370" t="str">
            <v>M</v>
          </cell>
          <cell r="M370" t="str">
            <v>Col Centro A Oeste,Zona 1, Bl. T, Casa 4722   Comayaguela</v>
          </cell>
          <cell r="N370" t="str">
            <v>0801-1991-19070</v>
          </cell>
          <cell r="O370" t="str">
            <v>9498-6975</v>
          </cell>
        </row>
        <row r="370">
          <cell r="Q370" t="str">
            <v>200-02-11</v>
          </cell>
          <cell r="R370">
            <v>709</v>
          </cell>
          <cell r="S370">
            <v>8</v>
          </cell>
        </row>
        <row r="371">
          <cell r="B371">
            <v>1037</v>
          </cell>
          <cell r="C371" t="str">
            <v>Mailen Sarahy Colindres Montoya</v>
          </cell>
          <cell r="D371" t="str">
            <v>Auxiliar Sala Moda/Deportes</v>
          </cell>
          <cell r="E371">
            <v>40756</v>
          </cell>
          <cell r="F371">
            <v>8646.5</v>
          </cell>
          <cell r="G371" t="str">
            <v>MODA Y DEPORTES</v>
          </cell>
          <cell r="H371" t="str">
            <v>Ingrid Lorena Carranza  Oliva</v>
          </cell>
        </row>
        <row r="371">
          <cell r="J371">
            <v>33288</v>
          </cell>
          <cell r="K371" t="str">
            <v>TEGUCIGALPA METROMALL-SEMANAL</v>
          </cell>
          <cell r="L371" t="str">
            <v>F</v>
          </cell>
          <cell r="M371" t="str">
            <v>Col Arturo Quezada,Bl 43,Peatonal 19, Casa 5   Tegucigalpa</v>
          </cell>
          <cell r="N371" t="str">
            <v>0801-1991-09290</v>
          </cell>
          <cell r="O371" t="str">
            <v>9721-8406</v>
          </cell>
        </row>
        <row r="371">
          <cell r="Q371" t="str">
            <v>200-03-12</v>
          </cell>
          <cell r="R371">
            <v>710</v>
          </cell>
          <cell r="S371">
            <v>2</v>
          </cell>
        </row>
        <row r="372">
          <cell r="B372">
            <v>1044</v>
          </cell>
          <cell r="C372" t="str">
            <v>Denis Omar Baquedano Suazo</v>
          </cell>
          <cell r="D372" t="str">
            <v>Operador de Montacarga</v>
          </cell>
          <cell r="E372">
            <v>40763</v>
          </cell>
          <cell r="F372">
            <v>8646.5</v>
          </cell>
          <cell r="G372" t="str">
            <v>RECEPCION CD B</v>
          </cell>
          <cell r="H372" t="str">
            <v>Francisco Nahum Cartagena  Reyes</v>
          </cell>
        </row>
        <row r="372">
          <cell r="J372">
            <v>33780</v>
          </cell>
          <cell r="K372" t="str">
            <v>SAN PEDRO SULA-SEMANAL SAN FERNANDO</v>
          </cell>
          <cell r="L372" t="str">
            <v>M</v>
          </cell>
          <cell r="M372" t="str">
            <v>Col. Esquipulas #2, casa #1822 16 y 17 16 y 17 San Pedro Sula, N.E.</v>
          </cell>
          <cell r="N372" t="str">
            <v>0501-1992-07691</v>
          </cell>
        </row>
        <row r="372">
          <cell r="Q372" t="str">
            <v>300-05-27</v>
          </cell>
          <cell r="R372">
            <v>711</v>
          </cell>
          <cell r="S372">
            <v>6</v>
          </cell>
        </row>
        <row r="373">
          <cell r="B373">
            <v>1050</v>
          </cell>
          <cell r="C373" t="str">
            <v>Noldyn  Doney  Hernández Portales</v>
          </cell>
          <cell r="D373" t="str">
            <v>Surtidor</v>
          </cell>
          <cell r="E373">
            <v>40763</v>
          </cell>
          <cell r="F373">
            <v>8646.5</v>
          </cell>
          <cell r="G373" t="str">
            <v>SUMINISTROS PEDREGAL</v>
          </cell>
          <cell r="H373" t="str">
            <v>Pedro Luis Alvarez  Castillo</v>
          </cell>
        </row>
        <row r="373">
          <cell r="J373">
            <v>31532</v>
          </cell>
          <cell r="K373" t="str">
            <v>SAN PEDRO SULA -SEMANAL PEDREGAL</v>
          </cell>
          <cell r="L373" t="str">
            <v>M</v>
          </cell>
          <cell r="M373" t="str">
            <v>Col. Brisas ave. #3, casa #2312 7 y 8 7 y 8 </v>
          </cell>
          <cell r="N373" t="str">
            <v>0401-1986-00445</v>
          </cell>
          <cell r="O373" t="str">
            <v>9964-9566</v>
          </cell>
        </row>
        <row r="373">
          <cell r="Q373" t="str">
            <v>300-04-13</v>
          </cell>
          <cell r="R373">
            <v>712</v>
          </cell>
          <cell r="S373">
            <v>4</v>
          </cell>
        </row>
        <row r="374">
          <cell r="B374">
            <v>1062</v>
          </cell>
          <cell r="C374" t="str">
            <v>Jorge  Daniel Vasquez Ventura</v>
          </cell>
          <cell r="D374" t="str">
            <v>Asistente de Informatica</v>
          </cell>
          <cell r="E374">
            <v>40770</v>
          </cell>
          <cell r="F374">
            <v>10600</v>
          </cell>
          <cell r="G374" t="str">
            <v>INFORMATICA</v>
          </cell>
          <cell r="H374" t="str">
            <v>Rafael Gustavo Ajuria  Cruz</v>
          </cell>
        </row>
        <row r="374">
          <cell r="J374">
            <v>33379</v>
          </cell>
          <cell r="K374" t="str">
            <v>SAN PEDRO SULA-ADMINISTRACION</v>
          </cell>
          <cell r="L374" t="str">
            <v>M</v>
          </cell>
          <cell r="M374" t="str">
            <v>Col. San Sebastian, Sector Calpules   San Pedro Sula, N.E.</v>
          </cell>
          <cell r="N374" t="str">
            <v>0501-1991-04522</v>
          </cell>
          <cell r="O374" t="str">
            <v>9911-8710</v>
          </cell>
        </row>
        <row r="374">
          <cell r="Q374" t="str">
            <v>300-01-04</v>
          </cell>
          <cell r="R374">
            <v>714</v>
          </cell>
          <cell r="S374">
            <v>5</v>
          </cell>
        </row>
        <row r="375">
          <cell r="B375">
            <v>1066</v>
          </cell>
          <cell r="C375" t="str">
            <v>Digna  Felisa Hernández Banegas</v>
          </cell>
          <cell r="D375" t="str">
            <v>Recepcionista de Seguridad</v>
          </cell>
          <cell r="E375">
            <v>40773</v>
          </cell>
          <cell r="F375">
            <v>9000</v>
          </cell>
          <cell r="G375" t="str">
            <v>SEGURIDAD PEDREGAL</v>
          </cell>
          <cell r="H375" t="str">
            <v>Jorge  Luis Del Cid Gamez</v>
          </cell>
        </row>
        <row r="375">
          <cell r="J375">
            <v>31412</v>
          </cell>
          <cell r="K375" t="str">
            <v>SAN PEDRO SULA -SEMANAL PEDREGAL</v>
          </cell>
          <cell r="L375" t="str">
            <v>F</v>
          </cell>
          <cell r="M375" t="str">
            <v>Col. Aurora 14 y 15 ave. casa #1463 4 y 5 4 y 5 </v>
          </cell>
          <cell r="N375" t="str">
            <v>1801-1986-00047</v>
          </cell>
          <cell r="O375" t="str">
            <v>9752-6019</v>
          </cell>
        </row>
        <row r="375">
          <cell r="Q375" t="str">
            <v>100-04-01</v>
          </cell>
          <cell r="R375">
            <v>717</v>
          </cell>
          <cell r="S375">
            <v>12</v>
          </cell>
        </row>
        <row r="376">
          <cell r="B376">
            <v>1068</v>
          </cell>
          <cell r="C376" t="str">
            <v>Karla  Viviana Merlos  Gonzalez</v>
          </cell>
          <cell r="D376" t="str">
            <v>Recepcionista de Seguridad</v>
          </cell>
          <cell r="E376">
            <v>40774</v>
          </cell>
          <cell r="F376">
            <v>9000</v>
          </cell>
          <cell r="G376" t="str">
            <v>SEGURIDAD PEDREGAL</v>
          </cell>
          <cell r="H376" t="str">
            <v>Jorge  Luis Del Cid Gamez</v>
          </cell>
        </row>
        <row r="376">
          <cell r="J376">
            <v>32021</v>
          </cell>
          <cell r="K376" t="str">
            <v>SAN PEDRO SULA -SEMANAL PEDREGAL</v>
          </cell>
          <cell r="L376" t="str">
            <v>F</v>
          </cell>
          <cell r="M376" t="str">
            <v>Col. Islas del Progreso 11 y 12 Ave. casa # 20, bloque #5 11 y 12 11 y 12 San Pedro Sula, N.E.</v>
          </cell>
          <cell r="N376" t="str">
            <v>0501-1987-08227</v>
          </cell>
          <cell r="O376" t="str">
            <v>2554-5670</v>
          </cell>
        </row>
        <row r="376">
          <cell r="Q376" t="str">
            <v>100-04-01</v>
          </cell>
          <cell r="R376">
            <v>723</v>
          </cell>
          <cell r="S376">
            <v>9</v>
          </cell>
        </row>
        <row r="377">
          <cell r="B377">
            <v>1076</v>
          </cell>
          <cell r="C377" t="str">
            <v>Enrique Alberto  Jordan Barahona</v>
          </cell>
          <cell r="D377" t="str">
            <v>Jefe Control de Calidad e Inventarios</v>
          </cell>
          <cell r="E377">
            <v>40777</v>
          </cell>
          <cell r="F377">
            <v>19000</v>
          </cell>
          <cell r="G377" t="str">
            <v>INVENTARIOS CD</v>
          </cell>
          <cell r="H377" t="str">
            <v>Aldo  Hugo  Aguero  Castillo</v>
          </cell>
        </row>
        <row r="377">
          <cell r="J377">
            <v>30377</v>
          </cell>
          <cell r="K377" t="str">
            <v>SAN PEDRO SULA-ADMINISTRACION</v>
          </cell>
          <cell r="L377" t="str">
            <v>M</v>
          </cell>
          <cell r="M377" t="str">
            <v>Bo. Suyapa 13 ave. casa #24 5 y 6 5 y 6 San Pedro Sula, S.O.</v>
          </cell>
          <cell r="N377" t="str">
            <v>0801-1983-09724</v>
          </cell>
          <cell r="O377" t="str">
            <v>3399-6514</v>
          </cell>
        </row>
        <row r="377">
          <cell r="Q377" t="str">
            <v>300-05-11</v>
          </cell>
          <cell r="R377">
            <v>727</v>
          </cell>
          <cell r="S377">
            <v>3</v>
          </cell>
        </row>
        <row r="378">
          <cell r="B378">
            <v>1086</v>
          </cell>
          <cell r="C378" t="str">
            <v>Nelson  Omar Trochez Bardales</v>
          </cell>
          <cell r="D378" t="str">
            <v>Receptor</v>
          </cell>
          <cell r="E378">
            <v>40847</v>
          </cell>
          <cell r="F378">
            <v>9400</v>
          </cell>
          <cell r="G378" t="str">
            <v>RECEPCION CD A</v>
          </cell>
          <cell r="H378" t="str">
            <v>Jose Alexis Izaguirre  Lopez</v>
          </cell>
        </row>
        <row r="378">
          <cell r="J378">
            <v>32734</v>
          </cell>
          <cell r="K378" t="str">
            <v>SAN PEDRO SULA-SEMANAL SAN FERNANDO</v>
          </cell>
          <cell r="L378" t="str">
            <v>M</v>
          </cell>
          <cell r="M378" t="str">
            <v>Col. Cerrito Lindo, Casa #5, bloque #18   </v>
          </cell>
          <cell r="N378" t="str">
            <v>1605-1989-00097</v>
          </cell>
          <cell r="O378" t="str">
            <v>9984-7115</v>
          </cell>
        </row>
        <row r="378">
          <cell r="Q378" t="str">
            <v>300-05-25</v>
          </cell>
          <cell r="R378">
            <v>731</v>
          </cell>
          <cell r="S378">
            <v>8</v>
          </cell>
        </row>
        <row r="379">
          <cell r="B379">
            <v>1089</v>
          </cell>
          <cell r="C379" t="str">
            <v>Steve Alexander Jule Solis</v>
          </cell>
          <cell r="D379" t="str">
            <v>Auxiliar de Logística</v>
          </cell>
          <cell r="E379">
            <v>40847</v>
          </cell>
          <cell r="F379">
            <v>8646.5</v>
          </cell>
          <cell r="G379" t="str">
            <v>INVENTARIO CD C</v>
          </cell>
          <cell r="H379" t="str">
            <v>Selvin Ramos  Ramos</v>
          </cell>
        </row>
        <row r="379">
          <cell r="J379">
            <v>33872</v>
          </cell>
          <cell r="K379" t="str">
            <v>SAN PEDRO SULA-SEMANAL SAN FERNANDO</v>
          </cell>
          <cell r="L379" t="str">
            <v>M</v>
          </cell>
          <cell r="M379" t="str">
            <v>Col. Aurora 16 ave. 7 7 </v>
          </cell>
          <cell r="N379" t="str">
            <v>0501-1992-11869</v>
          </cell>
        </row>
        <row r="379">
          <cell r="Q379" t="str">
            <v>300-05-18</v>
          </cell>
          <cell r="R379">
            <v>734</v>
          </cell>
          <cell r="S379">
            <v>9</v>
          </cell>
        </row>
        <row r="380">
          <cell r="B380">
            <v>1091</v>
          </cell>
          <cell r="C380" t="str">
            <v>Mario  Josseth Guardado Medina</v>
          </cell>
          <cell r="D380" t="str">
            <v>Surtidor</v>
          </cell>
          <cell r="E380">
            <v>40847</v>
          </cell>
          <cell r="F380">
            <v>8646.5</v>
          </cell>
          <cell r="G380" t="str">
            <v>SUMINISTROS PEDREGAL</v>
          </cell>
          <cell r="H380" t="str">
            <v>Pedro Luis Alvarez  Castillo</v>
          </cell>
        </row>
        <row r="380">
          <cell r="J380">
            <v>34333</v>
          </cell>
          <cell r="K380" t="str">
            <v>SAN PEDRO SULA -SEMANAL PEDREGAL</v>
          </cell>
          <cell r="L380" t="str">
            <v>M</v>
          </cell>
          <cell r="M380" t="str">
            <v>Col. Ciudad Nueva, casa #411 27 27 </v>
          </cell>
          <cell r="N380" t="str">
            <v>0501-1994-02206</v>
          </cell>
          <cell r="O380" t="str">
            <v>9854-2846</v>
          </cell>
        </row>
        <row r="380">
          <cell r="Q380" t="str">
            <v>300-04-13</v>
          </cell>
          <cell r="R380">
            <v>737</v>
          </cell>
          <cell r="S380">
            <v>12</v>
          </cell>
        </row>
        <row r="381">
          <cell r="B381">
            <v>1093</v>
          </cell>
          <cell r="C381" t="str">
            <v>Yosif Cesar Lazo Ortega</v>
          </cell>
          <cell r="D381" t="str">
            <v>Receptor</v>
          </cell>
          <cell r="E381">
            <v>40847</v>
          </cell>
          <cell r="F381">
            <v>9400</v>
          </cell>
          <cell r="G381" t="str">
            <v>RECEPCION CD A</v>
          </cell>
          <cell r="H381" t="str">
            <v>Jose Alexis Izaguirre  Lopez</v>
          </cell>
        </row>
        <row r="381">
          <cell r="J381">
            <v>33977</v>
          </cell>
          <cell r="K381" t="str">
            <v>SAN PEDRO SULA-SEMANAL SAN FERNANDO</v>
          </cell>
          <cell r="L381" t="str">
            <v>M</v>
          </cell>
          <cell r="M381" t="str">
            <v>Res. Villa Olimpica   </v>
          </cell>
          <cell r="N381" t="str">
            <v>0501-1993-10637</v>
          </cell>
          <cell r="O381" t="str">
            <v>9770-1763</v>
          </cell>
        </row>
        <row r="381">
          <cell r="Q381" t="str">
            <v>300-05-25</v>
          </cell>
          <cell r="R381">
            <v>739</v>
          </cell>
          <cell r="S381">
            <v>1</v>
          </cell>
        </row>
        <row r="382">
          <cell r="B382">
            <v>1096</v>
          </cell>
          <cell r="C382" t="str">
            <v>Lidia  Gabriela  Salgado Rodas</v>
          </cell>
          <cell r="D382" t="str">
            <v>Cajera</v>
          </cell>
          <cell r="E382">
            <v>40854</v>
          </cell>
          <cell r="F382">
            <v>9000</v>
          </cell>
          <cell r="G382" t="str">
            <v>PUNTOS DE VENTA</v>
          </cell>
          <cell r="H382" t="str">
            <v>Heydy  Vanessa  Maldonado  Acosta</v>
          </cell>
        </row>
        <row r="382">
          <cell r="J382">
            <v>33644</v>
          </cell>
          <cell r="K382" t="str">
            <v>TEGUCIGALPA METROMALL-SEMANAL</v>
          </cell>
          <cell r="L382" t="str">
            <v>F</v>
          </cell>
          <cell r="M382" t="str">
            <v>Col Las Torres, Sector 1, B. 30, Casa 5202   Tegucigalpa</v>
          </cell>
          <cell r="N382" t="str">
            <v>0801-1992-03533</v>
          </cell>
          <cell r="O382" t="str">
            <v>9817-0463</v>
          </cell>
        </row>
        <row r="382">
          <cell r="Q382" t="str">
            <v>200-03-13</v>
          </cell>
          <cell r="R382">
            <v>743</v>
          </cell>
          <cell r="S382">
            <v>2</v>
          </cell>
        </row>
        <row r="383">
          <cell r="B383">
            <v>1097</v>
          </cell>
          <cell r="C383" t="str">
            <v>Yoni Roberto Reyes Garcia</v>
          </cell>
          <cell r="D383" t="str">
            <v>Oficial de Seguridad</v>
          </cell>
          <cell r="E383">
            <v>40784</v>
          </cell>
          <cell r="F383">
            <v>8646.5</v>
          </cell>
          <cell r="G383" t="str">
            <v>SEGURIDAD INTERNA</v>
          </cell>
          <cell r="H383" t="str">
            <v>Celan Rodriguez  Sanchez</v>
          </cell>
        </row>
        <row r="383">
          <cell r="J383">
            <v>32313</v>
          </cell>
          <cell r="K383" t="str">
            <v>SAN PEDRO SULA-SEMANAL SAN FERNANDO</v>
          </cell>
          <cell r="L383" t="str">
            <v>M</v>
          </cell>
          <cell r="M383" t="str">
            <v>Rio Lindo, Cortes   </v>
          </cell>
          <cell r="N383" t="str">
            <v>1626-1988-00289</v>
          </cell>
          <cell r="O383" t="str">
            <v>9727-8994</v>
          </cell>
        </row>
        <row r="383">
          <cell r="Q383" t="str">
            <v>100-01-06</v>
          </cell>
          <cell r="R383">
            <v>752</v>
          </cell>
          <cell r="S383">
            <v>6</v>
          </cell>
        </row>
        <row r="384">
          <cell r="B384">
            <v>1106</v>
          </cell>
          <cell r="C384" t="str">
            <v>Gerardo Arturo Garcia Funes</v>
          </cell>
          <cell r="D384" t="str">
            <v>Gerente de Tienda Volante</v>
          </cell>
          <cell r="E384">
            <v>40791</v>
          </cell>
          <cell r="F384">
            <v>35000</v>
          </cell>
          <cell r="G384" t="str">
            <v>COMERCIAL</v>
          </cell>
          <cell r="H384" t="str">
            <v>Camilo Ernesto Charry Puche</v>
          </cell>
        </row>
        <row r="384">
          <cell r="J384">
            <v>30145</v>
          </cell>
          <cell r="K384" t="str">
            <v>CEIBA-ADMINISTRACION</v>
          </cell>
          <cell r="L384" t="str">
            <v>M</v>
          </cell>
          <cell r="M384" t="str">
            <v>Col. Colombia pasaje bogota   San Pedro Sula, N.O.</v>
          </cell>
          <cell r="N384" t="str">
            <v>0501-1982-06270</v>
          </cell>
          <cell r="O384" t="str">
            <v>9451-1065</v>
          </cell>
        </row>
        <row r="384">
          <cell r="Q384" t="str">
            <v>200-01-03</v>
          </cell>
          <cell r="R384">
            <v>757</v>
          </cell>
          <cell r="S384">
            <v>7</v>
          </cell>
        </row>
        <row r="385">
          <cell r="B385">
            <v>1108</v>
          </cell>
          <cell r="C385" t="str">
            <v>Carlos Enrique Bautista Fuentes</v>
          </cell>
          <cell r="D385" t="str">
            <v>Key Account Manager</v>
          </cell>
          <cell r="E385">
            <v>40791</v>
          </cell>
          <cell r="F385">
            <v>21650.5</v>
          </cell>
          <cell r="G385" t="str">
            <v>VENTAS MAYOREO</v>
          </cell>
          <cell r="H385" t="str">
            <v>Antonio Eduardo Palacio  Abraham</v>
          </cell>
        </row>
        <row r="385">
          <cell r="J385">
            <v>29160</v>
          </cell>
          <cell r="K385" t="str">
            <v>SAN PEDRO SULA-ADMINISTRACION</v>
          </cell>
          <cell r="L385" t="str">
            <v>M</v>
          </cell>
          <cell r="M385" t="str">
            <v>Col. Quebrada Seca, #1 ave, casa #60 1 1 </v>
          </cell>
          <cell r="N385" t="str">
            <v>1804-1979-03712</v>
          </cell>
          <cell r="O385" t="str">
            <v>9964-8904</v>
          </cell>
        </row>
        <row r="385">
          <cell r="Q385" t="str">
            <v>200-01-04</v>
          </cell>
          <cell r="R385">
            <v>759</v>
          </cell>
          <cell r="S385">
            <v>11</v>
          </cell>
        </row>
        <row r="386">
          <cell r="B386">
            <v>1109</v>
          </cell>
          <cell r="C386" t="str">
            <v>Maynor Ubence Diaz Miranda</v>
          </cell>
          <cell r="D386" t="str">
            <v>Vendedor Junior</v>
          </cell>
          <cell r="E386">
            <v>40791</v>
          </cell>
          <cell r="F386">
            <v>233.33</v>
          </cell>
          <cell r="G386" t="str">
            <v>ELECTRO</v>
          </cell>
          <cell r="H386" t="str">
            <v>Ilsa  Maribel Peraza  Turcios</v>
          </cell>
        </row>
        <row r="386">
          <cell r="J386">
            <v>33939</v>
          </cell>
          <cell r="K386" t="str">
            <v>SAN PEDRO SULA PEDREGAL-COMISIONES SEMANAL</v>
          </cell>
          <cell r="L386" t="str">
            <v>M</v>
          </cell>
          <cell r="M386" t="str">
            <v>Col. Villa Ernestina casa #19 27 27 </v>
          </cell>
          <cell r="N386" t="str">
            <v>1604-1992-00581</v>
          </cell>
          <cell r="O386" t="str">
            <v>9715-5789</v>
          </cell>
        </row>
        <row r="386">
          <cell r="Q386" t="str">
            <v>200-04-11</v>
          </cell>
          <cell r="R386">
            <v>763</v>
          </cell>
          <cell r="S386">
            <v>12</v>
          </cell>
        </row>
        <row r="387">
          <cell r="B387">
            <v>1117</v>
          </cell>
          <cell r="C387" t="str">
            <v>Evelyn Vanessa Dubón Fuentes</v>
          </cell>
          <cell r="D387" t="str">
            <v>Coordinador Tienda Apple</v>
          </cell>
          <cell r="E387">
            <v>40791</v>
          </cell>
          <cell r="F387">
            <v>10000</v>
          </cell>
          <cell r="G387" t="str">
            <v>TIENDA SUPERSTORE EL PEDREGAL</v>
          </cell>
          <cell r="H387" t="str">
            <v>Ilsa  Maribel Peraza  Turcios</v>
          </cell>
        </row>
        <row r="387">
          <cell r="J387">
            <v>33639</v>
          </cell>
          <cell r="K387" t="str">
            <v>SAN PEDRO SULA-ADMINISTRACION PEDREGAL</v>
          </cell>
          <cell r="L387" t="str">
            <v>F</v>
          </cell>
          <cell r="M387" t="str">
            <v>Col. La Unión, casa #49, bloque #21   </v>
          </cell>
          <cell r="N387" t="str">
            <v>0501-1992-03443</v>
          </cell>
          <cell r="O387" t="str">
            <v>9629-8820</v>
          </cell>
        </row>
        <row r="387">
          <cell r="Q387" t="str">
            <v>200-04-09</v>
          </cell>
          <cell r="R387">
            <v>770</v>
          </cell>
          <cell r="S387">
            <v>2</v>
          </cell>
        </row>
        <row r="388">
          <cell r="B388">
            <v>1136</v>
          </cell>
          <cell r="C388" t="str">
            <v>Skarlet Briggiet Alvarado Sanchez</v>
          </cell>
          <cell r="D388" t="str">
            <v>Cajera</v>
          </cell>
          <cell r="E388">
            <v>40924</v>
          </cell>
          <cell r="F388">
            <v>9000</v>
          </cell>
          <cell r="G388" t="str">
            <v>PUNTOS DE VENTA</v>
          </cell>
          <cell r="H388" t="str">
            <v>Sinia  Saray Arteaga  hernandez</v>
          </cell>
        </row>
        <row r="388">
          <cell r="J388">
            <v>32887</v>
          </cell>
          <cell r="K388" t="str">
            <v>TEGUCIGALPA MIRAFLORES-SEMANAL</v>
          </cell>
          <cell r="L388" t="str">
            <v>F</v>
          </cell>
          <cell r="M388" t="str">
            <v>Col El Carrizal, Casa 14   Tegucigalpa</v>
          </cell>
          <cell r="N388" t="str">
            <v>0801-1990-04815</v>
          </cell>
          <cell r="O388" t="str">
            <v>9905-3054</v>
          </cell>
        </row>
        <row r="388">
          <cell r="Q388" t="str">
            <v>200-02-13</v>
          </cell>
          <cell r="R388">
            <v>771</v>
          </cell>
          <cell r="S388">
            <v>1</v>
          </cell>
        </row>
        <row r="389">
          <cell r="B389">
            <v>1137</v>
          </cell>
          <cell r="C389" t="str">
            <v>Allan Andres Ayala  Viatoro</v>
          </cell>
          <cell r="D389" t="str">
            <v>Auxiliar de Logística</v>
          </cell>
          <cell r="E389">
            <v>40882</v>
          </cell>
          <cell r="F389">
            <v>8646.5</v>
          </cell>
          <cell r="G389" t="str">
            <v>INVENTARIOS MIRAFLORES</v>
          </cell>
          <cell r="H389" t="str">
            <v>Melvin Eliodoro Hernandez</v>
          </cell>
        </row>
        <row r="389">
          <cell r="J389">
            <v>32935</v>
          </cell>
          <cell r="K389" t="str">
            <v>TEGUCIGALPA MIRAFLORES-SEMANAL</v>
          </cell>
          <cell r="L389" t="str">
            <v>M</v>
          </cell>
          <cell r="M389" t="str">
            <v>Col La Peña, Bloque F, Casa 807 Principal Principal Tegucigalpa</v>
          </cell>
          <cell r="N389" t="str">
            <v>0801-1990-05712</v>
          </cell>
          <cell r="O389" t="str">
            <v>3301-4894</v>
          </cell>
        </row>
        <row r="389">
          <cell r="Q389" t="str">
            <v>300-02-11</v>
          </cell>
          <cell r="R389">
            <v>775</v>
          </cell>
          <cell r="S389">
            <v>3</v>
          </cell>
        </row>
        <row r="390">
          <cell r="B390">
            <v>1138</v>
          </cell>
          <cell r="C390" t="str">
            <v>Santos Alvarado Cruz</v>
          </cell>
          <cell r="D390" t="str">
            <v>Oficial de Seguridad</v>
          </cell>
          <cell r="E390">
            <v>40802</v>
          </cell>
          <cell r="F390">
            <v>8646.5</v>
          </cell>
          <cell r="G390" t="str">
            <v>SEGURIDAD PEDREGAL</v>
          </cell>
          <cell r="H390" t="str">
            <v>Jorge  Luis Del Cid Gamez</v>
          </cell>
        </row>
        <row r="390">
          <cell r="J390">
            <v>32082</v>
          </cell>
          <cell r="K390" t="str">
            <v>SAN PEDRO SULA -SEMANAL PEDREGAL</v>
          </cell>
          <cell r="L390" t="str">
            <v>M</v>
          </cell>
          <cell r="M390" t="str">
            <v>Col. Sandoval sector 2, ave. #7, casa #35 1 1 San Pedro Sula, S.O.</v>
          </cell>
          <cell r="N390" t="str">
            <v>1707-1987-00899</v>
          </cell>
          <cell r="O390" t="str">
            <v>9646-9328</v>
          </cell>
        </row>
        <row r="390">
          <cell r="Q390" t="str">
            <v>100-04-01</v>
          </cell>
          <cell r="R390">
            <v>778</v>
          </cell>
          <cell r="S390">
            <v>11</v>
          </cell>
        </row>
        <row r="391">
          <cell r="B391">
            <v>1139</v>
          </cell>
          <cell r="C391" t="str">
            <v>José Adan  Sanchez Enamorado</v>
          </cell>
          <cell r="D391" t="str">
            <v>Oficial de Seguridad</v>
          </cell>
          <cell r="E391">
            <v>40802</v>
          </cell>
          <cell r="F391">
            <v>8646.5</v>
          </cell>
          <cell r="G391" t="str">
            <v>SEGURIDAD PEDREGAL</v>
          </cell>
          <cell r="H391" t="str">
            <v>Jorge  Luis Del Cid Gamez</v>
          </cell>
        </row>
        <row r="391">
          <cell r="J391">
            <v>32346</v>
          </cell>
          <cell r="K391" t="str">
            <v>SAN PEDRO SULA -SEMANAL PEDREGAL</v>
          </cell>
          <cell r="L391" t="str">
            <v>M</v>
          </cell>
          <cell r="M391" t="str">
            <v>Col. Pastor Zelaya   </v>
          </cell>
          <cell r="N391" t="str">
            <v>1623-1988-00199</v>
          </cell>
        </row>
        <row r="391">
          <cell r="Q391" t="str">
            <v>100-04-01</v>
          </cell>
          <cell r="R391">
            <v>779</v>
          </cell>
          <cell r="S391">
            <v>7</v>
          </cell>
        </row>
        <row r="392">
          <cell r="B392">
            <v>1143</v>
          </cell>
          <cell r="C392" t="str">
            <v>Gloria  Esther Garcia Perdomo</v>
          </cell>
          <cell r="D392" t="str">
            <v>Jefe Servicio al Cliente</v>
          </cell>
          <cell r="E392">
            <v>40805</v>
          </cell>
          <cell r="F392">
            <v>13674</v>
          </cell>
          <cell r="G392" t="str">
            <v>SERVICIO AL CLIENTE</v>
          </cell>
          <cell r="H392" t="str">
            <v>Raul Ernesto Portillo Ordoñez</v>
          </cell>
        </row>
        <row r="392">
          <cell r="J392">
            <v>30712</v>
          </cell>
          <cell r="K392" t="str">
            <v>SAN PEDRO SULA-ADMINISTRACION</v>
          </cell>
          <cell r="L392" t="str">
            <v>F</v>
          </cell>
          <cell r="M392" t="str">
            <v>Col. Bogran 2 da. ave. casa #812 8 y 9 8 y 9 </v>
          </cell>
          <cell r="N392" t="str">
            <v>0501-1984-00850</v>
          </cell>
          <cell r="O392" t="str">
            <v>9648-3509</v>
          </cell>
        </row>
        <row r="392">
          <cell r="Q392" t="str">
            <v>300-04-07</v>
          </cell>
          <cell r="R392">
            <v>781</v>
          </cell>
          <cell r="S392">
            <v>1</v>
          </cell>
        </row>
        <row r="393">
          <cell r="B393">
            <v>1155</v>
          </cell>
          <cell r="C393" t="str">
            <v>Eddy Alexander Quezada Trochez</v>
          </cell>
          <cell r="D393" t="str">
            <v>Empacador</v>
          </cell>
          <cell r="E393">
            <v>40924</v>
          </cell>
          <cell r="F393">
            <v>8646.5</v>
          </cell>
          <cell r="G393" t="str">
            <v>PUNTOS DE VENTA</v>
          </cell>
          <cell r="H393" t="str">
            <v>Cindy Aracely  López  Gomez</v>
          </cell>
        </row>
        <row r="393">
          <cell r="J393">
            <v>33983</v>
          </cell>
          <cell r="K393" t="str">
            <v>SAN PEDRO SULA -SEMANAL PEDREGAL</v>
          </cell>
          <cell r="L393" t="str">
            <v>M</v>
          </cell>
          <cell r="M393" t="str">
            <v>Col. Satelite, casa #22, bloque #78   </v>
          </cell>
          <cell r="N393" t="str">
            <v>0501-1993-00836</v>
          </cell>
        </row>
        <row r="393">
          <cell r="Q393" t="str">
            <v>200-04-13</v>
          </cell>
          <cell r="R393">
            <v>782</v>
          </cell>
          <cell r="S393">
            <v>1</v>
          </cell>
        </row>
        <row r="394">
          <cell r="B394">
            <v>1158</v>
          </cell>
          <cell r="C394" t="str">
            <v>Edgar Xavier Soriano Baca</v>
          </cell>
          <cell r="D394" t="str">
            <v>Asistente de Informatica</v>
          </cell>
          <cell r="E394">
            <v>40910</v>
          </cell>
          <cell r="F394">
            <v>9500</v>
          </cell>
          <cell r="G394" t="str">
            <v>INFORMATICA</v>
          </cell>
          <cell r="H394" t="str">
            <v>Guillermo Rafael Pagan Diaz del Valle</v>
          </cell>
        </row>
        <row r="394">
          <cell r="J394">
            <v>33815</v>
          </cell>
          <cell r="K394" t="str">
            <v>TEGUCIGALPA MIRAFLORES -ADMINISTRACION</v>
          </cell>
          <cell r="L394" t="str">
            <v>M</v>
          </cell>
          <cell r="M394" t="str">
            <v>Barrio Bellavista, Fte. Esc Fco Martinez Maradiaga Casa 1037   Comayaguela</v>
          </cell>
          <cell r="N394" t="str">
            <v>0801-1992-14540</v>
          </cell>
          <cell r="O394" t="str">
            <v>9450-9193</v>
          </cell>
        </row>
        <row r="394">
          <cell r="Q394" t="str">
            <v>300-02-04</v>
          </cell>
          <cell r="R394">
            <v>783</v>
          </cell>
          <cell r="S394">
            <v>7</v>
          </cell>
        </row>
        <row r="395">
          <cell r="B395">
            <v>1170</v>
          </cell>
          <cell r="C395" t="str">
            <v>Cindy Michelle Milla Romero</v>
          </cell>
          <cell r="D395" t="str">
            <v>Vendedor Junior</v>
          </cell>
          <cell r="E395">
            <v>40812</v>
          </cell>
          <cell r="F395">
            <v>233.35</v>
          </cell>
          <cell r="G395" t="str">
            <v>ELECTRO</v>
          </cell>
          <cell r="H395" t="str">
            <v>Ilsa  Maribel Peraza  Turcios</v>
          </cell>
        </row>
        <row r="395">
          <cell r="J395">
            <v>32048</v>
          </cell>
          <cell r="K395" t="str">
            <v>SAN PEDRO SULA PEDREGAL-COMISIONES SEMANAL</v>
          </cell>
          <cell r="L395" t="str">
            <v>F</v>
          </cell>
          <cell r="M395" t="str">
            <v>Col. Modelo ave. 11 y 12, casa #1110 12 12 </v>
          </cell>
          <cell r="N395" t="str">
            <v>0501-1987-09315</v>
          </cell>
          <cell r="O395" t="str">
            <v>9697-3819</v>
          </cell>
        </row>
        <row r="395">
          <cell r="Q395" t="str">
            <v>200-04-11</v>
          </cell>
          <cell r="R395">
            <v>785</v>
          </cell>
          <cell r="S395">
            <v>9</v>
          </cell>
        </row>
        <row r="396">
          <cell r="B396">
            <v>1176</v>
          </cell>
          <cell r="C396" t="str">
            <v>Claudia Isabel  Hernández Portillo</v>
          </cell>
          <cell r="D396" t="str">
            <v>Cajera</v>
          </cell>
          <cell r="E396">
            <v>40812</v>
          </cell>
          <cell r="F396">
            <v>9000</v>
          </cell>
          <cell r="G396" t="str">
            <v>PUNTOS DE VENTA</v>
          </cell>
          <cell r="H396" t="str">
            <v>Cindy Aracely  López  Gomez</v>
          </cell>
        </row>
        <row r="396">
          <cell r="J396">
            <v>31516</v>
          </cell>
          <cell r="K396" t="str">
            <v>SAN PEDRO SULA -SEMANAL PEDREGAL</v>
          </cell>
          <cell r="L396" t="str">
            <v>F</v>
          </cell>
          <cell r="M396" t="str">
            <v>Col. San Martin sector #4   </v>
          </cell>
          <cell r="N396" t="str">
            <v>0501-1986-04404</v>
          </cell>
          <cell r="O396" t="str">
            <v>9831-1045</v>
          </cell>
        </row>
        <row r="396">
          <cell r="Q396" t="str">
            <v>200-04-13</v>
          </cell>
          <cell r="R396">
            <v>787</v>
          </cell>
          <cell r="S396">
            <v>4</v>
          </cell>
        </row>
        <row r="397">
          <cell r="B397">
            <v>1177</v>
          </cell>
          <cell r="C397" t="str">
            <v>Allan Daniel  Gonzalez  Lara</v>
          </cell>
          <cell r="D397" t="str">
            <v>Auditor Junior</v>
          </cell>
          <cell r="E397">
            <v>40812</v>
          </cell>
          <cell r="F397">
            <v>20150.02</v>
          </cell>
          <cell r="G397" t="str">
            <v>AUDITORIA</v>
          </cell>
        </row>
        <row r="397">
          <cell r="J397">
            <v>32222</v>
          </cell>
          <cell r="K397" t="str">
            <v>SAN PEDRO SULA-ADMINISTRACION</v>
          </cell>
          <cell r="L397" t="str">
            <v>M</v>
          </cell>
          <cell r="M397" t="str">
            <v>Col. Satelite II etapa, bloque #97   </v>
          </cell>
          <cell r="N397" t="str">
            <v>0501-1988-02964</v>
          </cell>
          <cell r="O397" t="str">
            <v>3391-4882</v>
          </cell>
        </row>
        <row r="397">
          <cell r="Q397" t="str">
            <v>100-01-03</v>
          </cell>
          <cell r="R397">
            <v>789</v>
          </cell>
          <cell r="S397">
            <v>3</v>
          </cell>
        </row>
        <row r="398">
          <cell r="B398">
            <v>1187</v>
          </cell>
          <cell r="C398" t="str">
            <v>Darlin  López Rivera</v>
          </cell>
          <cell r="D398" t="str">
            <v>Surtidor</v>
          </cell>
          <cell r="E398">
            <v>40973</v>
          </cell>
          <cell r="F398">
            <v>8646.5</v>
          </cell>
          <cell r="G398" t="str">
            <v>LOGISTICA DEPORTES</v>
          </cell>
          <cell r="H398" t="str">
            <v>Carlos Arturo Gutierrez Cuvas</v>
          </cell>
        </row>
        <row r="398">
          <cell r="J398">
            <v>33253</v>
          </cell>
          <cell r="K398" t="str">
            <v>SAN PEDRO SULA-SEMANAL SAN FERNANDO</v>
          </cell>
          <cell r="L398" t="str">
            <v>M</v>
          </cell>
          <cell r="M398" t="str">
            <v>Col. Miguel Angel Pavón ave. # 15 y 14, bloque #1 9 9 </v>
          </cell>
          <cell r="N398" t="str">
            <v>1606-1991-00368</v>
          </cell>
          <cell r="O398" t="str">
            <v>8874-2698</v>
          </cell>
        </row>
        <row r="398">
          <cell r="Q398" t="str">
            <v>300-01-15</v>
          </cell>
          <cell r="R398">
            <v>795</v>
          </cell>
          <cell r="S398">
            <v>1</v>
          </cell>
        </row>
        <row r="399">
          <cell r="B399">
            <v>1191</v>
          </cell>
          <cell r="C399" t="str">
            <v>Marco Tulio Portillo Hernández</v>
          </cell>
          <cell r="D399" t="str">
            <v>Surtidor</v>
          </cell>
          <cell r="E399">
            <v>40959</v>
          </cell>
          <cell r="F399">
            <v>8646.5</v>
          </cell>
          <cell r="G399" t="str">
            <v>DESPACHO CD</v>
          </cell>
          <cell r="H399" t="str">
            <v>Selvin Ramos  Ramos</v>
          </cell>
        </row>
        <row r="399">
          <cell r="J399">
            <v>32074</v>
          </cell>
          <cell r="K399" t="str">
            <v>SAN PEDRO SULA-SEMANAL SAN FERNANDO</v>
          </cell>
          <cell r="L399" t="str">
            <v>M</v>
          </cell>
          <cell r="M399" t="str">
            <v>col. Planeta pasaje #2, casa #1840, bloque #65 Principal Principal </v>
          </cell>
          <cell r="N399" t="str">
            <v>0512-1987-01373</v>
          </cell>
          <cell r="O399" t="str">
            <v>9527-8665</v>
          </cell>
        </row>
        <row r="399">
          <cell r="Q399" t="str">
            <v>300-05-23</v>
          </cell>
          <cell r="R399">
            <v>796</v>
          </cell>
          <cell r="S399">
            <v>10</v>
          </cell>
        </row>
        <row r="400">
          <cell r="B400">
            <v>1194</v>
          </cell>
          <cell r="C400" t="str">
            <v>Jorge  Luis Del Cid Gamez</v>
          </cell>
          <cell r="D400" t="str">
            <v>Supervisor de Seguridad</v>
          </cell>
          <cell r="E400">
            <v>40817</v>
          </cell>
          <cell r="F400">
            <v>25440</v>
          </cell>
          <cell r="G400" t="str">
            <v>SEGURIDAD PEDREGAL</v>
          </cell>
          <cell r="H400" t="str">
            <v>Celan Rodriguez  Sanchez</v>
          </cell>
        </row>
        <row r="400">
          <cell r="J400">
            <v>25156</v>
          </cell>
          <cell r="K400" t="str">
            <v>SAN PEDRO SULA-ADMINISTRACION PEDREGAL</v>
          </cell>
          <cell r="L400" t="str">
            <v>M</v>
          </cell>
          <cell r="M400" t="str">
            <v>Col. Villas Paraiso casa #23, bloque #1   </v>
          </cell>
          <cell r="N400" t="str">
            <v>1001-1968-00144</v>
          </cell>
          <cell r="O400" t="str">
            <v>9594-3584</v>
          </cell>
        </row>
        <row r="400">
          <cell r="Q400" t="str">
            <v>100-04-01</v>
          </cell>
          <cell r="R400">
            <v>799</v>
          </cell>
          <cell r="S400">
            <v>11</v>
          </cell>
        </row>
        <row r="401">
          <cell r="B401">
            <v>1216</v>
          </cell>
          <cell r="C401" t="str">
            <v>Dimas Danilo Gómez Mendez</v>
          </cell>
          <cell r="D401" t="str">
            <v>Empacador</v>
          </cell>
          <cell r="E401">
            <v>40924</v>
          </cell>
          <cell r="F401">
            <v>8646.5</v>
          </cell>
          <cell r="G401" t="str">
            <v>PUNTOS DE VENTA</v>
          </cell>
          <cell r="H401" t="str">
            <v>Cindy Aracely  López  Gomez</v>
          </cell>
        </row>
        <row r="401">
          <cell r="J401">
            <v>32227</v>
          </cell>
          <cell r="K401" t="str">
            <v>SAN PEDRO SULA -SEMANAL PEDREGAL</v>
          </cell>
          <cell r="L401" t="str">
            <v>M</v>
          </cell>
          <cell r="M401" t="str">
            <v>Col.  R. Gonzalez   </v>
          </cell>
          <cell r="N401" t="str">
            <v>1006-1988-00347</v>
          </cell>
          <cell r="O401" t="str">
            <v>9644-2649</v>
          </cell>
        </row>
        <row r="401">
          <cell r="Q401" t="str">
            <v>200-04-13</v>
          </cell>
          <cell r="R401">
            <v>801</v>
          </cell>
          <cell r="S401">
            <v>3</v>
          </cell>
        </row>
        <row r="402">
          <cell r="B402">
            <v>1228</v>
          </cell>
          <cell r="C402" t="str">
            <v>Raúl Antonio Castellanos Lara</v>
          </cell>
          <cell r="D402" t="str">
            <v>Surtidor</v>
          </cell>
          <cell r="E402">
            <v>40959</v>
          </cell>
          <cell r="F402">
            <v>8646.5</v>
          </cell>
          <cell r="G402" t="str">
            <v>DESPACHO CD</v>
          </cell>
          <cell r="H402" t="str">
            <v>Selvin Ramos  Ramos</v>
          </cell>
        </row>
        <row r="402">
          <cell r="J402">
            <v>32947</v>
          </cell>
          <cell r="K402" t="str">
            <v>SAN PEDRO SULA-SEMANAL SAN FERNANDO</v>
          </cell>
          <cell r="L402" t="str">
            <v>M</v>
          </cell>
          <cell r="M402" t="str">
            <v>Col. Municipal pasaje orquidia, casa #7   </v>
          </cell>
          <cell r="N402" t="str">
            <v>0501-1990-06165</v>
          </cell>
          <cell r="O402" t="str">
            <v>9832-9192</v>
          </cell>
        </row>
        <row r="402">
          <cell r="Q402" t="str">
            <v>300-05-23</v>
          </cell>
          <cell r="R402">
            <v>806</v>
          </cell>
          <cell r="S402">
            <v>3</v>
          </cell>
        </row>
        <row r="403">
          <cell r="B403">
            <v>1236</v>
          </cell>
          <cell r="C403" t="str">
            <v>Karla  Julissa Iscoa Cruz</v>
          </cell>
          <cell r="D403" t="str">
            <v>Lider de Equipo</v>
          </cell>
          <cell r="E403">
            <v>40826</v>
          </cell>
          <cell r="F403">
            <v>9000</v>
          </cell>
          <cell r="G403" t="str">
            <v>HOGAR</v>
          </cell>
          <cell r="H403" t="str">
            <v>Karla Patricia Ortega Pineda</v>
          </cell>
        </row>
        <row r="403">
          <cell r="J403">
            <v>33278</v>
          </cell>
          <cell r="K403" t="str">
            <v>SAN PEDRO SULA -SEMANAL PEDREGAL</v>
          </cell>
          <cell r="L403" t="str">
            <v>F</v>
          </cell>
          <cell r="M403" t="str">
            <v>Bo. Cabañas ave. 16, casa #1778 10 10 </v>
          </cell>
          <cell r="N403" t="str">
            <v>0501-1991-02954</v>
          </cell>
          <cell r="O403" t="str">
            <v>9768-7864</v>
          </cell>
        </row>
        <row r="403">
          <cell r="Q403" t="str">
            <v>200-04-10</v>
          </cell>
          <cell r="R403">
            <v>817</v>
          </cell>
          <cell r="S403">
            <v>2</v>
          </cell>
        </row>
        <row r="404">
          <cell r="B404">
            <v>1241</v>
          </cell>
          <cell r="C404" t="str">
            <v>Diana Melissa Guzman Amaya</v>
          </cell>
          <cell r="D404" t="str">
            <v>Jefe Servicio al Cliente</v>
          </cell>
          <cell r="E404">
            <v>40826</v>
          </cell>
          <cell r="F404">
            <v>13674</v>
          </cell>
          <cell r="G404" t="str">
            <v>SERVICIO AL CLIENTE</v>
          </cell>
          <cell r="H404" t="str">
            <v>Raul Ernesto Portillo Ordoñez</v>
          </cell>
        </row>
        <row r="404">
          <cell r="J404">
            <v>31392</v>
          </cell>
          <cell r="K404" t="str">
            <v>SAN PEDRO SULA-ADMINISTRACION PEDREGAL</v>
          </cell>
          <cell r="L404" t="str">
            <v>F</v>
          </cell>
          <cell r="M404" t="str">
            <v>Col. Felipe Zelaya 8 y 9 ave. casa #18 11 11 </v>
          </cell>
          <cell r="N404" t="str">
            <v>0801-1986-01712</v>
          </cell>
          <cell r="O404" t="str">
            <v>9695-4074</v>
          </cell>
        </row>
        <row r="404">
          <cell r="Q404" t="str">
            <v>300-01-08</v>
          </cell>
          <cell r="R404">
            <v>818</v>
          </cell>
          <cell r="S404">
            <v>12</v>
          </cell>
        </row>
        <row r="405">
          <cell r="B405">
            <v>1245</v>
          </cell>
          <cell r="C405" t="str">
            <v>Oscar Rolando Munguia Mendez</v>
          </cell>
          <cell r="D405" t="str">
            <v>Empacador Logística</v>
          </cell>
          <cell r="E405">
            <v>40959</v>
          </cell>
          <cell r="F405">
            <v>8646.5</v>
          </cell>
          <cell r="G405" t="str">
            <v>TRANSPORTE CD</v>
          </cell>
          <cell r="H405" t="str">
            <v>Jairo  Randolfo  Cornejo Zamora</v>
          </cell>
        </row>
        <row r="405">
          <cell r="J405">
            <v>33584</v>
          </cell>
          <cell r="K405" t="str">
            <v>SAN PEDRO SULA-SEMANAL SAN FERNANDO</v>
          </cell>
          <cell r="L405" t="str">
            <v>M</v>
          </cell>
          <cell r="M405" t="str">
            <v>Col. 10 de Septiembre casa #213, bloque #12   </v>
          </cell>
          <cell r="N405" t="str">
            <v>0501-1992-00546</v>
          </cell>
          <cell r="O405" t="str">
            <v>9855-3247</v>
          </cell>
        </row>
        <row r="405">
          <cell r="Q405" t="str">
            <v>300-05-22</v>
          </cell>
          <cell r="R405">
            <v>821</v>
          </cell>
          <cell r="S405">
            <v>12</v>
          </cell>
        </row>
        <row r="406">
          <cell r="B406">
            <v>1248</v>
          </cell>
          <cell r="C406" t="str">
            <v>Javier Edgardo Rodriguez Hernández</v>
          </cell>
          <cell r="D406" t="str">
            <v>Surtidor</v>
          </cell>
          <cell r="E406">
            <v>40973</v>
          </cell>
          <cell r="F406">
            <v>8646.5</v>
          </cell>
          <cell r="G406" t="str">
            <v>SUMINISTROS PEDREGAL</v>
          </cell>
          <cell r="H406" t="str">
            <v>Pedro Luis Alvarez  Castillo</v>
          </cell>
        </row>
        <row r="406">
          <cell r="J406">
            <v>33859</v>
          </cell>
          <cell r="K406" t="str">
            <v>SAN PEDRO SULA -SEMANAL PEDREGAL</v>
          </cell>
          <cell r="L406" t="str">
            <v>M</v>
          </cell>
          <cell r="M406" t="str">
            <v>Bo. Medina 5 y 6 ave. 14 14 </v>
          </cell>
          <cell r="N406" t="str">
            <v>1622-1992-00396</v>
          </cell>
          <cell r="O406" t="str">
            <v>9695-6878</v>
          </cell>
        </row>
        <row r="406">
          <cell r="Q406" t="str">
            <v>300-04-13</v>
          </cell>
          <cell r="R406">
            <v>822</v>
          </cell>
          <cell r="S406">
            <v>9</v>
          </cell>
        </row>
        <row r="407">
          <cell r="B407">
            <v>1265</v>
          </cell>
          <cell r="C407" t="str">
            <v>Miguel Angel  Reyes Rivera</v>
          </cell>
          <cell r="D407" t="str">
            <v>Oficial de Seguridad</v>
          </cell>
          <cell r="E407">
            <v>40831</v>
          </cell>
          <cell r="F407">
            <v>8646.5</v>
          </cell>
          <cell r="G407" t="str">
            <v>SEGURIDAD PEDREGAL</v>
          </cell>
          <cell r="H407" t="str">
            <v>Jorge  Luis Del Cid Gamez</v>
          </cell>
        </row>
        <row r="407">
          <cell r="J407">
            <v>32980</v>
          </cell>
          <cell r="K407" t="str">
            <v>SAN PEDRO SULA -SEMANAL PEDREGAL</v>
          </cell>
          <cell r="L407" t="str">
            <v>M</v>
          </cell>
          <cell r="M407" t="str">
            <v>Col. Arevalo, Cofradia   </v>
          </cell>
          <cell r="N407" t="str">
            <v>1618-1997-01517</v>
          </cell>
          <cell r="O407" t="str">
            <v>9798-2631</v>
          </cell>
        </row>
        <row r="407">
          <cell r="Q407" t="str">
            <v>100-04-01</v>
          </cell>
          <cell r="R407">
            <v>824</v>
          </cell>
          <cell r="S407">
            <v>4</v>
          </cell>
        </row>
        <row r="408">
          <cell r="B408">
            <v>1269</v>
          </cell>
          <cell r="C408" t="str">
            <v>Johan Sebastian Perez Mendoza</v>
          </cell>
          <cell r="D408" t="str">
            <v>Surtidor</v>
          </cell>
          <cell r="E408">
            <v>40980</v>
          </cell>
          <cell r="F408">
            <v>8646.5</v>
          </cell>
          <cell r="G408" t="str">
            <v>DESPACHO CD</v>
          </cell>
          <cell r="H408" t="str">
            <v>Selvin Ramos  Ramos</v>
          </cell>
        </row>
        <row r="408">
          <cell r="J408">
            <v>33976</v>
          </cell>
          <cell r="K408" t="str">
            <v>SAN PEDRO SULA-SEMANAL SAN FERNANDO</v>
          </cell>
          <cell r="L408" t="str">
            <v>M</v>
          </cell>
          <cell r="M408" t="str">
            <v>Col. Pineda 1 ra. ave. casa #138, La Lima 4 4 </v>
          </cell>
          <cell r="N408" t="str">
            <v>0512-1993-00113</v>
          </cell>
          <cell r="O408" t="str">
            <v>9627-5590</v>
          </cell>
        </row>
        <row r="408">
          <cell r="Q408" t="str">
            <v>300-05-23</v>
          </cell>
          <cell r="R408">
            <v>838</v>
          </cell>
          <cell r="S408">
            <v>1</v>
          </cell>
        </row>
        <row r="409">
          <cell r="B409">
            <v>1273</v>
          </cell>
          <cell r="C409" t="str">
            <v>Gladys  Ondina Velasquez Madrid</v>
          </cell>
          <cell r="D409" t="str">
            <v>Auxiliar de Sala Hogar</v>
          </cell>
          <cell r="E409">
            <v>40924</v>
          </cell>
          <cell r="F409">
            <v>8646.5</v>
          </cell>
          <cell r="G409" t="str">
            <v>HOGAR</v>
          </cell>
          <cell r="H409" t="str">
            <v>Karla Patricia Ortega Pineda</v>
          </cell>
        </row>
        <row r="409">
          <cell r="J409">
            <v>32354</v>
          </cell>
          <cell r="K409" t="str">
            <v>SAN PEDRO SULA -SEMANAL PEDREGAL</v>
          </cell>
          <cell r="L409" t="str">
            <v>F</v>
          </cell>
          <cell r="M409" t="str">
            <v>Col. La Primavera   </v>
          </cell>
          <cell r="N409" t="str">
            <v>0501-1988-06893</v>
          </cell>
          <cell r="O409" t="str">
            <v>9918-2401</v>
          </cell>
        </row>
        <row r="409">
          <cell r="Q409" t="str">
            <v>200-04-10</v>
          </cell>
          <cell r="R409">
            <v>848</v>
          </cell>
          <cell r="S409">
            <v>7</v>
          </cell>
        </row>
        <row r="410">
          <cell r="B410">
            <v>1282</v>
          </cell>
          <cell r="C410" t="str">
            <v>Dilcia Lizeth  León Santiago</v>
          </cell>
          <cell r="D410" t="str">
            <v>Auxiliar Sala Moda/Deportes</v>
          </cell>
          <cell r="E410">
            <v>40924</v>
          </cell>
          <cell r="F410">
            <v>8646.5</v>
          </cell>
          <cell r="G410" t="str">
            <v>MODA Y DEPORTES</v>
          </cell>
          <cell r="H410" t="str">
            <v>Ingrid Johely Hernandez  Orellana</v>
          </cell>
        </row>
        <row r="410">
          <cell r="J410">
            <v>33230</v>
          </cell>
          <cell r="K410" t="str">
            <v>SAN PEDRO SULA-SEMANAL SAN FERNANDO</v>
          </cell>
          <cell r="L410" t="str">
            <v>F</v>
          </cell>
          <cell r="M410" t="str">
            <v>Col. Jupiter ave. #31 Sector Satelite 13 y 14 13 y 14 </v>
          </cell>
          <cell r="N410" t="str">
            <v>0209-1991-00217</v>
          </cell>
          <cell r="O410" t="str">
            <v>3322-0825</v>
          </cell>
        </row>
        <row r="410">
          <cell r="Q410" t="str">
            <v>200-01-12</v>
          </cell>
          <cell r="R410">
            <v>866</v>
          </cell>
          <cell r="S410">
            <v>12</v>
          </cell>
        </row>
        <row r="411">
          <cell r="B411">
            <v>1308</v>
          </cell>
          <cell r="C411" t="str">
            <v>Luz  Marina Ramos Hernández</v>
          </cell>
          <cell r="D411" t="str">
            <v>Auxiliar de Sala Regalos/Paquetes</v>
          </cell>
          <cell r="E411">
            <v>40924</v>
          </cell>
          <cell r="F411">
            <v>8646.5</v>
          </cell>
          <cell r="G411" t="str">
            <v>HOGAR</v>
          </cell>
          <cell r="H411" t="str">
            <v>Karla Patricia Ortega Pineda</v>
          </cell>
        </row>
        <row r="411">
          <cell r="J411">
            <v>32565</v>
          </cell>
          <cell r="K411" t="str">
            <v>SAN PEDRO SULA -SEMANAL PEDREGAL</v>
          </cell>
          <cell r="L411" t="str">
            <v>F</v>
          </cell>
          <cell r="M411" t="str">
            <v>Col. Losura bloque #32, sector chamelecon   </v>
          </cell>
          <cell r="N411" t="str">
            <v>0501-1989-04426</v>
          </cell>
          <cell r="O411" t="str">
            <v>9894-8947</v>
          </cell>
        </row>
        <row r="411">
          <cell r="Q411" t="str">
            <v>200-04-10</v>
          </cell>
          <cell r="R411">
            <v>867</v>
          </cell>
          <cell r="S411">
            <v>2</v>
          </cell>
        </row>
        <row r="412">
          <cell r="B412">
            <v>1319</v>
          </cell>
          <cell r="C412" t="str">
            <v>Ever Natanael Giron Cantarero</v>
          </cell>
          <cell r="D412" t="str">
            <v>Oficial de Seguridad</v>
          </cell>
          <cell r="E412">
            <v>40836</v>
          </cell>
          <cell r="F412">
            <v>8646.5</v>
          </cell>
          <cell r="G412" t="str">
            <v>SEGURIDAD CENTRO DISTRIBUCION</v>
          </cell>
          <cell r="H412" t="str">
            <v>Celan Rodriguez  Sanchez</v>
          </cell>
        </row>
        <row r="412">
          <cell r="J412">
            <v>32608</v>
          </cell>
          <cell r="K412" t="str">
            <v>SAN PEDRO SULA-SEMANAL SAN FERNANDO</v>
          </cell>
          <cell r="L412" t="str">
            <v>M</v>
          </cell>
          <cell r="M412" t="str">
            <v>Col. Valle de Sula #2, ave. 15 y 16, casa #508 26 26 </v>
          </cell>
          <cell r="N412" t="str">
            <v>1007-1989-00238</v>
          </cell>
          <cell r="O412" t="str">
            <v>9556-1442</v>
          </cell>
        </row>
        <row r="412">
          <cell r="Q412" t="str">
            <v>100-05-01</v>
          </cell>
          <cell r="R412">
            <v>878</v>
          </cell>
          <cell r="S412">
            <v>4</v>
          </cell>
        </row>
        <row r="413">
          <cell r="B413">
            <v>1320</v>
          </cell>
          <cell r="C413" t="str">
            <v>Roberto Carlos Reyes Rodriguez</v>
          </cell>
          <cell r="D413" t="str">
            <v>Guardaespalda</v>
          </cell>
          <cell r="E413">
            <v>40836</v>
          </cell>
          <cell r="F413">
            <v>13400</v>
          </cell>
          <cell r="G413" t="str">
            <v>SEGURIDAD EJECUTIVOS</v>
          </cell>
          <cell r="H413" t="str">
            <v>Celan Rodriguez  Sanchez</v>
          </cell>
        </row>
        <row r="413">
          <cell r="J413">
            <v>32914</v>
          </cell>
          <cell r="K413" t="str">
            <v>SAN PEDRO SULA-ADMINISTRACION</v>
          </cell>
          <cell r="L413" t="str">
            <v>M</v>
          </cell>
        </row>
        <row r="413">
          <cell r="N413" t="str">
            <v>1201-1990-00118</v>
          </cell>
        </row>
        <row r="413">
          <cell r="Q413" t="str">
            <v>100-01-05</v>
          </cell>
          <cell r="R413">
            <v>896</v>
          </cell>
          <cell r="S413">
            <v>2</v>
          </cell>
        </row>
        <row r="414">
          <cell r="B414">
            <v>1323</v>
          </cell>
          <cell r="C414" t="str">
            <v>Maria  Onecima Corona Erazo</v>
          </cell>
          <cell r="D414" t="str">
            <v>Recepcionista de Seguridad</v>
          </cell>
          <cell r="E414">
            <v>40924</v>
          </cell>
          <cell r="F414">
            <v>9000</v>
          </cell>
          <cell r="G414" t="str">
            <v>SEGURIDAD INTERNA</v>
          </cell>
          <cell r="H414" t="str">
            <v>Celan Rodriguez  Sanchez</v>
          </cell>
        </row>
        <row r="414">
          <cell r="J414">
            <v>32125</v>
          </cell>
          <cell r="K414" t="str">
            <v>SAN PEDRO SULA-SEMANAL SAN FERNANDO</v>
          </cell>
          <cell r="L414" t="str">
            <v>F</v>
          </cell>
          <cell r="M414" t="str">
            <v>Col. La Amistad ave. #2 2 2 </v>
          </cell>
          <cell r="N414" t="str">
            <v>0801-1987-22126</v>
          </cell>
          <cell r="O414" t="str">
            <v>3328-8592</v>
          </cell>
        </row>
        <row r="414">
          <cell r="Q414" t="str">
            <v>100-01-06</v>
          </cell>
          <cell r="R414">
            <v>919</v>
          </cell>
          <cell r="S414">
            <v>12</v>
          </cell>
        </row>
        <row r="415">
          <cell r="B415">
            <v>1329</v>
          </cell>
          <cell r="C415" t="str">
            <v>Rodrigo Alberto  Solis García</v>
          </cell>
          <cell r="D415" t="str">
            <v>Surtidor</v>
          </cell>
          <cell r="E415">
            <v>41036</v>
          </cell>
          <cell r="F415">
            <v>8646.5</v>
          </cell>
          <cell r="G415" t="str">
            <v>DESPACHO CD</v>
          </cell>
          <cell r="H415" t="str">
            <v>Selvin Ramos  Ramos</v>
          </cell>
        </row>
        <row r="415">
          <cell r="J415">
            <v>33431</v>
          </cell>
          <cell r="K415" t="str">
            <v>SAN PEDRO SULA-SEMANAL SAN FERNANDO</v>
          </cell>
          <cell r="L415" t="str">
            <v>M</v>
          </cell>
          <cell r="M415" t="str">
            <v>Col. Cazanave ave. #6, casa #140 2 2 </v>
          </cell>
          <cell r="N415" t="str">
            <v>0512-1991-01075</v>
          </cell>
          <cell r="O415" t="str">
            <v>9986-1085</v>
          </cell>
        </row>
        <row r="415">
          <cell r="Q415" t="str">
            <v>300-05-23</v>
          </cell>
          <cell r="R415">
            <v>931</v>
          </cell>
          <cell r="S415">
            <v>7</v>
          </cell>
        </row>
        <row r="416">
          <cell r="B416">
            <v>1333</v>
          </cell>
          <cell r="C416" t="str">
            <v>Ninoska  Jackeline Casco Andrade</v>
          </cell>
          <cell r="D416" t="str">
            <v>Auxiliar de Sala Regalos/Paquetes</v>
          </cell>
          <cell r="E416">
            <v>40924</v>
          </cell>
          <cell r="F416">
            <v>8646.5</v>
          </cell>
          <cell r="G416" t="str">
            <v>HOGAR</v>
          </cell>
          <cell r="H416" t="str">
            <v>Ana Ruth Erazo Urquia</v>
          </cell>
        </row>
        <row r="416">
          <cell r="J416">
            <v>30915</v>
          </cell>
          <cell r="K416" t="str">
            <v>SAN PEDRO SULA-SEMANAL SAN FERNANDO</v>
          </cell>
          <cell r="L416" t="str">
            <v>F</v>
          </cell>
          <cell r="M416" t="str">
            <v>Col. Islas del Progreso ave. #11, casa #24, bloque #5 32 32 </v>
          </cell>
          <cell r="N416" t="str">
            <v>0501-1984-06605</v>
          </cell>
        </row>
        <row r="416">
          <cell r="Q416" t="str">
            <v>200-01-10</v>
          </cell>
          <cell r="R416">
            <v>936</v>
          </cell>
          <cell r="S416">
            <v>8</v>
          </cell>
        </row>
        <row r="417">
          <cell r="B417">
            <v>1337</v>
          </cell>
          <cell r="C417" t="str">
            <v>Marvin Bayardo  Leiva Gamez</v>
          </cell>
          <cell r="D417" t="str">
            <v>Vendedor Junior Moda/Deportes</v>
          </cell>
          <cell r="E417">
            <v>40924</v>
          </cell>
          <cell r="F417">
            <v>233.35</v>
          </cell>
          <cell r="G417" t="str">
            <v>MODA Y DEPORTES</v>
          </cell>
          <cell r="H417" t="str">
            <v>Ingrid Johely Hernandez  Orellana</v>
          </cell>
        </row>
        <row r="417">
          <cell r="J417">
            <v>31849</v>
          </cell>
          <cell r="K417" t="str">
            <v>SAN PEDRO SULA SAN FERNANDO-COMISIONES SEMANAL</v>
          </cell>
          <cell r="L417" t="str">
            <v>M</v>
          </cell>
          <cell r="M417" t="str">
            <v>Col. El Estadio, 30 ave. casa #16 29 29 </v>
          </cell>
          <cell r="N417" t="str">
            <v>0819-1987-00055</v>
          </cell>
          <cell r="O417" t="str">
            <v>9791-9554</v>
          </cell>
        </row>
        <row r="417">
          <cell r="Q417" t="str">
            <v>200-01-12</v>
          </cell>
          <cell r="R417">
            <v>938</v>
          </cell>
          <cell r="S417">
            <v>3</v>
          </cell>
        </row>
        <row r="418">
          <cell r="B418">
            <v>1369</v>
          </cell>
          <cell r="C418" t="str">
            <v>Breny Said Martínez Elvir</v>
          </cell>
          <cell r="D418" t="str">
            <v>Vendedor Junior Moda/Deportes</v>
          </cell>
          <cell r="E418">
            <v>40854</v>
          </cell>
          <cell r="F418">
            <v>233.33</v>
          </cell>
          <cell r="G418" t="str">
            <v>MODA Y DEPORTES</v>
          </cell>
          <cell r="H418" t="str">
            <v>Ingrid Johely Hernandez  Orellana</v>
          </cell>
        </row>
        <row r="418">
          <cell r="J418">
            <v>33251</v>
          </cell>
          <cell r="K418" t="str">
            <v>SAN PEDRO SULA SAN FERNANDO-COMISIONES SEMANAL</v>
          </cell>
          <cell r="L418" t="str">
            <v>M</v>
          </cell>
          <cell r="M418" t="str">
            <v>Col. Santa Martha casa #15, bloque 25   </v>
          </cell>
          <cell r="N418" t="str">
            <v>1627-1991-00052</v>
          </cell>
          <cell r="O418" t="str">
            <v>3192-5273</v>
          </cell>
        </row>
        <row r="418">
          <cell r="Q418" t="str">
            <v>200-01-12</v>
          </cell>
          <cell r="R418">
            <v>948</v>
          </cell>
          <cell r="S418">
            <v>1</v>
          </cell>
        </row>
        <row r="419">
          <cell r="B419">
            <v>1386</v>
          </cell>
          <cell r="C419" t="str">
            <v>Elsy Nohemy Aguilera Ortez</v>
          </cell>
          <cell r="D419" t="str">
            <v>Gerente de Tienda</v>
          </cell>
          <cell r="E419">
            <v>40843</v>
          </cell>
          <cell r="F419">
            <v>45580</v>
          </cell>
          <cell r="G419" t="str">
            <v>TIENDA SUPERSTORE SPS</v>
          </cell>
        </row>
        <row r="419">
          <cell r="J419">
            <v>27528</v>
          </cell>
          <cell r="K419" t="str">
            <v>SAN PEDRO SULA-ADMINISTRACION</v>
          </cell>
          <cell r="L419" t="str">
            <v>F</v>
          </cell>
          <cell r="M419" t="str">
            <v>Villanueva, Col. Bufalo Villas Bloque C Casa# C6 Princiapl Princiapl </v>
          </cell>
          <cell r="N419" t="str">
            <v>0501-1975-04876</v>
          </cell>
          <cell r="O419" t="str">
            <v>9652-2581</v>
          </cell>
        </row>
        <row r="419">
          <cell r="Q419" t="str">
            <v>200-01-09</v>
          </cell>
          <cell r="R419">
            <v>951</v>
          </cell>
          <cell r="S419">
            <v>5</v>
          </cell>
        </row>
        <row r="420">
          <cell r="B420">
            <v>1388</v>
          </cell>
          <cell r="C420" t="str">
            <v>Luis  Antonio Alvarado Díaz</v>
          </cell>
          <cell r="D420" t="str">
            <v>Surtidor</v>
          </cell>
          <cell r="E420">
            <v>41036</v>
          </cell>
          <cell r="F420">
            <v>8646.5</v>
          </cell>
          <cell r="G420" t="str">
            <v>DESPACHO CD</v>
          </cell>
          <cell r="H420" t="str">
            <v>Selvin Ramos  Ramos</v>
          </cell>
        </row>
        <row r="420">
          <cell r="J420">
            <v>32510</v>
          </cell>
          <cell r="K420" t="str">
            <v>SAN PEDRO SULA-SEMANAL SAN FERNANDO</v>
          </cell>
          <cell r="L420" t="str">
            <v>M</v>
          </cell>
          <cell r="M420" t="str">
            <v>Col. Satelite casa #26, I etapa   </v>
          </cell>
          <cell r="N420" t="str">
            <v>1601-1989-00034</v>
          </cell>
        </row>
        <row r="420">
          <cell r="Q420" t="str">
            <v>300-05-23</v>
          </cell>
          <cell r="R420">
            <v>953</v>
          </cell>
          <cell r="S420">
            <v>1</v>
          </cell>
        </row>
        <row r="421">
          <cell r="B421">
            <v>1389</v>
          </cell>
          <cell r="C421" t="str">
            <v>Olvin Ariel  Guzman Urraco</v>
          </cell>
          <cell r="D421" t="str">
            <v>Auxiliar de Logística</v>
          </cell>
          <cell r="E421">
            <v>41036</v>
          </cell>
          <cell r="F421">
            <v>8646.5</v>
          </cell>
          <cell r="G421" t="str">
            <v>RECEPCION CD A</v>
          </cell>
          <cell r="H421" t="str">
            <v>Raul Antonio Sanchez  Castellanos</v>
          </cell>
        </row>
        <row r="421">
          <cell r="J421">
            <v>33573</v>
          </cell>
          <cell r="K421" t="str">
            <v>SAN PEDRO SULA-SEMANAL SAN FERNANDO</v>
          </cell>
          <cell r="L421" t="str">
            <v>M</v>
          </cell>
          <cell r="M421" t="str">
            <v>Col. Santa Martha ave. #21, casa #42, ave. 21 1 1 </v>
          </cell>
          <cell r="N421" t="str">
            <v>1521-1992-00050</v>
          </cell>
          <cell r="O421" t="str">
            <v>9638-0758</v>
          </cell>
        </row>
        <row r="421">
          <cell r="Q421" t="str">
            <v>300-05-25</v>
          </cell>
          <cell r="R421">
            <v>958</v>
          </cell>
          <cell r="S421">
            <v>12</v>
          </cell>
        </row>
        <row r="422">
          <cell r="B422">
            <v>1401</v>
          </cell>
          <cell r="C422" t="str">
            <v>Francisco  Alonso  Flores Melgar</v>
          </cell>
          <cell r="D422" t="str">
            <v>Auditor Junior</v>
          </cell>
          <cell r="E422">
            <v>40847</v>
          </cell>
          <cell r="F422">
            <v>20150.02</v>
          </cell>
          <cell r="G422" t="str">
            <v>AUDITORIA</v>
          </cell>
          <cell r="H422" t="str">
            <v>Alex Bladimir Caballero  Rivera</v>
          </cell>
        </row>
        <row r="422">
          <cell r="J422">
            <v>32880</v>
          </cell>
          <cell r="K422" t="str">
            <v>SAN PEDRO SULA-ADMINISTRACION</v>
          </cell>
          <cell r="L422" t="str">
            <v>M</v>
          </cell>
          <cell r="M422" t="str">
            <v>Col. Monte Fresco 11 y 12 ave. casa #125 29 y 30 29 y 30 </v>
          </cell>
          <cell r="N422" t="str">
            <v>0501-1990-00854</v>
          </cell>
          <cell r="O422" t="str">
            <v>3380-1959</v>
          </cell>
        </row>
        <row r="422">
          <cell r="Q422" t="str">
            <v>100-01-03</v>
          </cell>
          <cell r="R422">
            <v>960</v>
          </cell>
          <cell r="S422">
            <v>1</v>
          </cell>
        </row>
        <row r="423">
          <cell r="B423">
            <v>1447</v>
          </cell>
          <cell r="C423" t="str">
            <v>German  Garcia Murillo</v>
          </cell>
          <cell r="D423" t="str">
            <v>Etiquetador</v>
          </cell>
          <cell r="E423">
            <v>40924</v>
          </cell>
          <cell r="F423">
            <v>8646.5</v>
          </cell>
          <cell r="G423" t="str">
            <v>HOGAR</v>
          </cell>
          <cell r="H423" t="str">
            <v>Karla Patricia Ortega Pineda</v>
          </cell>
        </row>
        <row r="423">
          <cell r="J423">
            <v>32885</v>
          </cell>
          <cell r="K423" t="str">
            <v>SAN PEDRO SULA -SEMANAL PEDREGAL</v>
          </cell>
          <cell r="L423" t="str">
            <v>M</v>
          </cell>
          <cell r="M423" t="str">
            <v>Col. Gracias a Dios, ave. #1, casa # 108 1 1 </v>
          </cell>
          <cell r="N423" t="str">
            <v>0501-1990-00613</v>
          </cell>
          <cell r="O423" t="str">
            <v>9788-5363</v>
          </cell>
        </row>
        <row r="423">
          <cell r="Q423" t="str">
            <v>200-04-10</v>
          </cell>
          <cell r="R423">
            <v>962</v>
          </cell>
          <cell r="S423">
            <v>1</v>
          </cell>
        </row>
        <row r="424">
          <cell r="B424">
            <v>1448</v>
          </cell>
          <cell r="C424" t="str">
            <v>Nery Rolando Mejia Garcia</v>
          </cell>
          <cell r="D424" t="str">
            <v>Surtidor</v>
          </cell>
          <cell r="E424">
            <v>40980</v>
          </cell>
          <cell r="F424">
            <v>8646.5</v>
          </cell>
          <cell r="G424" t="str">
            <v>SUMINISTROS</v>
          </cell>
          <cell r="H424" t="str">
            <v>Carlos Arturo Gutierrez Cuvas</v>
          </cell>
        </row>
        <row r="424">
          <cell r="J424">
            <v>33315</v>
          </cell>
          <cell r="K424" t="str">
            <v>SAN PEDRO SULA-SEMANAL SAN FERNANDO</v>
          </cell>
          <cell r="L424" t="str">
            <v>M</v>
          </cell>
          <cell r="M424" t="str">
            <v>Col. El Porvenir 2 y 3 ave. sector Lomas 9 9 </v>
          </cell>
          <cell r="N424" t="str">
            <v>1620-1991-00570</v>
          </cell>
          <cell r="O424" t="str">
            <v>9750-5249</v>
          </cell>
        </row>
        <row r="424">
          <cell r="Q424" t="str">
            <v>300-01-13</v>
          </cell>
          <cell r="R424">
            <v>964</v>
          </cell>
          <cell r="S424">
            <v>3</v>
          </cell>
        </row>
        <row r="425">
          <cell r="B425">
            <v>1449</v>
          </cell>
          <cell r="C425" t="str">
            <v>Zoraida Isabel Jaar Handal</v>
          </cell>
          <cell r="D425" t="str">
            <v>Administrador de Centro Comercial</v>
          </cell>
          <cell r="E425">
            <v>40852</v>
          </cell>
          <cell r="F425">
            <v>28000</v>
          </cell>
          <cell r="G425" t="str">
            <v>ADMINISTRACION Y FINANZAS</v>
          </cell>
          <cell r="H425" t="str">
            <v>Cesar Leonel Enamorado  Orellana</v>
          </cell>
        </row>
        <row r="425">
          <cell r="J425">
            <v>27743</v>
          </cell>
          <cell r="K425" t="str">
            <v>SAN PEDRO SULA-ADMINISTRACION PEDREGAL</v>
          </cell>
          <cell r="L425" t="str">
            <v>F</v>
          </cell>
          <cell r="M425" t="str">
            <v>Col. Altamira 17 y 18 ave. casa #15D 23 23 </v>
          </cell>
          <cell r="N425" t="str">
            <v>0405-1973-00235</v>
          </cell>
          <cell r="O425" t="str">
            <v>9978-9104</v>
          </cell>
        </row>
        <row r="425">
          <cell r="Q425" t="str">
            <v>300-01-02</v>
          </cell>
          <cell r="R425">
            <v>968</v>
          </cell>
          <cell r="S425">
            <v>12</v>
          </cell>
        </row>
        <row r="426">
          <cell r="B426">
            <v>1472</v>
          </cell>
          <cell r="C426" t="str">
            <v>Luis Fernando Fugon López</v>
          </cell>
          <cell r="D426" t="str">
            <v>Etiquetador</v>
          </cell>
          <cell r="E426">
            <v>40924</v>
          </cell>
          <cell r="F426">
            <v>8646.5</v>
          </cell>
          <cell r="G426" t="str">
            <v>HOGAR</v>
          </cell>
          <cell r="H426" t="str">
            <v>Karla Patricia Ortega Pineda</v>
          </cell>
        </row>
        <row r="426">
          <cell r="J426">
            <v>33758</v>
          </cell>
          <cell r="K426" t="str">
            <v>SAN PEDRO SULA -SEMANAL PEDREGAL</v>
          </cell>
          <cell r="L426" t="str">
            <v>M</v>
          </cell>
          <cell r="M426" t="str">
            <v>Col. Satelite casa #2, bloque # 87 3 3 </v>
          </cell>
          <cell r="N426" t="str">
            <v>0201-1992-00525</v>
          </cell>
          <cell r="O426" t="str">
            <v>9943-6933</v>
          </cell>
        </row>
        <row r="426">
          <cell r="Q426" t="str">
            <v>200-04-10</v>
          </cell>
          <cell r="R426">
            <v>974</v>
          </cell>
          <cell r="S426">
            <v>6</v>
          </cell>
        </row>
        <row r="427">
          <cell r="B427">
            <v>1489</v>
          </cell>
          <cell r="C427" t="str">
            <v>José  Donato Perez Hernandez</v>
          </cell>
          <cell r="D427" t="str">
            <v>Oficial de Seguridad</v>
          </cell>
          <cell r="E427">
            <v>40855</v>
          </cell>
          <cell r="F427">
            <v>8646.5</v>
          </cell>
          <cell r="G427" t="str">
            <v>SEGURIDAD PEDREGAL</v>
          </cell>
          <cell r="H427" t="str">
            <v>Jorge  Luis Del Cid Gamez</v>
          </cell>
        </row>
        <row r="427">
          <cell r="J427">
            <v>30788</v>
          </cell>
          <cell r="K427" t="str">
            <v>SAN PEDRO SULA -SEMANAL PEDREGAL</v>
          </cell>
          <cell r="L427" t="str">
            <v>M</v>
          </cell>
          <cell r="M427" t="str">
            <v>Col. Victoria, choloma   </v>
          </cell>
          <cell r="N427" t="str">
            <v>1006-1984-00422</v>
          </cell>
          <cell r="O427" t="str">
            <v>9679-6565</v>
          </cell>
        </row>
        <row r="427">
          <cell r="Q427" t="str">
            <v>100-04-01</v>
          </cell>
          <cell r="R427">
            <v>977</v>
          </cell>
          <cell r="S427">
            <v>4</v>
          </cell>
        </row>
        <row r="428">
          <cell r="B428">
            <v>1566</v>
          </cell>
          <cell r="C428" t="str">
            <v>Dorys Alejandrina Sanchez Oyuela</v>
          </cell>
          <cell r="D428" t="str">
            <v>Auxiliar de Sala Regalos/Paquetes</v>
          </cell>
          <cell r="E428">
            <v>40945</v>
          </cell>
          <cell r="F428">
            <v>8646.5</v>
          </cell>
          <cell r="G428" t="str">
            <v>HOGAR</v>
          </cell>
        </row>
        <row r="428">
          <cell r="J428">
            <v>28848</v>
          </cell>
          <cell r="K428" t="str">
            <v>TEGUCIGALPA MIRAFLORES-SEMANAL</v>
          </cell>
          <cell r="L428" t="str">
            <v>F</v>
          </cell>
        </row>
        <row r="428">
          <cell r="N428" t="str">
            <v>0714-1978-00358</v>
          </cell>
        </row>
        <row r="428">
          <cell r="Q428" t="str">
            <v>200-02-10</v>
          </cell>
          <cell r="R428">
            <v>992</v>
          </cell>
          <cell r="S428">
            <v>12</v>
          </cell>
        </row>
        <row r="429">
          <cell r="B429">
            <v>1595</v>
          </cell>
          <cell r="C429" t="str">
            <v>Ana  Clementina Alvarenga Padilla</v>
          </cell>
          <cell r="D429" t="str">
            <v>Auxiliar de Sala Hogar</v>
          </cell>
          <cell r="E429">
            <v>40863</v>
          </cell>
          <cell r="F429">
            <v>8646.5</v>
          </cell>
          <cell r="G429" t="str">
            <v>HOGAR</v>
          </cell>
          <cell r="H429" t="str">
            <v>Eder Alberto  Escalante  Lopez</v>
          </cell>
        </row>
        <row r="429">
          <cell r="J429">
            <v>32220</v>
          </cell>
          <cell r="K429" t="str">
            <v>TEGUCIGALPA METROMALL-SEMANAL</v>
          </cell>
          <cell r="L429" t="str">
            <v>F</v>
          </cell>
          <cell r="M429" t="str">
            <v>Col Los Pinos, Sector D,Bloque 1, Casa 2   Tegucigalpa</v>
          </cell>
          <cell r="N429" t="str">
            <v>0801-1988-05672</v>
          </cell>
          <cell r="O429" t="str">
            <v>9991-6610</v>
          </cell>
        </row>
        <row r="429">
          <cell r="Q429" t="str">
            <v>200-03-10</v>
          </cell>
          <cell r="R429">
            <v>997</v>
          </cell>
          <cell r="S429">
            <v>3</v>
          </cell>
        </row>
        <row r="430">
          <cell r="B430">
            <v>1611</v>
          </cell>
          <cell r="C430" t="str">
            <v>Cesar  Alberto  Garcia Castillo</v>
          </cell>
          <cell r="D430" t="str">
            <v>Auxiliar de Sala Hogar</v>
          </cell>
          <cell r="E430">
            <v>40924</v>
          </cell>
          <cell r="F430">
            <v>8646.5</v>
          </cell>
          <cell r="G430" t="str">
            <v>HOGAR</v>
          </cell>
          <cell r="H430" t="str">
            <v>Karla Patricia Ortega Pineda</v>
          </cell>
        </row>
        <row r="430">
          <cell r="J430">
            <v>34223</v>
          </cell>
          <cell r="K430" t="str">
            <v>SAN PEDRO SULA -SEMANAL PEDREGAL</v>
          </cell>
          <cell r="L430" t="str">
            <v>M</v>
          </cell>
          <cell r="M430" t="str">
            <v>Col. Satelite I etapa,casa #6   </v>
          </cell>
          <cell r="N430" t="str">
            <v>0501-1993-10360</v>
          </cell>
          <cell r="O430" t="str">
            <v>9541-7076</v>
          </cell>
        </row>
        <row r="430">
          <cell r="Q430" t="str">
            <v>200-04-10</v>
          </cell>
          <cell r="R430">
            <v>1007</v>
          </cell>
          <cell r="S430">
            <v>9</v>
          </cell>
        </row>
        <row r="431">
          <cell r="B431">
            <v>1631</v>
          </cell>
          <cell r="C431" t="str">
            <v>Guillermo Rafael Pagan Diaz del Valle</v>
          </cell>
          <cell r="D431" t="str">
            <v>Jefe de Informatica</v>
          </cell>
          <cell r="E431">
            <v>40868</v>
          </cell>
          <cell r="F431">
            <v>25000</v>
          </cell>
          <cell r="G431" t="str">
            <v>INFORMATICA</v>
          </cell>
          <cell r="H431" t="str">
            <v>Asthildur Osk Eiinarsdottir</v>
          </cell>
        </row>
        <row r="431">
          <cell r="J431">
            <v>30024</v>
          </cell>
          <cell r="K431" t="str">
            <v>TEGUCIGALPA MIRAFLORES -ADMINISTRACION</v>
          </cell>
          <cell r="L431" t="str">
            <v>M</v>
          </cell>
          <cell r="M431" t="str">
            <v>Col La Joya, Sector 1, Bloque 3, Casa 9   Tegucigalpa</v>
          </cell>
          <cell r="N431" t="str">
            <v>0801-1982-03076</v>
          </cell>
          <cell r="O431" t="str">
            <v>3209-7278</v>
          </cell>
        </row>
        <row r="431">
          <cell r="Q431" t="str">
            <v>300-02-04</v>
          </cell>
          <cell r="R431">
            <v>1012</v>
          </cell>
          <cell r="S431">
            <v>3</v>
          </cell>
        </row>
        <row r="432">
          <cell r="B432">
            <v>1632</v>
          </cell>
          <cell r="C432" t="str">
            <v>Walner Adonay Manzano</v>
          </cell>
          <cell r="D432" t="str">
            <v>Auxiliar de Logística</v>
          </cell>
          <cell r="E432">
            <v>40924</v>
          </cell>
          <cell r="F432">
            <v>8646.5</v>
          </cell>
          <cell r="G432" t="str">
            <v>INVENTARIOS</v>
          </cell>
          <cell r="H432" t="str">
            <v>Carlos Arturo Gutierrez Cuvas</v>
          </cell>
        </row>
        <row r="432">
          <cell r="J432">
            <v>32345</v>
          </cell>
          <cell r="K432" t="str">
            <v>SAN PEDRO SULA-SEMANAL SAN FERNANDO</v>
          </cell>
          <cell r="L432" t="str">
            <v>M</v>
          </cell>
          <cell r="M432" t="str">
            <v>Res. Brisas del Campo bloque #2, casa #3   </v>
          </cell>
          <cell r="N432" t="str">
            <v>1607-1988-00195</v>
          </cell>
          <cell r="O432" t="str">
            <v>9769-4026</v>
          </cell>
        </row>
        <row r="432">
          <cell r="Q432" t="str">
            <v>300-01-11</v>
          </cell>
          <cell r="R432">
            <v>1021</v>
          </cell>
          <cell r="S432">
            <v>7</v>
          </cell>
        </row>
        <row r="433">
          <cell r="B433">
            <v>1638</v>
          </cell>
          <cell r="C433" t="str">
            <v>Rolbin Antonio Rivera Dubón</v>
          </cell>
          <cell r="D433" t="str">
            <v>Auxiliar de Logística</v>
          </cell>
          <cell r="E433">
            <v>40924</v>
          </cell>
          <cell r="F433">
            <v>8646.5</v>
          </cell>
          <cell r="G433" t="str">
            <v>INVENTARIOS</v>
          </cell>
          <cell r="H433" t="str">
            <v>Carlos Arturo Gutierrez Cuvas</v>
          </cell>
        </row>
        <row r="433">
          <cell r="J433">
            <v>30212</v>
          </cell>
          <cell r="K433" t="str">
            <v>SAN PEDRO SULA-SEMANAL SAN FERNANDO</v>
          </cell>
          <cell r="L433" t="str">
            <v>M</v>
          </cell>
          <cell r="M433" t="str">
            <v>Col. 6 de Mayo sector Rivera Hernández ave. #2, casa #79 1 1 </v>
          </cell>
          <cell r="N433" t="str">
            <v>1620-1982-00597</v>
          </cell>
          <cell r="O433" t="str">
            <v>9837-4454</v>
          </cell>
        </row>
        <row r="433">
          <cell r="Q433" t="str">
            <v>300-01-11</v>
          </cell>
          <cell r="R433">
            <v>1024</v>
          </cell>
          <cell r="S433">
            <v>9</v>
          </cell>
        </row>
        <row r="434">
          <cell r="B434">
            <v>1669</v>
          </cell>
          <cell r="C434" t="str">
            <v>Katterin Yolibeth Alvarado Diaz</v>
          </cell>
          <cell r="D434" t="str">
            <v>Auxiliar de Sala Hogar</v>
          </cell>
          <cell r="E434">
            <v>40924</v>
          </cell>
          <cell r="F434">
            <v>8646.5</v>
          </cell>
          <cell r="G434" t="str">
            <v>HOGAR</v>
          </cell>
          <cell r="H434" t="str">
            <v>Karla Patricia Ortega Pineda</v>
          </cell>
        </row>
        <row r="434">
          <cell r="J434">
            <v>33836</v>
          </cell>
          <cell r="K434" t="str">
            <v>SAN PEDRO SULA -SEMANAL PEDREGAL</v>
          </cell>
          <cell r="L434" t="str">
            <v>F</v>
          </cell>
          <cell r="M434" t="str">
            <v>Col. Tepeaca ave. #14, casa #1413 4 4 </v>
          </cell>
          <cell r="N434" t="str">
            <v>0501-1992-09626</v>
          </cell>
          <cell r="O434" t="str">
            <v>9769-9137</v>
          </cell>
        </row>
        <row r="434">
          <cell r="Q434" t="str">
            <v>200-04-10</v>
          </cell>
          <cell r="R434">
            <v>1032</v>
          </cell>
          <cell r="S434">
            <v>8</v>
          </cell>
        </row>
        <row r="435">
          <cell r="B435">
            <v>1687</v>
          </cell>
          <cell r="C435" t="str">
            <v>Madelyn  Eskarly  Amaya Licona</v>
          </cell>
          <cell r="D435" t="str">
            <v>Auxiliar de Sala Hogar</v>
          </cell>
          <cell r="E435">
            <v>40959</v>
          </cell>
          <cell r="F435">
            <v>8646.5</v>
          </cell>
          <cell r="G435" t="str">
            <v>HOGAR</v>
          </cell>
          <cell r="H435" t="str">
            <v>Karla Patricia Ortega Pineda</v>
          </cell>
        </row>
        <row r="435">
          <cell r="J435">
            <v>33057</v>
          </cell>
          <cell r="K435" t="str">
            <v>SAN PEDRO SULA -SEMANAL PEDREGAL</v>
          </cell>
          <cell r="L435" t="str">
            <v>F</v>
          </cell>
          <cell r="M435" t="str">
            <v>Col. Villa Florencia 6 y 7 ave. casa  # 678 20 20 </v>
          </cell>
          <cell r="N435" t="str">
            <v>1622-1990-00245</v>
          </cell>
          <cell r="O435" t="str">
            <v>9881-5660</v>
          </cell>
        </row>
        <row r="435">
          <cell r="Q435" t="str">
            <v>200-04-10</v>
          </cell>
          <cell r="R435">
            <v>1033</v>
          </cell>
          <cell r="S435">
            <v>7</v>
          </cell>
        </row>
        <row r="436">
          <cell r="B436">
            <v>1729</v>
          </cell>
          <cell r="C436" t="str">
            <v>Isabel  Del Carmen Garcia</v>
          </cell>
          <cell r="D436" t="str">
            <v>Asistente de Mercadeo</v>
          </cell>
          <cell r="E436">
            <v>40878</v>
          </cell>
          <cell r="F436">
            <v>18020</v>
          </cell>
          <cell r="G436" t="str">
            <v>MERCADEO</v>
          </cell>
          <cell r="H436" t="str">
            <v>Siria Iveth Lopez Andino</v>
          </cell>
        </row>
        <row r="436">
          <cell r="J436">
            <v>25495</v>
          </cell>
          <cell r="K436" t="str">
            <v>SAN PEDRO SULA-ADMINISTRACION</v>
          </cell>
          <cell r="L436" t="str">
            <v>F</v>
          </cell>
          <cell r="M436" t="str">
            <v>Col. 15 de Septiembre ave. #3, casa #284 7 7 </v>
          </cell>
          <cell r="N436" t="str">
            <v>1701-1970-00026</v>
          </cell>
          <cell r="O436" t="str">
            <v>9792-8941</v>
          </cell>
        </row>
        <row r="436">
          <cell r="Q436" t="str">
            <v>200-01-02</v>
          </cell>
          <cell r="R436">
            <v>1034</v>
          </cell>
          <cell r="S436">
            <v>10</v>
          </cell>
        </row>
        <row r="437">
          <cell r="B437">
            <v>1737</v>
          </cell>
          <cell r="C437" t="str">
            <v>Joel  David Espinoza Carballo</v>
          </cell>
          <cell r="D437" t="str">
            <v>Jefe de Logistica</v>
          </cell>
          <cell r="E437">
            <v>40889</v>
          </cell>
          <cell r="F437">
            <v>29000</v>
          </cell>
          <cell r="G437" t="str">
            <v>LOGISTICA MIRAFLORES</v>
          </cell>
          <cell r="H437" t="str">
            <v>Asthildur Osk Eiinarsdottir</v>
          </cell>
        </row>
        <row r="437">
          <cell r="J437">
            <v>29682</v>
          </cell>
          <cell r="K437" t="str">
            <v>TEGUCIGALPA MIRAFLORES -ADMINISTRACION</v>
          </cell>
          <cell r="L437" t="str">
            <v>M</v>
          </cell>
          <cell r="M437" t="str">
            <v>Col. El Roble ave. #2, casa # 1741 17 17 </v>
          </cell>
          <cell r="N437" t="str">
            <v>0501-1982-03327</v>
          </cell>
          <cell r="O437" t="str">
            <v>9848-3317</v>
          </cell>
        </row>
        <row r="437">
          <cell r="Q437" t="str">
            <v>300-02-10</v>
          </cell>
          <cell r="R437">
            <v>1035</v>
          </cell>
          <cell r="S437">
            <v>4</v>
          </cell>
        </row>
        <row r="438">
          <cell r="B438">
            <v>1749</v>
          </cell>
          <cell r="C438" t="str">
            <v>Kety Sharon España Bueso</v>
          </cell>
          <cell r="D438" t="str">
            <v>Auxiliar de Resurtido</v>
          </cell>
          <cell r="E438">
            <v>40912</v>
          </cell>
          <cell r="F438">
            <v>8646.5</v>
          </cell>
          <cell r="G438" t="str">
            <v>TIENDA SUPERSTORE MIRAFLORES</v>
          </cell>
          <cell r="H438" t="str">
            <v>Claudia  Dionella  Cruz  Ramos</v>
          </cell>
        </row>
        <row r="438">
          <cell r="J438">
            <v>30339</v>
          </cell>
          <cell r="K438" t="str">
            <v>TEGUCIGALPA MIRAFLORES-SEMANAL</v>
          </cell>
          <cell r="L438" t="str">
            <v>F</v>
          </cell>
          <cell r="M438" t="str">
            <v>Col Kennedy, 1ra Entrada,Zona 2, Bloque 21, C 3909   Tegucigalpa</v>
          </cell>
          <cell r="N438" t="str">
            <v>0801-1983-06239</v>
          </cell>
          <cell r="O438" t="str">
            <v>3333-0164</v>
          </cell>
        </row>
        <row r="438">
          <cell r="Q438" t="str">
            <v>200-02-09</v>
          </cell>
          <cell r="R438">
            <v>1037</v>
          </cell>
          <cell r="S438">
            <v>1</v>
          </cell>
        </row>
        <row r="439">
          <cell r="B439">
            <v>1751</v>
          </cell>
          <cell r="C439" t="str">
            <v>Jairo Levis Estrada Estrada</v>
          </cell>
          <cell r="D439" t="str">
            <v>Auditor Junior</v>
          </cell>
          <cell r="E439">
            <v>40913</v>
          </cell>
          <cell r="F439">
            <v>20150.02</v>
          </cell>
          <cell r="G439" t="str">
            <v>AUDITORIA</v>
          </cell>
        </row>
        <row r="439">
          <cell r="J439">
            <v>29787</v>
          </cell>
          <cell r="K439" t="str">
            <v>TEGUCIGALPA MIRAFLORES -ADMINISTRACION</v>
          </cell>
          <cell r="L439" t="str">
            <v>M</v>
          </cell>
          <cell r="M439" t="str">
            <v>Col Centro America Oeste,Bloque T,Casa 4612   Comayaguela</v>
          </cell>
          <cell r="N439" t="str">
            <v>0609-1981-01582</v>
          </cell>
          <cell r="O439" t="str">
            <v>9620-2380</v>
          </cell>
        </row>
        <row r="439">
          <cell r="Q439" t="str">
            <v>100-02-03</v>
          </cell>
          <cell r="R439">
            <v>1044</v>
          </cell>
          <cell r="S439">
            <v>7</v>
          </cell>
        </row>
        <row r="440">
          <cell r="B440">
            <v>1765</v>
          </cell>
          <cell r="C440" t="str">
            <v>Rony Francisco Carranza Mancia</v>
          </cell>
          <cell r="D440" t="str">
            <v>Asistente de Mantenimiento</v>
          </cell>
          <cell r="E440">
            <v>40983</v>
          </cell>
          <cell r="F440">
            <v>8904</v>
          </cell>
          <cell r="G440" t="str">
            <v>MANTENIMIENTO PEDREGAL</v>
          </cell>
          <cell r="H440" t="str">
            <v>Elvis Josue Castellanos  LEIVA</v>
          </cell>
        </row>
        <row r="440">
          <cell r="J440">
            <v>31848</v>
          </cell>
          <cell r="K440" t="str">
            <v>SAN PEDRO SULA -SEMANAL PEDREGAL</v>
          </cell>
          <cell r="L440" t="str">
            <v>M</v>
          </cell>
          <cell r="M440" t="str">
            <v>Bo. Sunceri 12 y 13 ave. casa #724 7 y 8 7 y 8 </v>
          </cell>
          <cell r="N440" t="str">
            <v>0501-1987-02457</v>
          </cell>
          <cell r="O440" t="str">
            <v>9556-9051</v>
          </cell>
        </row>
        <row r="440">
          <cell r="Q440" t="str">
            <v>300-04-09</v>
          </cell>
          <cell r="R440">
            <v>1049</v>
          </cell>
          <cell r="S440">
            <v>3</v>
          </cell>
        </row>
        <row r="441">
          <cell r="B441">
            <v>1770</v>
          </cell>
          <cell r="C441" t="str">
            <v>Doris Maria Flores Colindres</v>
          </cell>
          <cell r="D441" t="str">
            <v>Coordinador de Capacitación y Desarrollo</v>
          </cell>
          <cell r="E441">
            <v>40924</v>
          </cell>
          <cell r="F441">
            <v>19500</v>
          </cell>
          <cell r="G441" t="str">
            <v>RECURSOS HUMANOS</v>
          </cell>
          <cell r="H441" t="str">
            <v>Alexandra Zobeyda Aleman Sierra</v>
          </cell>
        </row>
        <row r="441">
          <cell r="J441">
            <v>30053</v>
          </cell>
          <cell r="K441" t="str">
            <v>TEGUCIGALPA MIRAFLORES -ADMINISTRACION</v>
          </cell>
          <cell r="L441" t="str">
            <v>F</v>
          </cell>
          <cell r="M441" t="str">
            <v>COL. EL Hogar Bloque Q  casa 3108 Calle 16 9 casas arriba   Tegucigalpa</v>
          </cell>
          <cell r="N441" t="str">
            <v>0801-1982-03039</v>
          </cell>
        </row>
        <row r="441">
          <cell r="Q441" t="str">
            <v>300-02-05</v>
          </cell>
          <cell r="R441">
            <v>1050</v>
          </cell>
          <cell r="S441">
            <v>4</v>
          </cell>
        </row>
        <row r="442">
          <cell r="B442">
            <v>1771</v>
          </cell>
          <cell r="C442" t="str">
            <v>Cristian  Lionel Hernández Madrid</v>
          </cell>
          <cell r="D442" t="str">
            <v>Oficial de Seguridad</v>
          </cell>
          <cell r="E442">
            <v>40931</v>
          </cell>
          <cell r="F442">
            <v>8646.5</v>
          </cell>
          <cell r="G442" t="str">
            <v>SEGURIDAD PEDREGAL</v>
          </cell>
          <cell r="H442" t="str">
            <v>Jorge  Luis Del Cid Gamez</v>
          </cell>
        </row>
        <row r="442">
          <cell r="J442">
            <v>32804</v>
          </cell>
          <cell r="K442" t="str">
            <v>SAN PEDRO SULA -SEMANAL PEDREGAL</v>
          </cell>
          <cell r="L442" t="str">
            <v>M</v>
          </cell>
          <cell r="M442" t="str">
            <v>Col. Las Brisas de Occidente, Cofradia   </v>
          </cell>
          <cell r="N442" t="str">
            <v>1606-1990-00017</v>
          </cell>
          <cell r="O442" t="str">
            <v>9652-6612</v>
          </cell>
        </row>
        <row r="442">
          <cell r="Q442" t="str">
            <v>100-04-01</v>
          </cell>
          <cell r="R442">
            <v>1062</v>
          </cell>
          <cell r="S442">
            <v>10</v>
          </cell>
        </row>
        <row r="443">
          <cell r="B443">
            <v>1777</v>
          </cell>
          <cell r="C443" t="str">
            <v>Jose  Ivan Hernandez Henriquez</v>
          </cell>
          <cell r="D443" t="str">
            <v>Jefe de Informatica</v>
          </cell>
          <cell r="E443">
            <v>40941</v>
          </cell>
          <cell r="F443">
            <v>15000</v>
          </cell>
          <cell r="G443" t="str">
            <v>INFORMATICA</v>
          </cell>
          <cell r="H443" t="str">
            <v>Rafael Gustavo Ajuria  Cruz</v>
          </cell>
        </row>
        <row r="443">
          <cell r="J443">
            <v>32581</v>
          </cell>
          <cell r="K443" t="str">
            <v>CEIBA-ADMINISTRACION</v>
          </cell>
          <cell r="L443" t="str">
            <v>M</v>
          </cell>
          <cell r="M443" t="str">
            <v>Col Hato de Enmedio,Sector 8, Bloque 119, Casa 5015   Tegucigalpa</v>
          </cell>
          <cell r="N443" t="str">
            <v>0801-1989-05746</v>
          </cell>
          <cell r="O443" t="str">
            <v>9450-9193</v>
          </cell>
        </row>
        <row r="443">
          <cell r="Q443" t="str">
            <v>300-06-04</v>
          </cell>
          <cell r="R443">
            <v>1066</v>
          </cell>
          <cell r="S443">
            <v>3</v>
          </cell>
        </row>
        <row r="444">
          <cell r="B444">
            <v>1782</v>
          </cell>
          <cell r="C444" t="str">
            <v>Jhony Arjeny Elvir Auceda</v>
          </cell>
          <cell r="D444" t="str">
            <v>Operador de Montacarga</v>
          </cell>
          <cell r="E444">
            <v>41029</v>
          </cell>
          <cell r="F444">
            <v>9000</v>
          </cell>
          <cell r="G444" t="str">
            <v>RECEPCION CD A</v>
          </cell>
          <cell r="H444" t="str">
            <v>Jose Alexis Izaguirre  Lopez</v>
          </cell>
        </row>
        <row r="444">
          <cell r="J444">
            <v>34109</v>
          </cell>
          <cell r="K444" t="str">
            <v>SAN PEDRO SULA-SEMANAL SAN FERNANDO</v>
          </cell>
          <cell r="L444" t="str">
            <v>M</v>
          </cell>
          <cell r="M444" t="str">
            <v>Col. Zaldivar casa #525 Principal Principal </v>
          </cell>
          <cell r="N444" t="str">
            <v>0611-1993-00874</v>
          </cell>
          <cell r="O444" t="str">
            <v>9968-5271</v>
          </cell>
        </row>
        <row r="444">
          <cell r="Q444" t="str">
            <v>300-05-25</v>
          </cell>
          <cell r="R444">
            <v>1068</v>
          </cell>
          <cell r="S444">
            <v>5</v>
          </cell>
        </row>
        <row r="445">
          <cell r="B445">
            <v>1786</v>
          </cell>
          <cell r="C445" t="str">
            <v>Nely Edeivy Yanez Vasquez</v>
          </cell>
          <cell r="D445" t="str">
            <v>Auxiliar de Resurtido</v>
          </cell>
          <cell r="E445">
            <v>41008</v>
          </cell>
          <cell r="F445">
            <v>8646.5</v>
          </cell>
          <cell r="G445" t="str">
            <v>TIENDA SUPERSTORE MIRAFLORES</v>
          </cell>
          <cell r="H445" t="str">
            <v>Claudia  Dionella  Cruz  Ramos</v>
          </cell>
        </row>
        <row r="445">
          <cell r="J445">
            <v>31906</v>
          </cell>
          <cell r="K445" t="str">
            <v>TEGUCIGALPA MIRAFLORES-SEMANAL</v>
          </cell>
          <cell r="L445" t="str">
            <v>F</v>
          </cell>
          <cell r="M445" t="str">
            <v>Aldea Suyapa, casa 9 Principal Principal Tegucigalpa</v>
          </cell>
          <cell r="N445" t="str">
            <v>0801-1994-00906</v>
          </cell>
          <cell r="O445" t="str">
            <v>9854-3585</v>
          </cell>
        </row>
        <row r="445">
          <cell r="Q445" t="str">
            <v>200-02-09</v>
          </cell>
          <cell r="R445">
            <v>1076</v>
          </cell>
          <cell r="S445">
            <v>5</v>
          </cell>
        </row>
        <row r="446">
          <cell r="B446">
            <v>1791</v>
          </cell>
          <cell r="C446" t="str">
            <v>Jhasmin de Primavera Leiva Martinez</v>
          </cell>
          <cell r="D446" t="str">
            <v>Cajera</v>
          </cell>
          <cell r="E446">
            <v>41183</v>
          </cell>
          <cell r="F446">
            <v>9000</v>
          </cell>
          <cell r="G446" t="str">
            <v>PUNTOS DE VENTA</v>
          </cell>
          <cell r="H446" t="str">
            <v>Sinia  Saray Arteaga  hernandez</v>
          </cell>
        </row>
        <row r="446">
          <cell r="J446">
            <v>33028</v>
          </cell>
          <cell r="K446" t="str">
            <v>TEGUCIGALPA MIRAFLORES-SEMANAL</v>
          </cell>
          <cell r="L446" t="str">
            <v>F</v>
          </cell>
          <cell r="M446" t="str">
            <v>Col Lomas del Navoo, Sector 1,Calle principal,Bl 5, Casa 5   Tegucigalpa</v>
          </cell>
          <cell r="N446" t="str">
            <v>0801-1990-14022</v>
          </cell>
        </row>
        <row r="446">
          <cell r="Q446" t="str">
            <v>200-02-13</v>
          </cell>
          <cell r="R446">
            <v>1086</v>
          </cell>
          <cell r="S446">
            <v>6</v>
          </cell>
        </row>
        <row r="447">
          <cell r="B447">
            <v>1795</v>
          </cell>
          <cell r="C447" t="str">
            <v>Reinaldo Alexander Bermudez Silva</v>
          </cell>
          <cell r="D447" t="str">
            <v>Display</v>
          </cell>
          <cell r="E447">
            <v>40966</v>
          </cell>
          <cell r="F447">
            <v>8646.5</v>
          </cell>
          <cell r="G447" t="str">
            <v>VENTAS MAYOREO</v>
          </cell>
          <cell r="H447" t="str">
            <v>Ivonne Yaneth Irias  Ochoa</v>
          </cell>
        </row>
        <row r="447">
          <cell r="J447">
            <v>33631</v>
          </cell>
          <cell r="K447" t="str">
            <v>TEGUCIGALPA MIRAFLORES -ADMINISTRACION</v>
          </cell>
          <cell r="L447" t="str">
            <v>M</v>
          </cell>
          <cell r="M447" t="str">
            <v>Col Altos de San Francisco,Bloque 1, Sector 2,C3010   Comayaguela</v>
          </cell>
          <cell r="N447" t="str">
            <v>0801-1992-03247</v>
          </cell>
          <cell r="O447" t="str">
            <v>9495-2285</v>
          </cell>
        </row>
        <row r="447">
          <cell r="Q447" t="str">
            <v>200-02-04</v>
          </cell>
          <cell r="R447">
            <v>1089</v>
          </cell>
          <cell r="S447">
            <v>1</v>
          </cell>
        </row>
        <row r="448">
          <cell r="B448">
            <v>1796</v>
          </cell>
          <cell r="C448" t="str">
            <v>Edson Hernan Juarez Milla</v>
          </cell>
          <cell r="D448" t="str">
            <v>Auxiliar de Inventarios Perpetuos</v>
          </cell>
          <cell r="E448">
            <v>41092</v>
          </cell>
          <cell r="F448">
            <v>8646.5</v>
          </cell>
          <cell r="G448" t="str">
            <v>INVENTARIOS PERPETUOS</v>
          </cell>
          <cell r="H448" t="str">
            <v>Juan Ramon Ferrera Pavon</v>
          </cell>
        </row>
        <row r="448">
          <cell r="J448">
            <v>31641</v>
          </cell>
          <cell r="K448" t="str">
            <v>TEGUCIGALPA MIRAFLORES-SEMANAL</v>
          </cell>
          <cell r="L448" t="str">
            <v>M</v>
          </cell>
          <cell r="M448" t="str">
            <v>Col Luis Andres Zuniga, frente pulp Ibron Pricipal Pricipal Tegucigalpa</v>
          </cell>
          <cell r="N448" t="str">
            <v>0801-1986-18069</v>
          </cell>
          <cell r="O448" t="str">
            <v>9831-6834</v>
          </cell>
        </row>
        <row r="448">
          <cell r="Q448" t="str">
            <v>200-02-15</v>
          </cell>
          <cell r="R448">
            <v>1091</v>
          </cell>
          <cell r="S448">
            <v>8</v>
          </cell>
        </row>
        <row r="449">
          <cell r="B449">
            <v>1799</v>
          </cell>
          <cell r="C449" t="str">
            <v>Yasmin Araceli Oviedo  Paz</v>
          </cell>
          <cell r="D449" t="str">
            <v>Auxiliar de Sala Hogar</v>
          </cell>
          <cell r="E449">
            <v>40973</v>
          </cell>
          <cell r="F449">
            <v>8646.5</v>
          </cell>
          <cell r="G449" t="str">
            <v>HOGAR</v>
          </cell>
          <cell r="H449" t="str">
            <v>Karla Patricia Ortega Pineda</v>
          </cell>
        </row>
        <row r="449">
          <cell r="J449">
            <v>32145</v>
          </cell>
          <cell r="K449" t="str">
            <v>SAN PEDRO SULA -SEMANAL PEDREGAL</v>
          </cell>
          <cell r="L449" t="str">
            <v>F</v>
          </cell>
          <cell r="M449" t="str">
            <v>Col. La Aurora ave. #14, casa #1338 7 7 San Pedro Sula, N.E.</v>
          </cell>
          <cell r="N449" t="str">
            <v>1804-1988-01394</v>
          </cell>
          <cell r="O449" t="str">
            <v>9751-7051</v>
          </cell>
        </row>
        <row r="449">
          <cell r="Q449" t="str">
            <v>200-04-10</v>
          </cell>
          <cell r="R449">
            <v>1093</v>
          </cell>
          <cell r="S449">
            <v>1</v>
          </cell>
        </row>
        <row r="450">
          <cell r="B450">
            <v>1805</v>
          </cell>
          <cell r="C450" t="str">
            <v>Edward Obdulio Herrera Ortiz</v>
          </cell>
          <cell r="D450" t="str">
            <v>Empacador</v>
          </cell>
          <cell r="E450">
            <v>40983</v>
          </cell>
          <cell r="F450">
            <v>8646.5</v>
          </cell>
          <cell r="G450" t="str">
            <v>PUNTOS DE VENTA</v>
          </cell>
          <cell r="H450" t="str">
            <v>Victor Otoniel Rivera  Lopez</v>
          </cell>
        </row>
        <row r="450">
          <cell r="J450">
            <v>30029</v>
          </cell>
          <cell r="K450" t="str">
            <v>CEIBA-SEMANAL</v>
          </cell>
          <cell r="L450" t="str">
            <v>M</v>
          </cell>
          <cell r="M450" t="str">
            <v>Col Hato de Enmedio,Casa 3628 Principal Principal Tegucigalpa</v>
          </cell>
          <cell r="N450" t="str">
            <v>0801-1982-04917</v>
          </cell>
        </row>
        <row r="450">
          <cell r="Q450" t="str">
            <v>200-06-13</v>
          </cell>
          <cell r="R450">
            <v>1095</v>
          </cell>
          <cell r="S450">
            <v>3</v>
          </cell>
        </row>
        <row r="451">
          <cell r="B451">
            <v>1811</v>
          </cell>
          <cell r="C451" t="str">
            <v>Cristian Josue Perdomo Hernández</v>
          </cell>
          <cell r="D451" t="str">
            <v>Surtidor</v>
          </cell>
          <cell r="E451">
            <v>41050</v>
          </cell>
          <cell r="F451">
            <v>8646.5</v>
          </cell>
          <cell r="G451" t="str">
            <v>SUMINISTROS PEDREGAL</v>
          </cell>
          <cell r="H451" t="str">
            <v>Pedro Luis Alvarez  Castillo</v>
          </cell>
        </row>
        <row r="451">
          <cell r="J451">
            <v>32343</v>
          </cell>
          <cell r="K451" t="str">
            <v>SAN PEDRO SULA -SEMANAL PEDREGAL</v>
          </cell>
          <cell r="L451" t="str">
            <v>M</v>
          </cell>
          <cell r="M451" t="str">
            <v>Col. Prieto ave. #6, casa #817 B 7 7 </v>
          </cell>
          <cell r="N451" t="str">
            <v>1606-1988-00311</v>
          </cell>
          <cell r="O451" t="str">
            <v>9505-1093</v>
          </cell>
        </row>
        <row r="451">
          <cell r="Q451" t="str">
            <v>300-04-13</v>
          </cell>
          <cell r="R451">
            <v>1096</v>
          </cell>
          <cell r="S451">
            <v>7</v>
          </cell>
        </row>
        <row r="452">
          <cell r="B452">
            <v>1814</v>
          </cell>
          <cell r="C452" t="str">
            <v>Juan  Carlos  Lopez Briceño</v>
          </cell>
          <cell r="D452" t="str">
            <v>Auxiliar de Reparaciones</v>
          </cell>
          <cell r="E452">
            <v>40998</v>
          </cell>
          <cell r="F452">
            <v>8646.5</v>
          </cell>
          <cell r="G452" t="str">
            <v>SERVICIO AL CLIENTE</v>
          </cell>
          <cell r="H452" t="str">
            <v>Jorge Alberto Motiño Canales</v>
          </cell>
        </row>
        <row r="452">
          <cell r="J452">
            <v>34297</v>
          </cell>
          <cell r="K452" t="str">
            <v>TEGUCIGALPA MIRAFLORES -ADMINISTRACION</v>
          </cell>
          <cell r="L452" t="str">
            <v>M</v>
          </cell>
          <cell r="M452" t="str">
            <v>Col Carrizal No 2, abrahan Lincoln,Bl J,Casa 915 2da 2da Comayaguela</v>
          </cell>
          <cell r="N452" t="str">
            <v>0801-1994-04285</v>
          </cell>
        </row>
        <row r="452">
          <cell r="Q452" t="str">
            <v>300-03-07</v>
          </cell>
          <cell r="R452">
            <v>1097</v>
          </cell>
          <cell r="S452">
            <v>11</v>
          </cell>
        </row>
        <row r="453">
          <cell r="B453">
            <v>1815</v>
          </cell>
          <cell r="C453" t="str">
            <v>Gerson  Alexander Garache Perez</v>
          </cell>
          <cell r="D453" t="str">
            <v>Auxiliar de Reparaciones</v>
          </cell>
          <cell r="E453">
            <v>40998</v>
          </cell>
          <cell r="F453">
            <v>8646.5</v>
          </cell>
          <cell r="G453" t="str">
            <v>SERVICIO AL CLIENTE</v>
          </cell>
          <cell r="H453" t="str">
            <v>Diana Elisa Alvarenga  Ortiz</v>
          </cell>
        </row>
        <row r="453">
          <cell r="J453">
            <v>33214</v>
          </cell>
          <cell r="K453" t="str">
            <v>TEGUCIGALPA MIRAFLORES -ADMINISTRACION</v>
          </cell>
          <cell r="L453" t="str">
            <v>M</v>
          </cell>
          <cell r="M453" t="str">
            <v>Col. Oscar A Flores, Casa 305, Bloque F   Tegucigalpa</v>
          </cell>
          <cell r="N453" t="str">
            <v>0801-1991-07705</v>
          </cell>
          <cell r="O453" t="str">
            <v>9578-9355</v>
          </cell>
        </row>
        <row r="453">
          <cell r="Q453" t="str">
            <v>300-02-07</v>
          </cell>
          <cell r="R453">
            <v>1106</v>
          </cell>
          <cell r="S453">
            <v>12</v>
          </cell>
        </row>
        <row r="454">
          <cell r="B454">
            <v>1820</v>
          </cell>
          <cell r="C454" t="str">
            <v>Emerson Wilfredo Medina Duron</v>
          </cell>
          <cell r="D454" t="str">
            <v>Auditor Junior</v>
          </cell>
          <cell r="E454">
            <v>41008</v>
          </cell>
          <cell r="F454">
            <v>20150.02</v>
          </cell>
          <cell r="G454" t="str">
            <v>AUDITORIA</v>
          </cell>
        </row>
        <row r="454">
          <cell r="J454">
            <v>30943</v>
          </cell>
          <cell r="K454" t="str">
            <v>TEGUCIGALPA MIRAFLORES -ADMINISTRACION</v>
          </cell>
          <cell r="L454" t="str">
            <v>M</v>
          </cell>
          <cell r="M454" t="str">
            <v>Col 21 de Febrero, zona2, Bloque 6, Casa 2   Tegucigalpa</v>
          </cell>
          <cell r="N454" t="str">
            <v>0801-1984-14716</v>
          </cell>
          <cell r="O454" t="str">
            <v>9928-2885</v>
          </cell>
        </row>
        <row r="454">
          <cell r="Q454" t="str">
            <v>100-02-03</v>
          </cell>
          <cell r="R454">
            <v>1108</v>
          </cell>
          <cell r="S454">
            <v>9</v>
          </cell>
        </row>
        <row r="455">
          <cell r="B455">
            <v>1833</v>
          </cell>
          <cell r="C455" t="str">
            <v>Gina  Vanessa  Hernández  Dominguez</v>
          </cell>
          <cell r="D455" t="str">
            <v>Auxiliar de Sala Hogar</v>
          </cell>
          <cell r="E455">
            <v>41064</v>
          </cell>
          <cell r="F455">
            <v>8646.5</v>
          </cell>
          <cell r="G455" t="str">
            <v>HOGAR</v>
          </cell>
          <cell r="H455" t="str">
            <v>Karla Patricia Ortega Pineda</v>
          </cell>
        </row>
        <row r="455">
          <cell r="J455">
            <v>32743</v>
          </cell>
          <cell r="K455" t="str">
            <v>SAN PEDRO SULA -SEMANAL PEDREGAL</v>
          </cell>
          <cell r="L455" t="str">
            <v>F</v>
          </cell>
          <cell r="M455" t="str">
            <v>Col. Los Castaños   </v>
          </cell>
          <cell r="N455" t="str">
            <v>0501-1989-10239</v>
          </cell>
          <cell r="O455" t="str">
            <v>9586-6960</v>
          </cell>
        </row>
        <row r="455">
          <cell r="Q455" t="str">
            <v>200-04-10</v>
          </cell>
          <cell r="R455">
            <v>1109</v>
          </cell>
          <cell r="S455">
            <v>8</v>
          </cell>
        </row>
        <row r="456">
          <cell r="B456">
            <v>1844</v>
          </cell>
          <cell r="C456" t="str">
            <v>Jose David  Lopez  Varela</v>
          </cell>
          <cell r="D456" t="str">
            <v>Oficial de Seguridad</v>
          </cell>
          <cell r="E456">
            <v>41022</v>
          </cell>
          <cell r="F456">
            <v>8646.5</v>
          </cell>
          <cell r="G456" t="str">
            <v>SEGURIDAD INTERNA MIRAFLORES</v>
          </cell>
          <cell r="H456" t="str">
            <v>Juan Angel Reyes  Reyes</v>
          </cell>
        </row>
        <row r="456">
          <cell r="J456">
            <v>30891</v>
          </cell>
          <cell r="K456" t="str">
            <v>TEGUCIGALPA MIRAFLORES-SEMANAL</v>
          </cell>
          <cell r="L456" t="str">
            <v>M</v>
          </cell>
          <cell r="M456" t="str">
            <v>Col Brisas de Olancho,casa 102 Principal Principal Tegucigalpa</v>
          </cell>
          <cell r="N456" t="str">
            <v>0606-1989-01501</v>
          </cell>
          <cell r="O456" t="str">
            <v>9696-0458</v>
          </cell>
        </row>
        <row r="456">
          <cell r="Q456" t="str">
            <v>100-02-02</v>
          </cell>
          <cell r="R456">
            <v>1117</v>
          </cell>
          <cell r="S456">
            <v>7</v>
          </cell>
        </row>
        <row r="457">
          <cell r="B457">
            <v>1848</v>
          </cell>
          <cell r="C457" t="str">
            <v>Francis Karina  Ortega  Mendoza</v>
          </cell>
          <cell r="D457" t="str">
            <v>Auxiliar de Sala Hogar</v>
          </cell>
          <cell r="E457">
            <v>41074</v>
          </cell>
          <cell r="F457">
            <v>8646.5</v>
          </cell>
          <cell r="G457" t="str">
            <v>HOGAR</v>
          </cell>
          <cell r="H457" t="str">
            <v>Karla Patricia Ortega Pineda</v>
          </cell>
        </row>
        <row r="457">
          <cell r="J457">
            <v>33738</v>
          </cell>
          <cell r="K457" t="str">
            <v>SAN PEDRO SULA -SEMANAL PEDREGAL</v>
          </cell>
          <cell r="L457" t="str">
            <v>F</v>
          </cell>
          <cell r="M457" t="str">
            <v>Col. Guadalupe ave. 2 y 3 casa #203 20 20 </v>
          </cell>
          <cell r="N457" t="str">
            <v>0501-1992-05507</v>
          </cell>
        </row>
        <row r="457">
          <cell r="Q457" t="str">
            <v>200-04-10</v>
          </cell>
          <cell r="R457">
            <v>1136</v>
          </cell>
          <cell r="S457">
            <v>5</v>
          </cell>
        </row>
        <row r="458">
          <cell r="B458">
            <v>1850</v>
          </cell>
          <cell r="C458" t="str">
            <v>Angie  Mariela  Chavez Garcia</v>
          </cell>
          <cell r="D458" t="str">
            <v>Auxiliar Sala Moda/Deportes</v>
          </cell>
          <cell r="E458">
            <v>41218</v>
          </cell>
          <cell r="F458">
            <v>8646.5</v>
          </cell>
          <cell r="G458" t="str">
            <v>MODA Y DEPORTES</v>
          </cell>
          <cell r="H458" t="str">
            <v>Luis  Fernando Iraheta Morales</v>
          </cell>
        </row>
        <row r="458">
          <cell r="J458">
            <v>33457</v>
          </cell>
          <cell r="K458" t="str">
            <v>SAN PEDRO SULA -SEMANAL PEDREGAL</v>
          </cell>
          <cell r="L458" t="str">
            <v>F</v>
          </cell>
          <cell r="M458" t="str">
            <v>Bo. Medina ave. #5 10 y 11 10 y 11 </v>
          </cell>
          <cell r="N458" t="str">
            <v>0501-1991-06380</v>
          </cell>
          <cell r="O458" t="str">
            <v>9866-6472</v>
          </cell>
        </row>
        <row r="458">
          <cell r="Q458" t="str">
            <v>200-04-12</v>
          </cell>
          <cell r="R458">
            <v>1137</v>
          </cell>
          <cell r="S458">
            <v>8</v>
          </cell>
        </row>
        <row r="459">
          <cell r="B459">
            <v>1871</v>
          </cell>
          <cell r="C459" t="str">
            <v>Rosa  Ondina  Santamaria  Menendez</v>
          </cell>
          <cell r="D459" t="str">
            <v>Auxiliar de Sala Hogar</v>
          </cell>
          <cell r="E459">
            <v>41031</v>
          </cell>
          <cell r="F459">
            <v>8646.5</v>
          </cell>
          <cell r="G459" t="str">
            <v>HOGAR</v>
          </cell>
          <cell r="H459" t="str">
            <v>Karla Patricia Ortega Pineda</v>
          </cell>
        </row>
        <row r="459">
          <cell r="J459">
            <v>31546</v>
          </cell>
          <cell r="K459" t="str">
            <v>SAN PEDRO SULA -SEMANAL PEDREGAL</v>
          </cell>
          <cell r="L459" t="str">
            <v>F</v>
          </cell>
          <cell r="M459" t="str">
            <v>Col. Rio de Piedras ave. # 21 2 y3 2 y3 </v>
          </cell>
          <cell r="N459" t="str">
            <v>0410-1986-00420</v>
          </cell>
          <cell r="O459" t="str">
            <v>9717-1431</v>
          </cell>
        </row>
        <row r="459">
          <cell r="Q459" t="str">
            <v>200-04-10</v>
          </cell>
          <cell r="R459">
            <v>1138</v>
          </cell>
          <cell r="S459">
            <v>5</v>
          </cell>
        </row>
        <row r="460">
          <cell r="B460">
            <v>1904</v>
          </cell>
          <cell r="C460" t="str">
            <v>Brayan Alonso Medina Canales</v>
          </cell>
          <cell r="D460" t="str">
            <v>Vendedor Tienda</v>
          </cell>
          <cell r="E460">
            <v>41106</v>
          </cell>
          <cell r="F460">
            <v>233.45</v>
          </cell>
          <cell r="G460" t="str">
            <v>ELECTRO</v>
          </cell>
          <cell r="H460" t="str">
            <v>Ranses Ramon Sierra Andino</v>
          </cell>
        </row>
        <row r="460">
          <cell r="J460">
            <v>32712</v>
          </cell>
          <cell r="K460" t="str">
            <v>TEGUCIGALPA MIRAFLORES-COMISIONES SEMANAL</v>
          </cell>
          <cell r="L460" t="str">
            <v>M</v>
          </cell>
          <cell r="M460" t="str">
            <v>Col Buena Vista, Sector 1, Casa 4, Bloque 8   Tegucigalpa</v>
          </cell>
          <cell r="N460" t="str">
            <v>0613-1989-00122</v>
          </cell>
          <cell r="O460" t="str">
            <v>9708-4846</v>
          </cell>
        </row>
        <row r="460">
          <cell r="Q460" t="str">
            <v>200-02-11</v>
          </cell>
          <cell r="R460">
            <v>1139</v>
          </cell>
          <cell r="S460">
            <v>7</v>
          </cell>
        </row>
        <row r="461">
          <cell r="B461">
            <v>1907</v>
          </cell>
          <cell r="C461" t="str">
            <v>Brenda Yessenia Dormes Lopez</v>
          </cell>
          <cell r="D461" t="str">
            <v>Auxiliar de Sala Hogar</v>
          </cell>
          <cell r="E461">
            <v>41085</v>
          </cell>
          <cell r="F461">
            <v>8646.5</v>
          </cell>
          <cell r="G461" t="str">
            <v>HOGAR</v>
          </cell>
          <cell r="H461" t="str">
            <v>Eder Alberto  Escalante  Lopez</v>
          </cell>
        </row>
        <row r="461">
          <cell r="J461">
            <v>32645</v>
          </cell>
          <cell r="K461" t="str">
            <v>TEGUCIGALPA METROMALL-SEMANAL</v>
          </cell>
          <cell r="L461" t="str">
            <v>F</v>
          </cell>
          <cell r="M461" t="str">
            <v>Col Policarpo Paz, Casa 526 2da 2da Tegucigalpa</v>
          </cell>
          <cell r="N461" t="str">
            <v>0714-1989-00167</v>
          </cell>
          <cell r="O461" t="str">
            <v>9888-6428</v>
          </cell>
        </row>
        <row r="461">
          <cell r="Q461" t="str">
            <v>200-03-10</v>
          </cell>
          <cell r="R461">
            <v>1143</v>
          </cell>
          <cell r="S461">
            <v>5</v>
          </cell>
        </row>
        <row r="462">
          <cell r="B462">
            <v>1912</v>
          </cell>
          <cell r="C462" t="str">
            <v>Boris Vidal Amador Guzman</v>
          </cell>
          <cell r="D462" t="str">
            <v>Auxiliar de Inventarios Perpetuos</v>
          </cell>
          <cell r="E462">
            <v>41092</v>
          </cell>
          <cell r="F462">
            <v>8646.5</v>
          </cell>
          <cell r="G462" t="str">
            <v>INVENTARIOS PERPETUOS</v>
          </cell>
          <cell r="H462" t="str">
            <v>Juan Ramon Ferrera Pavon</v>
          </cell>
        </row>
        <row r="462">
          <cell r="J462">
            <v>33458</v>
          </cell>
          <cell r="K462" t="str">
            <v>TEGUCIGALPA MIRAFLORES-SEMANAL</v>
          </cell>
          <cell r="L462" t="str">
            <v>M</v>
          </cell>
          <cell r="M462" t="str">
            <v>Col Ramon Amaya Amador, 6ta ave,Sector 13,C-12 Principal Principal Tegucigalpa</v>
          </cell>
          <cell r="N462" t="str">
            <v>0801-1991-16814</v>
          </cell>
          <cell r="O462" t="str">
            <v>9932-0907</v>
          </cell>
        </row>
        <row r="462">
          <cell r="Q462" t="str">
            <v>200-02-15</v>
          </cell>
          <cell r="R462">
            <v>1148</v>
          </cell>
          <cell r="S462">
            <v>8</v>
          </cell>
        </row>
        <row r="463">
          <cell r="B463">
            <v>1914</v>
          </cell>
          <cell r="C463" t="str">
            <v>Jorge Luis Zelaya Mairena</v>
          </cell>
          <cell r="D463" t="str">
            <v>Vendedor Junior</v>
          </cell>
          <cell r="E463">
            <v>41085</v>
          </cell>
          <cell r="F463">
            <v>233.33</v>
          </cell>
          <cell r="G463" t="str">
            <v>ELECTRO</v>
          </cell>
          <cell r="H463" t="str">
            <v>Aixa Alessandra Rivera Castillo</v>
          </cell>
        </row>
        <row r="463">
          <cell r="J463">
            <v>33904</v>
          </cell>
          <cell r="K463" t="str">
            <v>TEGUCIGALPA METROMALL-COMISIONES SEMANAL</v>
          </cell>
          <cell r="L463" t="str">
            <v>M</v>
          </cell>
          <cell r="M463" t="str">
            <v>Col Centro America Oeste, casa 4515, Sector 1, Bloque 4   Tegucigalpa</v>
          </cell>
          <cell r="N463" t="str">
            <v>0801-1992-20988</v>
          </cell>
          <cell r="O463" t="str">
            <v>9703-4612</v>
          </cell>
        </row>
        <row r="463">
          <cell r="Q463" t="str">
            <v>200-03-11</v>
          </cell>
          <cell r="R463">
            <v>1155</v>
          </cell>
          <cell r="S463">
            <v>10</v>
          </cell>
        </row>
        <row r="464">
          <cell r="B464">
            <v>1915</v>
          </cell>
          <cell r="C464" t="str">
            <v>Abel  Arturo Vasquez Hernandez</v>
          </cell>
          <cell r="D464" t="str">
            <v>Auxiliar de Sala Hogar</v>
          </cell>
          <cell r="E464">
            <v>41127</v>
          </cell>
          <cell r="F464">
            <v>8646.5</v>
          </cell>
          <cell r="G464" t="str">
            <v>HOGAR</v>
          </cell>
          <cell r="H464" t="str">
            <v>Eder Alberto  Escalante  Lopez</v>
          </cell>
        </row>
        <row r="464">
          <cell r="J464">
            <v>33986</v>
          </cell>
          <cell r="K464" t="str">
            <v>TEGUCIGALPA METROMALL-SEMANAL</v>
          </cell>
          <cell r="L464" t="str">
            <v>M</v>
          </cell>
          <cell r="M464" t="str">
            <v>Col 23 de Junio, Casa 7, Bloque 9   Tegucigalpa</v>
          </cell>
          <cell r="N464" t="str">
            <v>0801-1993-01339</v>
          </cell>
          <cell r="O464" t="str">
            <v>9659-2896</v>
          </cell>
        </row>
        <row r="464">
          <cell r="Q464" t="str">
            <v>200-03-10</v>
          </cell>
          <cell r="R464">
            <v>1158</v>
          </cell>
          <cell r="S464">
            <v>1</v>
          </cell>
        </row>
        <row r="465">
          <cell r="B465">
            <v>1920</v>
          </cell>
          <cell r="C465" t="str">
            <v>Emil  Teodoro Castro  Munguia</v>
          </cell>
          <cell r="D465" t="str">
            <v>Auxiliar de Logística</v>
          </cell>
          <cell r="E465">
            <v>41085</v>
          </cell>
          <cell r="F465">
            <v>8646.5</v>
          </cell>
          <cell r="G465" t="str">
            <v>INVENTARIO METROMALL</v>
          </cell>
          <cell r="H465" t="str">
            <v>David  Edgardo  Rodriguez  Pineda</v>
          </cell>
        </row>
        <row r="465">
          <cell r="J465">
            <v>32909</v>
          </cell>
          <cell r="K465" t="str">
            <v>TEGUCIGALPA METROMALL-SEMANAL</v>
          </cell>
          <cell r="L465" t="str">
            <v>M</v>
          </cell>
          <cell r="M465" t="str">
            <v>Col Los Pinos, Sector D, Casa 43   Tegucigalpa</v>
          </cell>
          <cell r="N465" t="str">
            <v>0801-1990-04715</v>
          </cell>
          <cell r="O465" t="str">
            <v>9689-3191</v>
          </cell>
        </row>
        <row r="465">
          <cell r="Q465" t="str">
            <v>300-03-11</v>
          </cell>
          <cell r="R465">
            <v>1161</v>
          </cell>
          <cell r="S465">
            <v>2</v>
          </cell>
        </row>
        <row r="466">
          <cell r="B466">
            <v>1933</v>
          </cell>
          <cell r="C466" t="str">
            <v>Jose Adalberto Guevara Granada</v>
          </cell>
          <cell r="D466" t="str">
            <v>Asistente de Creditos</v>
          </cell>
          <cell r="E466">
            <v>41050</v>
          </cell>
          <cell r="F466">
            <v>10600</v>
          </cell>
          <cell r="G466" t="str">
            <v>CREDITOS TEGUCIGALPA</v>
          </cell>
          <cell r="H466" t="str">
            <v>Malcon Renan Rivera Ordoñez</v>
          </cell>
        </row>
        <row r="466">
          <cell r="J466">
            <v>30705</v>
          </cell>
          <cell r="K466" t="str">
            <v>TEGUCIGALPA MIRAFLORES -ADMINISTRACION</v>
          </cell>
          <cell r="L466" t="str">
            <v>M</v>
          </cell>
          <cell r="M466" t="str">
            <v>Col Guaymuras,1ra entrada, Bloque A, Casa 4413   Tegucigalpa</v>
          </cell>
          <cell r="N466" t="str">
            <v>1703-1984-00022</v>
          </cell>
          <cell r="O466" t="str">
            <v>9704-6200</v>
          </cell>
        </row>
        <row r="466">
          <cell r="Q466" t="str">
            <v>200-02-07</v>
          </cell>
          <cell r="R466">
            <v>1170</v>
          </cell>
          <cell r="S466">
            <v>1</v>
          </cell>
        </row>
        <row r="467">
          <cell r="B467">
            <v>1937</v>
          </cell>
          <cell r="C467" t="str">
            <v>Belinda Carolina Bonilla  Martínez</v>
          </cell>
          <cell r="D467" t="str">
            <v>Gerente de Agencia</v>
          </cell>
          <cell r="E467">
            <v>41061</v>
          </cell>
          <cell r="F467">
            <v>32000</v>
          </cell>
          <cell r="G467" t="str">
            <v>MERCADEO</v>
          </cell>
          <cell r="H467" t="str">
            <v>Wesley  Mauricio Contreras Rodezno</v>
          </cell>
        </row>
        <row r="467">
          <cell r="J467">
            <v>29729</v>
          </cell>
          <cell r="K467" t="str">
            <v>SAN PEDRO SULA-ADMINISTRACION</v>
          </cell>
          <cell r="L467" t="str">
            <v>F</v>
          </cell>
          <cell r="M467" t="str">
            <v>Col. Aurora, ave. # 16 y 17, casa #1605 6 6 </v>
          </cell>
          <cell r="N467" t="str">
            <v>0801-1981-03625</v>
          </cell>
          <cell r="O467" t="str">
            <v>9967-9593</v>
          </cell>
        </row>
        <row r="467">
          <cell r="Q467" t="str">
            <v>200-01-02</v>
          </cell>
          <cell r="R467">
            <v>1176</v>
          </cell>
          <cell r="S467">
            <v>5</v>
          </cell>
        </row>
        <row r="468">
          <cell r="B468">
            <v>1942</v>
          </cell>
          <cell r="C468" t="str">
            <v>Ruth Magdalena Castro Chavez</v>
          </cell>
          <cell r="D468" t="str">
            <v>Impulsadora</v>
          </cell>
          <cell r="E468">
            <v>41061</v>
          </cell>
          <cell r="F468">
            <v>8646.5</v>
          </cell>
          <cell r="G468" t="str">
            <v>VENTAS MAYOREO</v>
          </cell>
          <cell r="H468" t="str">
            <v>Ivonne Yaneth Irias  Ochoa</v>
          </cell>
        </row>
        <row r="468">
          <cell r="J468">
            <v>30506</v>
          </cell>
          <cell r="K468" t="str">
            <v>TEGUCIGALPA MIRAFLORES -ADMINISTRACION</v>
          </cell>
          <cell r="L468" t="str">
            <v>F</v>
          </cell>
          <cell r="M468" t="str">
            <v>Col Hato de Enmedio, Bl 31,Sector 2, Casa 305   Tegucigalpa</v>
          </cell>
          <cell r="N468" t="str">
            <v>0801-1983-05009</v>
          </cell>
          <cell r="O468" t="str">
            <v>9867-9089</v>
          </cell>
        </row>
        <row r="468">
          <cell r="Q468" t="str">
            <v>200-02-04</v>
          </cell>
          <cell r="R468">
            <v>1177</v>
          </cell>
          <cell r="S468">
            <v>7</v>
          </cell>
        </row>
        <row r="469">
          <cell r="B469">
            <v>1944</v>
          </cell>
          <cell r="C469" t="str">
            <v>Oscar Orlando Bonilla Osorto</v>
          </cell>
          <cell r="D469" t="str">
            <v>Jefe Regional Ventas Mayoreo</v>
          </cell>
          <cell r="E469">
            <v>41065</v>
          </cell>
          <cell r="F469">
            <v>27000</v>
          </cell>
          <cell r="G469" t="str">
            <v>VENTAS MAYOREO</v>
          </cell>
          <cell r="H469" t="str">
            <v>Antonio Eduardo Palacio  Abraham</v>
          </cell>
        </row>
        <row r="469">
          <cell r="J469">
            <v>27822</v>
          </cell>
          <cell r="K469" t="str">
            <v>TEGUCIGALPA MIRAFLORES -ADMINISTRACION</v>
          </cell>
          <cell r="L469" t="str">
            <v>M</v>
          </cell>
          <cell r="M469" t="str">
            <v>Res Concepcion, Casa 2, Bl. F, 3ra 3ra Tegucigalpa</v>
          </cell>
          <cell r="N469" t="str">
            <v>0801-1976-02296</v>
          </cell>
          <cell r="O469" t="str">
            <v>9947-4778</v>
          </cell>
        </row>
        <row r="469">
          <cell r="Q469" t="str">
            <v>200-02-04</v>
          </cell>
          <cell r="R469">
            <v>1182</v>
          </cell>
          <cell r="S469">
            <v>3</v>
          </cell>
        </row>
        <row r="470">
          <cell r="B470">
            <v>1945</v>
          </cell>
          <cell r="C470" t="str">
            <v>Angel  Ariel  Ramos</v>
          </cell>
          <cell r="D470" t="str">
            <v>Surtidor</v>
          </cell>
          <cell r="E470">
            <v>41065</v>
          </cell>
          <cell r="F470">
            <v>8646.5</v>
          </cell>
          <cell r="G470" t="str">
            <v>DESPACHO CD</v>
          </cell>
          <cell r="H470" t="str">
            <v>Selvin Ramos  Ramos</v>
          </cell>
        </row>
        <row r="470">
          <cell r="J470">
            <v>34404</v>
          </cell>
          <cell r="K470" t="str">
            <v>SAN PEDRO SULA-SEMANAL SAN FERNANDO</v>
          </cell>
          <cell r="L470" t="str">
            <v>M</v>
          </cell>
          <cell r="M470" t="str">
            <v>Col. Los Castaños, casa #16, bloque #25   </v>
          </cell>
          <cell r="N470" t="str">
            <v>1803-1994-00397</v>
          </cell>
          <cell r="O470" t="str">
            <v>9564-0364</v>
          </cell>
        </row>
        <row r="470">
          <cell r="Q470" t="str">
            <v>300-05-23</v>
          </cell>
          <cell r="R470">
            <v>1187</v>
          </cell>
          <cell r="S470">
            <v>3</v>
          </cell>
        </row>
        <row r="471">
          <cell r="B471">
            <v>1948</v>
          </cell>
          <cell r="C471" t="str">
            <v>Jorge  Juan Faraj Kalil</v>
          </cell>
          <cell r="D471" t="str">
            <v>Presidente</v>
          </cell>
          <cell r="E471">
            <v>28065</v>
          </cell>
          <cell r="F471">
            <v>220444.12</v>
          </cell>
          <cell r="G471" t="str">
            <v>PRESIDENCIA</v>
          </cell>
          <cell r="H471">
            <v>0</v>
          </cell>
        </row>
        <row r="471">
          <cell r="J471">
            <v>14623</v>
          </cell>
          <cell r="K471" t="str">
            <v>SAN PEDRO SULA-CONFIDENCIAL SOCIOS</v>
          </cell>
          <cell r="L471" t="str">
            <v>M</v>
          </cell>
        </row>
        <row r="471">
          <cell r="N471" t="str">
            <v>0502-1938-00007</v>
          </cell>
        </row>
        <row r="471">
          <cell r="Q471" t="str">
            <v>100</v>
          </cell>
          <cell r="R471">
            <v>1191</v>
          </cell>
          <cell r="S471">
            <v>1</v>
          </cell>
        </row>
        <row r="472">
          <cell r="B472">
            <v>1949</v>
          </cell>
          <cell r="C472" t="str">
            <v>Jorge  Alberto  Faraj Faraj</v>
          </cell>
          <cell r="D472" t="str">
            <v>Vice Presidente Operaciones</v>
          </cell>
          <cell r="E472">
            <v>32568</v>
          </cell>
          <cell r="F472">
            <v>250444.12</v>
          </cell>
          <cell r="G472" t="str">
            <v>PRESIDENCIA</v>
          </cell>
          <cell r="H472" t="str">
            <v>Jorge  Juan Faraj Kalil</v>
          </cell>
        </row>
        <row r="472">
          <cell r="J472">
            <v>19325</v>
          </cell>
          <cell r="K472" t="str">
            <v>SAN PEDRO SULA-CONFIDENCIAL SOCIOS</v>
          </cell>
          <cell r="L472" t="str">
            <v>M</v>
          </cell>
        </row>
        <row r="472">
          <cell r="N472" t="str">
            <v>0801-1962-05861</v>
          </cell>
        </row>
        <row r="472">
          <cell r="Q472" t="str">
            <v>100</v>
          </cell>
          <cell r="R472">
            <v>1194</v>
          </cell>
          <cell r="S472">
            <v>11</v>
          </cell>
        </row>
        <row r="473">
          <cell r="B473">
            <v>1950</v>
          </cell>
          <cell r="C473" t="str">
            <v>Mario Roberto Faraj Faraj</v>
          </cell>
          <cell r="D473" t="str">
            <v>Vice Presidente Comercial</v>
          </cell>
          <cell r="E473">
            <v>34335</v>
          </cell>
          <cell r="F473">
            <v>230444.12</v>
          </cell>
          <cell r="G473" t="str">
            <v>PRESIDENCIA</v>
          </cell>
          <cell r="H473" t="str">
            <v>Jorge  Juan Faraj Kalil</v>
          </cell>
        </row>
        <row r="473">
          <cell r="J473">
            <v>26419</v>
          </cell>
          <cell r="K473" t="str">
            <v>SAN PEDRO SULA-CONFIDENCIAL SOCIOS</v>
          </cell>
          <cell r="L473" t="str">
            <v>M</v>
          </cell>
        </row>
        <row r="473">
          <cell r="N473" t="str">
            <v>0501-1971-03108</v>
          </cell>
        </row>
        <row r="473">
          <cell r="Q473" t="str">
            <v>100</v>
          </cell>
          <cell r="R473">
            <v>1213</v>
          </cell>
          <cell r="S473">
            <v>4</v>
          </cell>
        </row>
        <row r="474">
          <cell r="B474">
            <v>1951</v>
          </cell>
          <cell r="C474" t="str">
            <v>Diana Mireya Faraj Faraj</v>
          </cell>
          <cell r="D474" t="str">
            <v>Directora de Mercadeo</v>
          </cell>
          <cell r="E474">
            <v>30225</v>
          </cell>
          <cell r="F474">
            <v>170444.12</v>
          </cell>
          <cell r="G474" t="str">
            <v>PRESIDENCIA</v>
          </cell>
          <cell r="H474" t="str">
            <v>Mario Roberto Faraj Faraj</v>
          </cell>
        </row>
        <row r="474">
          <cell r="J474">
            <v>22106</v>
          </cell>
          <cell r="K474" t="str">
            <v>SAN PEDRO SULA-CONFIDENCIAL SOCIOS</v>
          </cell>
          <cell r="L474" t="str">
            <v>F</v>
          </cell>
        </row>
        <row r="474">
          <cell r="N474" t="str">
            <v>0801-1960-02944</v>
          </cell>
        </row>
        <row r="474">
          <cell r="Q474" t="str">
            <v>100</v>
          </cell>
          <cell r="R474">
            <v>1216</v>
          </cell>
          <cell r="S474">
            <v>7</v>
          </cell>
        </row>
        <row r="475">
          <cell r="B475">
            <v>1952</v>
          </cell>
          <cell r="C475" t="str">
            <v>Ana Margarita  Flores  Gutierrez</v>
          </cell>
          <cell r="D475" t="str">
            <v>Ejecutiva de Medios</v>
          </cell>
          <cell r="E475">
            <v>41071</v>
          </cell>
          <cell r="F475">
            <v>14720</v>
          </cell>
          <cell r="G475" t="str">
            <v>MERCADEO</v>
          </cell>
          <cell r="H475" t="str">
            <v>Belinda Carolina Bonilla  Martínez</v>
          </cell>
        </row>
        <row r="475">
          <cell r="J475">
            <v>29468</v>
          </cell>
          <cell r="K475" t="str">
            <v>SAN PEDRO SULA-ADMINISTRACION</v>
          </cell>
          <cell r="L475" t="str">
            <v>F</v>
          </cell>
          <cell r="M475" t="str">
            <v>Col. Los Castaños 1 ra. ave. casa #16, bloque #2 Principal Principal </v>
          </cell>
          <cell r="N475" t="str">
            <v>0501-1980-13390</v>
          </cell>
          <cell r="O475" t="str">
            <v>9630-8276</v>
          </cell>
        </row>
        <row r="475">
          <cell r="Q475" t="str">
            <v>200-01-02</v>
          </cell>
          <cell r="R475">
            <v>1228</v>
          </cell>
          <cell r="S475">
            <v>9</v>
          </cell>
        </row>
        <row r="476">
          <cell r="B476">
            <v>1956</v>
          </cell>
          <cell r="C476" t="str">
            <v>Marco  Tulio Sabillón Carranza</v>
          </cell>
          <cell r="D476" t="str">
            <v>Surtidor</v>
          </cell>
          <cell r="E476">
            <v>41078</v>
          </cell>
          <cell r="F476">
            <v>8646.5</v>
          </cell>
          <cell r="G476" t="str">
            <v>SUMINISTROS PEDREGAL</v>
          </cell>
          <cell r="H476" t="str">
            <v>Pedro Luis Alvarez  Castillo</v>
          </cell>
        </row>
        <row r="476">
          <cell r="J476">
            <v>34209</v>
          </cell>
          <cell r="K476" t="str">
            <v>SAN PEDRO SULA -SEMANAL PEDREGAL</v>
          </cell>
          <cell r="L476" t="str">
            <v>M</v>
          </cell>
          <cell r="M476" t="str">
            <v>Col. Gracias a Dios 1 ra. ave. casa #28, bloque #4 1 1 </v>
          </cell>
          <cell r="N476" t="str">
            <v>0501-1993-10287</v>
          </cell>
          <cell r="O476" t="str">
            <v>9534-1201</v>
          </cell>
        </row>
        <row r="476">
          <cell r="Q476" t="str">
            <v>300-04-13</v>
          </cell>
          <cell r="R476">
            <v>1236</v>
          </cell>
          <cell r="S476">
            <v>8</v>
          </cell>
        </row>
        <row r="477">
          <cell r="B477">
            <v>1958</v>
          </cell>
          <cell r="C477" t="str">
            <v>Hector  Xavier  Cortes  Alberto</v>
          </cell>
          <cell r="D477" t="str">
            <v>Auxiliar de Logística</v>
          </cell>
          <cell r="E477">
            <v>41078</v>
          </cell>
          <cell r="F477">
            <v>8646.5</v>
          </cell>
          <cell r="G477" t="str">
            <v>RECEPCION CD B</v>
          </cell>
          <cell r="H477" t="str">
            <v>Francisco Nahum Cartagena  Reyes</v>
          </cell>
        </row>
        <row r="477">
          <cell r="J477">
            <v>34247</v>
          </cell>
          <cell r="K477" t="str">
            <v>SAN PEDRO SULA-SEMANAL SAN FERNANDO</v>
          </cell>
          <cell r="L477" t="str">
            <v>M</v>
          </cell>
          <cell r="M477" t="str">
            <v>Col. Felipe Zelaya ave. 2 y 3, casa #22 11 11 </v>
          </cell>
          <cell r="N477" t="str">
            <v>0501-1993-11442</v>
          </cell>
          <cell r="O477" t="str">
            <v>9639-7843</v>
          </cell>
        </row>
        <row r="477">
          <cell r="Q477" t="str">
            <v>300-05-27</v>
          </cell>
          <cell r="R477">
            <v>1241</v>
          </cell>
          <cell r="S477">
            <v>10</v>
          </cell>
        </row>
        <row r="478">
          <cell r="B478">
            <v>1963</v>
          </cell>
          <cell r="C478" t="str">
            <v>Obed Abisai  Ramírez Ramírez</v>
          </cell>
          <cell r="D478" t="str">
            <v>Motorista de Patrulla</v>
          </cell>
          <cell r="E478">
            <v>41081</v>
          </cell>
          <cell r="F478">
            <v>8646.49</v>
          </cell>
          <cell r="G478" t="str">
            <v>SEGURIDAD EJECUTIVOS</v>
          </cell>
          <cell r="H478" t="str">
            <v>Celan Rodriguez  Sanchez</v>
          </cell>
        </row>
        <row r="478">
          <cell r="J478">
            <v>33077</v>
          </cell>
          <cell r="K478" t="str">
            <v>SAN PEDRO SULA-SEMANAL SAN FERNANDO</v>
          </cell>
          <cell r="L478" t="str">
            <v>M</v>
          </cell>
          <cell r="M478" t="str">
            <v>Bo. Los Andes 4 y 5 4 y 5 </v>
          </cell>
          <cell r="N478" t="str">
            <v>0503-1990-00771</v>
          </cell>
          <cell r="O478" t="str">
            <v>9848-0130</v>
          </cell>
        </row>
        <row r="478">
          <cell r="Q478" t="str">
            <v>100-01-05</v>
          </cell>
          <cell r="R478">
            <v>1245</v>
          </cell>
          <cell r="S478">
            <v>7</v>
          </cell>
        </row>
        <row r="479">
          <cell r="B479">
            <v>1971</v>
          </cell>
          <cell r="C479" t="str">
            <v>Fredy Enrique Dominguez Melgar</v>
          </cell>
          <cell r="D479" t="str">
            <v>Motorista de Ejecutivo</v>
          </cell>
          <cell r="E479">
            <v>41099</v>
          </cell>
          <cell r="F479">
            <v>16600</v>
          </cell>
          <cell r="G479" t="str">
            <v>SEGURIDAD EJECUTIVOS</v>
          </cell>
          <cell r="H479" t="str">
            <v>Celan Rodriguez  Sanchez</v>
          </cell>
        </row>
        <row r="479">
          <cell r="J479">
            <v>29979</v>
          </cell>
          <cell r="K479" t="str">
            <v>SAN PEDRO SULA-ADMINISTRACION</v>
          </cell>
          <cell r="L479" t="str">
            <v>M</v>
          </cell>
          <cell r="M479" t="str">
            <v>Lomas de San Juan, ave. # 2, casa #247 2 2 </v>
          </cell>
          <cell r="N479" t="str">
            <v>1208-1982-00053</v>
          </cell>
          <cell r="O479" t="str">
            <v>9989-3361</v>
          </cell>
        </row>
        <row r="479">
          <cell r="Q479" t="str">
            <v>100-01-05</v>
          </cell>
          <cell r="R479">
            <v>1248</v>
          </cell>
          <cell r="S479">
            <v>1</v>
          </cell>
        </row>
        <row r="480">
          <cell r="B480">
            <v>1983</v>
          </cell>
          <cell r="C480" t="str">
            <v>Isacc Nohe Aleman Valle</v>
          </cell>
          <cell r="D480" t="str">
            <v>Vendedor Junior</v>
          </cell>
          <cell r="E480">
            <v>41116</v>
          </cell>
          <cell r="F480">
            <v>233.33</v>
          </cell>
          <cell r="G480" t="str">
            <v>ELECTRO</v>
          </cell>
          <cell r="H480" t="str">
            <v>Gina Maria  Aguirre Lanza</v>
          </cell>
        </row>
        <row r="480">
          <cell r="J480">
            <v>33717</v>
          </cell>
          <cell r="K480" t="str">
            <v>SAN PEDRO SULA SAN FERNANDO-COMISIONES SEMANAL</v>
          </cell>
          <cell r="L480" t="str">
            <v>M</v>
          </cell>
          <cell r="M480" t="str">
            <v>Col. La Unión ave # 8, casa #49 32 32 </v>
          </cell>
          <cell r="N480" t="str">
            <v>0501-1992-04710</v>
          </cell>
          <cell r="O480" t="str">
            <v>9853-6555</v>
          </cell>
        </row>
        <row r="480">
          <cell r="Q480" t="str">
            <v>200-01-11</v>
          </cell>
          <cell r="R480">
            <v>1265</v>
          </cell>
          <cell r="S480">
            <v>4</v>
          </cell>
        </row>
        <row r="481">
          <cell r="B481">
            <v>2001</v>
          </cell>
          <cell r="C481" t="str">
            <v>Oscar  Danilo Caballero Sabillón</v>
          </cell>
          <cell r="D481" t="str">
            <v>Auxiliar de Logística</v>
          </cell>
          <cell r="E481">
            <v>41379</v>
          </cell>
          <cell r="F481">
            <v>8646.5</v>
          </cell>
          <cell r="G481" t="str">
            <v>INVENTARIO CD A</v>
          </cell>
          <cell r="H481" t="str">
            <v>Enrique Alberto  Jordan Barahona</v>
          </cell>
        </row>
        <row r="481">
          <cell r="J481">
            <v>34080</v>
          </cell>
          <cell r="K481" t="str">
            <v>SAN PEDRO SULA-SEMANAL SAN FERNANDO</v>
          </cell>
          <cell r="L481" t="str">
            <v>M</v>
          </cell>
          <cell r="M481" t="str">
            <v>Col. Felipe Zelaya, ave. #11, casa #32 7 y 8 7 y 8 </v>
          </cell>
          <cell r="N481" t="str">
            <v>0501-1993-04785</v>
          </cell>
        </row>
        <row r="481">
          <cell r="Q481" t="str">
            <v>300-05-16</v>
          </cell>
          <cell r="R481">
            <v>1269</v>
          </cell>
          <cell r="S481">
            <v>4</v>
          </cell>
        </row>
        <row r="482">
          <cell r="B482">
            <v>2002</v>
          </cell>
          <cell r="C482" t="str">
            <v>Cesar Alejandro Ucles Lazo</v>
          </cell>
          <cell r="D482" t="str">
            <v>Auxiliar de Logística</v>
          </cell>
          <cell r="E482">
            <v>41260</v>
          </cell>
          <cell r="F482">
            <v>8646.5</v>
          </cell>
          <cell r="G482" t="str">
            <v>INVENTARIOS</v>
          </cell>
          <cell r="H482" t="str">
            <v>Carlos Arturo Gutierrez Cuvas</v>
          </cell>
        </row>
        <row r="482">
          <cell r="J482">
            <v>33631</v>
          </cell>
          <cell r="K482" t="str">
            <v>SAN PEDRO SULA-SEMANAL SAN FERNANDO</v>
          </cell>
          <cell r="L482" t="str">
            <v>M</v>
          </cell>
          <cell r="M482" t="str">
            <v>Col. Aurora ave. #14 Y 15, casa #1416   </v>
          </cell>
          <cell r="N482" t="str">
            <v>0501-1992-02925</v>
          </cell>
          <cell r="O482" t="str">
            <v>9958-4549</v>
          </cell>
        </row>
        <row r="482">
          <cell r="Q482" t="str">
            <v>300-01-11</v>
          </cell>
          <cell r="R482">
            <v>1273</v>
          </cell>
          <cell r="S482">
            <v>1</v>
          </cell>
        </row>
        <row r="483">
          <cell r="B483">
            <v>2004</v>
          </cell>
          <cell r="C483" t="str">
            <v>José  Francisco  Cabrera Mercado</v>
          </cell>
          <cell r="D483" t="str">
            <v>Auxiliar de Logística</v>
          </cell>
          <cell r="E483">
            <v>41226</v>
          </cell>
          <cell r="F483">
            <v>8646.5</v>
          </cell>
          <cell r="G483" t="str">
            <v>INVENTARIO PEDREGAL</v>
          </cell>
          <cell r="H483" t="str">
            <v>Pedro Luis Alvarez  Castillo</v>
          </cell>
        </row>
        <row r="483">
          <cell r="J483">
            <v>34021</v>
          </cell>
          <cell r="K483" t="str">
            <v>SAN PEDRO SULA -SEMANAL PEDREGAL</v>
          </cell>
          <cell r="L483" t="str">
            <v>M</v>
          </cell>
          <cell r="M483" t="str">
            <v>Col. Villas del Sol   </v>
          </cell>
          <cell r="N483" t="str">
            <v>1606-1993-00205</v>
          </cell>
          <cell r="O483" t="str">
            <v>9670-3587</v>
          </cell>
        </row>
        <row r="483">
          <cell r="Q483" t="str">
            <v>300-04-11</v>
          </cell>
          <cell r="R483">
            <v>1282</v>
          </cell>
          <cell r="S483">
            <v>2</v>
          </cell>
        </row>
        <row r="484">
          <cell r="B484">
            <v>2005</v>
          </cell>
          <cell r="C484" t="str">
            <v>Cesar Orlando  Chavez Mejía</v>
          </cell>
          <cell r="D484" t="str">
            <v>Auxiliar de Inventarios Perpetuos</v>
          </cell>
          <cell r="E484">
            <v>41204</v>
          </cell>
          <cell r="F484">
            <v>8646.5</v>
          </cell>
          <cell r="G484" t="str">
            <v>INVENTARIOS PERPETUOS</v>
          </cell>
          <cell r="H484" t="str">
            <v>Javier Enrique Euceda  Torres</v>
          </cell>
        </row>
        <row r="484">
          <cell r="J484">
            <v>33422</v>
          </cell>
          <cell r="K484" t="str">
            <v>SAN PEDRO SULA-SEMANAL SAN FERNANDO</v>
          </cell>
          <cell r="L484" t="str">
            <v>M</v>
          </cell>
          <cell r="M484" t="str">
            <v>Col. Olidon Ayestas 1 1 </v>
          </cell>
          <cell r="N484" t="str">
            <v>0419-1991-00126</v>
          </cell>
          <cell r="O484" t="str">
            <v>9608-2681</v>
          </cell>
        </row>
        <row r="484">
          <cell r="Q484" t="str">
            <v>200-01-15</v>
          </cell>
          <cell r="R484">
            <v>1308</v>
          </cell>
          <cell r="S484">
            <v>7</v>
          </cell>
        </row>
        <row r="485">
          <cell r="B485">
            <v>2006</v>
          </cell>
          <cell r="C485" t="str">
            <v>Jhonatan Francisco Herrera Hernández</v>
          </cell>
          <cell r="D485" t="str">
            <v>Asistente de Informatica</v>
          </cell>
          <cell r="E485">
            <v>41194</v>
          </cell>
          <cell r="F485">
            <v>9540</v>
          </cell>
          <cell r="G485" t="str">
            <v>INFORMATICA</v>
          </cell>
          <cell r="H485" t="str">
            <v>Guillermo Rafael Pagan Diaz del Valle</v>
          </cell>
        </row>
        <row r="485">
          <cell r="J485">
            <v>33611</v>
          </cell>
          <cell r="K485" t="str">
            <v>TEGUCIGALPA MIRAFLORES -ADMINISTRACION</v>
          </cell>
          <cell r="L485" t="str">
            <v>M</v>
          </cell>
          <cell r="M485" t="str">
            <v>Col. Cerrito Lindo ave. #1 1 1 </v>
          </cell>
          <cell r="N485" t="str">
            <v>0801-1992-01821</v>
          </cell>
          <cell r="O485" t="str">
            <v>3330-4857</v>
          </cell>
        </row>
        <row r="485">
          <cell r="Q485" t="str">
            <v>300-02-04</v>
          </cell>
          <cell r="R485">
            <v>1311</v>
          </cell>
          <cell r="S485">
            <v>1</v>
          </cell>
        </row>
        <row r="486">
          <cell r="B486">
            <v>2013</v>
          </cell>
          <cell r="C486" t="str">
            <v>Rony  Isai García Mendoza</v>
          </cell>
          <cell r="D486" t="str">
            <v>Empacador Logística</v>
          </cell>
          <cell r="E486">
            <v>41218</v>
          </cell>
          <cell r="F486">
            <v>8646.5</v>
          </cell>
          <cell r="G486" t="str">
            <v>INVENTARIO CD A</v>
          </cell>
          <cell r="H486" t="str">
            <v>Enrique Alberto  Jordan Barahona</v>
          </cell>
        </row>
        <row r="486">
          <cell r="J486">
            <v>29911</v>
          </cell>
          <cell r="K486" t="str">
            <v>SAN PEDRO SULA-SEMANAL SAN FERNANDO</v>
          </cell>
          <cell r="L486" t="str">
            <v>M</v>
          </cell>
          <cell r="M486" t="str">
            <v>Bo. Cabañas ave. #16, casa #1654 12 12 </v>
          </cell>
          <cell r="N486" t="str">
            <v>0501-1981-03412</v>
          </cell>
          <cell r="O486" t="str">
            <v>9579-1680</v>
          </cell>
        </row>
        <row r="486">
          <cell r="Q486" t="str">
            <v>300-05-16</v>
          </cell>
          <cell r="R486">
            <v>1319</v>
          </cell>
          <cell r="S486">
            <v>11</v>
          </cell>
        </row>
        <row r="487">
          <cell r="B487">
            <v>2024</v>
          </cell>
          <cell r="C487" t="str">
            <v>Jonathan Josue Rivera  Fuentes</v>
          </cell>
          <cell r="D487" t="str">
            <v>Coordinador</v>
          </cell>
          <cell r="E487">
            <v>41211</v>
          </cell>
          <cell r="F487">
            <v>10000</v>
          </cell>
          <cell r="G487" t="str">
            <v>LOGISTICA DEPORTES</v>
          </cell>
          <cell r="H487" t="str">
            <v>Carlos Arturo Gutierrez Cuvas</v>
          </cell>
        </row>
        <row r="487">
          <cell r="J487">
            <v>33469</v>
          </cell>
          <cell r="K487" t="str">
            <v>SAN PEDRO SULA-ADMINISTRACION</v>
          </cell>
          <cell r="L487" t="str">
            <v>M</v>
          </cell>
          <cell r="M487" t="str">
            <v>Col. Nueva Primavera  casa #24, bloque #6 7 7 </v>
          </cell>
          <cell r="N487" t="str">
            <v>0501-1991-11903</v>
          </cell>
          <cell r="O487" t="str">
            <v>9649-8416</v>
          </cell>
        </row>
        <row r="487">
          <cell r="Q487" t="str">
            <v>300-01-15</v>
          </cell>
          <cell r="R487">
            <v>1320</v>
          </cell>
          <cell r="S487">
            <v>8</v>
          </cell>
        </row>
        <row r="488">
          <cell r="B488">
            <v>2031</v>
          </cell>
          <cell r="C488" t="str">
            <v>Richar Josue Peña Castellanos</v>
          </cell>
          <cell r="D488" t="str">
            <v>Empacador Logística</v>
          </cell>
          <cell r="E488">
            <v>41260</v>
          </cell>
          <cell r="F488">
            <v>8646.5</v>
          </cell>
          <cell r="G488" t="str">
            <v>INVENTARIO CD A</v>
          </cell>
          <cell r="H488" t="str">
            <v>Enrique Alberto  Jordan Barahona</v>
          </cell>
        </row>
        <row r="488">
          <cell r="J488">
            <v>32263</v>
          </cell>
          <cell r="K488" t="str">
            <v>SAN PEDRO SULA-SEMANAL SAN FERNANDO</v>
          </cell>
          <cell r="L488" t="str">
            <v>M</v>
          </cell>
          <cell r="M488" t="str">
            <v>Col. Perfecto Vasquez casa #18 sector polvorin 2 2 </v>
          </cell>
          <cell r="N488" t="str">
            <v>0501-1988-04067</v>
          </cell>
          <cell r="O488" t="str">
            <v>9678-7636</v>
          </cell>
        </row>
        <row r="488">
          <cell r="Q488" t="str">
            <v>300-05-16</v>
          </cell>
          <cell r="R488">
            <v>1323</v>
          </cell>
          <cell r="S488">
            <v>4</v>
          </cell>
        </row>
        <row r="489">
          <cell r="B489">
            <v>2035</v>
          </cell>
          <cell r="C489" t="str">
            <v>Joger  Josue  Martinez Canales</v>
          </cell>
          <cell r="D489" t="str">
            <v>Auxiliar de Logística</v>
          </cell>
          <cell r="E489">
            <v>41379</v>
          </cell>
          <cell r="F489">
            <v>8646.5</v>
          </cell>
          <cell r="G489" t="str">
            <v>INVENTARIO CD C</v>
          </cell>
          <cell r="H489" t="str">
            <v>Selvin Ramos  Ramos</v>
          </cell>
        </row>
        <row r="489">
          <cell r="J489">
            <v>33096</v>
          </cell>
          <cell r="K489" t="str">
            <v>SAN PEDRO SULA-SEMANAL SAN FERNANDO</v>
          </cell>
          <cell r="L489" t="str">
            <v>M</v>
          </cell>
          <cell r="M489" t="str">
            <v>Res. Bosques de Jucutuma casa #12, bloque A 25   </v>
          </cell>
          <cell r="N489" t="str">
            <v>1804-1990-05020</v>
          </cell>
          <cell r="O489" t="str">
            <v>3229-4057</v>
          </cell>
        </row>
        <row r="489">
          <cell r="Q489" t="str">
            <v>300-05-18</v>
          </cell>
          <cell r="R489">
            <v>1329</v>
          </cell>
          <cell r="S489">
            <v>8</v>
          </cell>
        </row>
        <row r="490">
          <cell r="B490">
            <v>2052</v>
          </cell>
          <cell r="C490" t="str">
            <v>Suany Danely Benitez Barahona</v>
          </cell>
          <cell r="D490" t="str">
            <v>Cajera</v>
          </cell>
          <cell r="E490">
            <v>41169</v>
          </cell>
          <cell r="F490">
            <v>9000</v>
          </cell>
          <cell r="G490" t="str">
            <v>PUNTOS DE VENTA</v>
          </cell>
          <cell r="H490" t="str">
            <v>Heydy  Vanessa  Maldonado  Acosta</v>
          </cell>
        </row>
        <row r="490">
          <cell r="J490">
            <v>33883</v>
          </cell>
          <cell r="K490" t="str">
            <v>TEGUCIGALPA METROMALL-SEMANAL</v>
          </cell>
          <cell r="L490" t="str">
            <v>F</v>
          </cell>
          <cell r="M490" t="str">
            <v>Col Modesto Rodas Alvarado, casa 3609, Bloque H   Tegucigalpa</v>
          </cell>
          <cell r="N490" t="str">
            <v>0801-1993-01285</v>
          </cell>
          <cell r="O490" t="str">
            <v>9601-1116</v>
          </cell>
        </row>
        <row r="490">
          <cell r="Q490" t="str">
            <v>200-03-13</v>
          </cell>
          <cell r="R490">
            <v>1333</v>
          </cell>
          <cell r="S490">
            <v>10</v>
          </cell>
        </row>
        <row r="491">
          <cell r="B491">
            <v>2054</v>
          </cell>
          <cell r="C491" t="str">
            <v>Maria Del Carmen Garay Garcia</v>
          </cell>
          <cell r="D491" t="str">
            <v>Cajera</v>
          </cell>
          <cell r="E491">
            <v>41155</v>
          </cell>
          <cell r="F491">
            <v>9000</v>
          </cell>
          <cell r="G491" t="str">
            <v>PUNTOS DE VENTA</v>
          </cell>
          <cell r="H491" t="str">
            <v>Sinia  Saray Arteaga  hernandez</v>
          </cell>
        </row>
        <row r="491">
          <cell r="J491">
            <v>32580</v>
          </cell>
          <cell r="K491" t="str">
            <v>TEGUCIGALPA MIRAFLORES-SEMANAL</v>
          </cell>
          <cell r="L491" t="str">
            <v>F</v>
          </cell>
          <cell r="M491" t="str">
            <v>Col Los Pinos, Sector la Fuente, Casa 3   Tegucigalpa</v>
          </cell>
          <cell r="N491" t="str">
            <v>0801-1989-09278</v>
          </cell>
          <cell r="O491" t="str">
            <v>9873-7610</v>
          </cell>
        </row>
        <row r="491">
          <cell r="Q491" t="str">
            <v>200-02-13</v>
          </cell>
          <cell r="R491">
            <v>1336</v>
          </cell>
          <cell r="S491">
            <v>3</v>
          </cell>
        </row>
        <row r="492">
          <cell r="B492">
            <v>2057</v>
          </cell>
          <cell r="C492" t="str">
            <v>Ruben Eduardo  Izaguirre  Fiallos</v>
          </cell>
          <cell r="D492" t="str">
            <v>Director Creativo</v>
          </cell>
          <cell r="E492">
            <v>41155</v>
          </cell>
          <cell r="F492">
            <v>36000</v>
          </cell>
          <cell r="G492" t="str">
            <v>MERCADEO</v>
          </cell>
          <cell r="H492" t="str">
            <v>Belinda Carolina Bonilla  Martínez</v>
          </cell>
        </row>
        <row r="492">
          <cell r="J492">
            <v>25881</v>
          </cell>
          <cell r="K492" t="str">
            <v>SAN PEDRO SULA-ADMINISTRACION</v>
          </cell>
          <cell r="L492" t="str">
            <v>M</v>
          </cell>
          <cell r="M492" t="str">
            <v>Col. Juan Ramón Molina casa #6 2 2 </v>
          </cell>
          <cell r="N492" t="str">
            <v>0801-1970-06772</v>
          </cell>
          <cell r="O492" t="str">
            <v>9722-7113</v>
          </cell>
        </row>
        <row r="492">
          <cell r="Q492" t="str">
            <v>200-01-02</v>
          </cell>
          <cell r="R492">
            <v>1337</v>
          </cell>
          <cell r="S492">
            <v>11</v>
          </cell>
        </row>
        <row r="493">
          <cell r="B493">
            <v>2084</v>
          </cell>
          <cell r="C493" t="str">
            <v>Isis  Yosselin Yanez Delgado</v>
          </cell>
          <cell r="D493" t="str">
            <v>Encargado de Cuentas por Pagar</v>
          </cell>
          <cell r="E493">
            <v>41232</v>
          </cell>
          <cell r="F493">
            <v>10000</v>
          </cell>
          <cell r="G493" t="str">
            <v>CONTABILIDAD</v>
          </cell>
          <cell r="H493" t="str">
            <v>Sady Alexis Aguilar Trejo</v>
          </cell>
        </row>
        <row r="493">
          <cell r="J493">
            <v>30580</v>
          </cell>
          <cell r="K493" t="str">
            <v>SAN PEDRO SULA-ADMINISTRACION</v>
          </cell>
          <cell r="L493" t="str">
            <v>F</v>
          </cell>
          <cell r="M493" t="str">
            <v>Col. La Paz, La Lima   </v>
          </cell>
          <cell r="N493" t="str">
            <v>1808-1993-00935</v>
          </cell>
          <cell r="O493" t="str">
            <v>9617-2115</v>
          </cell>
        </row>
        <row r="493">
          <cell r="Q493" t="str">
            <v>300-01-03</v>
          </cell>
          <cell r="R493">
            <v>1369</v>
          </cell>
          <cell r="S493">
            <v>9</v>
          </cell>
        </row>
        <row r="494">
          <cell r="B494">
            <v>2095</v>
          </cell>
          <cell r="C494" t="str">
            <v>Suany Lizeth Sabillon  Velasquez</v>
          </cell>
          <cell r="D494" t="str">
            <v>Cajera</v>
          </cell>
          <cell r="E494">
            <v>41568</v>
          </cell>
          <cell r="F494">
            <v>9000</v>
          </cell>
          <cell r="G494" t="str">
            <v>PUNTOS DE VENTA</v>
          </cell>
          <cell r="H494" t="str">
            <v>Karen Nohelia Romero  Aquino</v>
          </cell>
        </row>
        <row r="494">
          <cell r="J494">
            <v>33916</v>
          </cell>
          <cell r="K494" t="str">
            <v>SAN PEDRO SULA-SEMANAL SAN FERNANDO</v>
          </cell>
          <cell r="L494" t="str">
            <v>F</v>
          </cell>
          <cell r="M494" t="str">
            <v>Llanos de Sula #1   </v>
          </cell>
          <cell r="N494" t="str">
            <v>0506-1992-01391</v>
          </cell>
          <cell r="O494" t="str">
            <v>9997-8196</v>
          </cell>
        </row>
        <row r="494">
          <cell r="Q494" t="str">
            <v>200-01-13</v>
          </cell>
          <cell r="R494">
            <v>1386</v>
          </cell>
          <cell r="S494">
            <v>11</v>
          </cell>
        </row>
        <row r="495">
          <cell r="B495">
            <v>2100</v>
          </cell>
          <cell r="C495" t="str">
            <v>Gedyn  Yoselina Fuentes Zelaya</v>
          </cell>
          <cell r="D495" t="str">
            <v>Cajera</v>
          </cell>
          <cell r="E495">
            <v>41323</v>
          </cell>
          <cell r="F495">
            <v>9000</v>
          </cell>
          <cell r="G495" t="str">
            <v>PUNTOS DE VENTA</v>
          </cell>
          <cell r="H495" t="str">
            <v>Cindy Aracely  López  Gomez</v>
          </cell>
        </row>
        <row r="495">
          <cell r="J495">
            <v>33742</v>
          </cell>
          <cell r="K495" t="str">
            <v>SAN PEDRO SULA -SEMANAL PEDREGAL</v>
          </cell>
          <cell r="L495" t="str">
            <v>F</v>
          </cell>
          <cell r="M495" t="str">
            <v>Col. Universidad ave. #7 22 y 23 22 y 23 </v>
          </cell>
          <cell r="N495" t="str">
            <v>0406-1990-00167</v>
          </cell>
          <cell r="O495" t="str">
            <v>9655-0175</v>
          </cell>
        </row>
        <row r="495">
          <cell r="Q495" t="str">
            <v>200-04-13</v>
          </cell>
          <cell r="R495">
            <v>1387</v>
          </cell>
          <cell r="S495">
            <v>5</v>
          </cell>
        </row>
        <row r="496">
          <cell r="B496">
            <v>2108</v>
          </cell>
          <cell r="C496" t="str">
            <v>Malcon Renan Rivera Ordoñez</v>
          </cell>
          <cell r="D496" t="str">
            <v>Jefe de Creditos</v>
          </cell>
          <cell r="E496">
            <v>41183</v>
          </cell>
          <cell r="F496">
            <v>27500</v>
          </cell>
          <cell r="G496" t="str">
            <v>CREDITOS TEGUCIGALPA</v>
          </cell>
          <cell r="H496" t="str">
            <v>Asthildur Osk Eiinarsdottir</v>
          </cell>
        </row>
        <row r="496">
          <cell r="J496">
            <v>27988</v>
          </cell>
          <cell r="K496" t="str">
            <v>TEGUCIGALPA MIRAFLORES -ADMINISTRACION</v>
          </cell>
          <cell r="L496" t="str">
            <v>M</v>
          </cell>
          <cell r="M496" t="str">
            <v>Col Lomas Joya, Casa  634 principal principal Tegucigalpa</v>
          </cell>
          <cell r="N496" t="str">
            <v>0801-1976-04021</v>
          </cell>
          <cell r="O496" t="str">
            <v>9858-9414</v>
          </cell>
        </row>
        <row r="496">
          <cell r="Q496" t="str">
            <v>200-02-07</v>
          </cell>
          <cell r="R496">
            <v>1388</v>
          </cell>
          <cell r="S496">
            <v>8</v>
          </cell>
        </row>
        <row r="497">
          <cell r="B497">
            <v>2129</v>
          </cell>
          <cell r="C497" t="str">
            <v>Alexi  Yanely Alvarez Oliva</v>
          </cell>
          <cell r="D497" t="str">
            <v>Auxiliar de Contabilidad</v>
          </cell>
          <cell r="E497">
            <v>41316</v>
          </cell>
          <cell r="F497">
            <v>10000</v>
          </cell>
          <cell r="G497" t="str">
            <v>CONTABILIDAD</v>
          </cell>
          <cell r="H497" t="str">
            <v>Sady Alexis Aguilar Trejo</v>
          </cell>
        </row>
        <row r="497">
          <cell r="J497">
            <v>33778</v>
          </cell>
          <cell r="K497" t="str">
            <v>SAN PEDRO SULA-ADMINISTRACION</v>
          </cell>
          <cell r="L497" t="str">
            <v>M</v>
          </cell>
          <cell r="M497" t="str">
            <v>Col. Villas del Carmen ave. #4 3 3 </v>
          </cell>
          <cell r="N497" t="str">
            <v>1517-1992-00583</v>
          </cell>
          <cell r="O497" t="str">
            <v>9722-0801</v>
          </cell>
        </row>
        <row r="497">
          <cell r="Q497" t="str">
            <v>300-01-03</v>
          </cell>
          <cell r="R497">
            <v>1389</v>
          </cell>
          <cell r="S497">
            <v>6</v>
          </cell>
        </row>
        <row r="498">
          <cell r="B498">
            <v>2153</v>
          </cell>
          <cell r="C498" t="str">
            <v>Henry Alexander Benavides Gomez</v>
          </cell>
          <cell r="D498" t="str">
            <v>Vendedor Tienda</v>
          </cell>
          <cell r="E498">
            <v>41267</v>
          </cell>
          <cell r="F498">
            <v>233.45</v>
          </cell>
          <cell r="G498" t="str">
            <v>ELECTRO</v>
          </cell>
          <cell r="H498" t="str">
            <v>Ranses Ramon Sierra Andino</v>
          </cell>
        </row>
        <row r="498">
          <cell r="J498">
            <v>33440</v>
          </cell>
          <cell r="K498" t="str">
            <v>TEGUCIGALPA MIRAFLORES-COMISIONES SEMANAL</v>
          </cell>
          <cell r="L498" t="str">
            <v>M</v>
          </cell>
          <cell r="M498" t="str">
            <v>Col San Luis, fte aeronautica civil Principal Principal Tegucigalpa</v>
          </cell>
          <cell r="N498" t="str">
            <v>0801-1991-17393</v>
          </cell>
          <cell r="O498" t="str">
            <v>9543-0881</v>
          </cell>
        </row>
        <row r="498">
          <cell r="Q498" t="str">
            <v>200-02-11</v>
          </cell>
          <cell r="R498">
            <v>1401</v>
          </cell>
          <cell r="S498">
            <v>7</v>
          </cell>
        </row>
        <row r="499">
          <cell r="B499">
            <v>2163</v>
          </cell>
          <cell r="C499" t="str">
            <v>Herlan Oduver Puerto  Perdomo</v>
          </cell>
          <cell r="D499" t="str">
            <v>Motorista</v>
          </cell>
          <cell r="E499">
            <v>41194</v>
          </cell>
          <cell r="F499">
            <v>9000</v>
          </cell>
          <cell r="G499" t="str">
            <v>TRANSPORTE CD</v>
          </cell>
          <cell r="H499" t="str">
            <v>Raul Antonio Sanchez  Castellanos</v>
          </cell>
        </row>
        <row r="499">
          <cell r="J499">
            <v>27640</v>
          </cell>
          <cell r="K499" t="str">
            <v>SAN PEDRO SULA-SEMANAL SAN FERNANDO</v>
          </cell>
          <cell r="L499" t="str">
            <v>M</v>
          </cell>
          <cell r="M499" t="str">
            <v>Col. Satelite casa #8, bloque #4 2 2 </v>
          </cell>
          <cell r="N499" t="str">
            <v>0510-1975-00685</v>
          </cell>
          <cell r="O499" t="str">
            <v>9983-2872</v>
          </cell>
        </row>
        <row r="499">
          <cell r="Q499" t="str">
            <v>300-05-22</v>
          </cell>
          <cell r="R499">
            <v>1447</v>
          </cell>
          <cell r="S499">
            <v>9</v>
          </cell>
        </row>
        <row r="500">
          <cell r="B500">
            <v>2164</v>
          </cell>
          <cell r="C500" t="str">
            <v>Rolin Nolberto García Amaya</v>
          </cell>
          <cell r="D500" t="str">
            <v>Oficial de Seguridad</v>
          </cell>
          <cell r="E500">
            <v>41194</v>
          </cell>
          <cell r="F500">
            <v>8646.5</v>
          </cell>
          <cell r="G500" t="str">
            <v>SEGURIDAD INTERNA</v>
          </cell>
          <cell r="H500" t="str">
            <v>Celan Rodriguez  Sanchez</v>
          </cell>
        </row>
        <row r="500">
          <cell r="J500">
            <v>31537</v>
          </cell>
          <cell r="K500" t="str">
            <v>SAN PEDRO SULA-SEMANAL SAN FERNANDO</v>
          </cell>
          <cell r="L500" t="str">
            <v>M</v>
          </cell>
          <cell r="M500" t="str">
            <v>Col. Aurora ave #11 7 7 </v>
          </cell>
          <cell r="N500" t="str">
            <v>1609-1986-00065</v>
          </cell>
          <cell r="O500" t="str">
            <v>9711-7313</v>
          </cell>
        </row>
        <row r="500">
          <cell r="Q500" t="str">
            <v>100-01-06</v>
          </cell>
          <cell r="R500">
            <v>1448</v>
          </cell>
          <cell r="S500">
            <v>5</v>
          </cell>
        </row>
        <row r="501">
          <cell r="B501">
            <v>2173</v>
          </cell>
          <cell r="C501" t="str">
            <v>Valeska Rosely Villatoro Rivera</v>
          </cell>
          <cell r="D501" t="str">
            <v>Vendedor Junior</v>
          </cell>
          <cell r="E501">
            <v>41309</v>
          </cell>
          <cell r="F501">
            <v>233.35</v>
          </cell>
          <cell r="G501" t="str">
            <v>ELECTRO</v>
          </cell>
          <cell r="H501" t="str">
            <v>Gina Maria  Aguirre Lanza</v>
          </cell>
        </row>
        <row r="501">
          <cell r="J501">
            <v>32622</v>
          </cell>
          <cell r="K501" t="str">
            <v>SAN PEDRO SULA SAN FERNANDO-COMISIONES SEMANAL</v>
          </cell>
          <cell r="L501" t="str">
            <v>F</v>
          </cell>
          <cell r="M501" t="str">
            <v>Gracias a Dios, Celeo Gonzalez   </v>
          </cell>
          <cell r="N501" t="str">
            <v>0512-1989-00790</v>
          </cell>
          <cell r="O501" t="str">
            <v>9626-2834</v>
          </cell>
        </row>
        <row r="501">
          <cell r="Q501" t="str">
            <v>200-01-11</v>
          </cell>
          <cell r="R501">
            <v>1449</v>
          </cell>
          <cell r="S501">
            <v>4</v>
          </cell>
        </row>
        <row r="502">
          <cell r="B502">
            <v>2183</v>
          </cell>
          <cell r="C502" t="str">
            <v>Erick Johan Mencia Rodriguez</v>
          </cell>
          <cell r="D502" t="str">
            <v>Surtidor</v>
          </cell>
          <cell r="E502">
            <v>41442</v>
          </cell>
          <cell r="F502">
            <v>8646.5</v>
          </cell>
          <cell r="G502" t="str">
            <v>DESPACHO CD</v>
          </cell>
          <cell r="H502" t="str">
            <v>Selvin Ramos  Ramos</v>
          </cell>
        </row>
        <row r="502">
          <cell r="J502">
            <v>33707</v>
          </cell>
          <cell r="K502" t="str">
            <v>SAN PEDRO SULA-SEMANAL SAN FERNANDO</v>
          </cell>
          <cell r="L502" t="str">
            <v>M</v>
          </cell>
          <cell r="M502" t="str">
            <v>Cerrito Lindo, Rivera Hernandez   </v>
          </cell>
          <cell r="N502" t="str">
            <v>0501-1992-06024</v>
          </cell>
          <cell r="O502" t="str">
            <v>9683-3632</v>
          </cell>
        </row>
        <row r="502">
          <cell r="Q502" t="str">
            <v>300-05-23</v>
          </cell>
          <cell r="R502">
            <v>1472</v>
          </cell>
          <cell r="S502">
            <v>4</v>
          </cell>
        </row>
        <row r="503">
          <cell r="B503">
            <v>2184</v>
          </cell>
          <cell r="C503" t="str">
            <v>Eliezer Jacob Zuniga Garcia</v>
          </cell>
          <cell r="D503" t="str">
            <v>Surtidor</v>
          </cell>
          <cell r="E503">
            <v>41316</v>
          </cell>
          <cell r="F503">
            <v>8646.5</v>
          </cell>
          <cell r="G503" t="str">
            <v>DESPACHO CD</v>
          </cell>
          <cell r="H503" t="str">
            <v>Selvin Ramos  Ramos</v>
          </cell>
        </row>
        <row r="503">
          <cell r="J503">
            <v>33759</v>
          </cell>
          <cell r="K503" t="str">
            <v>SAN PEDRO SULA-SEMANAL SAN FERNANDO</v>
          </cell>
          <cell r="L503" t="str">
            <v>M</v>
          </cell>
          <cell r="M503" t="str">
            <v>Colonia Miguel Angel Pavon Principal Principal </v>
          </cell>
          <cell r="N503" t="str">
            <v>1503-1992-01460</v>
          </cell>
          <cell r="O503" t="str">
            <v>9569-2536</v>
          </cell>
        </row>
        <row r="503">
          <cell r="Q503" t="str">
            <v>300-05-23</v>
          </cell>
          <cell r="R503">
            <v>1489</v>
          </cell>
          <cell r="S503">
            <v>6</v>
          </cell>
        </row>
        <row r="504">
          <cell r="B504">
            <v>2188</v>
          </cell>
          <cell r="C504" t="str">
            <v>Darwin  Josue Espinoza Oliva</v>
          </cell>
          <cell r="D504" t="str">
            <v>Auxiliar de Sala Hogar</v>
          </cell>
          <cell r="E504">
            <v>41277</v>
          </cell>
          <cell r="F504">
            <v>8646.5</v>
          </cell>
          <cell r="G504" t="str">
            <v>HOGAR</v>
          </cell>
          <cell r="H504" t="str">
            <v>Eder Alberto  Escalante  Lopez</v>
          </cell>
        </row>
        <row r="504">
          <cell r="J504">
            <v>34079</v>
          </cell>
          <cell r="K504" t="str">
            <v>TEGUCIGALPA METROMALL-SEMANAL</v>
          </cell>
          <cell r="L504" t="str">
            <v>M</v>
          </cell>
          <cell r="M504" t="str">
            <v>Col Vista Hermosa Centro, Sector 2, Bloque B, Casa 16   Tegucigalpa</v>
          </cell>
          <cell r="N504" t="str">
            <v>0801-1993-10303</v>
          </cell>
          <cell r="O504" t="str">
            <v>9686-7625</v>
          </cell>
        </row>
        <row r="504">
          <cell r="Q504" t="str">
            <v>200-03-10</v>
          </cell>
          <cell r="R504">
            <v>1504</v>
          </cell>
          <cell r="S504">
            <v>4</v>
          </cell>
        </row>
        <row r="505">
          <cell r="B505">
            <v>2194</v>
          </cell>
          <cell r="C505" t="str">
            <v>Jhony Joel Baca Funes</v>
          </cell>
          <cell r="D505" t="str">
            <v>Auxiliar de Resurtido</v>
          </cell>
          <cell r="E505">
            <v>41276</v>
          </cell>
          <cell r="F505">
            <v>8646.5</v>
          </cell>
          <cell r="G505" t="str">
            <v>TIENDA SUPERSTORE MIRAFLORES</v>
          </cell>
          <cell r="H505" t="str">
            <v>Claudia  Dionella  Cruz  Ramos</v>
          </cell>
        </row>
        <row r="505">
          <cell r="J505">
            <v>33636</v>
          </cell>
          <cell r="K505" t="str">
            <v>TEGUCIGALPA METROMALL-SEMANAL</v>
          </cell>
          <cell r="L505" t="str">
            <v>M</v>
          </cell>
          <cell r="M505" t="str">
            <v>Col Rafael Leonardo Callejas, Bl-B, Lote 7, Sector 3   Tegucigalpa</v>
          </cell>
          <cell r="N505" t="str">
            <v>0801-1992-03107</v>
          </cell>
          <cell r="O505" t="str">
            <v>9899-8406</v>
          </cell>
        </row>
        <row r="505">
          <cell r="Q505" t="str">
            <v>200-02-09</v>
          </cell>
          <cell r="R505">
            <v>1536</v>
          </cell>
          <cell r="S505">
            <v>2</v>
          </cell>
        </row>
        <row r="506">
          <cell r="B506">
            <v>2218</v>
          </cell>
          <cell r="C506" t="str">
            <v>Jose  Walter Amaya  Orellana</v>
          </cell>
          <cell r="D506" t="str">
            <v>Surtidor</v>
          </cell>
          <cell r="E506">
            <v>41316</v>
          </cell>
          <cell r="F506">
            <v>8646.5</v>
          </cell>
          <cell r="G506" t="str">
            <v>DESPACHO CD</v>
          </cell>
          <cell r="H506" t="str">
            <v>Selvin Ramos  Ramos</v>
          </cell>
        </row>
        <row r="506">
          <cell r="J506">
            <v>32214</v>
          </cell>
          <cell r="K506" t="str">
            <v>SAN PEDRO SULA-SEMANAL SAN FERNANDO</v>
          </cell>
          <cell r="L506" t="str">
            <v>M</v>
          </cell>
          <cell r="M506" t="str">
            <v>Colonia Lomas del Carmen Principal Principal </v>
          </cell>
          <cell r="N506" t="str">
            <v>1002-1988-00057</v>
          </cell>
          <cell r="O506" t="str">
            <v>9555-6773</v>
          </cell>
        </row>
        <row r="506">
          <cell r="Q506" t="str">
            <v>300-05-23</v>
          </cell>
          <cell r="R506">
            <v>1539</v>
          </cell>
          <cell r="S506">
            <v>3</v>
          </cell>
        </row>
        <row r="507">
          <cell r="B507">
            <v>2223</v>
          </cell>
          <cell r="C507" t="str">
            <v>Cesar Nahun Lopez Fuentes</v>
          </cell>
          <cell r="D507" t="str">
            <v>Surtidor</v>
          </cell>
          <cell r="E507">
            <v>41323</v>
          </cell>
          <cell r="F507">
            <v>8646.5</v>
          </cell>
          <cell r="G507" t="str">
            <v>DESPACHO CD</v>
          </cell>
          <cell r="H507" t="str">
            <v>Selvin Ramos  Ramos</v>
          </cell>
        </row>
        <row r="507">
          <cell r="J507">
            <v>32864</v>
          </cell>
          <cell r="K507" t="str">
            <v>SAN PEDRO SULA-SEMANAL SAN FERNANDO</v>
          </cell>
          <cell r="L507" t="str">
            <v>M</v>
          </cell>
          <cell r="M507" t="str">
            <v>Colonia El Ocotillo, 9 Ave Primera Primera </v>
          </cell>
          <cell r="N507" t="str">
            <v>0507-1989-00714</v>
          </cell>
          <cell r="O507" t="str">
            <v>9684-5524</v>
          </cell>
        </row>
        <row r="507">
          <cell r="Q507" t="str">
            <v>300-05-23</v>
          </cell>
          <cell r="R507">
            <v>1566</v>
          </cell>
          <cell r="S507">
            <v>12</v>
          </cell>
        </row>
        <row r="508">
          <cell r="B508">
            <v>2227</v>
          </cell>
          <cell r="C508" t="str">
            <v>Eddwin Alexander Aleman</v>
          </cell>
          <cell r="D508" t="str">
            <v>Auxiliar de Sala Hogar</v>
          </cell>
          <cell r="E508">
            <v>41316</v>
          </cell>
          <cell r="F508">
            <v>8646.5</v>
          </cell>
          <cell r="G508" t="str">
            <v>HOGAR</v>
          </cell>
          <cell r="H508" t="str">
            <v>Karla Patricia Ortega Pineda</v>
          </cell>
        </row>
        <row r="508">
          <cell r="J508">
            <v>33163</v>
          </cell>
          <cell r="K508" t="str">
            <v>SAN PEDRO SULA -SEMANAL PEDREGAL</v>
          </cell>
          <cell r="L508" t="str">
            <v>M</v>
          </cell>
          <cell r="M508" t="str">
            <v>Barrio Barandillas, 6 Ave. Casa#54 9 9 </v>
          </cell>
          <cell r="N508" t="str">
            <v>0501-1990-12464</v>
          </cell>
          <cell r="O508" t="str">
            <v>9630-9166</v>
          </cell>
        </row>
        <row r="508">
          <cell r="Q508" t="str">
            <v>200-04-10</v>
          </cell>
          <cell r="R508">
            <v>1595</v>
          </cell>
          <cell r="S508">
            <v>10</v>
          </cell>
        </row>
        <row r="509">
          <cell r="B509">
            <v>2228</v>
          </cell>
          <cell r="C509" t="str">
            <v>Miriam Celina Manzanares Licona</v>
          </cell>
          <cell r="D509" t="str">
            <v>Auxiliar de Sala Hogar</v>
          </cell>
          <cell r="E509">
            <v>41316</v>
          </cell>
          <cell r="F509">
            <v>8646.5</v>
          </cell>
          <cell r="G509" t="str">
            <v>HOGAR</v>
          </cell>
          <cell r="H509" t="str">
            <v>Karla Patricia Ortega Pineda</v>
          </cell>
        </row>
        <row r="509">
          <cell r="J509">
            <v>33009</v>
          </cell>
          <cell r="K509" t="str">
            <v>SAN PEDRO SULA -SEMANAL PEDREGAL</v>
          </cell>
          <cell r="L509" t="str">
            <v>F</v>
          </cell>
          <cell r="M509" t="str">
            <v>Colonia Juan Ramon Molina, Casa#2 Principal Principal </v>
          </cell>
          <cell r="N509" t="str">
            <v>0501-1990-04694</v>
          </cell>
          <cell r="O509" t="str">
            <v>9840-8084</v>
          </cell>
        </row>
        <row r="509">
          <cell r="Q509" t="str">
            <v>200-04-10</v>
          </cell>
          <cell r="R509">
            <v>1611</v>
          </cell>
          <cell r="S509">
            <v>5</v>
          </cell>
        </row>
        <row r="510">
          <cell r="B510">
            <v>2242</v>
          </cell>
          <cell r="C510" t="str">
            <v>Luis Miguel Vallecillo Mejia</v>
          </cell>
          <cell r="D510" t="str">
            <v>Auxiliar Sala Moda/Deportes</v>
          </cell>
          <cell r="E510">
            <v>41316</v>
          </cell>
          <cell r="F510">
            <v>8646.5</v>
          </cell>
          <cell r="G510" t="str">
            <v>MODA Y DEPORTES</v>
          </cell>
          <cell r="H510" t="str">
            <v>Luis  Fernando Iraheta Morales</v>
          </cell>
        </row>
        <row r="510">
          <cell r="J510">
            <v>32893</v>
          </cell>
          <cell r="K510" t="str">
            <v>SAN PEDRO SULA -SEMANAL PEDREGAL</v>
          </cell>
          <cell r="L510" t="str">
            <v>M</v>
          </cell>
          <cell r="M510" t="str">
            <v>Colonia Covimal, Casa# 7, Bloque C 1 1 </v>
          </cell>
          <cell r="N510" t="str">
            <v>1604-1990-00124</v>
          </cell>
          <cell r="O510" t="str">
            <v>9509-9267</v>
          </cell>
        </row>
        <row r="510">
          <cell r="Q510" t="str">
            <v>200-04-12</v>
          </cell>
          <cell r="R510">
            <v>1631</v>
          </cell>
          <cell r="S510">
            <v>1</v>
          </cell>
        </row>
        <row r="511">
          <cell r="B511">
            <v>2245</v>
          </cell>
          <cell r="C511" t="str">
            <v>Marcela Del Pilar Abrego Marcia</v>
          </cell>
          <cell r="D511" t="str">
            <v>Auxiliar de Sala Hogar</v>
          </cell>
          <cell r="E511">
            <v>41309</v>
          </cell>
          <cell r="F511">
            <v>8646.5</v>
          </cell>
          <cell r="G511" t="str">
            <v>HOGAR</v>
          </cell>
          <cell r="H511" t="str">
            <v>Ana Ruth Erazo Urquia</v>
          </cell>
        </row>
        <row r="511">
          <cell r="J511">
            <v>31945</v>
          </cell>
          <cell r="K511" t="str">
            <v>SAN PEDRO SULA-SEMANAL SAN FERNANDO</v>
          </cell>
          <cell r="L511" t="str">
            <v>F</v>
          </cell>
          <cell r="M511" t="str">
            <v>Ciudad Nueva, Casa# 402 27 27 Satelite</v>
          </cell>
          <cell r="N511" t="str">
            <v>0501-1987-11570</v>
          </cell>
          <cell r="O511" t="str">
            <v>9606-6880</v>
          </cell>
        </row>
        <row r="511">
          <cell r="Q511" t="str">
            <v>200-01-10</v>
          </cell>
          <cell r="R511">
            <v>1632</v>
          </cell>
          <cell r="S511">
            <v>6</v>
          </cell>
        </row>
        <row r="512">
          <cell r="B512">
            <v>2275</v>
          </cell>
          <cell r="C512" t="str">
            <v>Brenda Yadira Herrera Ramos</v>
          </cell>
          <cell r="D512" t="str">
            <v>Auxiliar Sala Moda/Deportes</v>
          </cell>
          <cell r="E512">
            <v>41330</v>
          </cell>
          <cell r="F512">
            <v>8646.5</v>
          </cell>
          <cell r="G512" t="str">
            <v>MODA Y DEPORTES</v>
          </cell>
          <cell r="H512" t="str">
            <v>Luis  Fernando Iraheta Morales</v>
          </cell>
        </row>
        <row r="512">
          <cell r="J512">
            <v>33834</v>
          </cell>
          <cell r="K512" t="str">
            <v>SAN PEDRO SULA -SEMANAL PEDREGAL</v>
          </cell>
          <cell r="L512" t="str">
            <v>F</v>
          </cell>
          <cell r="M512" t="str">
            <v>Colonia Pastor Zelaya, Casa# 357 16 16 </v>
          </cell>
          <cell r="N512" t="str">
            <v>1801-1993-01670</v>
          </cell>
          <cell r="O512" t="str">
            <v>99254105</v>
          </cell>
        </row>
        <row r="512">
          <cell r="Q512" t="str">
            <v>200-04-12</v>
          </cell>
          <cell r="R512">
            <v>1638</v>
          </cell>
          <cell r="S512">
            <v>8</v>
          </cell>
        </row>
        <row r="513">
          <cell r="B513">
            <v>2282</v>
          </cell>
          <cell r="C513" t="str">
            <v>Melquisedec  Osorto Gonzalez</v>
          </cell>
          <cell r="D513" t="str">
            <v>Empacador</v>
          </cell>
          <cell r="E513">
            <v>41277</v>
          </cell>
          <cell r="F513">
            <v>8646.5</v>
          </cell>
          <cell r="G513" t="str">
            <v>PUNTOS DE VENTA</v>
          </cell>
          <cell r="H513" t="str">
            <v>Heydy  Vanessa  Maldonado  Acosta</v>
          </cell>
        </row>
        <row r="513">
          <cell r="J513">
            <v>33868</v>
          </cell>
          <cell r="K513" t="str">
            <v>TEGUCIGALPA METROMALL-SEMANAL</v>
          </cell>
          <cell r="L513" t="str">
            <v>M</v>
          </cell>
          <cell r="M513" t="str">
            <v>Col Carrizal No. 2, Sector el Pedernal Principal Principal Comayaguela</v>
          </cell>
          <cell r="N513" t="str">
            <v>0601-1992-11326</v>
          </cell>
          <cell r="O513" t="str">
            <v>9566-7027</v>
          </cell>
        </row>
        <row r="513">
          <cell r="Q513" t="str">
            <v>200-03-13</v>
          </cell>
          <cell r="R513">
            <v>1658</v>
          </cell>
          <cell r="S513">
            <v>9</v>
          </cell>
        </row>
        <row r="514">
          <cell r="B514">
            <v>2286</v>
          </cell>
          <cell r="C514" t="str">
            <v>Gerson Ivan Armijo Gamez</v>
          </cell>
          <cell r="D514" t="str">
            <v>Auxiliar de Sala Hogar</v>
          </cell>
          <cell r="E514">
            <v>41276</v>
          </cell>
          <cell r="F514">
            <v>8646.5</v>
          </cell>
          <cell r="G514" t="str">
            <v>HOGAR</v>
          </cell>
          <cell r="H514" t="str">
            <v>Eder Alberto  Escalante  Lopez</v>
          </cell>
        </row>
        <row r="514">
          <cell r="J514">
            <v>32760</v>
          </cell>
          <cell r="K514" t="str">
            <v>TEGUCIGALPA METROMALL-SEMANAL</v>
          </cell>
          <cell r="L514" t="str">
            <v>M</v>
          </cell>
          <cell r="M514" t="str">
            <v>Col 14 de Marzo, atras tanques del SANAA   Tegucigalpa</v>
          </cell>
          <cell r="N514" t="str">
            <v>0801-1989-19018</v>
          </cell>
          <cell r="O514" t="str">
            <v>9791-2531</v>
          </cell>
        </row>
        <row r="514">
          <cell r="Q514" t="str">
            <v>200-03-10</v>
          </cell>
          <cell r="R514">
            <v>1661</v>
          </cell>
          <cell r="S514">
            <v>9</v>
          </cell>
        </row>
        <row r="515">
          <cell r="B515">
            <v>2317</v>
          </cell>
          <cell r="C515" t="str">
            <v>Sindy Gabriela Martinez Perdomo</v>
          </cell>
          <cell r="D515" t="str">
            <v>Auxiliar de Sala Hogar</v>
          </cell>
          <cell r="E515">
            <v>41337</v>
          </cell>
          <cell r="F515">
            <v>8646.5</v>
          </cell>
          <cell r="G515" t="str">
            <v>HOGAR</v>
          </cell>
          <cell r="H515" t="str">
            <v>Karla Patricia Ortega Pineda</v>
          </cell>
        </row>
        <row r="515">
          <cell r="J515">
            <v>33666</v>
          </cell>
          <cell r="K515" t="str">
            <v>SAN PEDRO SULA -SEMANAL PEDREGAL</v>
          </cell>
          <cell r="L515" t="str">
            <v>F</v>
          </cell>
          <cell r="M515" t="str">
            <v>Colonia Providencia   </v>
          </cell>
          <cell r="N515" t="str">
            <v>0501-1992-02864</v>
          </cell>
          <cell r="O515" t="str">
            <v>9633-8140</v>
          </cell>
        </row>
        <row r="515">
          <cell r="Q515" t="str">
            <v>200-04-10</v>
          </cell>
          <cell r="R515">
            <v>1669</v>
          </cell>
          <cell r="S515">
            <v>3</v>
          </cell>
        </row>
        <row r="516">
          <cell r="B516">
            <v>2331</v>
          </cell>
          <cell r="C516" t="str">
            <v>Heidy Feline Pineda Nuñez</v>
          </cell>
          <cell r="D516" t="str">
            <v>Auxiliar Sala Moda/Deportes</v>
          </cell>
          <cell r="E516">
            <v>41309</v>
          </cell>
          <cell r="F516">
            <v>8646.5</v>
          </cell>
          <cell r="G516" t="str">
            <v>MODA Y DEPORTES</v>
          </cell>
          <cell r="H516" t="str">
            <v>Ingrid Johely Hernandez  Orellana</v>
          </cell>
        </row>
        <row r="516">
          <cell r="J516">
            <v>33426</v>
          </cell>
          <cell r="K516" t="str">
            <v>SAN PEDRO SULA-SEMANAL SAN FERNANDO</v>
          </cell>
          <cell r="L516" t="str">
            <v>F</v>
          </cell>
          <cell r="M516" t="str">
            <v>Colonia Santa Martha, Casa#2   </v>
          </cell>
          <cell r="N516" t="str">
            <v>0501-1991-09805</v>
          </cell>
          <cell r="O516" t="str">
            <v>9837-2057</v>
          </cell>
        </row>
        <row r="516">
          <cell r="Q516" t="str">
            <v>200-01-12</v>
          </cell>
          <cell r="R516">
            <v>1687</v>
          </cell>
          <cell r="S516">
            <v>7</v>
          </cell>
        </row>
        <row r="517">
          <cell r="B517">
            <v>2339</v>
          </cell>
          <cell r="C517" t="str">
            <v>Juan  Antonio Canales Gutierrez</v>
          </cell>
          <cell r="D517" t="str">
            <v>Surtidor</v>
          </cell>
          <cell r="E517">
            <v>41344</v>
          </cell>
          <cell r="F517">
            <v>8646.5</v>
          </cell>
          <cell r="G517" t="str">
            <v>DESPACHO CD</v>
          </cell>
          <cell r="H517" t="str">
            <v>Selvin Ramos  Ramos</v>
          </cell>
        </row>
        <row r="517">
          <cell r="J517">
            <v>33892</v>
          </cell>
          <cell r="K517" t="str">
            <v>SAN PEDRO SULA-SEMANAL SAN FERNANDO</v>
          </cell>
          <cell r="L517" t="str">
            <v>M</v>
          </cell>
          <cell r="M517" t="str">
            <v>Aldea El Carmen   </v>
          </cell>
          <cell r="N517" t="str">
            <v>1804-1992-03086</v>
          </cell>
          <cell r="O517" t="str">
            <v>9843-1576</v>
          </cell>
        </row>
        <row r="517">
          <cell r="Q517" t="str">
            <v>300-05-23</v>
          </cell>
          <cell r="R517">
            <v>1729</v>
          </cell>
          <cell r="S517">
            <v>10</v>
          </cell>
        </row>
        <row r="518">
          <cell r="B518">
            <v>2351</v>
          </cell>
          <cell r="C518" t="str">
            <v>Juan  Ramon  Suarez  Pavon</v>
          </cell>
          <cell r="D518" t="str">
            <v>Auxiliar de Logística</v>
          </cell>
          <cell r="E518">
            <v>41379</v>
          </cell>
          <cell r="F518">
            <v>8646.5</v>
          </cell>
          <cell r="G518" t="str">
            <v>RECEPCION CD A</v>
          </cell>
          <cell r="H518" t="str">
            <v>Raul Antonio Sanchez  Castellanos</v>
          </cell>
        </row>
        <row r="518">
          <cell r="J518">
            <v>34376</v>
          </cell>
          <cell r="K518" t="str">
            <v>SAN PEDRO SULA-SEMANAL SAN FERNANDO</v>
          </cell>
          <cell r="L518" t="str">
            <v>M</v>
          </cell>
          <cell r="M518" t="str">
            <v>Col. Del Valle casa #13, bloque #14   </v>
          </cell>
          <cell r="N518" t="str">
            <v>1801-1995-00182</v>
          </cell>
          <cell r="O518" t="str">
            <v>9825-3630</v>
          </cell>
        </row>
        <row r="518">
          <cell r="Q518" t="str">
            <v>300-05-25</v>
          </cell>
          <cell r="R518">
            <v>1737</v>
          </cell>
          <cell r="S518">
            <v>2</v>
          </cell>
        </row>
        <row r="519">
          <cell r="B519">
            <v>2354</v>
          </cell>
          <cell r="C519" t="str">
            <v>Dunia  Valeska  Caballero  Guillen</v>
          </cell>
          <cell r="D519" t="str">
            <v>Auxiliar de Sala Regalos/Paquetes</v>
          </cell>
          <cell r="E519">
            <v>41316</v>
          </cell>
          <cell r="F519">
            <v>8646.5</v>
          </cell>
          <cell r="G519" t="str">
            <v>HOGAR</v>
          </cell>
          <cell r="H519" t="str">
            <v>Karla Patricia Ortega Pineda</v>
          </cell>
        </row>
        <row r="519">
          <cell r="J519">
            <v>32313</v>
          </cell>
          <cell r="K519" t="str">
            <v>SAN PEDRO SULA -SEMANAL PEDREGAL</v>
          </cell>
          <cell r="L519" t="str">
            <v>F</v>
          </cell>
          <cell r="M519" t="str">
            <v>Col. Villas del Sol casa #26, bloque C 3 3 </v>
          </cell>
          <cell r="N519" t="str">
            <v>1615-1988-00093</v>
          </cell>
          <cell r="O519" t="str">
            <v>9599-9396</v>
          </cell>
        </row>
        <row r="519">
          <cell r="Q519" t="str">
            <v>200-04-10</v>
          </cell>
          <cell r="R519">
            <v>1749</v>
          </cell>
          <cell r="S519">
            <v>6</v>
          </cell>
        </row>
        <row r="520">
          <cell r="B520">
            <v>2391</v>
          </cell>
          <cell r="C520" t="str">
            <v>Rene  Antonio Avilez Mendoza</v>
          </cell>
          <cell r="D520" t="str">
            <v>Coordinador SAC</v>
          </cell>
          <cell r="E520">
            <v>41289</v>
          </cell>
          <cell r="F520">
            <v>9500</v>
          </cell>
          <cell r="G520" t="str">
            <v>SERVICIO AL CLIENTE</v>
          </cell>
          <cell r="H520" t="str">
            <v>Diana Elisa Alvarenga  Ortiz</v>
          </cell>
        </row>
        <row r="520">
          <cell r="J520">
            <v>33153</v>
          </cell>
          <cell r="K520" t="str">
            <v>TEGUCIGALPA MIRAFLORES -ADMINISTRACION</v>
          </cell>
          <cell r="L520" t="str">
            <v>M</v>
          </cell>
          <cell r="M520" t="str">
            <v>Col San Jose de la Vega, Bl 39, Casa 5408   Tegucigalpa</v>
          </cell>
          <cell r="N520" t="str">
            <v>0801-1990-21691</v>
          </cell>
          <cell r="O520" t="str">
            <v>3259-5010</v>
          </cell>
        </row>
        <row r="520">
          <cell r="Q520" t="str">
            <v>300-03-07</v>
          </cell>
          <cell r="R520">
            <v>1751</v>
          </cell>
          <cell r="S520">
            <v>10</v>
          </cell>
        </row>
        <row r="521">
          <cell r="B521">
            <v>2396</v>
          </cell>
          <cell r="C521" t="str">
            <v>Hector  Emilio  Romero  Gen</v>
          </cell>
          <cell r="D521" t="str">
            <v>Operador de Montacarga</v>
          </cell>
          <cell r="E521">
            <v>41470</v>
          </cell>
          <cell r="F521">
            <v>9000</v>
          </cell>
          <cell r="G521" t="str">
            <v>INVENTARIOS A</v>
          </cell>
          <cell r="H521" t="str">
            <v>Carlos Arturo Gutierrez Cuvas</v>
          </cell>
        </row>
        <row r="521">
          <cell r="J521">
            <v>33692</v>
          </cell>
          <cell r="K521" t="str">
            <v>SAN PEDRO SULA-SEMANAL SAN FERNANDO</v>
          </cell>
          <cell r="L521" t="str">
            <v>M</v>
          </cell>
          <cell r="M521" t="str">
            <v>Col. Lomas del Campo ave. #14, sector 1, bloque #8 1 1 </v>
          </cell>
          <cell r="N521" t="str">
            <v>0501-1992-06291</v>
          </cell>
          <cell r="O521" t="str">
            <v>9684-1902</v>
          </cell>
        </row>
        <row r="521">
          <cell r="Q521" t="str">
            <v>300-01-16</v>
          </cell>
          <cell r="R521">
            <v>1753</v>
          </cell>
          <cell r="S521">
            <v>3</v>
          </cell>
        </row>
        <row r="522">
          <cell r="B522">
            <v>2400</v>
          </cell>
          <cell r="C522" t="str">
            <v>Julio  Cesar  Interiano  Rivera</v>
          </cell>
          <cell r="D522" t="str">
            <v>Auxiliar de Sala Hogar</v>
          </cell>
          <cell r="E522">
            <v>41316</v>
          </cell>
          <cell r="F522">
            <v>8646.5</v>
          </cell>
          <cell r="G522" t="str">
            <v>HOGAR</v>
          </cell>
          <cell r="H522" t="str">
            <v>Karla Patricia Ortega Pineda</v>
          </cell>
        </row>
        <row r="522">
          <cell r="J522">
            <v>33892</v>
          </cell>
          <cell r="K522" t="str">
            <v>SAN PEDRO SULA -SEMANAL PEDREGAL</v>
          </cell>
          <cell r="L522" t="str">
            <v>M</v>
          </cell>
          <cell r="M522" t="str">
            <v>Col. Valle de Sula #1, 14 y 15 ave. casa #464 27 27 </v>
          </cell>
          <cell r="N522" t="str">
            <v>1615-1992-00136</v>
          </cell>
          <cell r="O522" t="str">
            <v>9750-3710</v>
          </cell>
        </row>
        <row r="522">
          <cell r="Q522" t="str">
            <v>200-04-10</v>
          </cell>
          <cell r="R522">
            <v>1765</v>
          </cell>
          <cell r="S522">
            <v>10</v>
          </cell>
        </row>
        <row r="523">
          <cell r="B523">
            <v>2422</v>
          </cell>
          <cell r="C523" t="str">
            <v>Edmundo Jeovanny Figueroa Serrano</v>
          </cell>
          <cell r="D523" t="str">
            <v>Vendedor Foraneo</v>
          </cell>
          <cell r="E523">
            <v>41225</v>
          </cell>
          <cell r="F523">
            <v>200</v>
          </cell>
          <cell r="G523" t="str">
            <v>VENTAS MAYOREO FORANEO</v>
          </cell>
          <cell r="H523" t="str">
            <v>Oscar Orlando Bonilla Osorto</v>
          </cell>
        </row>
        <row r="523">
          <cell r="J523">
            <v>30736</v>
          </cell>
          <cell r="K523" t="str">
            <v>TEGUCIGALPA MIRAFLORES-COMISIONES SEMANAL</v>
          </cell>
          <cell r="L523" t="str">
            <v>M</v>
          </cell>
          <cell r="M523" t="str">
            <v>Col Cerro Grande, Zona 3, Bloque C, Casa 2108   Tegucigalpa</v>
          </cell>
          <cell r="N523" t="str">
            <v>0801-1984-11265</v>
          </cell>
          <cell r="O523" t="str">
            <v>9893-1220</v>
          </cell>
        </row>
        <row r="523">
          <cell r="Q523" t="str">
            <v>200-02-05</v>
          </cell>
          <cell r="R523">
            <v>1770</v>
          </cell>
          <cell r="S523">
            <v>2</v>
          </cell>
        </row>
        <row r="524">
          <cell r="B524">
            <v>2445</v>
          </cell>
          <cell r="C524" t="str">
            <v>Jorge  Rene  Quezada  Mejia</v>
          </cell>
          <cell r="D524" t="str">
            <v>Auxiliar de Logística</v>
          </cell>
          <cell r="E524">
            <v>41379</v>
          </cell>
          <cell r="F524">
            <v>8646.5</v>
          </cell>
          <cell r="G524" t="str">
            <v>INVENTARIO CD C</v>
          </cell>
          <cell r="H524" t="str">
            <v>Selvin Ramos  Ramos</v>
          </cell>
        </row>
        <row r="524">
          <cell r="J524">
            <v>33474</v>
          </cell>
          <cell r="K524" t="str">
            <v>SAN PEDRO SULA-SEMANAL SAN FERNANDO</v>
          </cell>
          <cell r="L524" t="str">
            <v>M</v>
          </cell>
          <cell r="M524" t="str">
            <v>Col. Villas Paraíso casa #4, bloque # 20   </v>
          </cell>
          <cell r="N524" t="str">
            <v>1806-1992-00062</v>
          </cell>
          <cell r="O524" t="str">
            <v>9666-2782</v>
          </cell>
        </row>
        <row r="524">
          <cell r="Q524" t="str">
            <v>300-05-18</v>
          </cell>
          <cell r="R524">
            <v>1771</v>
          </cell>
          <cell r="S524">
            <v>8</v>
          </cell>
        </row>
        <row r="525">
          <cell r="B525">
            <v>2452</v>
          </cell>
          <cell r="C525" t="str">
            <v>Pedro Antonio Vallecillo Balldonado</v>
          </cell>
          <cell r="D525" t="str">
            <v>Auxiliar de Logística</v>
          </cell>
          <cell r="E525">
            <v>41232</v>
          </cell>
          <cell r="F525">
            <v>8646.5</v>
          </cell>
          <cell r="G525" t="str">
            <v>INVENTARIOS MIRAFLORES</v>
          </cell>
          <cell r="H525" t="str">
            <v>Melvin Eliodoro Hernandez</v>
          </cell>
        </row>
        <row r="525">
          <cell r="J525">
            <v>33712</v>
          </cell>
          <cell r="K525" t="str">
            <v>TEGUCIGALPA MIRAFLORES-SEMANAL</v>
          </cell>
          <cell r="L525" t="str">
            <v>M</v>
          </cell>
          <cell r="M525" t="str">
            <v>Barrio Villa Adela, 6ta Ave, Casa 2335   Comayaguela</v>
          </cell>
          <cell r="N525" t="str">
            <v>0801-1992-13600</v>
          </cell>
          <cell r="O525" t="str">
            <v>9518-4402</v>
          </cell>
        </row>
        <row r="525">
          <cell r="Q525" t="str">
            <v>300-02-11</v>
          </cell>
          <cell r="R525">
            <v>1775</v>
          </cell>
          <cell r="S525">
            <v>4</v>
          </cell>
        </row>
        <row r="526">
          <cell r="B526">
            <v>2471</v>
          </cell>
          <cell r="C526" t="str">
            <v>Dimas  Alonso Diaz Garcia</v>
          </cell>
          <cell r="D526" t="str">
            <v>Oficial de Seguridad</v>
          </cell>
          <cell r="E526">
            <v>41239</v>
          </cell>
          <cell r="F526">
            <v>8646.5</v>
          </cell>
          <cell r="G526" t="str">
            <v>SEGURIDAD PEDREGAL</v>
          </cell>
          <cell r="H526" t="str">
            <v>Jorge  Luis Del Cid Gamez</v>
          </cell>
        </row>
        <row r="526">
          <cell r="J526">
            <v>32317</v>
          </cell>
          <cell r="K526" t="str">
            <v>SAN PEDRO SULA -SEMANAL PEDREGAL</v>
          </cell>
          <cell r="L526" t="str">
            <v>M</v>
          </cell>
          <cell r="M526" t="str">
            <v>Col. Santa Anita 1 ra. calle   </v>
          </cell>
          <cell r="N526" t="str">
            <v>1309-1988-00323</v>
          </cell>
          <cell r="O526" t="str">
            <v>9578-5372</v>
          </cell>
        </row>
        <row r="526">
          <cell r="Q526" t="str">
            <v>100-04-01</v>
          </cell>
          <cell r="R526">
            <v>1777</v>
          </cell>
          <cell r="S526">
            <v>6</v>
          </cell>
        </row>
        <row r="527">
          <cell r="B527">
            <v>2528</v>
          </cell>
          <cell r="C527" t="str">
            <v>Carlos  Oswaldo  Reyes  Coello</v>
          </cell>
          <cell r="D527" t="str">
            <v>Auxiliar de Logística</v>
          </cell>
          <cell r="E527">
            <v>41379</v>
          </cell>
          <cell r="F527">
            <v>8646.5</v>
          </cell>
          <cell r="G527" t="str">
            <v>DESPACHO CD</v>
          </cell>
          <cell r="H527" t="str">
            <v>Selvin Ramos  Ramos</v>
          </cell>
        </row>
        <row r="527">
          <cell r="J527">
            <v>32334</v>
          </cell>
          <cell r="K527" t="str">
            <v>SAN PEDRO SULA-SEMANAL SAN FERNANDO</v>
          </cell>
          <cell r="L527" t="str">
            <v>M</v>
          </cell>
          <cell r="M527" t="str">
            <v>Col. Villeda Morales casa #160 10 10 </v>
          </cell>
          <cell r="N527" t="str">
            <v>0501-1988-08011</v>
          </cell>
        </row>
        <row r="527">
          <cell r="Q527" t="str">
            <v>300-05-23</v>
          </cell>
          <cell r="R527">
            <v>1782</v>
          </cell>
          <cell r="S527">
            <v>7</v>
          </cell>
        </row>
        <row r="528">
          <cell r="B528">
            <v>2545</v>
          </cell>
          <cell r="C528" t="str">
            <v>Jose Armando Lopez Montoya</v>
          </cell>
          <cell r="D528" t="str">
            <v>Auditor Junior</v>
          </cell>
          <cell r="E528">
            <v>41260</v>
          </cell>
          <cell r="F528">
            <v>20150.02</v>
          </cell>
          <cell r="G528" t="str">
            <v>AUDITORIA</v>
          </cell>
        </row>
        <row r="528">
          <cell r="J528">
            <v>29788</v>
          </cell>
          <cell r="K528" t="str">
            <v>TEGUCIGALPA MIRAFLORES -ADMINISTRACION</v>
          </cell>
          <cell r="L528" t="str">
            <v>M</v>
          </cell>
          <cell r="M528" t="str">
            <v>Col Villa Vieja, sector 1, Bloque 13, Casa 10   Tegucigalpa</v>
          </cell>
          <cell r="N528" t="str">
            <v>0701-1981-00212</v>
          </cell>
          <cell r="O528" t="str">
            <v>3276-1716</v>
          </cell>
        </row>
        <row r="528">
          <cell r="Q528" t="str">
            <v>100-02-03</v>
          </cell>
          <cell r="R528">
            <v>1786</v>
          </cell>
          <cell r="S528">
            <v>7</v>
          </cell>
        </row>
        <row r="529">
          <cell r="B529">
            <v>2546</v>
          </cell>
          <cell r="C529" t="str">
            <v>Umi Alexander Kakizaki Chirinos</v>
          </cell>
          <cell r="D529" t="str">
            <v>Analista Financiero</v>
          </cell>
          <cell r="E529">
            <v>41260</v>
          </cell>
          <cell r="F529">
            <v>13200</v>
          </cell>
          <cell r="G529" t="str">
            <v>ADMINISTRACION Y FINANZAS</v>
          </cell>
          <cell r="H529" t="str">
            <v>Douglas Gecely Hernández  Sandoval</v>
          </cell>
        </row>
        <row r="529">
          <cell r="J529">
            <v>32924</v>
          </cell>
          <cell r="K529" t="str">
            <v>SAN PEDRO SULA-ADMINISTRACION</v>
          </cell>
          <cell r="L529" t="str">
            <v>M</v>
          </cell>
          <cell r="M529" t="str">
            <v>Col. Las Mercedes casa #16, bloque  G   </v>
          </cell>
          <cell r="N529" t="str">
            <v>0501-1990-02019</v>
          </cell>
          <cell r="O529" t="str">
            <v>9692-7296</v>
          </cell>
        </row>
        <row r="529">
          <cell r="Q529" t="str">
            <v>300-01-02</v>
          </cell>
          <cell r="R529">
            <v>1791</v>
          </cell>
          <cell r="S529">
            <v>2</v>
          </cell>
        </row>
        <row r="530">
          <cell r="B530">
            <v>2564</v>
          </cell>
          <cell r="C530" t="str">
            <v>José  Eduardo Pacheco Chavez</v>
          </cell>
          <cell r="D530" t="str">
            <v>Auxiliar de Logística</v>
          </cell>
          <cell r="E530">
            <v>41376</v>
          </cell>
          <cell r="F530">
            <v>8646.5</v>
          </cell>
          <cell r="G530" t="str">
            <v>RECEPCION CD A</v>
          </cell>
          <cell r="H530" t="str">
            <v>Jose Alexis Izaguirre  Lopez</v>
          </cell>
        </row>
        <row r="530">
          <cell r="J530">
            <v>33171</v>
          </cell>
          <cell r="K530" t="str">
            <v>SAN PEDRO SULA-SEMANAL SAN FERNANDO</v>
          </cell>
          <cell r="L530" t="str">
            <v>M</v>
          </cell>
          <cell r="M530" t="str">
            <v>Col. Sandoval Sector Satelite casa #24, bloque #1 Principal Principal </v>
          </cell>
          <cell r="N530" t="str">
            <v>0501-1990-11743</v>
          </cell>
          <cell r="O530" t="str">
            <v>9657-1786</v>
          </cell>
        </row>
        <row r="530">
          <cell r="Q530" t="str">
            <v>300-05-25</v>
          </cell>
          <cell r="R530">
            <v>1794</v>
          </cell>
          <cell r="S530">
            <v>10</v>
          </cell>
        </row>
        <row r="531">
          <cell r="B531">
            <v>2567</v>
          </cell>
          <cell r="C531" t="str">
            <v>Yolani Beatriz Ramirez Rosa</v>
          </cell>
          <cell r="D531" t="str">
            <v>Auxiliar de Sala Regalos/Paquetes</v>
          </cell>
          <cell r="E531">
            <v>41295</v>
          </cell>
          <cell r="F531">
            <v>8646.5</v>
          </cell>
          <cell r="G531" t="str">
            <v>HOGAR</v>
          </cell>
          <cell r="H531" t="str">
            <v>Eder Alberto  Escalante  Lopez</v>
          </cell>
        </row>
        <row r="531">
          <cell r="J531">
            <v>33304</v>
          </cell>
          <cell r="K531" t="str">
            <v>TEGUCIGALPA METROMALL-SEMANAL</v>
          </cell>
          <cell r="L531" t="str">
            <v>F</v>
          </cell>
          <cell r="M531" t="str">
            <v>Col Las Brisas, Lote 7, Bloque E 4ta 4ta Tegucigalpa</v>
          </cell>
          <cell r="N531" t="str">
            <v>0801-1992-03848</v>
          </cell>
          <cell r="O531" t="str">
            <v>9805-2560</v>
          </cell>
        </row>
        <row r="531">
          <cell r="Q531" t="str">
            <v>200-03-10</v>
          </cell>
          <cell r="R531">
            <v>1795</v>
          </cell>
          <cell r="S531">
            <v>3</v>
          </cell>
        </row>
        <row r="532">
          <cell r="B532">
            <v>2574</v>
          </cell>
          <cell r="C532" t="str">
            <v>Jose  Eulalio Perez  Sanchez</v>
          </cell>
          <cell r="D532" t="str">
            <v>Oficial de Seguridad</v>
          </cell>
          <cell r="E532">
            <v>41297</v>
          </cell>
          <cell r="F532">
            <v>8646.5</v>
          </cell>
          <cell r="G532" t="str">
            <v>SEGURIDAD PEDREGAL</v>
          </cell>
          <cell r="H532" t="str">
            <v>Jorge  Luis Del Cid Gamez</v>
          </cell>
        </row>
        <row r="532">
          <cell r="J532">
            <v>32916</v>
          </cell>
          <cell r="K532" t="str">
            <v>SAN PEDRO SULA -SEMANAL PEDREGAL</v>
          </cell>
          <cell r="L532" t="str">
            <v>M</v>
          </cell>
          <cell r="M532" t="str">
            <v>Col. Honduras,  2da ave.   </v>
          </cell>
          <cell r="N532" t="str">
            <v>1320-1990-00061</v>
          </cell>
          <cell r="O532" t="str">
            <v>9571-4972</v>
          </cell>
        </row>
        <row r="532">
          <cell r="Q532" t="str">
            <v>100-04-01</v>
          </cell>
          <cell r="R532">
            <v>1796</v>
          </cell>
          <cell r="S532">
            <v>2</v>
          </cell>
        </row>
        <row r="533">
          <cell r="B533">
            <v>2580</v>
          </cell>
          <cell r="C533" t="str">
            <v>Milthon Eduardo Martinez Pino</v>
          </cell>
          <cell r="D533" t="str">
            <v>Auxiliar de Sala Hogar</v>
          </cell>
          <cell r="E533">
            <v>41302</v>
          </cell>
          <cell r="F533">
            <v>8646.5</v>
          </cell>
          <cell r="G533" t="str">
            <v>HOGAR</v>
          </cell>
          <cell r="H533" t="str">
            <v>Eder Alberto  Escalante  Lopez</v>
          </cell>
        </row>
        <row r="533">
          <cell r="J533">
            <v>33162</v>
          </cell>
          <cell r="K533" t="str">
            <v>TEGUCIGALPA METROMALL-SEMANAL</v>
          </cell>
          <cell r="L533" t="str">
            <v>M</v>
          </cell>
          <cell r="M533" t="str">
            <v>Col Nueva Era, Bloque M, Casa 10   Tegucigalpa</v>
          </cell>
          <cell r="N533" t="str">
            <v>0801-1990-21044</v>
          </cell>
          <cell r="O533" t="str">
            <v>9614-0989</v>
          </cell>
        </row>
        <row r="533">
          <cell r="Q533" t="str">
            <v>200-03-10</v>
          </cell>
          <cell r="R533">
            <v>1799</v>
          </cell>
          <cell r="S533">
            <v>10</v>
          </cell>
        </row>
        <row r="534">
          <cell r="B534">
            <v>2581</v>
          </cell>
          <cell r="C534" t="str">
            <v>Elguin Estuini Salinas Sorto</v>
          </cell>
          <cell r="D534" t="str">
            <v>Vendedor Junior</v>
          </cell>
          <cell r="E534">
            <v>41302</v>
          </cell>
          <cell r="F534">
            <v>233.33</v>
          </cell>
          <cell r="G534" t="str">
            <v>ELECTRO</v>
          </cell>
          <cell r="H534" t="str">
            <v>Aixa Alessandra Rivera Castillo</v>
          </cell>
        </row>
        <row r="534">
          <cell r="J534">
            <v>32639</v>
          </cell>
          <cell r="K534" t="str">
            <v>TEGUCIGALPA METROMALL-COMISIONES SEMANAL</v>
          </cell>
          <cell r="L534" t="str">
            <v>M</v>
          </cell>
          <cell r="M534" t="str">
            <v>Col Carrizal #2, Bloque 8, Casa 4, Zona 2   Comayaguela</v>
          </cell>
          <cell r="N534" t="str">
            <v>0801-1989-10505</v>
          </cell>
          <cell r="O534" t="str">
            <v>9589-5102</v>
          </cell>
        </row>
        <row r="534">
          <cell r="Q534" t="str">
            <v>200-03-11</v>
          </cell>
          <cell r="R534">
            <v>1805</v>
          </cell>
          <cell r="S534">
            <v>5</v>
          </cell>
        </row>
        <row r="535">
          <cell r="B535">
            <v>2583</v>
          </cell>
          <cell r="C535" t="str">
            <v>Santos Anael Sanchez Gomez</v>
          </cell>
          <cell r="D535" t="str">
            <v>Oficial de Seguridad</v>
          </cell>
          <cell r="E535">
            <v>41302</v>
          </cell>
          <cell r="F535">
            <v>8646.5</v>
          </cell>
          <cell r="G535" t="str">
            <v>SEGURIDAD INTERNA MIRAFLORES</v>
          </cell>
          <cell r="H535" t="str">
            <v>Juan Angel Reyes  Reyes</v>
          </cell>
        </row>
        <row r="535">
          <cell r="J535">
            <v>31879</v>
          </cell>
          <cell r="K535" t="str">
            <v>TEGUCIGALPA MIRAFLORES-SEMANAL</v>
          </cell>
          <cell r="L535" t="str">
            <v>M</v>
          </cell>
          <cell r="M535" t="str">
            <v>Col Villanueva,Sector 8, por pulperia Belquis   Tegucigalpa</v>
          </cell>
          <cell r="N535" t="str">
            <v>1206-1987-00181</v>
          </cell>
          <cell r="O535" t="str">
            <v>9727-1114</v>
          </cell>
        </row>
        <row r="535">
          <cell r="Q535" t="str">
            <v>100-02-02</v>
          </cell>
          <cell r="R535">
            <v>1811</v>
          </cell>
          <cell r="S535">
            <v>4</v>
          </cell>
        </row>
        <row r="536">
          <cell r="B536">
            <v>2585</v>
          </cell>
          <cell r="C536" t="str">
            <v>Thammy Julissa  Juarez  Arguello</v>
          </cell>
          <cell r="D536" t="str">
            <v>Vendedor Junior</v>
          </cell>
          <cell r="E536">
            <v>41302</v>
          </cell>
          <cell r="F536">
            <v>233.33</v>
          </cell>
          <cell r="G536" t="str">
            <v>ELECTRO</v>
          </cell>
          <cell r="H536" t="str">
            <v>Gina Maria  Aguirre Lanza</v>
          </cell>
        </row>
        <row r="536">
          <cell r="J536">
            <v>31400</v>
          </cell>
          <cell r="K536" t="str">
            <v>SAN PEDRO SULA SAN FERNANDO-COMISIONES SEMANAL</v>
          </cell>
          <cell r="L536" t="str">
            <v>F</v>
          </cell>
          <cell r="M536" t="str">
            <v>Col. Montefresco ave. #13 y 14, casa #290 28 28 </v>
          </cell>
          <cell r="N536" t="str">
            <v>0501-1985-00053</v>
          </cell>
        </row>
        <row r="536">
          <cell r="Q536" t="str">
            <v>200-01-11</v>
          </cell>
          <cell r="R536">
            <v>1812</v>
          </cell>
          <cell r="S536">
            <v>12</v>
          </cell>
        </row>
        <row r="537">
          <cell r="B537">
            <v>2589</v>
          </cell>
          <cell r="C537" t="str">
            <v>Santos Enrrique Doño Guillen</v>
          </cell>
          <cell r="D537" t="str">
            <v>Auxiliar de Logística</v>
          </cell>
          <cell r="E537">
            <v>41376</v>
          </cell>
          <cell r="F537">
            <v>8646.5</v>
          </cell>
          <cell r="G537" t="str">
            <v>INVENTARIO CD A</v>
          </cell>
          <cell r="H537" t="str">
            <v>Enrique Alberto  Jordan Barahona</v>
          </cell>
        </row>
        <row r="537">
          <cell r="J537">
            <v>33673</v>
          </cell>
          <cell r="K537" t="str">
            <v>SAN PEDRO SULA-SEMANAL SAN FERNANDO</v>
          </cell>
          <cell r="L537" t="str">
            <v>M</v>
          </cell>
          <cell r="M537" t="str">
            <v>Col. Rivera Hernandez ave. #10, casa #4 10 10 </v>
          </cell>
          <cell r="N537" t="str">
            <v>0501-1992-04760</v>
          </cell>
          <cell r="O537" t="str">
            <v>9972-2426</v>
          </cell>
        </row>
        <row r="537">
          <cell r="Q537" t="str">
            <v>300-05-16</v>
          </cell>
          <cell r="R537">
            <v>1814</v>
          </cell>
          <cell r="S537">
            <v>3</v>
          </cell>
        </row>
        <row r="538">
          <cell r="B538">
            <v>2592</v>
          </cell>
          <cell r="C538" t="str">
            <v>William  Alexander Izaguirre Padilla</v>
          </cell>
          <cell r="D538" t="str">
            <v>Vendedor Tienda</v>
          </cell>
          <cell r="E538">
            <v>41316</v>
          </cell>
          <cell r="F538">
            <v>233.45</v>
          </cell>
          <cell r="G538" t="str">
            <v>MODA Y DEPORTES</v>
          </cell>
          <cell r="H538" t="str">
            <v>Fernando  Josue  Godoy  Lezama</v>
          </cell>
        </row>
        <row r="538">
          <cell r="J538">
            <v>32952</v>
          </cell>
          <cell r="K538" t="str">
            <v>TEGUCIGALPA MIRAFLORES-COMISIONES SEMANAL</v>
          </cell>
          <cell r="L538" t="str">
            <v>M</v>
          </cell>
          <cell r="M538" t="str">
            <v>Col Hato de Enmedio, S-1, Bl 1, Casa 3727   Tegucigalpa</v>
          </cell>
          <cell r="N538" t="str">
            <v>0801-1990-06962</v>
          </cell>
          <cell r="O538" t="str">
            <v>9615-2292</v>
          </cell>
        </row>
        <row r="538">
          <cell r="Q538" t="str">
            <v>200-02-12</v>
          </cell>
          <cell r="R538">
            <v>1815</v>
          </cell>
          <cell r="S538">
            <v>3</v>
          </cell>
        </row>
        <row r="539">
          <cell r="B539">
            <v>2594</v>
          </cell>
          <cell r="C539" t="str">
            <v>Jairo  Randolfo  Cornejo Zamora</v>
          </cell>
          <cell r="D539" t="str">
            <v>Coordinador de Logística</v>
          </cell>
          <cell r="E539">
            <v>41316</v>
          </cell>
          <cell r="F539">
            <v>12000</v>
          </cell>
          <cell r="G539" t="str">
            <v>DISTRIBUCION CD</v>
          </cell>
        </row>
        <row r="539">
          <cell r="J539">
            <v>30337</v>
          </cell>
          <cell r="K539" t="str">
            <v>SAN PEDRO SULA-ADMINISTRACION</v>
          </cell>
          <cell r="L539" t="str">
            <v>M</v>
          </cell>
          <cell r="M539" t="str">
            <v>Col. Satelite casa #3, bloque #6   </v>
          </cell>
          <cell r="N539" t="str">
            <v>0703-1984-01534</v>
          </cell>
          <cell r="O539" t="str">
            <v>9809-6046</v>
          </cell>
        </row>
        <row r="539">
          <cell r="Q539" t="str">
            <v>300-05-12</v>
          </cell>
          <cell r="R539">
            <v>1820</v>
          </cell>
          <cell r="S539">
            <v>1</v>
          </cell>
        </row>
        <row r="540">
          <cell r="B540">
            <v>2598</v>
          </cell>
          <cell r="C540" t="str">
            <v>Rony  Jose  Gomez  Zelaya</v>
          </cell>
          <cell r="D540" t="str">
            <v>Etiquetador</v>
          </cell>
          <cell r="E540">
            <v>41316</v>
          </cell>
          <cell r="F540">
            <v>8646.5</v>
          </cell>
          <cell r="G540" t="str">
            <v>HOGAR</v>
          </cell>
          <cell r="H540" t="str">
            <v>Carlos Arturo Gutierrez Cuvas</v>
          </cell>
        </row>
        <row r="540">
          <cell r="J540">
            <v>34390</v>
          </cell>
          <cell r="K540" t="str">
            <v>SAN PEDRO SULA-SEMANAL SAN FERNANDO</v>
          </cell>
          <cell r="L540" t="str">
            <v>M</v>
          </cell>
          <cell r="M540" t="str">
            <v>Col. Perfecto Vasquez  ave. #6, casa #86, bloque #5 2 2 </v>
          </cell>
          <cell r="N540" t="str">
            <v>0501-1994-03079</v>
          </cell>
          <cell r="O540" t="str">
            <v>9825-6131</v>
          </cell>
        </row>
        <row r="540">
          <cell r="Q540" t="str">
            <v>200-01-10</v>
          </cell>
          <cell r="R540">
            <v>1833</v>
          </cell>
          <cell r="S540">
            <v>2</v>
          </cell>
        </row>
        <row r="541">
          <cell r="B541">
            <v>2601</v>
          </cell>
          <cell r="C541" t="str">
            <v>Wilmer Alexander Salgado Flores</v>
          </cell>
          <cell r="D541" t="str">
            <v>Auxiliar de Sala Hogar</v>
          </cell>
          <cell r="E541">
            <v>41318</v>
          </cell>
          <cell r="F541">
            <v>8646.5</v>
          </cell>
          <cell r="G541" t="str">
            <v>HOGAR</v>
          </cell>
          <cell r="H541" t="str">
            <v>Eder Alberto  Escalante  Lopez</v>
          </cell>
        </row>
        <row r="541">
          <cell r="J541">
            <v>33712</v>
          </cell>
          <cell r="K541" t="str">
            <v>TEGUCIGALPA METROMALL-SEMANAL</v>
          </cell>
          <cell r="L541" t="str">
            <v>M</v>
          </cell>
          <cell r="M541" t="str">
            <v>Col Flor del Campo No 2,ave los pastores   Tegucigalpa</v>
          </cell>
          <cell r="N541" t="str">
            <v>0810-1992-00052</v>
          </cell>
          <cell r="O541" t="str">
            <v>8786-3026</v>
          </cell>
        </row>
        <row r="541">
          <cell r="Q541" t="str">
            <v>200-03-10</v>
          </cell>
          <cell r="R541">
            <v>1843</v>
          </cell>
          <cell r="S541">
            <v>4</v>
          </cell>
        </row>
        <row r="542">
          <cell r="B542">
            <v>2611</v>
          </cell>
          <cell r="C542" t="str">
            <v>Heidy Lariza Morales Corrales</v>
          </cell>
          <cell r="D542" t="str">
            <v>Auxiliar de Sala Hogar</v>
          </cell>
          <cell r="E542">
            <v>41330</v>
          </cell>
          <cell r="F542">
            <v>8646.5</v>
          </cell>
          <cell r="G542" t="str">
            <v>HOGAR</v>
          </cell>
          <cell r="H542" t="str">
            <v>Eder Alberto  Escalante  Lopez</v>
          </cell>
        </row>
        <row r="542">
          <cell r="J542">
            <v>32978</v>
          </cell>
          <cell r="K542" t="str">
            <v>TEGUCIGALPA METROMALL-SEMANAL</v>
          </cell>
          <cell r="L542" t="str">
            <v>F</v>
          </cell>
          <cell r="M542" t="str">
            <v>Col Brisas de Olancho, Casa 4, Bloque E, Sector 4   Tegucigalpa</v>
          </cell>
          <cell r="N542" t="str">
            <v>0801-1990-12880</v>
          </cell>
          <cell r="O542" t="str">
            <v>9736-6742</v>
          </cell>
        </row>
        <row r="542">
          <cell r="Q542" t="str">
            <v>200-03-10</v>
          </cell>
          <cell r="R542">
            <v>1844</v>
          </cell>
          <cell r="S542">
            <v>4</v>
          </cell>
        </row>
        <row r="543">
          <cell r="B543">
            <v>2616</v>
          </cell>
          <cell r="C543" t="str">
            <v>Karla  Melissa Amador Lara</v>
          </cell>
          <cell r="D543" t="str">
            <v>Comprador Junior</v>
          </cell>
          <cell r="E543">
            <v>41333</v>
          </cell>
          <cell r="F543">
            <v>20000</v>
          </cell>
          <cell r="G543" t="str">
            <v>COMERCIAL</v>
          </cell>
        </row>
        <row r="543">
          <cell r="J543">
            <v>29170</v>
          </cell>
          <cell r="K543" t="str">
            <v>SAN PEDRO SULA-ADMINISTRACION</v>
          </cell>
          <cell r="L543" t="str">
            <v>F</v>
          </cell>
          <cell r="M543" t="str">
            <v>Col. Los Castaños bloque # 28, casa #16   </v>
          </cell>
          <cell r="N543" t="str">
            <v>0501-1979-10095</v>
          </cell>
          <cell r="O543" t="str">
            <v>9556-4319</v>
          </cell>
        </row>
        <row r="543">
          <cell r="Q543" t="str">
            <v>200-01-03</v>
          </cell>
          <cell r="R543">
            <v>1848</v>
          </cell>
          <cell r="S543">
            <v>11</v>
          </cell>
        </row>
        <row r="544">
          <cell r="B544">
            <v>2619</v>
          </cell>
          <cell r="C544" t="str">
            <v>Daniel Melquisedec Flores Andrade</v>
          </cell>
          <cell r="D544" t="str">
            <v>Vendedor Junior Moda/Deportes</v>
          </cell>
          <cell r="E544">
            <v>41333</v>
          </cell>
          <cell r="F544">
            <v>233.33</v>
          </cell>
          <cell r="G544" t="str">
            <v>MODA Y DEPORTES</v>
          </cell>
          <cell r="H544" t="str">
            <v>Ingrid Lorena Carranza  Oliva</v>
          </cell>
        </row>
        <row r="544">
          <cell r="J544">
            <v>32430</v>
          </cell>
          <cell r="K544" t="str">
            <v>TEGUCIGALPA METROMALL-COMISIONES SEMANAL</v>
          </cell>
          <cell r="L544" t="str">
            <v>M</v>
          </cell>
          <cell r="M544" t="str">
            <v>Residencial La Vega, Bloque E, Casa 2005   Tegucigalpa</v>
          </cell>
          <cell r="N544" t="str">
            <v>0801-1996-05511</v>
          </cell>
          <cell r="O544" t="str">
            <v>9609-2276</v>
          </cell>
        </row>
        <row r="544">
          <cell r="Q544" t="str">
            <v>200-03-12</v>
          </cell>
          <cell r="R544">
            <v>1850</v>
          </cell>
          <cell r="S544">
            <v>10</v>
          </cell>
        </row>
        <row r="545">
          <cell r="B545">
            <v>2621</v>
          </cell>
          <cell r="C545" t="str">
            <v>Jesus  Carrillo Garcia</v>
          </cell>
          <cell r="D545" t="str">
            <v>Oficial de Seguridad</v>
          </cell>
          <cell r="E545">
            <v>41333</v>
          </cell>
          <cell r="F545">
            <v>8646.5</v>
          </cell>
          <cell r="G545" t="str">
            <v>SEGURIDAD INTERNA MIRAFLORES</v>
          </cell>
          <cell r="H545" t="str">
            <v>Juan Angel Reyes  Reyes</v>
          </cell>
        </row>
        <row r="545">
          <cell r="J545">
            <v>28491</v>
          </cell>
          <cell r="K545" t="str">
            <v>TEGUCIGALPA MIRAFLORES-SEMANAL</v>
          </cell>
          <cell r="L545" t="str">
            <v>M</v>
          </cell>
          <cell r="M545" t="str">
            <v>Col Nueva Era, 1ra etapa Principal Principal Tegucigalpa</v>
          </cell>
          <cell r="N545" t="str">
            <v>1205-1978-00001</v>
          </cell>
          <cell r="O545" t="str">
            <v>9869-4775</v>
          </cell>
        </row>
        <row r="545">
          <cell r="Q545" t="str">
            <v>100-02-02</v>
          </cell>
          <cell r="R545">
            <v>1871</v>
          </cell>
          <cell r="S545">
            <v>1</v>
          </cell>
        </row>
        <row r="546">
          <cell r="B546">
            <v>2626</v>
          </cell>
          <cell r="C546" t="str">
            <v>Yense Naun Ramos Garcia</v>
          </cell>
          <cell r="D546" t="str">
            <v>Oficial de Seguridad</v>
          </cell>
          <cell r="E546">
            <v>41339</v>
          </cell>
          <cell r="F546">
            <v>8646.5</v>
          </cell>
          <cell r="G546" t="str">
            <v>SEGURIDAD METROMALL</v>
          </cell>
          <cell r="H546" t="str">
            <v>Juan Angel Reyes  Reyes</v>
          </cell>
        </row>
        <row r="546">
          <cell r="J546">
            <v>31231</v>
          </cell>
          <cell r="K546" t="str">
            <v>TEGUCIGALPA METROMALL-SEMANAL</v>
          </cell>
          <cell r="L546" t="str">
            <v>M</v>
          </cell>
          <cell r="M546" t="str">
            <v>Col Predios del Recreo,1ra cuadra adelante Pulp Manuel C-175   Tegucigalpa</v>
          </cell>
          <cell r="N546" t="str">
            <v>0809-1985-00397</v>
          </cell>
          <cell r="O546" t="str">
            <v>9742-8884</v>
          </cell>
        </row>
        <row r="546">
          <cell r="Q546" t="str">
            <v>100-03-01</v>
          </cell>
          <cell r="R546">
            <v>1904</v>
          </cell>
          <cell r="S546">
            <v>7</v>
          </cell>
        </row>
        <row r="547">
          <cell r="B547">
            <v>2638</v>
          </cell>
          <cell r="C547" t="str">
            <v>Dennis Javier  Vasquez  Erazo</v>
          </cell>
          <cell r="D547" t="str">
            <v>Auxiliar de Logística</v>
          </cell>
          <cell r="E547">
            <v>41344</v>
          </cell>
          <cell r="F547">
            <v>8646.5</v>
          </cell>
          <cell r="G547" t="str">
            <v>INVENTARIO PEDREGAL</v>
          </cell>
          <cell r="H547" t="str">
            <v>Pedro Luis Alvarez  Castillo</v>
          </cell>
        </row>
        <row r="547">
          <cell r="J547">
            <v>34288</v>
          </cell>
          <cell r="K547" t="str">
            <v>SAN PEDRO SULA -SEMANAL PEDREGAL</v>
          </cell>
          <cell r="L547" t="str">
            <v>M</v>
          </cell>
          <cell r="M547" t="str">
            <v>Bo. Guamilito 5 y 6 ave. casa #45 7 7 </v>
          </cell>
          <cell r="N547" t="str">
            <v>0501-1994-00614</v>
          </cell>
          <cell r="O547" t="str">
            <v>9716-2789</v>
          </cell>
        </row>
        <row r="547">
          <cell r="Q547" t="str">
            <v>300-04-11</v>
          </cell>
          <cell r="R547">
            <v>1907</v>
          </cell>
          <cell r="S547">
            <v>11</v>
          </cell>
        </row>
        <row r="548">
          <cell r="B548">
            <v>2647</v>
          </cell>
          <cell r="C548" t="str">
            <v>Jennifer Dinela Mendoza Mendez</v>
          </cell>
          <cell r="D548" t="str">
            <v>Auxiliar de Sala Hogar</v>
          </cell>
          <cell r="E548">
            <v>41365</v>
          </cell>
          <cell r="F548">
            <v>8646.5</v>
          </cell>
          <cell r="G548" t="str">
            <v>HOGAR</v>
          </cell>
          <cell r="H548" t="str">
            <v>Eder Alberto  Escalante  Lopez</v>
          </cell>
        </row>
        <row r="548">
          <cell r="J548">
            <v>33959</v>
          </cell>
          <cell r="K548" t="str">
            <v>TEGUCIGALPA METROMALL-SEMANAL</v>
          </cell>
          <cell r="L548" t="str">
            <v>F</v>
          </cell>
          <cell r="M548" t="str">
            <v>Col Luis Andres Zuniga, atras Ins Saul Zelaya Jimenez   Tegucigalpa</v>
          </cell>
          <cell r="N548" t="str">
            <v>0714-1993-00099</v>
          </cell>
          <cell r="O548" t="str">
            <v>9709-6126</v>
          </cell>
        </row>
        <row r="548">
          <cell r="Q548" t="str">
            <v>200-03-10</v>
          </cell>
          <cell r="R548">
            <v>1912</v>
          </cell>
          <cell r="S548">
            <v>12</v>
          </cell>
        </row>
        <row r="549">
          <cell r="B549">
            <v>2660</v>
          </cell>
          <cell r="C549" t="str">
            <v>Jonathan  Hans Galindo  Guzman</v>
          </cell>
          <cell r="D549" t="str">
            <v>Supervisor de Logística</v>
          </cell>
          <cell r="E549">
            <v>41379</v>
          </cell>
          <cell r="F549">
            <v>17000</v>
          </cell>
          <cell r="G549" t="str">
            <v>DISTRIBUCION CD A</v>
          </cell>
        </row>
        <row r="549">
          <cell r="J549">
            <v>30976</v>
          </cell>
          <cell r="K549" t="str">
            <v>SAN PEDRO SULA-ADMINISTRACION</v>
          </cell>
          <cell r="L549" t="str">
            <v>M</v>
          </cell>
          <cell r="M549" t="str">
            <v>Col. Honduras ave. # 10 y 11, casa #16 14 14 </v>
          </cell>
          <cell r="N549" t="str">
            <v>0501-1984-09285</v>
          </cell>
          <cell r="O549" t="str">
            <v>9550-4006</v>
          </cell>
        </row>
        <row r="549">
          <cell r="Q549" t="str">
            <v>300-05-21</v>
          </cell>
          <cell r="R549">
            <v>1914</v>
          </cell>
          <cell r="S549">
            <v>10</v>
          </cell>
        </row>
        <row r="550">
          <cell r="B550">
            <v>2671</v>
          </cell>
          <cell r="C550" t="str">
            <v>Lester  Octavio Dominguez  Sagastume</v>
          </cell>
          <cell r="D550" t="str">
            <v>Auxiliar de Logística</v>
          </cell>
          <cell r="E550">
            <v>41382</v>
          </cell>
          <cell r="F550">
            <v>8646.5</v>
          </cell>
          <cell r="G550" t="str">
            <v>INVENTARIO CD A</v>
          </cell>
          <cell r="H550" t="str">
            <v>Enrique Alberto  Jordan Barahona</v>
          </cell>
        </row>
        <row r="550">
          <cell r="J550">
            <v>34396</v>
          </cell>
          <cell r="K550" t="str">
            <v>SAN PEDRO SULA-SEMANAL SAN FERNANDO</v>
          </cell>
          <cell r="L550" t="str">
            <v>M</v>
          </cell>
          <cell r="M550" t="str">
            <v>Col. Central, Sector Rivera Hernández ave #14 y 22 casa #103 26 26 </v>
          </cell>
          <cell r="N550" t="str">
            <v>0501-1994-03979</v>
          </cell>
          <cell r="O550" t="str">
            <v>9580-4215</v>
          </cell>
        </row>
        <row r="550">
          <cell r="Q550" t="str">
            <v>300-05-16</v>
          </cell>
          <cell r="R550">
            <v>1915</v>
          </cell>
          <cell r="S550">
            <v>3</v>
          </cell>
        </row>
        <row r="551">
          <cell r="B551">
            <v>2672</v>
          </cell>
          <cell r="C551" t="str">
            <v>Jissela  Yohana  Hernández  Ortiz</v>
          </cell>
          <cell r="D551" t="str">
            <v>Lider de Equipo</v>
          </cell>
          <cell r="E551">
            <v>41383</v>
          </cell>
          <cell r="F551">
            <v>9000</v>
          </cell>
          <cell r="G551" t="str">
            <v>HOGAR</v>
          </cell>
          <cell r="H551" t="str">
            <v>Karla Patricia Ortega Pineda</v>
          </cell>
        </row>
        <row r="551">
          <cell r="J551">
            <v>32559</v>
          </cell>
          <cell r="K551" t="str">
            <v>SAN PEDRO SULA -SEMANAL PEDREGAL</v>
          </cell>
          <cell r="L551" t="str">
            <v>F</v>
          </cell>
          <cell r="M551" t="str">
            <v>Col. Villa Ernestina ave. # 34 casa #9 30 y 31 30 y 31 </v>
          </cell>
          <cell r="N551" t="str">
            <v>0501-1989-02512</v>
          </cell>
          <cell r="O551" t="str">
            <v>9963-4199</v>
          </cell>
        </row>
        <row r="551">
          <cell r="Q551" t="str">
            <v>200-04-10</v>
          </cell>
          <cell r="R551">
            <v>1920</v>
          </cell>
          <cell r="S551">
            <v>2</v>
          </cell>
        </row>
        <row r="552">
          <cell r="B552">
            <v>2708</v>
          </cell>
          <cell r="C552" t="str">
            <v>Eduardo Alejandro  Leiva  Caballero</v>
          </cell>
          <cell r="D552" t="str">
            <v>Empacador</v>
          </cell>
          <cell r="E552">
            <v>41456</v>
          </cell>
          <cell r="F552">
            <v>8646.5</v>
          </cell>
          <cell r="G552" t="str">
            <v>PUNTOS DE VENTA</v>
          </cell>
          <cell r="H552" t="str">
            <v>Karen Nohelia Romero  Aquino</v>
          </cell>
        </row>
        <row r="552">
          <cell r="J552">
            <v>34740</v>
          </cell>
          <cell r="K552" t="str">
            <v>SAN PEDRO SULA-SEMANAL SAN FERNANDO</v>
          </cell>
          <cell r="L552" t="str">
            <v>M</v>
          </cell>
          <cell r="M552" t="str">
            <v>Col. Buenos Aires sector planeta, bloque #12, casa #12   </v>
          </cell>
          <cell r="N552" t="str">
            <v>0512-1995-00990</v>
          </cell>
        </row>
        <row r="552">
          <cell r="Q552" t="str">
            <v>200-01-13</v>
          </cell>
          <cell r="R552">
            <v>1933</v>
          </cell>
          <cell r="S552">
            <v>2</v>
          </cell>
        </row>
        <row r="553">
          <cell r="B553">
            <v>2710</v>
          </cell>
          <cell r="C553" t="str">
            <v>Josep  Alexander  Rodriguez  Osorio</v>
          </cell>
          <cell r="D553" t="str">
            <v>Vendedor Junior Moda/Deportes</v>
          </cell>
          <cell r="E553">
            <v>41428</v>
          </cell>
          <cell r="F553">
            <v>233.45</v>
          </cell>
          <cell r="G553" t="str">
            <v>MODA Y DEPORTES</v>
          </cell>
          <cell r="H553" t="str">
            <v>Ingrid Johely Hernandez  Orellana</v>
          </cell>
        </row>
        <row r="553">
          <cell r="J553">
            <v>34367</v>
          </cell>
          <cell r="K553" t="str">
            <v>SAN PEDRO SULA SAN FERNANDO-COMISIONES SEMANAL</v>
          </cell>
          <cell r="L553" t="str">
            <v>M</v>
          </cell>
          <cell r="M553" t="str">
            <v>Col. Modelo ave. #11, casa #708 7 7 </v>
          </cell>
          <cell r="N553" t="str">
            <v>0501-1994-02199</v>
          </cell>
          <cell r="O553" t="str">
            <v>9817-2318</v>
          </cell>
        </row>
        <row r="553">
          <cell r="Q553" t="str">
            <v>200-01-12</v>
          </cell>
          <cell r="R553">
            <v>1937</v>
          </cell>
          <cell r="S553">
            <v>2</v>
          </cell>
        </row>
        <row r="554">
          <cell r="B554">
            <v>2716</v>
          </cell>
          <cell r="C554" t="str">
            <v>Fany  Paola  Serrano Ramos</v>
          </cell>
          <cell r="D554" t="str">
            <v>Auxiliar Sala Moda/Deportes</v>
          </cell>
          <cell r="E554">
            <v>41449</v>
          </cell>
          <cell r="F554">
            <v>8646.5</v>
          </cell>
          <cell r="G554" t="str">
            <v>MODA Y DEPORTES</v>
          </cell>
          <cell r="H554" t="str">
            <v>Luis  Fernando Iraheta Morales</v>
          </cell>
        </row>
        <row r="554">
          <cell r="J554">
            <v>31551</v>
          </cell>
          <cell r="K554" t="str">
            <v>SAN PEDRO SULA -SEMANAL PEDREGAL</v>
          </cell>
          <cell r="L554" t="str">
            <v>F</v>
          </cell>
          <cell r="M554" t="str">
            <v>Col. Ideal ave. # 15, casa #1504 3 3 </v>
          </cell>
          <cell r="N554" t="str">
            <v>1604-1986-00332</v>
          </cell>
          <cell r="O554" t="str">
            <v>9699-3075</v>
          </cell>
        </row>
        <row r="554">
          <cell r="Q554" t="str">
            <v>200-04-12</v>
          </cell>
          <cell r="R554">
            <v>1940</v>
          </cell>
          <cell r="S554">
            <v>5</v>
          </cell>
        </row>
        <row r="555">
          <cell r="B555">
            <v>2721</v>
          </cell>
          <cell r="C555" t="str">
            <v>Paola  Danalissa  Rivera  Lainez</v>
          </cell>
          <cell r="D555" t="str">
            <v>Cajera</v>
          </cell>
          <cell r="E555">
            <v>41457</v>
          </cell>
          <cell r="F555">
            <v>9000</v>
          </cell>
          <cell r="G555" t="str">
            <v>PUNTOS DE VENTA</v>
          </cell>
          <cell r="H555" t="str">
            <v>Karen Nohelia Romero  Aquino</v>
          </cell>
        </row>
        <row r="555">
          <cell r="J555">
            <v>34736</v>
          </cell>
          <cell r="K555" t="str">
            <v>SAN PEDRO SULA-SEMANAL SAN FERNANDO</v>
          </cell>
          <cell r="L555" t="str">
            <v>F</v>
          </cell>
          <cell r="M555" t="str">
            <v>Bo. Las Palmas ave. #17 y 18, casa #9 7 y 8 7 y 8 San Pedro Sula, N.O.</v>
          </cell>
          <cell r="N555" t="str">
            <v>0501-1995-04172</v>
          </cell>
          <cell r="O555" t="str">
            <v>9633-8876</v>
          </cell>
        </row>
        <row r="555">
          <cell r="Q555" t="str">
            <v>200-01-13</v>
          </cell>
          <cell r="R555">
            <v>1942</v>
          </cell>
          <cell r="S555">
            <v>2</v>
          </cell>
        </row>
        <row r="556">
          <cell r="B556">
            <v>2729</v>
          </cell>
          <cell r="C556" t="str">
            <v>Erick Sebastian Jimenez Gomes</v>
          </cell>
          <cell r="D556" t="str">
            <v>Operador de Montacarga</v>
          </cell>
          <cell r="E556">
            <v>41393</v>
          </cell>
          <cell r="F556">
            <v>9000</v>
          </cell>
          <cell r="G556" t="str">
            <v>RECEPCION CD B</v>
          </cell>
          <cell r="H556" t="str">
            <v>Francisco Nahum Cartagena  Reyes</v>
          </cell>
        </row>
        <row r="556">
          <cell r="J556">
            <v>34539</v>
          </cell>
          <cell r="K556" t="str">
            <v>SAN PEDRO SULA-SEMANAL SAN FERNANDO</v>
          </cell>
          <cell r="L556" t="str">
            <v>M</v>
          </cell>
          <cell r="M556" t="str">
            <v>Col. Satelite, ave. las Torres casa #21 Las Torres Las Torres San Pedro Sula, N.E.</v>
          </cell>
          <cell r="N556" t="str">
            <v>0501-1994-08540</v>
          </cell>
          <cell r="O556" t="str">
            <v>96079806</v>
          </cell>
        </row>
        <row r="556">
          <cell r="Q556" t="str">
            <v>300-05-27</v>
          </cell>
          <cell r="R556">
            <v>1943</v>
          </cell>
          <cell r="S556">
            <v>7</v>
          </cell>
        </row>
        <row r="557">
          <cell r="B557">
            <v>2730</v>
          </cell>
          <cell r="C557" t="str">
            <v>Osman  Dario Pineda Cordova</v>
          </cell>
          <cell r="D557" t="str">
            <v>Operador de Montacarga</v>
          </cell>
          <cell r="E557">
            <v>41393</v>
          </cell>
          <cell r="F557">
            <v>8646.5</v>
          </cell>
          <cell r="G557" t="str">
            <v>RECEPCION CD B</v>
          </cell>
          <cell r="H557" t="str">
            <v>Francisco Nahum Cartagena  Reyes</v>
          </cell>
        </row>
        <row r="557">
          <cell r="J557">
            <v>33880</v>
          </cell>
          <cell r="K557" t="str">
            <v>SAN PEDRO SULA-SEMANAL SAN FERNANDO</v>
          </cell>
          <cell r="L557" t="str">
            <v>M</v>
          </cell>
          <cell r="M557" t="str">
            <v>Col. Lempira, sector chamelecon Principal Principal </v>
          </cell>
          <cell r="N557" t="str">
            <v>0501-1992-11371</v>
          </cell>
          <cell r="O557" t="str">
            <v>97706017</v>
          </cell>
        </row>
        <row r="557">
          <cell r="Q557" t="str">
            <v>300-05-27</v>
          </cell>
          <cell r="R557">
            <v>1944</v>
          </cell>
          <cell r="S557">
            <v>10</v>
          </cell>
        </row>
        <row r="558">
          <cell r="B558">
            <v>2731</v>
          </cell>
          <cell r="C558" t="str">
            <v>Darwin Salomon Rapalo Rapalo</v>
          </cell>
          <cell r="D558" t="str">
            <v>Receptor</v>
          </cell>
          <cell r="E558">
            <v>41393</v>
          </cell>
          <cell r="F558">
            <v>9400</v>
          </cell>
          <cell r="G558" t="str">
            <v>RECEPCION CD A</v>
          </cell>
          <cell r="H558" t="str">
            <v>Jose Alexis Izaguirre  Lopez</v>
          </cell>
        </row>
        <row r="558">
          <cell r="J558">
            <v>33366</v>
          </cell>
          <cell r="K558" t="str">
            <v>SAN PEDRO SULA-SEMANAL SAN FERNANDO</v>
          </cell>
          <cell r="L558" t="str">
            <v>M</v>
          </cell>
          <cell r="M558" t="str">
            <v>Barrio Cabañas ave. #15, casa #1439 14 14 1439</v>
          </cell>
          <cell r="N558" t="str">
            <v>1626-1991-00430</v>
          </cell>
          <cell r="O558" t="str">
            <v>98521363</v>
          </cell>
        </row>
        <row r="558">
          <cell r="Q558" t="str">
            <v>300-05-25</v>
          </cell>
          <cell r="R558">
            <v>1945</v>
          </cell>
          <cell r="S558">
            <v>5</v>
          </cell>
        </row>
        <row r="559">
          <cell r="B559">
            <v>2735</v>
          </cell>
          <cell r="C559" t="str">
            <v>Heidy  Roxana  Ayala  Montes</v>
          </cell>
          <cell r="D559" t="str">
            <v>Cajera</v>
          </cell>
          <cell r="E559">
            <v>41610</v>
          </cell>
          <cell r="F559">
            <v>9000</v>
          </cell>
          <cell r="G559" t="str">
            <v>PUNTOS DE VENTA</v>
          </cell>
          <cell r="H559" t="str">
            <v>Karen Nohelia Romero  Aquino</v>
          </cell>
        </row>
        <row r="559">
          <cell r="J559">
            <v>34476</v>
          </cell>
          <cell r="K559" t="str">
            <v>SAN PEDRO SULA-SEMANAL SAN FERNANDO</v>
          </cell>
          <cell r="L559" t="str">
            <v>F</v>
          </cell>
          <cell r="M559" t="str">
            <v>Res. Cerro Verde casa #19, bloque #6, Sector Lopez Arellano   </v>
          </cell>
          <cell r="N559" t="str">
            <v>1801-1995-00031</v>
          </cell>
          <cell r="O559" t="str">
            <v>95114037</v>
          </cell>
        </row>
        <row r="559">
          <cell r="Q559" t="str">
            <v>200-01-13</v>
          </cell>
          <cell r="R559">
            <v>1948</v>
          </cell>
          <cell r="S559">
            <v>5</v>
          </cell>
        </row>
        <row r="560">
          <cell r="B560">
            <v>2736</v>
          </cell>
          <cell r="C560" t="str">
            <v>Ana Cristina  Aguilar  Caceres</v>
          </cell>
          <cell r="D560" t="str">
            <v>Vendedor Junior Moda/Deportes</v>
          </cell>
          <cell r="E560">
            <v>41456</v>
          </cell>
          <cell r="F560">
            <v>233.45</v>
          </cell>
          <cell r="G560" t="str">
            <v>MODA Y DEPORTES</v>
          </cell>
          <cell r="H560" t="str">
            <v>Ingrid Johely Hernandez  Orellana</v>
          </cell>
        </row>
        <row r="560">
          <cell r="J560">
            <v>34174</v>
          </cell>
          <cell r="K560" t="str">
            <v>SAN PEDRO SULA SAN FERNANDO-COMISIONES SEMANAL</v>
          </cell>
          <cell r="L560" t="str">
            <v>F</v>
          </cell>
          <cell r="M560" t="str">
            <v>Col. Lomas del Carmen ave. # 1 y 5, casa #5, bloque N Princincipal Princincipal </v>
          </cell>
          <cell r="N560" t="str">
            <v>1601-1993-00561</v>
          </cell>
          <cell r="O560" t="str">
            <v>98360928</v>
          </cell>
        </row>
        <row r="560">
          <cell r="Q560" t="str">
            <v>200-01-12</v>
          </cell>
          <cell r="R560">
            <v>1949</v>
          </cell>
          <cell r="S560">
            <v>7</v>
          </cell>
        </row>
        <row r="561">
          <cell r="B561">
            <v>2745</v>
          </cell>
          <cell r="C561" t="str">
            <v>Josue Edgardo Lobo  Funez</v>
          </cell>
          <cell r="D561" t="str">
            <v>Etiquetador</v>
          </cell>
          <cell r="E561">
            <v>41491</v>
          </cell>
          <cell r="F561">
            <v>8646.5</v>
          </cell>
          <cell r="G561" t="str">
            <v>HOGAR</v>
          </cell>
          <cell r="H561" t="str">
            <v>Karla Patricia Ortega Pineda</v>
          </cell>
        </row>
        <row r="561">
          <cell r="J561">
            <v>32864</v>
          </cell>
          <cell r="K561" t="str">
            <v>SAN PEDRO SULA -SEMANAL PEDREGAL</v>
          </cell>
          <cell r="L561" t="str">
            <v>M</v>
          </cell>
          <cell r="M561" t="str">
            <v>Barrio Cabañas 16 ave. casa # 1681 10 y 11 calle 10 y 11 calle San Pedro Sula, S.E.</v>
          </cell>
          <cell r="N561" t="str">
            <v>0501-1990-02040</v>
          </cell>
          <cell r="O561" t="str">
            <v>9741-2687</v>
          </cell>
        </row>
        <row r="561">
          <cell r="Q561" t="str">
            <v>200-04-10</v>
          </cell>
          <cell r="R561">
            <v>1950</v>
          </cell>
          <cell r="S561">
            <v>12</v>
          </cell>
        </row>
        <row r="562">
          <cell r="B562">
            <v>2747</v>
          </cell>
          <cell r="C562" t="str">
            <v>Alexander Rodolfo Nuñez Benitez</v>
          </cell>
          <cell r="D562" t="str">
            <v>Auxiliar de Logística</v>
          </cell>
          <cell r="E562">
            <v>41449</v>
          </cell>
          <cell r="F562">
            <v>8646.5</v>
          </cell>
          <cell r="G562" t="str">
            <v>INVENTARIO PEDREGAL</v>
          </cell>
          <cell r="H562" t="str">
            <v>Pedro Luis Alvarez  Castillo</v>
          </cell>
        </row>
        <row r="562">
          <cell r="J562">
            <v>34211</v>
          </cell>
          <cell r="K562" t="str">
            <v>SAN PEDRO SULA -SEMANAL PEDREGAL</v>
          </cell>
          <cell r="L562" t="str">
            <v>M</v>
          </cell>
          <cell r="M562" t="str">
            <v>Col. Lomas del Carmen Principal casa # 86 bloque 36   </v>
          </cell>
          <cell r="N562" t="str">
            <v>0501-1993-11344</v>
          </cell>
          <cell r="O562" t="str">
            <v>9739-5167</v>
          </cell>
        </row>
        <row r="562">
          <cell r="Q562" t="str">
            <v>300-04-11</v>
          </cell>
          <cell r="R562">
            <v>1951</v>
          </cell>
          <cell r="S562">
            <v>8</v>
          </cell>
        </row>
        <row r="563">
          <cell r="B563">
            <v>2750</v>
          </cell>
          <cell r="C563" t="str">
            <v>Ruth Grin Galdamez</v>
          </cell>
          <cell r="D563" t="str">
            <v>Auxiliar Sala Moda/Deportes</v>
          </cell>
          <cell r="E563">
            <v>41456</v>
          </cell>
          <cell r="F563">
            <v>8646.5</v>
          </cell>
          <cell r="G563" t="str">
            <v>MODA Y DEPORTES</v>
          </cell>
          <cell r="H563" t="str">
            <v>Ingrid Johely Hernandez  Orellana</v>
          </cell>
        </row>
        <row r="563">
          <cell r="J563">
            <v>31940</v>
          </cell>
          <cell r="K563" t="str">
            <v>SAN PEDRO SULA-SEMANAL SAN FERNANDO</v>
          </cell>
          <cell r="L563" t="str">
            <v>F</v>
          </cell>
          <cell r="M563" t="str">
            <v>Col. Aurora 16 ave. 7 7 San Pedro Sula, N.E.</v>
          </cell>
          <cell r="N563" t="str">
            <v>0203-1987-00246</v>
          </cell>
        </row>
        <row r="563">
          <cell r="Q563" t="str">
            <v>200-01-12</v>
          </cell>
          <cell r="R563">
            <v>1952</v>
          </cell>
          <cell r="S563">
            <v>6</v>
          </cell>
        </row>
        <row r="564">
          <cell r="B564">
            <v>2754</v>
          </cell>
          <cell r="C564" t="str">
            <v>Ena Patricia Mendoza Centeno</v>
          </cell>
          <cell r="D564">
            <v>0</v>
          </cell>
          <cell r="E564">
            <v>41395</v>
          </cell>
        </row>
        <row r="564">
          <cell r="J564">
            <v>27517</v>
          </cell>
          <cell r="K564" t="str">
            <v>CONSULTORES EXTERNOS</v>
          </cell>
          <cell r="L564" t="str">
            <v>F</v>
          </cell>
          <cell r="M564" t="str">
            <v>Col. Satelite boulevar las Torres frente a la primero de Feb Principal Principal San Pedro Sula, N.E.</v>
          </cell>
        </row>
        <row r="564">
          <cell r="O564" t="str">
            <v>9837-4387</v>
          </cell>
        </row>
        <row r="564">
          <cell r="R564">
            <v>1956</v>
          </cell>
          <cell r="S564">
            <v>5</v>
          </cell>
        </row>
        <row r="565">
          <cell r="B565">
            <v>2758</v>
          </cell>
          <cell r="C565" t="str">
            <v>Ana Gabriela Dominguez</v>
          </cell>
          <cell r="D565" t="str">
            <v>Auxiliar Sala Moda/Deportes</v>
          </cell>
          <cell r="E565">
            <v>41491</v>
          </cell>
          <cell r="F565">
            <v>8646.49</v>
          </cell>
          <cell r="G565" t="str">
            <v>MODA Y DEPORTES</v>
          </cell>
          <cell r="H565" t="str">
            <v>Luis  Fernando Iraheta Morales</v>
          </cell>
        </row>
        <row r="565">
          <cell r="J565">
            <v>33855</v>
          </cell>
          <cell r="K565" t="str">
            <v>SAN PEDRO SULA -SEMANAL PEDREGAL</v>
          </cell>
          <cell r="L565" t="str">
            <v>F</v>
          </cell>
          <cell r="M565" t="str">
            <v>Col. Lomas del Carmen casa # 16 Principal Principal San Pedro Sula, N.O.</v>
          </cell>
          <cell r="N565" t="str">
            <v>0501-1992-13757</v>
          </cell>
          <cell r="O565" t="str">
            <v>9853-0023</v>
          </cell>
        </row>
        <row r="565">
          <cell r="Q565" t="str">
            <v>200-04-12</v>
          </cell>
          <cell r="R565">
            <v>1958</v>
          </cell>
          <cell r="S565">
            <v>9</v>
          </cell>
        </row>
        <row r="566">
          <cell r="B566">
            <v>2764</v>
          </cell>
          <cell r="C566" t="str">
            <v>Johnny Alejandro Ortiz Reyes</v>
          </cell>
          <cell r="D566" t="str">
            <v>Auxiliar de Inventarios Perpetuos</v>
          </cell>
          <cell r="E566">
            <v>41442</v>
          </cell>
          <cell r="F566">
            <v>8646.49</v>
          </cell>
          <cell r="G566" t="str">
            <v>INVENTARIOS PERPETUOS</v>
          </cell>
          <cell r="H566" t="str">
            <v>Javier Enrique Euceda  Torres</v>
          </cell>
        </row>
        <row r="566">
          <cell r="J566">
            <v>32229</v>
          </cell>
          <cell r="K566" t="str">
            <v>SAN PEDRO SULA-SEMANAL SAN FERNANDO</v>
          </cell>
          <cell r="L566" t="str">
            <v>M</v>
          </cell>
          <cell r="M566" t="str">
            <v>Col. Honduras 14 ave. casa # 1103 12 12 </v>
          </cell>
          <cell r="N566" t="str">
            <v>0501-1991-05561</v>
          </cell>
          <cell r="O566" t="str">
            <v>9733-6144</v>
          </cell>
        </row>
        <row r="566">
          <cell r="Q566" t="str">
            <v>200-01-15</v>
          </cell>
          <cell r="R566">
            <v>1963</v>
          </cell>
          <cell r="S566">
            <v>3</v>
          </cell>
        </row>
        <row r="567">
          <cell r="B567">
            <v>2772</v>
          </cell>
          <cell r="C567" t="str">
            <v>Alma Susana Castillo  Rodriguez</v>
          </cell>
          <cell r="D567">
            <v>0</v>
          </cell>
          <cell r="E567">
            <v>41275</v>
          </cell>
        </row>
        <row r="567">
          <cell r="J567">
            <v>31160</v>
          </cell>
          <cell r="K567" t="str">
            <v>CONSULTORES EXTERNOS</v>
          </cell>
          <cell r="L567" t="str">
            <v>F</v>
          </cell>
          <cell r="M567" t="str">
            <v>Barrio La Hoya, Callejon Alonso, Casa 502   Tegucigalpa</v>
          </cell>
        </row>
        <row r="567">
          <cell r="O567" t="str">
            <v>9601-8217</v>
          </cell>
        </row>
        <row r="567">
          <cell r="R567">
            <v>1971</v>
          </cell>
          <cell r="S567">
            <v>4</v>
          </cell>
        </row>
        <row r="568">
          <cell r="B568">
            <v>2782</v>
          </cell>
          <cell r="C568" t="str">
            <v>Ana Yessenia Reyes Martinez</v>
          </cell>
          <cell r="D568" t="str">
            <v>Lider de Equipo</v>
          </cell>
          <cell r="E568">
            <v>41442</v>
          </cell>
          <cell r="F568">
            <v>9000</v>
          </cell>
          <cell r="G568" t="str">
            <v>HOGAR</v>
          </cell>
          <cell r="H568" t="str">
            <v>Karla Patricia Ortega Pineda</v>
          </cell>
        </row>
        <row r="568">
          <cell r="J568">
            <v>31729</v>
          </cell>
          <cell r="K568" t="str">
            <v>SAN PEDRO SULA -SEMANAL PEDREGAL</v>
          </cell>
          <cell r="L568" t="str">
            <v>F</v>
          </cell>
          <cell r="M568" t="str">
            <v>Col. Smith 9ave. casa # 606 6 y 7 6 y 7 San Pedro Sula, N.E.</v>
          </cell>
          <cell r="N568" t="str">
            <v>1801-1986-01775</v>
          </cell>
          <cell r="O568" t="str">
            <v>9635-5526</v>
          </cell>
        </row>
        <row r="568">
          <cell r="Q568" t="str">
            <v>200-04-10</v>
          </cell>
          <cell r="R568">
            <v>1983</v>
          </cell>
          <cell r="S568">
            <v>11</v>
          </cell>
        </row>
        <row r="569">
          <cell r="B569">
            <v>2783</v>
          </cell>
          <cell r="C569" t="str">
            <v>Jessica Carolina Avila Mejia</v>
          </cell>
          <cell r="D569" t="str">
            <v>Auxiliar de Sala Hogar</v>
          </cell>
          <cell r="E569">
            <v>41456</v>
          </cell>
          <cell r="F569">
            <v>8646.5</v>
          </cell>
          <cell r="G569" t="str">
            <v>HOGAR</v>
          </cell>
          <cell r="H569" t="str">
            <v>Karla Patricia Ortega Pineda</v>
          </cell>
        </row>
        <row r="569">
          <cell r="J569">
            <v>32212</v>
          </cell>
          <cell r="K569" t="str">
            <v>SAN PEDRO SULA -SEMANAL PEDREGAL</v>
          </cell>
          <cell r="L569" t="str">
            <v>F</v>
          </cell>
          <cell r="M569" t="str">
            <v>Col. Satelite bloque 31 casa # 26   San Pedro Sula, N.E.</v>
          </cell>
          <cell r="N569" t="str">
            <v>0107-1988-00846</v>
          </cell>
          <cell r="O569" t="str">
            <v>9829-7659</v>
          </cell>
        </row>
        <row r="569">
          <cell r="Q569" t="str">
            <v>200-04-10</v>
          </cell>
          <cell r="R569">
            <v>1993</v>
          </cell>
          <cell r="S569">
            <v>3</v>
          </cell>
        </row>
        <row r="570">
          <cell r="B570">
            <v>2797</v>
          </cell>
          <cell r="C570" t="str">
            <v>Olvin Jose Reyes Reyes</v>
          </cell>
          <cell r="D570" t="str">
            <v>Vendedor Junior</v>
          </cell>
          <cell r="E570">
            <v>41425</v>
          </cell>
          <cell r="F570">
            <v>233.35</v>
          </cell>
          <cell r="G570" t="str">
            <v>ELECTRO</v>
          </cell>
          <cell r="H570" t="str">
            <v>Aixa Alessandra Rivera Castillo</v>
          </cell>
        </row>
        <row r="570">
          <cell r="J570">
            <v>32792</v>
          </cell>
          <cell r="K570" t="str">
            <v>TEGUCIGALPA METROMALL-COMISIONES SEMANAL</v>
          </cell>
          <cell r="L570" t="str">
            <v>M</v>
          </cell>
          <cell r="M570" t="str">
            <v>Col Villa los Laureles, 5ta ave, 6ta 6ta Tegucigalpa</v>
          </cell>
          <cell r="N570" t="str">
            <v>0825-1989-00219</v>
          </cell>
          <cell r="O570" t="str">
            <v>9578-2868</v>
          </cell>
        </row>
        <row r="570">
          <cell r="Q570" t="str">
            <v>200-03-11</v>
          </cell>
          <cell r="R570">
            <v>1999</v>
          </cell>
          <cell r="S570">
            <v>10</v>
          </cell>
        </row>
        <row r="571">
          <cell r="B571">
            <v>2798</v>
          </cell>
          <cell r="C571" t="str">
            <v>Gelson Jovel  Irias Sierra</v>
          </cell>
          <cell r="D571" t="str">
            <v>Vendedor Junior Moda/Deportes</v>
          </cell>
          <cell r="E571">
            <v>41425</v>
          </cell>
          <cell r="F571">
            <v>233.35</v>
          </cell>
          <cell r="G571" t="str">
            <v>MODA Y DEPORTES</v>
          </cell>
          <cell r="H571" t="str">
            <v>Ingrid Lorena Carranza  Oliva</v>
          </cell>
        </row>
        <row r="571">
          <cell r="J571">
            <v>33650</v>
          </cell>
          <cell r="K571" t="str">
            <v>TEGUCIGALPA METROMALL-COMISIONES SEMANAL</v>
          </cell>
          <cell r="L571" t="str">
            <v>M</v>
          </cell>
          <cell r="M571" t="str">
            <v>Col Country Club,casa 1703 Principal Principal Tegucigalpa</v>
          </cell>
          <cell r="N571" t="str">
            <v>0801-1992-06940</v>
          </cell>
          <cell r="O571" t="str">
            <v>9879-4222</v>
          </cell>
        </row>
        <row r="571">
          <cell r="Q571" t="str">
            <v>200-03-12</v>
          </cell>
          <cell r="R571">
            <v>2001</v>
          </cell>
          <cell r="S571">
            <v>2</v>
          </cell>
        </row>
        <row r="572">
          <cell r="B572">
            <v>2801</v>
          </cell>
          <cell r="C572" t="str">
            <v>Juan Omar Nuñez  Flores</v>
          </cell>
          <cell r="D572" t="str">
            <v>Gerente de Tienda</v>
          </cell>
          <cell r="E572">
            <v>41430</v>
          </cell>
          <cell r="F572">
            <v>35000</v>
          </cell>
          <cell r="G572" t="str">
            <v>TIENDA SUPERSTORE CEIBA</v>
          </cell>
        </row>
        <row r="572">
          <cell r="J572">
            <v>27693</v>
          </cell>
          <cell r="K572" t="str">
            <v>CEIBA-ADMINISTRACION</v>
          </cell>
          <cell r="L572" t="str">
            <v>M</v>
          </cell>
          <cell r="M572" t="str">
            <v>Res El Manantial, 2da Etapa, Bl I, Casa 41   Tegucigalpa</v>
          </cell>
          <cell r="N572" t="str">
            <v>0801-1975-22316</v>
          </cell>
          <cell r="O572" t="str">
            <v>9929-5644</v>
          </cell>
        </row>
        <row r="572">
          <cell r="Q572" t="str">
            <v>200-06-09</v>
          </cell>
          <cell r="R572">
            <v>2002</v>
          </cell>
          <cell r="S572">
            <v>10</v>
          </cell>
        </row>
        <row r="573">
          <cell r="B573">
            <v>2811</v>
          </cell>
          <cell r="C573" t="str">
            <v>Jhony Alexander Garcia Zepeda</v>
          </cell>
          <cell r="D573" t="str">
            <v>Surtidor</v>
          </cell>
          <cell r="E573">
            <v>41547</v>
          </cell>
          <cell r="F573">
            <v>8646.5</v>
          </cell>
          <cell r="G573" t="str">
            <v>DESPACHO CD</v>
          </cell>
          <cell r="H573" t="str">
            <v>Selvin Ramos  Ramos</v>
          </cell>
        </row>
        <row r="573">
          <cell r="J573">
            <v>34309</v>
          </cell>
          <cell r="K573" t="str">
            <v>SAN PEDRO SULA-SEMANAL SAN FERNANDO</v>
          </cell>
          <cell r="L573" t="str">
            <v>M</v>
          </cell>
          <cell r="M573" t="str">
            <v>Barrio Morazan, 10 avenida, casa # 801 7 y 8 7 y 8 San Pedro Sula, N.E.</v>
          </cell>
          <cell r="N573" t="str">
            <v>0501-1994-05004</v>
          </cell>
        </row>
        <row r="573">
          <cell r="Q573" t="str">
            <v>300-05-23</v>
          </cell>
          <cell r="R573">
            <v>2004</v>
          </cell>
          <cell r="S573">
            <v>12</v>
          </cell>
        </row>
        <row r="574">
          <cell r="B574">
            <v>2815</v>
          </cell>
          <cell r="C574" t="str">
            <v>Meliza Gisell Turcios Guerrero</v>
          </cell>
          <cell r="D574">
            <v>0</v>
          </cell>
          <cell r="E574">
            <v>41456</v>
          </cell>
        </row>
        <row r="574">
          <cell r="J574">
            <v>1</v>
          </cell>
          <cell r="K574" t="str">
            <v>CONSULTORES EXTERNOS</v>
          </cell>
        </row>
        <row r="574">
          <cell r="N574" t="str">
            <v>0501-1986-01335</v>
          </cell>
        </row>
        <row r="574">
          <cell r="R574">
            <v>2005</v>
          </cell>
          <cell r="S574">
            <v>1</v>
          </cell>
        </row>
        <row r="575">
          <cell r="B575">
            <v>2834</v>
          </cell>
          <cell r="C575" t="str">
            <v>Jose  Manuel Enamorado Paz</v>
          </cell>
          <cell r="D575" t="str">
            <v>Empacador</v>
          </cell>
          <cell r="E575">
            <v>41460</v>
          </cell>
          <cell r="F575">
            <v>8646.5</v>
          </cell>
          <cell r="G575" t="str">
            <v>PUNTOS DE VENTA</v>
          </cell>
          <cell r="H575" t="str">
            <v>Karen Nohelia Romero  Aquino</v>
          </cell>
        </row>
        <row r="575">
          <cell r="J575">
            <v>34367</v>
          </cell>
          <cell r="K575" t="str">
            <v>SAN PEDRO SULA-SEMANAL SAN FERNANDO</v>
          </cell>
          <cell r="L575" t="str">
            <v>M</v>
          </cell>
          <cell r="M575" t="str">
            <v>Barrio Morazan, 10 avenida casa # 510 5 y 6 5 y 6 San Pedro Sula, N.E.</v>
          </cell>
          <cell r="N575" t="str">
            <v>0501-1994-01875</v>
          </cell>
          <cell r="O575" t="str">
            <v>9863-8796</v>
          </cell>
        </row>
        <row r="575">
          <cell r="Q575" t="str">
            <v>200-01-13</v>
          </cell>
          <cell r="R575">
            <v>2006</v>
          </cell>
          <cell r="S575">
            <v>2</v>
          </cell>
        </row>
        <row r="576">
          <cell r="B576">
            <v>2844</v>
          </cell>
          <cell r="C576" t="str">
            <v>Jose Angel Spilsbury Perez</v>
          </cell>
          <cell r="D576" t="str">
            <v>Auditor Junior</v>
          </cell>
          <cell r="E576">
            <v>41470</v>
          </cell>
          <cell r="F576">
            <v>20150</v>
          </cell>
          <cell r="G576" t="str">
            <v>AUDITORIA</v>
          </cell>
        </row>
        <row r="576">
          <cell r="J576">
            <v>31938</v>
          </cell>
          <cell r="K576" t="str">
            <v>SAN PEDRO SULA-ADMINISTRACION</v>
          </cell>
          <cell r="L576" t="str">
            <v>M</v>
          </cell>
          <cell r="M576" t="str">
            <v>Col. Villas del Sol casa # 9 A   </v>
          </cell>
          <cell r="N576" t="str">
            <v>1626-1987-00307</v>
          </cell>
          <cell r="O576" t="str">
            <v>9937-4321</v>
          </cell>
        </row>
        <row r="576">
          <cell r="Q576" t="str">
            <v>100-01-03</v>
          </cell>
          <cell r="R576">
            <v>2013</v>
          </cell>
          <cell r="S576">
            <v>6</v>
          </cell>
        </row>
        <row r="577">
          <cell r="B577">
            <v>2846</v>
          </cell>
          <cell r="C577" t="str">
            <v>Ever Alejandro Ponce Hernandez</v>
          </cell>
          <cell r="D577" t="str">
            <v>Motorista de Ejecutivo</v>
          </cell>
          <cell r="E577">
            <v>41470</v>
          </cell>
          <cell r="F577">
            <v>14000</v>
          </cell>
          <cell r="G577" t="str">
            <v>SEGURIDAD EJECUTIVOS</v>
          </cell>
          <cell r="H577" t="str">
            <v>Celan Rodriguez  Sanchez</v>
          </cell>
        </row>
        <row r="577">
          <cell r="J577">
            <v>33453</v>
          </cell>
          <cell r="K577" t="str">
            <v>SAN PEDRO SULA-ADMINISTRACION</v>
          </cell>
          <cell r="L577" t="str">
            <v>M</v>
          </cell>
          <cell r="M577" t="str">
            <v>Col. Villaflorencia poste 20 casa # 814 casa color melon,   San Pedro Sula, N.E.</v>
          </cell>
          <cell r="N577" t="str">
            <v>0417-1991-00134</v>
          </cell>
          <cell r="O577" t="str">
            <v>9864-8542</v>
          </cell>
        </row>
        <row r="577">
          <cell r="Q577" t="str">
            <v>100-01-05</v>
          </cell>
          <cell r="R577">
            <v>2024</v>
          </cell>
          <cell r="S577">
            <v>8</v>
          </cell>
        </row>
        <row r="578">
          <cell r="B578">
            <v>2849</v>
          </cell>
          <cell r="C578" t="str">
            <v>Julio Obelgryn Pacheco Casanova</v>
          </cell>
          <cell r="D578" t="str">
            <v>Diseñador Grafíco</v>
          </cell>
          <cell r="E578">
            <v>41471</v>
          </cell>
          <cell r="F578">
            <v>19080</v>
          </cell>
          <cell r="G578" t="str">
            <v>MERCADEO</v>
          </cell>
          <cell r="H578" t="str">
            <v>Belinda Carolina Bonilla  Martínez</v>
          </cell>
        </row>
        <row r="578">
          <cell r="J578">
            <v>26630</v>
          </cell>
          <cell r="K578" t="str">
            <v>SAN PEDRO SULA-ADMINISTRACION</v>
          </cell>
          <cell r="L578" t="str">
            <v>M</v>
          </cell>
          <cell r="M578" t="str">
            <v>Col. Villa Eugenia   </v>
          </cell>
          <cell r="N578" t="str">
            <v>0801-1972-06740</v>
          </cell>
          <cell r="O578" t="str">
            <v>9842-0348</v>
          </cell>
        </row>
        <row r="578">
          <cell r="Q578" t="str">
            <v>200-01-02</v>
          </cell>
          <cell r="R578">
            <v>2031</v>
          </cell>
          <cell r="S578">
            <v>11</v>
          </cell>
        </row>
        <row r="579">
          <cell r="B579">
            <v>2851</v>
          </cell>
          <cell r="C579" t="str">
            <v>Hector Alfredo  Laureano Lopez</v>
          </cell>
          <cell r="D579" t="str">
            <v>Empacador</v>
          </cell>
          <cell r="E579">
            <v>41474</v>
          </cell>
          <cell r="F579">
            <v>8646.5</v>
          </cell>
          <cell r="G579" t="str">
            <v>PUNTOS DE VENTA</v>
          </cell>
          <cell r="H579" t="str">
            <v>Karen Nohelia Romero  Aquino</v>
          </cell>
        </row>
        <row r="579">
          <cell r="J579">
            <v>34450</v>
          </cell>
          <cell r="K579" t="str">
            <v>SAN PEDRO SULA-SEMANAL SAN FERNANDO</v>
          </cell>
          <cell r="L579" t="str">
            <v>M</v>
          </cell>
          <cell r="M579" t="str">
            <v>Col. Celeo Gonzales  1 ave. casa # 5 bloque F-1   </v>
          </cell>
          <cell r="N579" t="str">
            <v>0512-1994-01253</v>
          </cell>
          <cell r="O579" t="str">
            <v>9764-1510</v>
          </cell>
        </row>
        <row r="579">
          <cell r="Q579" t="str">
            <v>200-01-13</v>
          </cell>
          <cell r="R579">
            <v>2035</v>
          </cell>
          <cell r="S579">
            <v>4</v>
          </cell>
        </row>
        <row r="580">
          <cell r="B580">
            <v>2855</v>
          </cell>
          <cell r="C580" t="str">
            <v>Issis Greisela Palma Amador</v>
          </cell>
          <cell r="D580" t="str">
            <v>Cajera</v>
          </cell>
          <cell r="E580">
            <v>41477</v>
          </cell>
          <cell r="F580">
            <v>9000</v>
          </cell>
          <cell r="G580" t="str">
            <v>PUNTOS DE VENTA</v>
          </cell>
          <cell r="H580" t="str">
            <v>Karen Nohelia Romero  Aquino</v>
          </cell>
        </row>
        <row r="580">
          <cell r="J580">
            <v>33100</v>
          </cell>
          <cell r="K580" t="str">
            <v>SAN PEDRO SULA-SEMANAL SAN FERNANDO</v>
          </cell>
          <cell r="L580" t="str">
            <v>F</v>
          </cell>
          <cell r="M580" t="str">
            <v>Col. San Francisco Lopez tres cuadras a mano derecha   San Pedro Sula, N.E.</v>
          </cell>
          <cell r="N580" t="str">
            <v>0806-1990-00425</v>
          </cell>
          <cell r="O580" t="str">
            <v>9995-5351</v>
          </cell>
        </row>
        <row r="580">
          <cell r="Q580" t="str">
            <v>200-01-13</v>
          </cell>
          <cell r="R580">
            <v>2052</v>
          </cell>
          <cell r="S580">
            <v>8</v>
          </cell>
        </row>
        <row r="581">
          <cell r="B581">
            <v>2856</v>
          </cell>
          <cell r="C581" t="str">
            <v>Jose Porfirio   Perdomo Alvarez</v>
          </cell>
          <cell r="D581" t="str">
            <v>Vendedor Junior</v>
          </cell>
          <cell r="E581">
            <v>41477</v>
          </cell>
          <cell r="F581">
            <v>233.35</v>
          </cell>
          <cell r="G581" t="str">
            <v>ELECTRO</v>
          </cell>
          <cell r="H581" t="str">
            <v>Aixa Alessandra Rivera Castillo</v>
          </cell>
        </row>
        <row r="581">
          <cell r="J581">
            <v>31549</v>
          </cell>
          <cell r="K581" t="str">
            <v>TEGUCIGALPA METROMALL-COMISIONES SEMANAL</v>
          </cell>
          <cell r="L581" t="str">
            <v>M</v>
          </cell>
          <cell r="M581" t="str">
            <v>Col Popular, Casa 1509 Principal Principal Tegucigalpa</v>
          </cell>
          <cell r="N581" t="str">
            <v>1202-1986-00073</v>
          </cell>
          <cell r="O581" t="str">
            <v>3384-3480</v>
          </cell>
        </row>
        <row r="581">
          <cell r="Q581" t="str">
            <v>200-03-11</v>
          </cell>
          <cell r="R581">
            <v>2054</v>
          </cell>
          <cell r="S581">
            <v>5</v>
          </cell>
        </row>
        <row r="582">
          <cell r="B582">
            <v>2857</v>
          </cell>
          <cell r="C582" t="str">
            <v>Jarol Otoniel Corrales Sanchez</v>
          </cell>
          <cell r="D582" t="str">
            <v>Vendedor Junior</v>
          </cell>
          <cell r="E582">
            <v>41477</v>
          </cell>
          <cell r="F582">
            <v>200</v>
          </cell>
          <cell r="G582" t="str">
            <v>ELECTRO</v>
          </cell>
          <cell r="H582" t="str">
            <v>Aixa Alessandra Rivera Castillo</v>
          </cell>
        </row>
        <row r="582">
          <cell r="J582">
            <v>31360</v>
          </cell>
          <cell r="K582" t="str">
            <v>TEGUCIGALPA METROMALL-COMISIONES SEMANAL</v>
          </cell>
          <cell r="L582" t="str">
            <v>M</v>
          </cell>
          <cell r="M582" t="str">
            <v>Col Cerro Grande, Zona 2, Bloque 53A, C-3   Tegucigalpa</v>
          </cell>
          <cell r="N582" t="str">
            <v>0801-1986-02928</v>
          </cell>
          <cell r="O582" t="str">
            <v>3373-9656</v>
          </cell>
        </row>
        <row r="582">
          <cell r="Q582" t="str">
            <v>200-03-11</v>
          </cell>
          <cell r="R582">
            <v>2057</v>
          </cell>
          <cell r="S582">
            <v>11</v>
          </cell>
        </row>
        <row r="583">
          <cell r="B583">
            <v>2859</v>
          </cell>
          <cell r="C583" t="str">
            <v>Aixa Alessandra Rivera Castillo</v>
          </cell>
          <cell r="D583" t="str">
            <v>Jefe de Division Electro</v>
          </cell>
          <cell r="E583">
            <v>41478</v>
          </cell>
          <cell r="F583">
            <v>18700</v>
          </cell>
          <cell r="G583" t="str">
            <v>ELECTRO</v>
          </cell>
          <cell r="H583" t="str">
            <v>Ingrid Lorena Carranza  Oliva</v>
          </cell>
        </row>
        <row r="583">
          <cell r="J583">
            <v>30631</v>
          </cell>
          <cell r="K583" t="str">
            <v>TEGUCIGALPA MIRAFLORES -ADMINISTRACION</v>
          </cell>
          <cell r="L583" t="str">
            <v>F</v>
          </cell>
          <cell r="M583" t="str">
            <v>Col Los Angeles, villa santa Isabel, Casa 3   Tegucigalpa</v>
          </cell>
          <cell r="N583" t="str">
            <v>0801-1983-13834</v>
          </cell>
          <cell r="O583" t="str">
            <v>8835-6107</v>
          </cell>
        </row>
        <row r="583">
          <cell r="Q583" t="str">
            <v>200-03-11</v>
          </cell>
          <cell r="R583">
            <v>2084</v>
          </cell>
          <cell r="S583">
            <v>11</v>
          </cell>
        </row>
        <row r="584">
          <cell r="B584">
            <v>2860</v>
          </cell>
          <cell r="C584" t="str">
            <v>Alexandra Zobeyda Aleman Sierra</v>
          </cell>
          <cell r="D584" t="str">
            <v>Jefe Regional de Recursos Humanos</v>
          </cell>
          <cell r="E584">
            <v>41480</v>
          </cell>
          <cell r="F584">
            <v>37200</v>
          </cell>
          <cell r="G584" t="str">
            <v>RECURSOS HUMANOS</v>
          </cell>
          <cell r="H584" t="str">
            <v>Luis Alejandro Caballero  Molina</v>
          </cell>
        </row>
        <row r="584">
          <cell r="J584">
            <v>29555</v>
          </cell>
          <cell r="K584" t="str">
            <v>TEGUCIGALPA MIRAFLORES -ADMINISTRACION</v>
          </cell>
          <cell r="L584" t="str">
            <v>F</v>
          </cell>
          <cell r="M584" t="str">
            <v>Col 3 caminos, Bloque D, Casa 46 1ra 1ra Tegucigalpa</v>
          </cell>
          <cell r="N584" t="str">
            <v>0801-1981-00033</v>
          </cell>
          <cell r="O584" t="str">
            <v>9503-4120</v>
          </cell>
        </row>
        <row r="584">
          <cell r="Q584" t="str">
            <v>300-02-05</v>
          </cell>
          <cell r="R584">
            <v>2095</v>
          </cell>
          <cell r="S584">
            <v>11</v>
          </cell>
        </row>
        <row r="585">
          <cell r="B585">
            <v>2861</v>
          </cell>
          <cell r="C585" t="str">
            <v>Luis Ramon Barrera</v>
          </cell>
          <cell r="D585" t="str">
            <v>Motorista de Patrulla</v>
          </cell>
          <cell r="E585">
            <v>41479</v>
          </cell>
          <cell r="F585">
            <v>8646.5</v>
          </cell>
          <cell r="G585" t="str">
            <v>SEGURIDAD MIRAFLORES</v>
          </cell>
          <cell r="H585" t="str">
            <v>Jorge Humberto Pino  Archaga</v>
          </cell>
        </row>
        <row r="585">
          <cell r="J585">
            <v>31758</v>
          </cell>
          <cell r="K585" t="str">
            <v>TEGUCIGALPA MIRAFLORES-SEMANAL</v>
          </cell>
          <cell r="L585" t="str">
            <v>M</v>
          </cell>
          <cell r="M585" t="str">
            <v>Col 3 de Mayo, 2 cuadras posta policial   Tegucigalpa</v>
          </cell>
          <cell r="N585" t="str">
            <v>0615-1986-00856</v>
          </cell>
          <cell r="O585" t="str">
            <v>9514-4662</v>
          </cell>
        </row>
        <row r="585">
          <cell r="Q585" t="str">
            <v>100-02-01</v>
          </cell>
          <cell r="R585">
            <v>2100</v>
          </cell>
          <cell r="S585">
            <v>12</v>
          </cell>
        </row>
        <row r="586">
          <cell r="B586">
            <v>2863</v>
          </cell>
          <cell r="C586" t="str">
            <v>Darwin Noel Ochoa Rodriguez</v>
          </cell>
          <cell r="D586" t="str">
            <v>Auxiliar de Logística</v>
          </cell>
          <cell r="E586">
            <v>41484</v>
          </cell>
          <cell r="F586">
            <v>8646.5</v>
          </cell>
          <cell r="G586" t="str">
            <v>INVENTARIOS MIRAFLORES</v>
          </cell>
          <cell r="H586" t="str">
            <v>Melvin Eliodoro Hernandez</v>
          </cell>
        </row>
        <row r="586">
          <cell r="J586">
            <v>31589</v>
          </cell>
          <cell r="K586" t="str">
            <v>TEGUCIGALPA MIRAFLORES-SEMANAL</v>
          </cell>
          <cell r="L586" t="str">
            <v>M</v>
          </cell>
          <cell r="M586" t="str">
            <v>Col Kenedy, Bl 6, Casa 3811, 4ta Entrada   Tegucigalpa</v>
          </cell>
          <cell r="N586" t="str">
            <v>0801-1986-11293</v>
          </cell>
          <cell r="O586" t="str">
            <v>9646-0853</v>
          </cell>
        </row>
        <row r="586">
          <cell r="Q586" t="str">
            <v>300-02-11</v>
          </cell>
          <cell r="R586">
            <v>2108</v>
          </cell>
          <cell r="S586">
            <v>6</v>
          </cell>
        </row>
        <row r="587">
          <cell r="B587">
            <v>2869</v>
          </cell>
          <cell r="C587" t="str">
            <v>Romel  Antonio Antunez Flores</v>
          </cell>
          <cell r="D587" t="str">
            <v>Motorista de Ejecutivo</v>
          </cell>
          <cell r="E587">
            <v>41487</v>
          </cell>
          <cell r="F587">
            <v>16600</v>
          </cell>
          <cell r="G587" t="str">
            <v>SEGURIDAD EJECUTIVOS</v>
          </cell>
          <cell r="H587" t="str">
            <v>Celan Rodriguez  Sanchez</v>
          </cell>
        </row>
        <row r="587">
          <cell r="J587">
            <v>26889</v>
          </cell>
          <cell r="K587" t="str">
            <v>SAN PEDRO SULA-ADMINISTRACION</v>
          </cell>
          <cell r="L587" t="str">
            <v>M</v>
          </cell>
          <cell r="M587" t="str">
            <v>Col. Satelite, casa #33, bloque #43   </v>
          </cell>
          <cell r="N587" t="str">
            <v>1519-1973-00218</v>
          </cell>
          <cell r="O587" t="str">
            <v>3392-0550</v>
          </cell>
        </row>
        <row r="587">
          <cell r="Q587" t="str">
            <v>100-01-05</v>
          </cell>
          <cell r="R587">
            <v>2109</v>
          </cell>
          <cell r="S587">
            <v>8</v>
          </cell>
        </row>
        <row r="588">
          <cell r="B588">
            <v>2870</v>
          </cell>
          <cell r="C588" t="str">
            <v>Reyes Noe Cabrera Banegas</v>
          </cell>
          <cell r="D588" t="str">
            <v>Oficial de Seguridad</v>
          </cell>
          <cell r="E588">
            <v>41493</v>
          </cell>
          <cell r="F588">
            <v>8646.5</v>
          </cell>
          <cell r="G588" t="str">
            <v>SEGURIDAD CENTRO DISTRIBUCION</v>
          </cell>
          <cell r="H588" t="str">
            <v>Celan Rodriguez  Sanchez</v>
          </cell>
        </row>
        <row r="588">
          <cell r="J588">
            <v>32879</v>
          </cell>
          <cell r="K588" t="str">
            <v>SAN PEDRO SULA-SEMANAL SAN FERNANDO</v>
          </cell>
          <cell r="L588" t="str">
            <v>M</v>
          </cell>
          <cell r="M588" t="str">
            <v>Col. Sandoval casa # 16   </v>
          </cell>
          <cell r="N588" t="str">
            <v>1801-1990-00669</v>
          </cell>
          <cell r="O588" t="str">
            <v>96769045</v>
          </cell>
        </row>
        <row r="588">
          <cell r="Q588" t="str">
            <v>100-05-01</v>
          </cell>
          <cell r="R588">
            <v>2120</v>
          </cell>
          <cell r="S588">
            <v>1</v>
          </cell>
        </row>
        <row r="589">
          <cell r="B589">
            <v>2871</v>
          </cell>
          <cell r="C589" t="str">
            <v>Jonathan  Andres Avila Garcia</v>
          </cell>
          <cell r="D589" t="str">
            <v>Vendedor Tienda</v>
          </cell>
          <cell r="E589">
            <v>41493</v>
          </cell>
          <cell r="F589">
            <v>233.45</v>
          </cell>
          <cell r="G589" t="str">
            <v>ELECTRO</v>
          </cell>
          <cell r="H589" t="str">
            <v>Ranses Ramon Sierra Andino</v>
          </cell>
        </row>
        <row r="589">
          <cell r="J589">
            <v>33785</v>
          </cell>
          <cell r="K589" t="str">
            <v>TEGUCIGALPA MIRAFLORES-COMISIONES SEMANAL</v>
          </cell>
          <cell r="L589" t="str">
            <v>M</v>
          </cell>
          <cell r="M589" t="str">
            <v>Col Flor del Campo, Ave San Luis Principal Principal Tegucigalpa</v>
          </cell>
          <cell r="N589" t="str">
            <v>0801-1992-13550</v>
          </cell>
          <cell r="O589" t="str">
            <v>9781-9498</v>
          </cell>
        </row>
        <row r="589">
          <cell r="Q589" t="str">
            <v>200-02-11</v>
          </cell>
          <cell r="R589">
            <v>2129</v>
          </cell>
          <cell r="S589">
            <v>6</v>
          </cell>
        </row>
        <row r="590">
          <cell r="B590">
            <v>2872</v>
          </cell>
          <cell r="C590" t="str">
            <v>David  Javier Montoya Aguilera</v>
          </cell>
          <cell r="D590" t="str">
            <v>Auxiliar de Sala Hogar</v>
          </cell>
          <cell r="E590">
            <v>41493</v>
          </cell>
          <cell r="F590">
            <v>8646.5</v>
          </cell>
          <cell r="G590" t="str">
            <v>HOGAR</v>
          </cell>
          <cell r="H590" t="str">
            <v>Eder Alberto  Escalante  Lopez</v>
          </cell>
        </row>
        <row r="590">
          <cell r="J590">
            <v>34332</v>
          </cell>
          <cell r="K590" t="str">
            <v>TEGUCIGALPA METROMALL-SEMANAL</v>
          </cell>
          <cell r="L590" t="str">
            <v>M</v>
          </cell>
          <cell r="M590" t="str">
            <v>Col El Pedregalito No. 2, Cont Larach y cia   Tegucigalpa</v>
          </cell>
          <cell r="N590" t="str">
            <v>0825-1994-00191</v>
          </cell>
          <cell r="O590" t="str">
            <v>9855-3591</v>
          </cell>
        </row>
        <row r="590">
          <cell r="Q590" t="str">
            <v>200-03-10</v>
          </cell>
          <cell r="R590">
            <v>2138</v>
          </cell>
          <cell r="S590">
            <v>12</v>
          </cell>
        </row>
        <row r="591">
          <cell r="B591">
            <v>2883</v>
          </cell>
          <cell r="C591" t="str">
            <v>Juan  Jose Valeriano Zavala</v>
          </cell>
          <cell r="D591" t="str">
            <v>Supervisor de Seguridad</v>
          </cell>
          <cell r="E591">
            <v>41506</v>
          </cell>
          <cell r="F591">
            <v>14000</v>
          </cell>
          <cell r="G591" t="str">
            <v>SEGURIDAD</v>
          </cell>
          <cell r="H591" t="str">
            <v>Celan Rodriguez  Sanchez</v>
          </cell>
        </row>
        <row r="591">
          <cell r="J591">
            <v>29545</v>
          </cell>
          <cell r="K591" t="str">
            <v>CEIBA-ADMINISTRACION</v>
          </cell>
          <cell r="L591" t="str">
            <v>M</v>
          </cell>
          <cell r="M591" t="str">
            <v>Barrio Sierra Pina, 1 calle, 2da avenida   </v>
          </cell>
          <cell r="N591" t="str">
            <v>0801-1980-16977</v>
          </cell>
          <cell r="O591" t="str">
            <v>9518-2028</v>
          </cell>
        </row>
        <row r="591">
          <cell r="Q591" t="str">
            <v>100-01-04</v>
          </cell>
          <cell r="R591">
            <v>2153</v>
          </cell>
          <cell r="S591">
            <v>11</v>
          </cell>
        </row>
        <row r="592">
          <cell r="B592">
            <v>2909</v>
          </cell>
          <cell r="C592" t="str">
            <v>Elia Carolina Guerrero Sanchez</v>
          </cell>
          <cell r="D592" t="str">
            <v>Auxiliar de Resurtido</v>
          </cell>
          <cell r="E592">
            <v>41520</v>
          </cell>
          <cell r="F592">
            <v>8646.5</v>
          </cell>
          <cell r="G592" t="str">
            <v>TIENDA SUPERSTORE MIRAFLORES</v>
          </cell>
          <cell r="H592" t="str">
            <v>Claudia  Dionella  Cruz  Ramos</v>
          </cell>
        </row>
        <row r="592">
          <cell r="J592">
            <v>32432</v>
          </cell>
          <cell r="K592" t="str">
            <v>TEGUCIGALPA MIRAFLORES-SEMANAL</v>
          </cell>
          <cell r="L592" t="str">
            <v>F</v>
          </cell>
          <cell r="M592" t="str">
            <v>Colo Hato de enmedio, Sector 10   Tegucigalpa</v>
          </cell>
          <cell r="N592" t="str">
            <v>0304-1988-00280</v>
          </cell>
          <cell r="O592" t="str">
            <v>9976-2517</v>
          </cell>
        </row>
        <row r="592">
          <cell r="Q592" t="str">
            <v>200-02-09</v>
          </cell>
          <cell r="R592">
            <v>2155</v>
          </cell>
          <cell r="S592">
            <v>10</v>
          </cell>
        </row>
        <row r="593">
          <cell r="B593">
            <v>2918</v>
          </cell>
          <cell r="C593" t="str">
            <v>Tania  Griselda  Villanueva  Galdamez</v>
          </cell>
          <cell r="D593" t="str">
            <v>Jefe de Division Hogar</v>
          </cell>
          <cell r="E593">
            <v>41523</v>
          </cell>
          <cell r="F593">
            <v>17700</v>
          </cell>
          <cell r="G593" t="str">
            <v>HOGAR</v>
          </cell>
          <cell r="H593" t="str">
            <v>Juan Omar Nuñez  Flores</v>
          </cell>
        </row>
        <row r="593">
          <cell r="J593">
            <v>29391</v>
          </cell>
          <cell r="K593" t="str">
            <v>CEIBA-ADMINISTRACION</v>
          </cell>
          <cell r="L593" t="str">
            <v>F</v>
          </cell>
          <cell r="M593" t="str">
            <v>Col. La Ponce Tercera Etapa, Casa #24   </v>
          </cell>
          <cell r="N593" t="str">
            <v>0318-1980-01115</v>
          </cell>
          <cell r="O593" t="str">
            <v>3190-6569</v>
          </cell>
        </row>
        <row r="593">
          <cell r="Q593" t="str">
            <v>200-06-10</v>
          </cell>
          <cell r="R593">
            <v>2163</v>
          </cell>
          <cell r="S593">
            <v>6</v>
          </cell>
        </row>
        <row r="594">
          <cell r="B594">
            <v>2923</v>
          </cell>
          <cell r="C594" t="str">
            <v>Wendy  Gisselle Graugnard Sabillón</v>
          </cell>
          <cell r="D594" t="str">
            <v>Jefe de Division Moda y Deportes</v>
          </cell>
          <cell r="E594">
            <v>41523</v>
          </cell>
          <cell r="F594">
            <v>17700</v>
          </cell>
          <cell r="G594" t="str">
            <v>MODA Y DEPORTES</v>
          </cell>
          <cell r="H594" t="str">
            <v>Juan Omar Nuñez  Flores</v>
          </cell>
        </row>
        <row r="594">
          <cell r="J594">
            <v>32619</v>
          </cell>
          <cell r="K594" t="str">
            <v>CEIBA-ADMINISTRACION</v>
          </cell>
          <cell r="L594" t="str">
            <v>F</v>
          </cell>
          <cell r="M594" t="str">
            <v>Barrio La Isla casa #36, ave. Paz Barahona 8 8 </v>
          </cell>
          <cell r="N594" t="str">
            <v>0101-1989-02066</v>
          </cell>
          <cell r="O594" t="str">
            <v>3204-7699</v>
          </cell>
        </row>
        <row r="594">
          <cell r="Q594" t="str">
            <v>200-06-12</v>
          </cell>
          <cell r="R594">
            <v>2164</v>
          </cell>
          <cell r="S594">
            <v>4</v>
          </cell>
        </row>
        <row r="595">
          <cell r="B595">
            <v>2925</v>
          </cell>
          <cell r="C595" t="str">
            <v>Luis Miguel Ortega Flores</v>
          </cell>
          <cell r="D595" t="str">
            <v>Auxiliar de Logística</v>
          </cell>
          <cell r="E595">
            <v>41527</v>
          </cell>
          <cell r="F595">
            <v>8646.5</v>
          </cell>
          <cell r="G595" t="str">
            <v>INVENTARIOS MIRAFLORES</v>
          </cell>
          <cell r="H595" t="str">
            <v>Melvin Eliodoro Hernandez</v>
          </cell>
        </row>
        <row r="595">
          <cell r="J595">
            <v>33697</v>
          </cell>
          <cell r="K595" t="str">
            <v>TEGUCIGALPA MIRAFLORES-SEMANAL</v>
          </cell>
          <cell r="L595" t="str">
            <v>M</v>
          </cell>
          <cell r="M595" t="str">
            <v>Col La Sosa, por cancha, casa 12, Bloque C   Tegucigalpa</v>
          </cell>
          <cell r="N595" t="str">
            <v>0817-1992-00127</v>
          </cell>
          <cell r="O595" t="str">
            <v>9926-1670</v>
          </cell>
        </row>
        <row r="595">
          <cell r="Q595" t="str">
            <v>300-02-11</v>
          </cell>
          <cell r="R595">
            <v>2173</v>
          </cell>
          <cell r="S595">
            <v>4</v>
          </cell>
        </row>
        <row r="596">
          <cell r="B596">
            <v>2927</v>
          </cell>
          <cell r="C596" t="str">
            <v>Fernando Antonio Miranda  Perez</v>
          </cell>
          <cell r="D596" t="str">
            <v>Auditor Junior</v>
          </cell>
          <cell r="E596">
            <v>41526</v>
          </cell>
          <cell r="F596">
            <v>17500</v>
          </cell>
          <cell r="G596" t="str">
            <v>AUDITORIA</v>
          </cell>
        </row>
        <row r="596">
          <cell r="J596">
            <v>32461</v>
          </cell>
          <cell r="K596" t="str">
            <v>CEIBA-ADMINISTRACION</v>
          </cell>
          <cell r="L596" t="str">
            <v>M</v>
          </cell>
          <cell r="M596" t="str">
            <v>Bo. La Isla ave. Manuel Bonilla, casa #42 7 7 </v>
          </cell>
          <cell r="N596" t="str">
            <v>0101-1989-00265</v>
          </cell>
          <cell r="O596" t="str">
            <v>9509-5224</v>
          </cell>
        </row>
        <row r="596">
          <cell r="Q596" t="str">
            <v>100-06-03</v>
          </cell>
          <cell r="R596">
            <v>2176</v>
          </cell>
          <cell r="S596">
            <v>11</v>
          </cell>
        </row>
        <row r="597">
          <cell r="B597">
            <v>2928</v>
          </cell>
          <cell r="C597" t="str">
            <v>Rene  Alberto Zamora  Ruiz</v>
          </cell>
          <cell r="D597" t="str">
            <v>Auditor Junior</v>
          </cell>
          <cell r="E597">
            <v>41526</v>
          </cell>
          <cell r="F597">
            <v>17500</v>
          </cell>
          <cell r="G597" t="str">
            <v>AUDITORIA</v>
          </cell>
        </row>
        <row r="597">
          <cell r="J597">
            <v>32882</v>
          </cell>
          <cell r="K597" t="str">
            <v>CEIBA-ADMINISTRACION</v>
          </cell>
          <cell r="L597" t="str">
            <v>M</v>
          </cell>
          <cell r="M597" t="str">
            <v>Barrio La Isla casa #22 2 2 </v>
          </cell>
          <cell r="N597" t="str">
            <v>0101-1990-00549</v>
          </cell>
          <cell r="O597" t="str">
            <v>9842-2986</v>
          </cell>
        </row>
        <row r="597">
          <cell r="Q597" t="str">
            <v>100-06-03</v>
          </cell>
          <cell r="R597">
            <v>2178</v>
          </cell>
          <cell r="S597">
            <v>1</v>
          </cell>
        </row>
        <row r="598">
          <cell r="B598">
            <v>2931</v>
          </cell>
          <cell r="C598" t="str">
            <v>Keila Yanim Tejeda Acosta</v>
          </cell>
          <cell r="D598" t="str">
            <v>Supervisora de Puntos de Venta</v>
          </cell>
          <cell r="E598">
            <v>41523</v>
          </cell>
          <cell r="F598">
            <v>13104.25</v>
          </cell>
          <cell r="G598" t="str">
            <v>PUNTOS DE VENTA</v>
          </cell>
          <cell r="H598" t="str">
            <v>Victor Otoniel Rivera  Lopez</v>
          </cell>
        </row>
        <row r="598">
          <cell r="J598">
            <v>31049</v>
          </cell>
          <cell r="K598" t="str">
            <v>CEIBA-ADMINISTRACION</v>
          </cell>
          <cell r="L598" t="str">
            <v>F</v>
          </cell>
          <cell r="M598" t="str">
            <v>Barrio Alvarado ave. Victor Hugo 19 y 20 19 y 20 </v>
          </cell>
          <cell r="N598" t="str">
            <v>0101-1985-00081</v>
          </cell>
          <cell r="O598" t="str">
            <v>9921-7480</v>
          </cell>
        </row>
        <row r="598">
          <cell r="Q598" t="str">
            <v>200-06-13</v>
          </cell>
          <cell r="R598">
            <v>2183</v>
          </cell>
          <cell r="S598">
            <v>1</v>
          </cell>
        </row>
        <row r="599">
          <cell r="B599">
            <v>2932</v>
          </cell>
          <cell r="C599" t="str">
            <v>Beily  Susana Cordova Hernandez</v>
          </cell>
          <cell r="D599" t="str">
            <v>Vendedor Junior Moda/Deportes</v>
          </cell>
          <cell r="E599">
            <v>41526</v>
          </cell>
          <cell r="F599">
            <v>233.45</v>
          </cell>
          <cell r="G599" t="str">
            <v>MODA Y DEPORTES</v>
          </cell>
          <cell r="H599" t="str">
            <v>Ingrid Johely Hernandez  Orellana</v>
          </cell>
        </row>
        <row r="599">
          <cell r="J599">
            <v>34523</v>
          </cell>
          <cell r="K599" t="str">
            <v>SAN PEDRO SULA SAN FERNANDO-COMISIONES SEMANAL</v>
          </cell>
          <cell r="L599" t="str">
            <v>F</v>
          </cell>
          <cell r="M599" t="str">
            <v>Res. Cerro Verde casa # 19 sector Lopez bloque 6   San Pedro Sula, N.E.</v>
          </cell>
          <cell r="N599" t="str">
            <v>1801-1995-00030</v>
          </cell>
          <cell r="O599" t="str">
            <v>9680-8033</v>
          </cell>
        </row>
        <row r="599">
          <cell r="Q599" t="str">
            <v>200-01-12</v>
          </cell>
          <cell r="R599">
            <v>2184</v>
          </cell>
          <cell r="S599">
            <v>7</v>
          </cell>
        </row>
        <row r="600">
          <cell r="B600">
            <v>2936</v>
          </cell>
          <cell r="C600" t="str">
            <v>Edwin Noel Ordonez Sanchez</v>
          </cell>
          <cell r="D600" t="str">
            <v>Oficial de Seguridad</v>
          </cell>
          <cell r="E600">
            <v>41529</v>
          </cell>
          <cell r="F600">
            <v>8646.5</v>
          </cell>
          <cell r="G600" t="str">
            <v>SEGURIDAD METROMALL</v>
          </cell>
          <cell r="H600" t="str">
            <v>Juan Angel Reyes  Reyes</v>
          </cell>
        </row>
        <row r="600">
          <cell r="J600">
            <v>32864</v>
          </cell>
          <cell r="K600" t="str">
            <v>TEGUCIGALPA METROMALL-SEMANAL</v>
          </cell>
          <cell r="L600" t="str">
            <v>M</v>
          </cell>
          <cell r="M600" t="str">
            <v>Barrio Villadela, Sexta avenida Principal Principal Tegucigalpa</v>
          </cell>
          <cell r="N600" t="str">
            <v>0610-1990-00028</v>
          </cell>
          <cell r="O600" t="str">
            <v>9515-4924</v>
          </cell>
        </row>
        <row r="600">
          <cell r="Q600" t="str">
            <v>100-03-01</v>
          </cell>
          <cell r="R600">
            <v>2188</v>
          </cell>
          <cell r="S600">
            <v>12</v>
          </cell>
        </row>
        <row r="601">
          <cell r="B601">
            <v>2943</v>
          </cell>
          <cell r="C601" t="str">
            <v>Berta Maria Soto Dias</v>
          </cell>
          <cell r="D601" t="str">
            <v>Jefe Servicio al Cliente</v>
          </cell>
          <cell r="E601">
            <v>41534</v>
          </cell>
          <cell r="F601">
            <v>12900</v>
          </cell>
          <cell r="G601" t="str">
            <v>SERVICIO AL CLIENTE</v>
          </cell>
          <cell r="H601" t="str">
            <v>Raul Ernesto Portillo Ordoñez</v>
          </cell>
        </row>
        <row r="601">
          <cell r="J601">
            <v>32843</v>
          </cell>
          <cell r="K601" t="str">
            <v>CEIBA-ADMINISTRACION</v>
          </cell>
          <cell r="L601" t="str">
            <v>F</v>
          </cell>
          <cell r="M601" t="str">
            <v>Barrio Sierra Pina 4 avenida 2 2 La Ceiba</v>
          </cell>
          <cell r="N601" t="str">
            <v>0101-1990-00349</v>
          </cell>
          <cell r="O601" t="str">
            <v>9569-9639</v>
          </cell>
        </row>
        <row r="601">
          <cell r="Q601" t="str">
            <v>300-06-07</v>
          </cell>
          <cell r="R601">
            <v>2193</v>
          </cell>
          <cell r="S601">
            <v>12</v>
          </cell>
        </row>
        <row r="602">
          <cell r="B602">
            <v>2944</v>
          </cell>
          <cell r="C602" t="str">
            <v>Dolores Justiniano Alvarado Corea</v>
          </cell>
          <cell r="D602" t="str">
            <v>Guardia de Patrulla</v>
          </cell>
          <cell r="E602">
            <v>41533</v>
          </cell>
          <cell r="F602">
            <v>8646.5</v>
          </cell>
          <cell r="G602" t="str">
            <v>SEGURIDAD EJECUTIVOS</v>
          </cell>
          <cell r="H602" t="str">
            <v>Celan Rodriguez  Sanchez</v>
          </cell>
        </row>
        <row r="602">
          <cell r="J602">
            <v>30564</v>
          </cell>
          <cell r="K602" t="str">
            <v>SAN PEDRO SULA-SEMANAL SAN FERNANDO</v>
          </cell>
          <cell r="L602" t="str">
            <v>M</v>
          </cell>
          <cell r="M602" t="str">
            <v>Col. Las Colinas , el carmen Principal Principal San Pedro Sula, N.E.</v>
          </cell>
          <cell r="N602" t="str">
            <v>0105-1983-00510</v>
          </cell>
          <cell r="O602" t="str">
            <v>9507-6140</v>
          </cell>
        </row>
        <row r="602">
          <cell r="Q602" t="str">
            <v>100-01-05</v>
          </cell>
          <cell r="R602">
            <v>2194</v>
          </cell>
          <cell r="S602">
            <v>9</v>
          </cell>
        </row>
        <row r="603">
          <cell r="B603">
            <v>2950</v>
          </cell>
          <cell r="C603" t="str">
            <v>Iris Rebeca Rosales Reyes</v>
          </cell>
          <cell r="D603" t="str">
            <v>Cajera</v>
          </cell>
          <cell r="E603">
            <v>41540</v>
          </cell>
          <cell r="F603">
            <v>9000</v>
          </cell>
          <cell r="G603" t="str">
            <v>PUNTOS DE VENTA</v>
          </cell>
          <cell r="H603" t="str">
            <v>Victor Otoniel Rivera  Lopez</v>
          </cell>
        </row>
        <row r="603">
          <cell r="J603">
            <v>34359</v>
          </cell>
          <cell r="K603" t="str">
            <v>CEIBA-SEMANAL</v>
          </cell>
          <cell r="L603" t="str">
            <v>F</v>
          </cell>
          <cell r="M603" t="str">
            <v>Col. Acacias 2 cuadras a la derecha apart. rosados principal principal La Ceiba</v>
          </cell>
          <cell r="N603" t="str">
            <v>0101-1995-00067</v>
          </cell>
          <cell r="O603" t="str">
            <v>9669-8541</v>
          </cell>
        </row>
        <row r="603">
          <cell r="Q603" t="str">
            <v>200-06-13</v>
          </cell>
          <cell r="R603">
            <v>2218</v>
          </cell>
          <cell r="S603">
            <v>1</v>
          </cell>
        </row>
        <row r="604">
          <cell r="B604">
            <v>2951</v>
          </cell>
          <cell r="C604" t="str">
            <v>Cinthia Darlexy  Bardales Zuniga</v>
          </cell>
          <cell r="D604" t="str">
            <v>Cajera</v>
          </cell>
          <cell r="E604">
            <v>41540</v>
          </cell>
          <cell r="F604">
            <v>9000</v>
          </cell>
          <cell r="G604" t="str">
            <v>PUNTOS DE VENTA</v>
          </cell>
          <cell r="H604" t="str">
            <v>Victor Otoniel Rivera  Lopez</v>
          </cell>
        </row>
        <row r="604">
          <cell r="J604">
            <v>33417</v>
          </cell>
          <cell r="K604" t="str">
            <v>CEIBA-SEMANAL</v>
          </cell>
          <cell r="L604" t="str">
            <v>F</v>
          </cell>
          <cell r="M604" t="str">
            <v>Col. Pizaty casa # 1 3ra.  Calle   La Ceiba</v>
          </cell>
          <cell r="N604" t="str">
            <v>0106-1991-00170</v>
          </cell>
          <cell r="O604" t="str">
            <v>3342-4822</v>
          </cell>
        </row>
        <row r="604">
          <cell r="Q604" t="str">
            <v>200-06-13</v>
          </cell>
          <cell r="R604">
            <v>2223</v>
          </cell>
          <cell r="S604">
            <v>6</v>
          </cell>
        </row>
        <row r="605">
          <cell r="B605">
            <v>2955</v>
          </cell>
          <cell r="C605" t="str">
            <v>Iris Johana   Portillo Turcios</v>
          </cell>
          <cell r="D605" t="str">
            <v>Coordinador Tienda Apple</v>
          </cell>
          <cell r="E605">
            <v>41540</v>
          </cell>
          <cell r="F605">
            <v>11000</v>
          </cell>
          <cell r="G605" t="str">
            <v>TIENDA SUPERSTORE CEIBA</v>
          </cell>
          <cell r="H605" t="str">
            <v>Hector Enrique Mercadal Zapata</v>
          </cell>
        </row>
        <row r="605">
          <cell r="J605">
            <v>31819</v>
          </cell>
          <cell r="K605" t="str">
            <v>CEIBA-ADMINISTRACION</v>
          </cell>
          <cell r="L605" t="str">
            <v>F</v>
          </cell>
          <cell r="M605" t="str">
            <v>Barrio La Julia   La Ceiba</v>
          </cell>
          <cell r="N605" t="str">
            <v>0101-1987-00643</v>
          </cell>
          <cell r="O605" t="str">
            <v>3271-3993</v>
          </cell>
        </row>
        <row r="605">
          <cell r="Q605" t="str">
            <v>200-06-09</v>
          </cell>
          <cell r="R605">
            <v>2227</v>
          </cell>
          <cell r="S605">
            <v>2</v>
          </cell>
        </row>
        <row r="606">
          <cell r="B606">
            <v>2957</v>
          </cell>
          <cell r="C606" t="str">
            <v>Karla  Saily  Rodriguez Duran</v>
          </cell>
          <cell r="D606" t="str">
            <v>Auxiliar de Sala Hogar</v>
          </cell>
          <cell r="E606">
            <v>41540</v>
          </cell>
          <cell r="F606">
            <v>8646.5</v>
          </cell>
          <cell r="G606" t="str">
            <v>HOGAR</v>
          </cell>
          <cell r="H606" t="str">
            <v>Tania  Griselda  Villanueva  Galdamez</v>
          </cell>
        </row>
        <row r="606">
          <cell r="J606">
            <v>34732</v>
          </cell>
          <cell r="K606" t="str">
            <v>CEIBA-SEMANAL</v>
          </cell>
          <cell r="L606" t="str">
            <v>F</v>
          </cell>
          <cell r="M606" t="str">
            <v>La acacias casa # 25 1 1 La Ceiba</v>
          </cell>
          <cell r="N606" t="str">
            <v>0101-1995-00631</v>
          </cell>
          <cell r="O606" t="str">
            <v>3186-6511</v>
          </cell>
        </row>
        <row r="606">
          <cell r="Q606" t="str">
            <v>200-06-10</v>
          </cell>
          <cell r="R606">
            <v>2228</v>
          </cell>
          <cell r="S606">
            <v>2</v>
          </cell>
        </row>
        <row r="607">
          <cell r="B607">
            <v>2959</v>
          </cell>
          <cell r="C607" t="str">
            <v>Yury Stephany Meraz Sevilla</v>
          </cell>
          <cell r="D607" t="str">
            <v>Vendedor Junior</v>
          </cell>
          <cell r="E607">
            <v>41540</v>
          </cell>
          <cell r="F607">
            <v>233.33</v>
          </cell>
          <cell r="G607" t="str">
            <v>ELECTRO</v>
          </cell>
          <cell r="H607" t="str">
            <v>Hector Enrique Mercadal Zapata</v>
          </cell>
        </row>
        <row r="607">
          <cell r="J607">
            <v>34679</v>
          </cell>
          <cell r="K607" t="str">
            <v>CEIBA-COMISIONES SEMANAL</v>
          </cell>
          <cell r="L607" t="str">
            <v>F</v>
          </cell>
          <cell r="M607" t="str">
            <v>Barrio La Isla, casa # 2 Principal Principal La Ceiba</v>
          </cell>
          <cell r="N607" t="str">
            <v>0101-1995-00309</v>
          </cell>
          <cell r="O607" t="str">
            <v>3240-2992</v>
          </cell>
        </row>
        <row r="607">
          <cell r="Q607" t="str">
            <v>200-06-11</v>
          </cell>
          <cell r="R607">
            <v>2242</v>
          </cell>
          <cell r="S607">
            <v>12</v>
          </cell>
        </row>
        <row r="608">
          <cell r="B608">
            <v>2960</v>
          </cell>
          <cell r="C608" t="str">
            <v>Jhony Ricardo  Cruz Martinez</v>
          </cell>
          <cell r="D608" t="str">
            <v>Vendedor Junior Moda/Deportes</v>
          </cell>
          <cell r="E608">
            <v>41540</v>
          </cell>
          <cell r="F608">
            <v>233.33</v>
          </cell>
          <cell r="G608" t="str">
            <v>MODA Y DEPORTES</v>
          </cell>
          <cell r="H608" t="str">
            <v>Wendy  Gisselle Graugnard Sabillón</v>
          </cell>
        </row>
        <row r="608">
          <cell r="J608">
            <v>33880</v>
          </cell>
          <cell r="K608" t="str">
            <v>CEIBA-COMISIONES SEMANAL</v>
          </cell>
          <cell r="L608" t="str">
            <v>M</v>
          </cell>
          <cell r="M608" t="str">
            <v>Col. Riviera en pulperia Amy, casa color verde   La Ceiba</v>
          </cell>
          <cell r="N608" t="str">
            <v>0101-1992-03952</v>
          </cell>
          <cell r="O608" t="str">
            <v>9689-7964</v>
          </cell>
        </row>
        <row r="608">
          <cell r="Q608" t="str">
            <v>200-06-12</v>
          </cell>
          <cell r="R608">
            <v>2245</v>
          </cell>
          <cell r="S608">
            <v>10</v>
          </cell>
        </row>
        <row r="609">
          <cell r="B609">
            <v>2964</v>
          </cell>
          <cell r="C609" t="str">
            <v>Maricela  Estefania Castillo Meza</v>
          </cell>
          <cell r="D609" t="str">
            <v>Auxiliar de Resurtido</v>
          </cell>
          <cell r="E609">
            <v>41540</v>
          </cell>
          <cell r="F609">
            <v>8646.5</v>
          </cell>
          <cell r="G609" t="str">
            <v>TIENDA SUPERSTORE MIRAFLORES</v>
          </cell>
          <cell r="H609" t="str">
            <v>Claudia  Dionella  Cruz  Ramos</v>
          </cell>
        </row>
        <row r="609">
          <cell r="J609">
            <v>33627</v>
          </cell>
          <cell r="K609" t="str">
            <v>TEGUCIGALPA MIRAFLORES-SEMANAL</v>
          </cell>
          <cell r="L609" t="str">
            <v>F</v>
          </cell>
          <cell r="M609" t="str">
            <v>Col Villanueva, Sector 6, Bl-1B, Sector 6, C-12   Tegucigalpa</v>
          </cell>
          <cell r="N609" t="str">
            <v>0801-1992-16925</v>
          </cell>
          <cell r="O609" t="str">
            <v>9472-9273</v>
          </cell>
        </row>
        <row r="609">
          <cell r="Q609" t="str">
            <v>200-02-09</v>
          </cell>
          <cell r="R609">
            <v>2275</v>
          </cell>
          <cell r="S609">
            <v>1</v>
          </cell>
        </row>
        <row r="610">
          <cell r="B610">
            <v>2967</v>
          </cell>
          <cell r="C610" t="str">
            <v>Rafaihin Recarte Rosa</v>
          </cell>
          <cell r="D610" t="str">
            <v>Vendedor Junior</v>
          </cell>
          <cell r="E610">
            <v>41540</v>
          </cell>
          <cell r="F610">
            <v>233.33</v>
          </cell>
          <cell r="G610" t="str">
            <v>ELECTRO</v>
          </cell>
          <cell r="H610" t="str">
            <v>Hector Enrique Mercadal Zapata</v>
          </cell>
        </row>
        <row r="610">
          <cell r="J610">
            <v>30917</v>
          </cell>
          <cell r="K610" t="str">
            <v>CEIBA-COMISIONES SEMANAL</v>
          </cell>
          <cell r="L610" t="str">
            <v>M</v>
          </cell>
          <cell r="M610" t="str">
            <v>Barrio Sierra Pina ave. Principal casa  # 5 bloque # 4 3 3 La Ceiba</v>
          </cell>
          <cell r="N610" t="str">
            <v>0801-1984-09760</v>
          </cell>
          <cell r="O610" t="str">
            <v>3173-2512</v>
          </cell>
        </row>
        <row r="610">
          <cell r="Q610" t="str">
            <v>200-06-11</v>
          </cell>
          <cell r="R610">
            <v>2282</v>
          </cell>
          <cell r="S610">
            <v>8</v>
          </cell>
        </row>
        <row r="611">
          <cell r="B611">
            <v>2970</v>
          </cell>
          <cell r="C611" t="str">
            <v>Ingris Gerardina Flores Ramos</v>
          </cell>
          <cell r="D611" t="str">
            <v>Auxiliar de Resurtido</v>
          </cell>
          <cell r="E611">
            <v>41541</v>
          </cell>
          <cell r="F611">
            <v>8646.5</v>
          </cell>
          <cell r="G611" t="str">
            <v>TIENDA SUPERSTORE MIRAFLORES</v>
          </cell>
          <cell r="H611" t="str">
            <v>Claudia  Dionella  Cruz  Ramos</v>
          </cell>
        </row>
        <row r="611">
          <cell r="J611">
            <v>31424</v>
          </cell>
          <cell r="K611" t="str">
            <v>TEGUCIGALPA MIRAFLORES-SEMANAL</v>
          </cell>
          <cell r="L611" t="str">
            <v>F</v>
          </cell>
          <cell r="M611" t="str">
            <v>Col La Travesia, Ave Cerro de Plata, Casa 31   Tegucigalpa</v>
          </cell>
          <cell r="N611" t="str">
            <v>0703-1986-00886</v>
          </cell>
          <cell r="O611" t="str">
            <v>9736-2992</v>
          </cell>
        </row>
        <row r="611">
          <cell r="Q611" t="str">
            <v>200-02-09</v>
          </cell>
          <cell r="R611">
            <v>2286</v>
          </cell>
          <cell r="S611">
            <v>1</v>
          </cell>
        </row>
        <row r="612">
          <cell r="B612">
            <v>2975</v>
          </cell>
          <cell r="C612" t="str">
            <v>Henry Samir  Ramirez Urbina</v>
          </cell>
          <cell r="D612" t="str">
            <v>Vendedor Junior</v>
          </cell>
          <cell r="E612">
            <v>41540</v>
          </cell>
          <cell r="F612">
            <v>233.33</v>
          </cell>
          <cell r="G612" t="str">
            <v>ELECTRO</v>
          </cell>
          <cell r="H612" t="str">
            <v>Hector Enrique Mercadal Zapata</v>
          </cell>
        </row>
        <row r="612">
          <cell r="J612">
            <v>30722</v>
          </cell>
          <cell r="K612" t="str">
            <v>CEIBA-COMISIONES SEMANAL</v>
          </cell>
          <cell r="L612" t="str">
            <v>M</v>
          </cell>
          <cell r="M612" t="str">
            <v>Bo. Danto casa #10 Ultima Ultima </v>
          </cell>
          <cell r="N612" t="str">
            <v>0101-1988-05822</v>
          </cell>
          <cell r="O612" t="str">
            <v>9998-7801</v>
          </cell>
        </row>
        <row r="612">
          <cell r="Q612" t="str">
            <v>200-06-11</v>
          </cell>
          <cell r="R612">
            <v>2316</v>
          </cell>
          <cell r="S612">
            <v>2</v>
          </cell>
        </row>
        <row r="613">
          <cell r="B613">
            <v>2980</v>
          </cell>
          <cell r="C613" t="str">
            <v>Elsa Margot Matute Funes</v>
          </cell>
          <cell r="D613" t="str">
            <v>Lider de Equipo</v>
          </cell>
          <cell r="E613">
            <v>41548</v>
          </cell>
          <cell r="F613">
            <v>9000</v>
          </cell>
          <cell r="G613" t="str">
            <v>HOGAR</v>
          </cell>
          <cell r="H613" t="str">
            <v>Tania  Griselda  Villanueva  Galdamez</v>
          </cell>
        </row>
        <row r="613">
          <cell r="J613">
            <v>33062</v>
          </cell>
          <cell r="K613" t="str">
            <v>CEIBA-SEMANAL</v>
          </cell>
          <cell r="L613" t="str">
            <v>F</v>
          </cell>
          <cell r="M613" t="str">
            <v>Col. El confite, calle principal casa de esquina color amari   La Ceiba</v>
          </cell>
          <cell r="N613" t="str">
            <v>0101-1990-02927</v>
          </cell>
          <cell r="O613" t="str">
            <v>9932-4861</v>
          </cell>
        </row>
        <row r="613">
          <cell r="Q613" t="str">
            <v>200-06-10</v>
          </cell>
          <cell r="R613">
            <v>2317</v>
          </cell>
          <cell r="S613">
            <v>7</v>
          </cell>
        </row>
        <row r="614">
          <cell r="B614">
            <v>2982</v>
          </cell>
          <cell r="C614" t="str">
            <v>Oscar Armando Matute Velasquez</v>
          </cell>
          <cell r="D614" t="str">
            <v>Lider de Equipo</v>
          </cell>
          <cell r="E614">
            <v>41548</v>
          </cell>
          <cell r="F614">
            <v>9000</v>
          </cell>
          <cell r="G614" t="str">
            <v>HOGAR</v>
          </cell>
          <cell r="H614" t="str">
            <v>Tania  Griselda  Villanueva  Galdamez</v>
          </cell>
        </row>
        <row r="614">
          <cell r="J614">
            <v>32775</v>
          </cell>
          <cell r="K614" t="str">
            <v>CEIBA-SEMANAL</v>
          </cell>
          <cell r="L614" t="str">
            <v>M</v>
          </cell>
          <cell r="M614" t="str">
            <v>Col. Miramar calle hondutel 3 cuadras mano derecha   La Ceiba</v>
          </cell>
          <cell r="N614" t="str">
            <v>0101-1989-04930</v>
          </cell>
          <cell r="O614" t="str">
            <v>9782-3874</v>
          </cell>
        </row>
        <row r="614">
          <cell r="Q614" t="str">
            <v>200-06-10</v>
          </cell>
          <cell r="R614">
            <v>2331</v>
          </cell>
          <cell r="S614">
            <v>9</v>
          </cell>
        </row>
        <row r="615">
          <cell r="B615">
            <v>2983</v>
          </cell>
          <cell r="C615" t="str">
            <v>Irene Eloisa Romero Trejo</v>
          </cell>
          <cell r="D615" t="str">
            <v>Auxiliar de Sala Regalos/Paquetes</v>
          </cell>
          <cell r="E615">
            <v>41548</v>
          </cell>
          <cell r="F615">
            <v>8646.5</v>
          </cell>
          <cell r="G615" t="str">
            <v>HOGAR</v>
          </cell>
          <cell r="H615" t="str">
            <v>Tania  Griselda  Villanueva  Galdamez</v>
          </cell>
        </row>
        <row r="615">
          <cell r="J615">
            <v>33550</v>
          </cell>
          <cell r="K615" t="str">
            <v>CEIBA-SEMANAL</v>
          </cell>
          <cell r="L615" t="str">
            <v>F</v>
          </cell>
          <cell r="M615" t="str">
            <v>Col. El porvenir frente a pulperia genesis   La Ceiba</v>
          </cell>
          <cell r="N615" t="str">
            <v>0102-1992-00248</v>
          </cell>
          <cell r="O615" t="str">
            <v>9541-8889</v>
          </cell>
        </row>
        <row r="615">
          <cell r="Q615" t="str">
            <v>200-06-10</v>
          </cell>
          <cell r="R615">
            <v>2339</v>
          </cell>
          <cell r="S615">
            <v>11</v>
          </cell>
        </row>
        <row r="616">
          <cell r="B616">
            <v>2984</v>
          </cell>
          <cell r="C616" t="str">
            <v>Hector Samir Sequeira Machigua</v>
          </cell>
          <cell r="D616" t="str">
            <v>Auxiliar de Sala Hogar</v>
          </cell>
          <cell r="E616">
            <v>41548</v>
          </cell>
          <cell r="F616">
            <v>8646.5</v>
          </cell>
          <cell r="G616" t="str">
            <v>HOGAR</v>
          </cell>
          <cell r="H616" t="str">
            <v>Tania  Griselda  Villanueva  Galdamez</v>
          </cell>
        </row>
        <row r="616">
          <cell r="J616">
            <v>33880</v>
          </cell>
          <cell r="K616" t="str">
            <v>CEIBA-SEMANAL</v>
          </cell>
          <cell r="L616" t="str">
            <v>M</v>
          </cell>
          <cell r="M616" t="str">
            <v>Col. Ramon Leva 3 cuadras arriba de pulperia waldina 10 10 La Ceiba</v>
          </cell>
          <cell r="N616" t="str">
            <v>0101-1992-03881</v>
          </cell>
          <cell r="O616" t="str">
            <v>9854-7701</v>
          </cell>
        </row>
        <row r="616">
          <cell r="Q616" t="str">
            <v>200-06-10</v>
          </cell>
          <cell r="R616">
            <v>2351</v>
          </cell>
          <cell r="S616">
            <v>10</v>
          </cell>
        </row>
        <row r="617">
          <cell r="B617">
            <v>2987</v>
          </cell>
          <cell r="C617" t="str">
            <v>Leda Amalia Montalvan Andino</v>
          </cell>
          <cell r="D617" t="str">
            <v>Lider de Equipo</v>
          </cell>
          <cell r="E617">
            <v>41548</v>
          </cell>
          <cell r="F617">
            <v>9000</v>
          </cell>
          <cell r="G617" t="str">
            <v>HOGAR</v>
          </cell>
          <cell r="H617" t="str">
            <v>Tania  Griselda  Villanueva  Galdamez</v>
          </cell>
        </row>
        <row r="617">
          <cell r="J617">
            <v>32378</v>
          </cell>
          <cell r="K617" t="str">
            <v>CEIBA-SEMANAL</v>
          </cell>
          <cell r="L617" t="str">
            <v>F</v>
          </cell>
          <cell r="M617" t="str">
            <v>Col. Sitramedys Satuye casa # 4 bloque L. 6 6 La Ceiba</v>
          </cell>
          <cell r="N617" t="str">
            <v>0101-1988-03054</v>
          </cell>
          <cell r="O617" t="str">
            <v>9801-8989</v>
          </cell>
        </row>
        <row r="617">
          <cell r="Q617" t="str">
            <v>200-06-10</v>
          </cell>
          <cell r="R617">
            <v>2354</v>
          </cell>
          <cell r="S617">
            <v>8</v>
          </cell>
        </row>
        <row r="618">
          <cell r="B618">
            <v>2988</v>
          </cell>
          <cell r="C618" t="str">
            <v>Leyla Paola Martinez Morel</v>
          </cell>
          <cell r="D618" t="str">
            <v>Auxiliar de Sala Hogar</v>
          </cell>
          <cell r="E618">
            <v>41548</v>
          </cell>
          <cell r="F618">
            <v>8646.5</v>
          </cell>
          <cell r="G618" t="str">
            <v>HOGAR</v>
          </cell>
          <cell r="H618" t="str">
            <v>Tania  Griselda  Villanueva  Galdamez</v>
          </cell>
        </row>
        <row r="618">
          <cell r="J618">
            <v>33143</v>
          </cell>
          <cell r="K618" t="str">
            <v>CEIBA-SEMANAL</v>
          </cell>
          <cell r="L618" t="str">
            <v>F</v>
          </cell>
          <cell r="M618" t="str">
            <v>Col. Melgar # 2 atras de la 2da torre   La Ceiba</v>
          </cell>
          <cell r="N618" t="str">
            <v>0801-1990-19645</v>
          </cell>
          <cell r="O618" t="str">
            <v>9700-8115</v>
          </cell>
        </row>
        <row r="618">
          <cell r="Q618" t="str">
            <v>200-06-10</v>
          </cell>
          <cell r="R618">
            <v>2358</v>
          </cell>
          <cell r="S618">
            <v>9</v>
          </cell>
        </row>
        <row r="619">
          <cell r="B619">
            <v>2989</v>
          </cell>
          <cell r="C619" t="str">
            <v>Ana Iris Vallecillo Hernandez</v>
          </cell>
          <cell r="D619" t="str">
            <v>Auxiliar de Sala Hogar</v>
          </cell>
          <cell r="E619">
            <v>41548</v>
          </cell>
          <cell r="F619">
            <v>8646.5</v>
          </cell>
          <cell r="G619" t="str">
            <v>HOGAR</v>
          </cell>
          <cell r="H619" t="str">
            <v>Tania  Griselda  Villanueva  Galdamez</v>
          </cell>
        </row>
        <row r="619">
          <cell r="J619">
            <v>34372</v>
          </cell>
          <cell r="K619" t="str">
            <v>CEIBA-SEMANAL</v>
          </cell>
          <cell r="L619" t="str">
            <v>F</v>
          </cell>
          <cell r="M619" t="str">
            <v>Col. Miramar casa # 3 bloque 11 11 11 La Ceiba</v>
          </cell>
          <cell r="N619" t="str">
            <v>1807-1994-00545</v>
          </cell>
          <cell r="O619" t="str">
            <v>9796-4437</v>
          </cell>
        </row>
        <row r="619">
          <cell r="Q619" t="str">
            <v>200-06-10</v>
          </cell>
          <cell r="R619">
            <v>2367</v>
          </cell>
          <cell r="S619">
            <v>2</v>
          </cell>
        </row>
        <row r="620">
          <cell r="B620">
            <v>2992</v>
          </cell>
          <cell r="C620" t="str">
            <v>Diana Gisela Carcamo Velasquez</v>
          </cell>
          <cell r="D620" t="str">
            <v>Auxiliar de Resurtido</v>
          </cell>
          <cell r="E620">
            <v>41548</v>
          </cell>
          <cell r="F620">
            <v>8646.5</v>
          </cell>
          <cell r="G620" t="str">
            <v>TIENDA SUPERSTORE MIRAFLORES</v>
          </cell>
          <cell r="H620" t="str">
            <v>Claudia  Dionella  Cruz  Ramos</v>
          </cell>
        </row>
        <row r="620">
          <cell r="J620">
            <v>33157</v>
          </cell>
          <cell r="K620" t="str">
            <v>TEGUCIGALPA MIRAFLORES-SEMANAL</v>
          </cell>
          <cell r="L620" t="str">
            <v>F</v>
          </cell>
          <cell r="M620" t="str">
            <v>Col. Altos de Miramontes atras de residencial wendys   La Ceiba</v>
          </cell>
          <cell r="N620" t="str">
            <v>0801-1990-19983</v>
          </cell>
          <cell r="O620" t="str">
            <v>8763-6824</v>
          </cell>
        </row>
        <row r="620">
          <cell r="Q620" t="str">
            <v>200-02-09</v>
          </cell>
          <cell r="R620">
            <v>2391</v>
          </cell>
          <cell r="S620">
            <v>10</v>
          </cell>
        </row>
        <row r="621">
          <cell r="B621">
            <v>2993</v>
          </cell>
          <cell r="C621" t="str">
            <v>Lester Rigoberto Bardales  Doblado</v>
          </cell>
          <cell r="D621" t="str">
            <v>Auxiliar de Sala Hogar</v>
          </cell>
          <cell r="E621">
            <v>41548</v>
          </cell>
          <cell r="F621">
            <v>8646.5</v>
          </cell>
          <cell r="G621" t="str">
            <v>HOGAR</v>
          </cell>
          <cell r="H621" t="str">
            <v>Tania  Griselda  Villanueva  Galdamez</v>
          </cell>
        </row>
        <row r="621">
          <cell r="J621">
            <v>33337</v>
          </cell>
          <cell r="K621" t="str">
            <v>CEIBA-SEMANAL</v>
          </cell>
          <cell r="L621" t="str">
            <v>M</v>
          </cell>
          <cell r="M621" t="str">
            <v>Col. Ponce sector este 6 6 La Ceiba</v>
          </cell>
          <cell r="N621" t="str">
            <v>0101-1991-02005</v>
          </cell>
          <cell r="O621" t="str">
            <v>9618-4764</v>
          </cell>
        </row>
        <row r="621">
          <cell r="Q621" t="str">
            <v>200-06-10</v>
          </cell>
          <cell r="R621">
            <v>2396</v>
          </cell>
          <cell r="S621">
            <v>4</v>
          </cell>
        </row>
        <row r="622">
          <cell r="B622">
            <v>2994</v>
          </cell>
          <cell r="C622" t="str">
            <v>Andrea Stephania Orellana Avila</v>
          </cell>
          <cell r="D622" t="str">
            <v>Auxiliar de Sala Hogar</v>
          </cell>
          <cell r="E622">
            <v>41548</v>
          </cell>
          <cell r="F622">
            <v>8646.5</v>
          </cell>
          <cell r="G622" t="str">
            <v>HOGAR</v>
          </cell>
          <cell r="H622" t="str">
            <v>Tania  Griselda  Villanueva  Galdamez</v>
          </cell>
        </row>
        <row r="622">
          <cell r="J622">
            <v>32883</v>
          </cell>
          <cell r="K622" t="str">
            <v>CEIBA-SEMANAL</v>
          </cell>
          <cell r="L622" t="str">
            <v>F</v>
          </cell>
          <cell r="M622" t="str">
            <v>Col. Irias Navas 7 7 La Ceiba</v>
          </cell>
          <cell r="N622" t="str">
            <v>0101-1990-00276</v>
          </cell>
          <cell r="O622" t="str">
            <v>3172-6122</v>
          </cell>
        </row>
        <row r="622">
          <cell r="Q622" t="str">
            <v>200-06-10</v>
          </cell>
          <cell r="R622">
            <v>2400</v>
          </cell>
          <cell r="S622">
            <v>1</v>
          </cell>
        </row>
        <row r="623">
          <cell r="B623">
            <v>2995</v>
          </cell>
          <cell r="C623" t="str">
            <v>Jeimy Yesille Murcia Paz</v>
          </cell>
          <cell r="D623" t="str">
            <v>Auxiliar de Sala Hogar</v>
          </cell>
          <cell r="E623">
            <v>41548</v>
          </cell>
          <cell r="F623">
            <v>8646.5</v>
          </cell>
          <cell r="G623" t="str">
            <v>HOGAR</v>
          </cell>
          <cell r="H623" t="str">
            <v>Tania  Griselda  Villanueva  Galdamez</v>
          </cell>
        </row>
        <row r="623">
          <cell r="J623">
            <v>33942</v>
          </cell>
          <cell r="K623" t="str">
            <v>CEIBA-SEMANAL</v>
          </cell>
          <cell r="L623" t="str">
            <v>F</v>
          </cell>
          <cell r="M623" t="str">
            <v>Col. Jardines del este casa color zapote 11 11 La Ceiba</v>
          </cell>
          <cell r="N623" t="str">
            <v>0101-1993-01462</v>
          </cell>
          <cell r="O623" t="str">
            <v>9642-3856</v>
          </cell>
        </row>
        <row r="623">
          <cell r="Q623" t="str">
            <v>200-06-10</v>
          </cell>
          <cell r="R623">
            <v>2421</v>
          </cell>
          <cell r="S623">
            <v>12</v>
          </cell>
        </row>
        <row r="624">
          <cell r="B624">
            <v>2996</v>
          </cell>
          <cell r="C624" t="str">
            <v>Yanci Karolina Palacios Rubio</v>
          </cell>
          <cell r="D624" t="str">
            <v>Cajera</v>
          </cell>
          <cell r="E624">
            <v>41548</v>
          </cell>
          <cell r="F624">
            <v>8646.5</v>
          </cell>
          <cell r="G624" t="str">
            <v>PUNTOS DE VENTA</v>
          </cell>
          <cell r="H624" t="str">
            <v>Victor Otoniel Rivera  Lopez</v>
          </cell>
        </row>
        <row r="624">
          <cell r="J624">
            <v>34623</v>
          </cell>
          <cell r="K624" t="str">
            <v>CEIBA-SEMANAL</v>
          </cell>
          <cell r="L624" t="str">
            <v>F</v>
          </cell>
          <cell r="M624" t="str">
            <v>Col. Lomas de buenos aires casa # 8 11 11 La Ceiba</v>
          </cell>
          <cell r="N624" t="str">
            <v>0101-1994-02809</v>
          </cell>
          <cell r="O624" t="str">
            <v>3280-2749</v>
          </cell>
        </row>
        <row r="624">
          <cell r="Q624" t="str">
            <v>200-06-13</v>
          </cell>
          <cell r="R624">
            <v>2422</v>
          </cell>
          <cell r="S624">
            <v>10</v>
          </cell>
        </row>
        <row r="625">
          <cell r="B625">
            <v>3006</v>
          </cell>
          <cell r="C625" t="str">
            <v>Rina Gissel Ramires Pacheco</v>
          </cell>
          <cell r="D625" t="str">
            <v>Auxiliar Sala Moda/Deportes</v>
          </cell>
          <cell r="E625">
            <v>41555</v>
          </cell>
          <cell r="F625">
            <v>8646.5</v>
          </cell>
          <cell r="G625" t="str">
            <v>MODA Y DEPORTES</v>
          </cell>
          <cell r="H625" t="str">
            <v>Wendy  Gisselle Graugnard Sabillón</v>
          </cell>
        </row>
        <row r="625">
          <cell r="J625">
            <v>34528</v>
          </cell>
          <cell r="K625" t="str">
            <v>CEIBA-SEMANAL</v>
          </cell>
          <cell r="L625" t="str">
            <v>F</v>
          </cell>
          <cell r="M625" t="str">
            <v>Barrio Danto  casa # 05 casa color melon Principal Principal San Pedro Sula, N.E.</v>
          </cell>
          <cell r="N625" t="str">
            <v>0101-1995-00634</v>
          </cell>
          <cell r="O625" t="str">
            <v>9952-7252</v>
          </cell>
        </row>
        <row r="625">
          <cell r="Q625" t="str">
            <v>200-06-12</v>
          </cell>
          <cell r="R625">
            <v>2430</v>
          </cell>
          <cell r="S625">
            <v>7</v>
          </cell>
        </row>
        <row r="626">
          <cell r="B626">
            <v>3007</v>
          </cell>
          <cell r="C626" t="str">
            <v>Seryell Magrieth Rodriguez Bustil</v>
          </cell>
          <cell r="D626" t="str">
            <v>Auxiliar Sala Moda/Deportes</v>
          </cell>
          <cell r="E626">
            <v>41555</v>
          </cell>
          <cell r="F626">
            <v>8646.5</v>
          </cell>
          <cell r="G626" t="str">
            <v>MODA Y DEPORTES</v>
          </cell>
          <cell r="H626" t="str">
            <v>Wendy  Gisselle Graugnard Sabillón</v>
          </cell>
        </row>
        <row r="626">
          <cell r="J626">
            <v>31170</v>
          </cell>
          <cell r="K626" t="str">
            <v>CEIBA-SEMANAL</v>
          </cell>
          <cell r="L626" t="str">
            <v>F</v>
          </cell>
          <cell r="M626" t="str">
            <v>Lomas de Buenos Aires 1 1 La Ceiba</v>
          </cell>
          <cell r="N626" t="str">
            <v>0101-1985-01532</v>
          </cell>
          <cell r="O626" t="str">
            <v>9674-6202</v>
          </cell>
        </row>
        <row r="626">
          <cell r="Q626" t="str">
            <v>200-06-12</v>
          </cell>
          <cell r="R626">
            <v>2432</v>
          </cell>
          <cell r="S626">
            <v>5</v>
          </cell>
        </row>
        <row r="627">
          <cell r="B627">
            <v>3008</v>
          </cell>
          <cell r="C627" t="str">
            <v>Marvin Omar Mendez Miranda</v>
          </cell>
          <cell r="D627" t="str">
            <v>Auxiliar Sala Moda/Deportes</v>
          </cell>
          <cell r="E627">
            <v>41555</v>
          </cell>
          <cell r="F627">
            <v>8646.5</v>
          </cell>
          <cell r="G627" t="str">
            <v>MODA Y DEPORTES</v>
          </cell>
          <cell r="H627" t="str">
            <v>Wendy  Gisselle Graugnard Sabillón</v>
          </cell>
        </row>
        <row r="627">
          <cell r="J627">
            <v>34853</v>
          </cell>
          <cell r="K627" t="str">
            <v>CEIBA-SEMANAL</v>
          </cell>
          <cell r="L627" t="str">
            <v>M</v>
          </cell>
          <cell r="M627" t="str">
            <v>Lomas de Peru  sector Este   La Ceiba</v>
          </cell>
          <cell r="N627" t="str">
            <v>0101-1995-01690</v>
          </cell>
          <cell r="O627" t="str">
            <v>9802-9363</v>
          </cell>
        </row>
        <row r="627">
          <cell r="Q627" t="str">
            <v>200-06-12</v>
          </cell>
          <cell r="R627">
            <v>2435</v>
          </cell>
          <cell r="S627">
            <v>6</v>
          </cell>
        </row>
        <row r="628">
          <cell r="B628">
            <v>3011</v>
          </cell>
          <cell r="C628" t="str">
            <v>Kevin Alejandro Herrera Ruiz</v>
          </cell>
          <cell r="D628" t="str">
            <v>Auxiliar de Sala Hogar</v>
          </cell>
          <cell r="E628">
            <v>41555</v>
          </cell>
          <cell r="F628">
            <v>8646.5</v>
          </cell>
          <cell r="G628" t="str">
            <v>HOGAR</v>
          </cell>
          <cell r="H628" t="str">
            <v>Tania  Griselda  Villanueva  Galdamez</v>
          </cell>
        </row>
        <row r="628">
          <cell r="J628">
            <v>33279</v>
          </cell>
          <cell r="K628" t="str">
            <v>CEIBA-SEMANAL</v>
          </cell>
          <cell r="L628" t="str">
            <v>M</v>
          </cell>
          <cell r="M628" t="str">
            <v>Col. Villa H casa # 36   La Ceiba</v>
          </cell>
          <cell r="N628" t="str">
            <v>0501-1992-01457</v>
          </cell>
          <cell r="O628" t="str">
            <v>9514-6953</v>
          </cell>
        </row>
        <row r="628">
          <cell r="Q628" t="str">
            <v>200-06-10</v>
          </cell>
          <cell r="R628">
            <v>2445</v>
          </cell>
          <cell r="S628">
            <v>2</v>
          </cell>
        </row>
        <row r="629">
          <cell r="B629">
            <v>3012</v>
          </cell>
          <cell r="C629" t="str">
            <v>Derys Elionora Meraz Peralta</v>
          </cell>
          <cell r="D629" t="str">
            <v>Auxiliar de Sala Hogar</v>
          </cell>
          <cell r="E629">
            <v>41555</v>
          </cell>
          <cell r="F629">
            <v>8646.5</v>
          </cell>
          <cell r="G629" t="str">
            <v>HOGAR</v>
          </cell>
          <cell r="H629" t="str">
            <v>Tania  Griselda  Villanueva  Galdamez</v>
          </cell>
        </row>
        <row r="629">
          <cell r="J629">
            <v>32955</v>
          </cell>
          <cell r="K629" t="str">
            <v>CEIBA-SEMANAL</v>
          </cell>
          <cell r="L629" t="str">
            <v>F</v>
          </cell>
          <cell r="M629" t="str">
            <v>Col. La Melgar Frente a las torres de canal 5   La Ceiba</v>
          </cell>
          <cell r="N629" t="str">
            <v>0101-1990-01253</v>
          </cell>
          <cell r="O629" t="str">
            <v>9945-6607</v>
          </cell>
        </row>
        <row r="629">
          <cell r="Q629" t="str">
            <v>200-06-10</v>
          </cell>
          <cell r="R629">
            <v>2452</v>
          </cell>
          <cell r="S629">
            <v>3</v>
          </cell>
        </row>
        <row r="630">
          <cell r="B630">
            <v>3016</v>
          </cell>
          <cell r="C630" t="str">
            <v>Humberto Perez  Mejia</v>
          </cell>
          <cell r="D630" t="str">
            <v>Oficial de Seguridad</v>
          </cell>
          <cell r="E630">
            <v>41555</v>
          </cell>
          <cell r="F630">
            <v>8646.5</v>
          </cell>
          <cell r="G630" t="str">
            <v>SEGURIDAD INTERNA CEIBA</v>
          </cell>
          <cell r="H630" t="str">
            <v>Juan  Jose Valeriano Zavala</v>
          </cell>
        </row>
        <row r="630">
          <cell r="J630">
            <v>33124</v>
          </cell>
          <cell r="K630" t="str">
            <v>CEIBA-SEMANAL</v>
          </cell>
          <cell r="L630" t="str">
            <v>M</v>
          </cell>
          <cell r="M630" t="str">
            <v>Barrio La Isla, calle la casona   La Ceiba</v>
          </cell>
          <cell r="N630" t="str">
            <v>0203-2008-00418</v>
          </cell>
          <cell r="O630" t="str">
            <v>9939-5426</v>
          </cell>
        </row>
        <row r="630">
          <cell r="Q630" t="str">
            <v>100-06-02</v>
          </cell>
          <cell r="R630">
            <v>2455</v>
          </cell>
          <cell r="S630">
            <v>9</v>
          </cell>
        </row>
        <row r="631">
          <cell r="B631">
            <v>3017</v>
          </cell>
          <cell r="C631" t="str">
            <v>Hector Gabriel Vasquez Dubon</v>
          </cell>
          <cell r="D631" t="str">
            <v>Oficial de Seguridad</v>
          </cell>
          <cell r="E631">
            <v>41555</v>
          </cell>
          <cell r="F631">
            <v>8646.5</v>
          </cell>
          <cell r="G631" t="str">
            <v>SEGURIDAD INTERNA CEIBA</v>
          </cell>
          <cell r="H631" t="str">
            <v>Juan  Jose Valeriano Zavala</v>
          </cell>
        </row>
        <row r="631">
          <cell r="J631">
            <v>33728</v>
          </cell>
          <cell r="K631" t="str">
            <v>CEIBA-SEMANAL</v>
          </cell>
          <cell r="L631" t="str">
            <v>M</v>
          </cell>
          <cell r="M631" t="str">
            <v>Res. Marisol II etapa casa # 13 9 9 La Ceiba</v>
          </cell>
          <cell r="N631" t="str">
            <v>0501-1992-05346</v>
          </cell>
          <cell r="O631" t="str">
            <v>9708-4437</v>
          </cell>
        </row>
        <row r="631">
          <cell r="Q631" t="str">
            <v>100-06-02</v>
          </cell>
          <cell r="R631">
            <v>2471</v>
          </cell>
          <cell r="S631">
            <v>5</v>
          </cell>
        </row>
        <row r="632">
          <cell r="B632">
            <v>3019</v>
          </cell>
          <cell r="C632" t="str">
            <v>Belky Jackeline Alfaro Padilla</v>
          </cell>
          <cell r="D632" t="str">
            <v>Recepcionista de Seguridad</v>
          </cell>
          <cell r="E632">
            <v>41555</v>
          </cell>
          <cell r="F632">
            <v>9000</v>
          </cell>
          <cell r="G632" t="str">
            <v>SEGURIDAD INTERNA CEIBA</v>
          </cell>
          <cell r="H632" t="str">
            <v>Juan  Jose Valeriano Zavala</v>
          </cell>
        </row>
        <row r="632">
          <cell r="J632">
            <v>30355</v>
          </cell>
          <cell r="K632" t="str">
            <v>CEIBA-SEMANAL</v>
          </cell>
          <cell r="L632" t="str">
            <v>F</v>
          </cell>
          <cell r="M632" t="str">
            <v>Barrio Rio Maria  de la gasolinera 6 cuadras adelante   La Ceiba</v>
          </cell>
          <cell r="N632" t="str">
            <v>0105-1983-00095</v>
          </cell>
          <cell r="O632" t="str">
            <v>9662-0261</v>
          </cell>
        </row>
        <row r="632">
          <cell r="Q632" t="str">
            <v>100-06-02</v>
          </cell>
          <cell r="R632">
            <v>2483</v>
          </cell>
          <cell r="S632">
            <v>2</v>
          </cell>
        </row>
        <row r="633">
          <cell r="B633">
            <v>3021</v>
          </cell>
          <cell r="C633" t="str">
            <v>Walther Enrique Diaz Contreras</v>
          </cell>
          <cell r="D633" t="str">
            <v>Oficial de Seguridad</v>
          </cell>
          <cell r="E633">
            <v>41555</v>
          </cell>
          <cell r="F633">
            <v>8646.5</v>
          </cell>
          <cell r="G633" t="str">
            <v>SEGURIDAD INTERNA CEIBA</v>
          </cell>
          <cell r="H633" t="str">
            <v>Juan  Jose Valeriano Zavala</v>
          </cell>
        </row>
        <row r="633">
          <cell r="J633">
            <v>32294</v>
          </cell>
          <cell r="K633" t="str">
            <v>CEIBA-SEMANAL</v>
          </cell>
          <cell r="L633" t="str">
            <v>M</v>
          </cell>
          <cell r="M633" t="str">
            <v>Barrio Melgar # 1 sector arriba 1 1 La Ceiba</v>
          </cell>
          <cell r="N633" t="str">
            <v>1807-1988-01015</v>
          </cell>
          <cell r="O633" t="str">
            <v>9947-4028</v>
          </cell>
        </row>
        <row r="633">
          <cell r="Q633" t="str">
            <v>100-06-02</v>
          </cell>
          <cell r="R633">
            <v>2495</v>
          </cell>
          <cell r="S633">
            <v>5</v>
          </cell>
        </row>
        <row r="634">
          <cell r="B634">
            <v>3023</v>
          </cell>
          <cell r="C634" t="str">
            <v>Ever Misael Mejia Romero</v>
          </cell>
          <cell r="D634" t="str">
            <v>Auxiliar de Logística</v>
          </cell>
          <cell r="E634">
            <v>41556</v>
          </cell>
          <cell r="F634">
            <v>8646.5</v>
          </cell>
          <cell r="G634" t="str">
            <v>INVENTARIOS MIRAFLORES</v>
          </cell>
          <cell r="H634" t="str">
            <v>Melvin Eliodoro Hernandez</v>
          </cell>
        </row>
        <row r="634">
          <cell r="J634">
            <v>30079</v>
          </cell>
          <cell r="K634" t="str">
            <v>TEGUCIGALPA MIRAFLORES-SEMANAL</v>
          </cell>
          <cell r="L634" t="str">
            <v>M</v>
          </cell>
          <cell r="M634" t="str">
            <v>Col 30 de Noviembre,Bloque B, Casa 5 2da 2da Tegucigalpa</v>
          </cell>
          <cell r="N634" t="str">
            <v>1501-1982-01101</v>
          </cell>
          <cell r="O634" t="str">
            <v>9972-6107</v>
          </cell>
        </row>
        <row r="634">
          <cell r="Q634" t="str">
            <v>300-02-11</v>
          </cell>
          <cell r="R634">
            <v>2528</v>
          </cell>
          <cell r="S634">
            <v>5</v>
          </cell>
        </row>
        <row r="635">
          <cell r="B635">
            <v>3042</v>
          </cell>
          <cell r="C635" t="str">
            <v>Anner Magdiel Sanchez Cortes</v>
          </cell>
          <cell r="D635" t="str">
            <v>Oficial de Seguridad</v>
          </cell>
          <cell r="E635">
            <v>41561</v>
          </cell>
          <cell r="F635">
            <v>8646.5</v>
          </cell>
          <cell r="G635" t="str">
            <v>SEGURIDAD PEDREGAL</v>
          </cell>
          <cell r="H635" t="str">
            <v>Jorge  Luis Del Cid Gamez</v>
          </cell>
        </row>
        <row r="635">
          <cell r="J635">
            <v>32415</v>
          </cell>
          <cell r="K635" t="str">
            <v>SAN PEDRO SULA -SEMANAL PEDREGAL</v>
          </cell>
          <cell r="L635" t="str">
            <v>M</v>
          </cell>
          <cell r="M635" t="str">
            <v>Col. Honduras frente a la parroquia Guadalupe   San Pedro Sula, N.E.</v>
          </cell>
          <cell r="N635" t="str">
            <v>1320-1988-00257</v>
          </cell>
          <cell r="O635" t="str">
            <v>9712-4618</v>
          </cell>
        </row>
        <row r="635">
          <cell r="Q635" t="str">
            <v>100-04-01</v>
          </cell>
          <cell r="R635">
            <v>2545</v>
          </cell>
          <cell r="S635">
            <v>9</v>
          </cell>
        </row>
        <row r="636">
          <cell r="B636">
            <v>3043</v>
          </cell>
          <cell r="C636" t="str">
            <v>Marco Antonio Serrano Sanchez</v>
          </cell>
          <cell r="D636" t="str">
            <v>Auxiliar de Logística</v>
          </cell>
          <cell r="E636">
            <v>41562</v>
          </cell>
          <cell r="F636">
            <v>8646.49</v>
          </cell>
          <cell r="G636" t="str">
            <v>INVENTARIOS MIRAFLORES</v>
          </cell>
          <cell r="H636" t="str">
            <v>Melvin Eliodoro Hernandez</v>
          </cell>
        </row>
        <row r="636">
          <cell r="J636">
            <v>33486</v>
          </cell>
          <cell r="K636" t="str">
            <v>TEGUCIGALPA MIRAFLORES-SEMANAL</v>
          </cell>
          <cell r="L636" t="str">
            <v>M</v>
          </cell>
          <cell r="M636" t="str">
            <v>Col Calpules, Bloque 10, Casa 6618, 1ra etapa   Tegucigalpa</v>
          </cell>
          <cell r="N636" t="str">
            <v>0801-1991-17852</v>
          </cell>
          <cell r="O636" t="str">
            <v>3194-7639</v>
          </cell>
        </row>
        <row r="636">
          <cell r="Q636" t="str">
            <v>300-02-11</v>
          </cell>
          <cell r="R636">
            <v>2546</v>
          </cell>
          <cell r="S636">
            <v>9</v>
          </cell>
        </row>
        <row r="637">
          <cell r="B637">
            <v>3060</v>
          </cell>
          <cell r="C637" t="str">
            <v>Jose Virgilio Hernandez Betanzo</v>
          </cell>
          <cell r="D637" t="str">
            <v>Oficial de Seguridad</v>
          </cell>
          <cell r="E637">
            <v>41562</v>
          </cell>
          <cell r="F637">
            <v>8646.5</v>
          </cell>
          <cell r="G637" t="str">
            <v>SEGURIDAD INTERNA CEIBA</v>
          </cell>
          <cell r="H637" t="str">
            <v>Juan  Jose Valeriano Zavala</v>
          </cell>
        </row>
        <row r="637">
          <cell r="J637">
            <v>32702</v>
          </cell>
          <cell r="K637" t="str">
            <v>CEIBA-SEMANAL</v>
          </cell>
          <cell r="L637" t="str">
            <v>M</v>
          </cell>
          <cell r="M637" t="str">
            <v>Barrio Pizatty sector Este, bloque # 2   La Ceiba</v>
          </cell>
          <cell r="N637" t="str">
            <v>0210-1990-00613</v>
          </cell>
          <cell r="O637" t="str">
            <v>9732-7525</v>
          </cell>
        </row>
        <row r="637">
          <cell r="Q637" t="str">
            <v>100-06-02</v>
          </cell>
          <cell r="R637">
            <v>2562</v>
          </cell>
          <cell r="S637">
            <v>7</v>
          </cell>
        </row>
        <row r="638">
          <cell r="B638">
            <v>3061</v>
          </cell>
          <cell r="C638" t="str">
            <v>Jose  de la Paz Guiza Quintana</v>
          </cell>
          <cell r="D638" t="str">
            <v>Oficial de Seguridad</v>
          </cell>
          <cell r="E638">
            <v>41562</v>
          </cell>
          <cell r="F638">
            <v>8646.5</v>
          </cell>
          <cell r="G638" t="str">
            <v>SEGURIDAD INTERNA CEIBA</v>
          </cell>
          <cell r="H638" t="str">
            <v>Juan  Jose Valeriano Zavala</v>
          </cell>
        </row>
        <row r="638">
          <cell r="J638">
            <v>33067</v>
          </cell>
          <cell r="K638" t="str">
            <v>CEIBA-SEMANAL</v>
          </cell>
          <cell r="L638" t="str">
            <v>M</v>
          </cell>
          <cell r="M638" t="str">
            <v>Col. Pizaty avenida 1 2 2 La Ceiba</v>
          </cell>
          <cell r="N638" t="str">
            <v>0107-1990-02141</v>
          </cell>
          <cell r="O638" t="str">
            <v>9618-3855</v>
          </cell>
        </row>
        <row r="638">
          <cell r="Q638" t="str">
            <v>100-06-02</v>
          </cell>
          <cell r="R638">
            <v>2563</v>
          </cell>
          <cell r="S638">
            <v>7</v>
          </cell>
        </row>
        <row r="639">
          <cell r="B639">
            <v>3063</v>
          </cell>
          <cell r="C639" t="str">
            <v>Emil Yadir Hernandez  Contreras</v>
          </cell>
          <cell r="D639" t="str">
            <v>Oficial de Seguridad</v>
          </cell>
          <cell r="E639">
            <v>41562</v>
          </cell>
          <cell r="F639">
            <v>8646.5</v>
          </cell>
          <cell r="G639" t="str">
            <v>SEGURIDAD INTERNA CEIBA</v>
          </cell>
          <cell r="H639" t="str">
            <v>Juan  Jose Valeriano Zavala</v>
          </cell>
        </row>
        <row r="639">
          <cell r="J639">
            <v>33197</v>
          </cell>
          <cell r="K639" t="str">
            <v>CEIBA-SEMANAL</v>
          </cell>
          <cell r="L639" t="str">
            <v>M</v>
          </cell>
          <cell r="M639" t="str">
            <v>Col. Zelaya 14 de Julio sector 3 18 18 La Ceiba</v>
          </cell>
          <cell r="N639" t="str">
            <v>0101-1991-02989</v>
          </cell>
          <cell r="O639" t="str">
            <v>3160-1571</v>
          </cell>
        </row>
        <row r="639">
          <cell r="Q639" t="str">
            <v>100-06-02</v>
          </cell>
          <cell r="R639">
            <v>2564</v>
          </cell>
          <cell r="S639">
            <v>11</v>
          </cell>
        </row>
        <row r="640">
          <cell r="B640">
            <v>3064</v>
          </cell>
          <cell r="C640" t="str">
            <v>Denilson Adair Bustillo Villafranca</v>
          </cell>
          <cell r="D640" t="str">
            <v>Surtidor</v>
          </cell>
          <cell r="E640">
            <v>41562</v>
          </cell>
          <cell r="F640">
            <v>8646.5</v>
          </cell>
          <cell r="G640" t="str">
            <v>LOGISTICA CEIBA</v>
          </cell>
          <cell r="H640" t="str">
            <v>Darwin Geovany Martinez Lopez</v>
          </cell>
        </row>
        <row r="640">
          <cell r="J640">
            <v>33835</v>
          </cell>
          <cell r="K640" t="str">
            <v>CEIBA-SEMANAL</v>
          </cell>
          <cell r="L640" t="str">
            <v>M</v>
          </cell>
          <cell r="M640" t="str">
            <v>Barrio La Gloria contiguo a instituto Bethel   San Pedro Sula, N.E.</v>
          </cell>
          <cell r="N640" t="str">
            <v>0101-1992-02762</v>
          </cell>
          <cell r="O640" t="str">
            <v>9573-3953</v>
          </cell>
        </row>
        <row r="640">
          <cell r="Q640" t="str">
            <v>300-06-10</v>
          </cell>
          <cell r="R640">
            <v>2567</v>
          </cell>
          <cell r="S640">
            <v>8</v>
          </cell>
        </row>
        <row r="641">
          <cell r="B641">
            <v>3066</v>
          </cell>
          <cell r="C641" t="str">
            <v>Carlos Antonio Rubi Galeano</v>
          </cell>
          <cell r="D641" t="str">
            <v>Surtidor</v>
          </cell>
          <cell r="E641">
            <v>41562</v>
          </cell>
          <cell r="F641">
            <v>8646.5</v>
          </cell>
          <cell r="G641" t="str">
            <v>LOGISTICA CEIBA</v>
          </cell>
          <cell r="H641" t="str">
            <v>Darwin Geovany Martinez Lopez</v>
          </cell>
        </row>
        <row r="641">
          <cell r="J641">
            <v>33920</v>
          </cell>
          <cell r="K641" t="str">
            <v>CEIBA-SEMANAL</v>
          </cell>
          <cell r="L641" t="str">
            <v>M</v>
          </cell>
          <cell r="M641" t="str">
            <v>Col. Casa Blanca Principal   La Ceiba</v>
          </cell>
          <cell r="N641" t="str">
            <v>0104-1993-00334</v>
          </cell>
          <cell r="O641" t="str">
            <v>9889-6929</v>
          </cell>
        </row>
        <row r="641">
          <cell r="Q641" t="str">
            <v>300-06-10</v>
          </cell>
          <cell r="R641">
            <v>2572</v>
          </cell>
          <cell r="S641">
            <v>11</v>
          </cell>
        </row>
        <row r="642">
          <cell r="B642">
            <v>3067</v>
          </cell>
          <cell r="C642" t="str">
            <v>Carlos  Eduardo Rivera</v>
          </cell>
          <cell r="D642" t="str">
            <v>Surtidor</v>
          </cell>
          <cell r="E642">
            <v>41562</v>
          </cell>
          <cell r="F642">
            <v>8646.5</v>
          </cell>
          <cell r="G642" t="str">
            <v>LOGISTICA CEIBA</v>
          </cell>
          <cell r="H642" t="str">
            <v>Darwin Geovany Martinez Lopez</v>
          </cell>
        </row>
        <row r="642">
          <cell r="J642">
            <v>33785</v>
          </cell>
          <cell r="K642" t="str">
            <v>CEIBA-SEMANAL</v>
          </cell>
          <cell r="L642" t="str">
            <v>M</v>
          </cell>
          <cell r="M642" t="str">
            <v>Buenos Aires esquina opuesta sala de belleza Principal Principal La Ceiba</v>
          </cell>
          <cell r="N642" t="str">
            <v>0101-1992-02403</v>
          </cell>
          <cell r="O642" t="str">
            <v>3335-2549</v>
          </cell>
        </row>
        <row r="642">
          <cell r="Q642" t="str">
            <v>300-06-10</v>
          </cell>
          <cell r="R642">
            <v>2574</v>
          </cell>
          <cell r="S642">
            <v>6</v>
          </cell>
        </row>
        <row r="643">
          <cell r="B643">
            <v>3068</v>
          </cell>
          <cell r="C643" t="str">
            <v>Carlos  Noel Hernandez Funez</v>
          </cell>
          <cell r="D643" t="str">
            <v>Surtidor</v>
          </cell>
          <cell r="E643">
            <v>41562</v>
          </cell>
          <cell r="F643">
            <v>8646.5</v>
          </cell>
          <cell r="G643" t="str">
            <v>LOGISTICA CEIBA</v>
          </cell>
          <cell r="H643" t="str">
            <v>Darwin Geovany Martinez Lopez</v>
          </cell>
        </row>
        <row r="643">
          <cell r="J643">
            <v>32786</v>
          </cell>
          <cell r="K643" t="str">
            <v>CEIBA-SEMANAL</v>
          </cell>
          <cell r="L643" t="str">
            <v>M</v>
          </cell>
          <cell r="M643" t="str">
            <v>Col. La Pradera 4 avenida 3 3 La Ceiba</v>
          </cell>
          <cell r="N643" t="str">
            <v>0101-1990-03360</v>
          </cell>
          <cell r="O643" t="str">
            <v>9846-7507</v>
          </cell>
        </row>
        <row r="643">
          <cell r="Q643" t="str">
            <v>300-06-10</v>
          </cell>
          <cell r="R643">
            <v>2580</v>
          </cell>
          <cell r="S643">
            <v>10</v>
          </cell>
        </row>
        <row r="644">
          <cell r="B644">
            <v>3069</v>
          </cell>
          <cell r="C644" t="str">
            <v>Selvin Antonio Madrid Miranda</v>
          </cell>
          <cell r="D644" t="str">
            <v>Surtidor</v>
          </cell>
          <cell r="E644">
            <v>41562</v>
          </cell>
          <cell r="F644">
            <v>8646.5</v>
          </cell>
          <cell r="G644" t="str">
            <v>LOGISTICA CEIBA</v>
          </cell>
          <cell r="H644" t="str">
            <v>Darwin Geovany Martinez Lopez</v>
          </cell>
        </row>
        <row r="644">
          <cell r="J644">
            <v>33150</v>
          </cell>
          <cell r="K644" t="str">
            <v>CEIBA-SEMANAL</v>
          </cell>
          <cell r="L644" t="str">
            <v>M</v>
          </cell>
          <cell r="M644" t="str">
            <v>Col. Bella Vista 26 26 San Pedro Sula, N.E.</v>
          </cell>
          <cell r="N644" t="str">
            <v>0101-1990-03422</v>
          </cell>
          <cell r="O644" t="str">
            <v>9561-4894</v>
          </cell>
        </row>
        <row r="644">
          <cell r="Q644" t="str">
            <v>300-06-10</v>
          </cell>
          <cell r="R644">
            <v>2581</v>
          </cell>
          <cell r="S644">
            <v>10</v>
          </cell>
        </row>
        <row r="645">
          <cell r="B645">
            <v>3070</v>
          </cell>
          <cell r="C645" t="str">
            <v>Carlos  Roberto Medina Urbina</v>
          </cell>
          <cell r="D645" t="str">
            <v>Surtidor</v>
          </cell>
          <cell r="E645">
            <v>41562</v>
          </cell>
          <cell r="F645">
            <v>8646.5</v>
          </cell>
          <cell r="G645" t="str">
            <v>LOGISTICA CEIBA</v>
          </cell>
          <cell r="H645" t="str">
            <v>Darwin Geovany Martinez Lopez</v>
          </cell>
        </row>
        <row r="645">
          <cell r="J645">
            <v>30102</v>
          </cell>
          <cell r="K645" t="str">
            <v>CEIBA-SEMANAL</v>
          </cell>
          <cell r="L645" t="str">
            <v>M</v>
          </cell>
          <cell r="M645" t="str">
            <v>Col. Irias Navas casa # 5 Principal Principal San Pedro Sula, N.E.</v>
          </cell>
          <cell r="N645" t="str">
            <v>1807-1982-00658</v>
          </cell>
          <cell r="O645" t="str">
            <v>9857-6811</v>
          </cell>
        </row>
        <row r="645">
          <cell r="Q645" t="str">
            <v>300-06-10</v>
          </cell>
          <cell r="R645">
            <v>2583</v>
          </cell>
          <cell r="S645">
            <v>5</v>
          </cell>
        </row>
        <row r="646">
          <cell r="B646">
            <v>3072</v>
          </cell>
          <cell r="C646" t="str">
            <v>Franklyn Enrique Ramirez Rivera</v>
          </cell>
          <cell r="D646" t="str">
            <v>Asistente de Informatica</v>
          </cell>
          <cell r="E646">
            <v>41562</v>
          </cell>
          <cell r="F646">
            <v>9000</v>
          </cell>
          <cell r="G646" t="str">
            <v>INFORMATICA</v>
          </cell>
          <cell r="H646" t="str">
            <v>Jose  Ivan Hernandez Henriquez</v>
          </cell>
        </row>
        <row r="646">
          <cell r="J646">
            <v>34427</v>
          </cell>
          <cell r="K646" t="str">
            <v>CEIBA-ADMINISTRACION</v>
          </cell>
          <cell r="L646" t="str">
            <v>M</v>
          </cell>
          <cell r="M646" t="str">
            <v>Col. Villa Neen casa # 5 4 4 La Ceiba</v>
          </cell>
          <cell r="N646" t="str">
            <v>0101-1994-01740</v>
          </cell>
          <cell r="O646" t="str">
            <v>9744-4889</v>
          </cell>
        </row>
        <row r="646">
          <cell r="Q646" t="str">
            <v>300-06-04</v>
          </cell>
          <cell r="R646">
            <v>2584</v>
          </cell>
          <cell r="S646">
            <v>4</v>
          </cell>
        </row>
        <row r="647">
          <cell r="B647">
            <v>3073</v>
          </cell>
          <cell r="C647" t="str">
            <v>Brayan Ariel Cardona Velasquez</v>
          </cell>
          <cell r="D647" t="str">
            <v>Auxiliar de Inventarios Perpetuos</v>
          </cell>
          <cell r="E647">
            <v>41562</v>
          </cell>
          <cell r="F647">
            <v>8646.5</v>
          </cell>
          <cell r="G647" t="str">
            <v>INVENTARIOS PERPETUOS</v>
          </cell>
          <cell r="H647" t="str">
            <v>Javier Enrique Euceda  Torres</v>
          </cell>
        </row>
        <row r="647">
          <cell r="J647">
            <v>34409</v>
          </cell>
          <cell r="K647" t="str">
            <v>CEIBA-SEMANAL</v>
          </cell>
          <cell r="L647" t="str">
            <v>M</v>
          </cell>
          <cell r="M647" t="str">
            <v>Col. Lomas Buenos Aires calle principal   La Ceiba</v>
          </cell>
          <cell r="N647" t="str">
            <v>0101-1994-00870</v>
          </cell>
          <cell r="O647" t="str">
            <v>9623-7543</v>
          </cell>
        </row>
        <row r="647">
          <cell r="Q647" t="str">
            <v>200-06-15</v>
          </cell>
          <cell r="R647">
            <v>2585</v>
          </cell>
          <cell r="S647">
            <v>3</v>
          </cell>
        </row>
        <row r="648">
          <cell r="B648">
            <v>3074</v>
          </cell>
          <cell r="C648" t="str">
            <v>Luis Fernando Pineda Vallecillo</v>
          </cell>
          <cell r="D648" t="str">
            <v>Auxiliar de Logística</v>
          </cell>
          <cell r="E648">
            <v>41562</v>
          </cell>
          <cell r="F648">
            <v>8646.5</v>
          </cell>
          <cell r="G648" t="str">
            <v>LOGISTICA CEIBA</v>
          </cell>
          <cell r="H648" t="str">
            <v>Darwin Geovany Martinez Lopez</v>
          </cell>
        </row>
        <row r="648">
          <cell r="J648">
            <v>33794</v>
          </cell>
          <cell r="K648" t="str">
            <v>CEIBA-SEMANAL</v>
          </cell>
          <cell r="L648" t="str">
            <v>M</v>
          </cell>
          <cell r="M648" t="str">
            <v>Los Maestros casa # 3 bloque K   La Ceiba</v>
          </cell>
          <cell r="N648" t="str">
            <v>0101-1992-02431</v>
          </cell>
          <cell r="O648" t="str">
            <v>9861-9364</v>
          </cell>
        </row>
        <row r="648">
          <cell r="Q648" t="str">
            <v>300-06-10</v>
          </cell>
          <cell r="R648">
            <v>2588</v>
          </cell>
          <cell r="S648">
            <v>7</v>
          </cell>
        </row>
        <row r="649">
          <cell r="B649">
            <v>3075</v>
          </cell>
          <cell r="C649" t="str">
            <v>Cristian Alfonso Recarte Escobar</v>
          </cell>
          <cell r="D649" t="str">
            <v>Auxiliar de Logística</v>
          </cell>
          <cell r="E649">
            <v>41562</v>
          </cell>
          <cell r="F649">
            <v>8646.5</v>
          </cell>
          <cell r="G649" t="str">
            <v>LOGISTICA CEIBA</v>
          </cell>
          <cell r="H649" t="str">
            <v>Darwin Geovany Martinez Lopez</v>
          </cell>
        </row>
        <row r="649">
          <cell r="J649">
            <v>34411</v>
          </cell>
          <cell r="K649" t="str">
            <v>CEIBA-SEMANAL</v>
          </cell>
          <cell r="L649" t="str">
            <v>M</v>
          </cell>
          <cell r="M649" t="str">
            <v>La Merced avenida 14 de Julio 15 15 La Ceiba</v>
          </cell>
          <cell r="N649" t="str">
            <v>0101-1994-02668</v>
          </cell>
          <cell r="O649" t="str">
            <v>3293-0131</v>
          </cell>
        </row>
        <row r="649">
          <cell r="Q649" t="str">
            <v>300-06-10</v>
          </cell>
          <cell r="R649">
            <v>2589</v>
          </cell>
          <cell r="S649">
            <v>3</v>
          </cell>
        </row>
        <row r="650">
          <cell r="B650">
            <v>3076</v>
          </cell>
          <cell r="C650" t="str">
            <v>Gustavo Leonardo Vilorio Macis</v>
          </cell>
          <cell r="D650" t="str">
            <v>Auxiliar de Logística</v>
          </cell>
          <cell r="E650">
            <v>41562</v>
          </cell>
          <cell r="F650">
            <v>8646.5</v>
          </cell>
          <cell r="G650" t="str">
            <v>LOGISTICA CEIBA</v>
          </cell>
          <cell r="H650" t="str">
            <v>Darwin Geovany Martinez Lopez</v>
          </cell>
        </row>
        <row r="650">
          <cell r="J650">
            <v>32991</v>
          </cell>
          <cell r="K650" t="str">
            <v>CEIBA-SEMANAL</v>
          </cell>
          <cell r="L650" t="str">
            <v>M</v>
          </cell>
          <cell r="M650" t="str">
            <v>Col. Pizatty avenida limonaria casa # 32 2 2 La Ceiba</v>
          </cell>
          <cell r="N650" t="str">
            <v>0101-1990-01765</v>
          </cell>
          <cell r="O650" t="str">
            <v>9586-4124</v>
          </cell>
        </row>
        <row r="650">
          <cell r="Q650" t="str">
            <v>300-06-10</v>
          </cell>
          <cell r="R650">
            <v>2592</v>
          </cell>
          <cell r="S650">
            <v>4</v>
          </cell>
        </row>
        <row r="651">
          <cell r="B651">
            <v>3077</v>
          </cell>
          <cell r="C651" t="str">
            <v>Kevin Eulizer Gutierrez Benson</v>
          </cell>
          <cell r="D651" t="str">
            <v>Auxiliar de Logística</v>
          </cell>
          <cell r="E651">
            <v>41562</v>
          </cell>
          <cell r="F651">
            <v>8646.5</v>
          </cell>
          <cell r="G651" t="str">
            <v>LOGISTICA CEIBA</v>
          </cell>
          <cell r="H651" t="str">
            <v>Darwin Geovany Martinez Lopez</v>
          </cell>
        </row>
        <row r="651">
          <cell r="J651">
            <v>34496</v>
          </cell>
          <cell r="K651" t="str">
            <v>CEIBA-SEMANAL</v>
          </cell>
          <cell r="L651" t="str">
            <v>M</v>
          </cell>
          <cell r="M651" t="str">
            <v>Barrio Mejia, avenida Costa Rica   La Ceiba</v>
          </cell>
          <cell r="N651" t="str">
            <v>0104-1994-00526</v>
          </cell>
          <cell r="O651" t="str">
            <v>9989-1564</v>
          </cell>
        </row>
        <row r="651">
          <cell r="Q651" t="str">
            <v>300-06-10</v>
          </cell>
          <cell r="R651">
            <v>2594</v>
          </cell>
          <cell r="S651">
            <v>6</v>
          </cell>
        </row>
        <row r="652">
          <cell r="B652">
            <v>3127</v>
          </cell>
          <cell r="C652" t="str">
            <v>Ranses Ramon Sierra Andino</v>
          </cell>
          <cell r="D652" t="str">
            <v>Jefe de Division Electro</v>
          </cell>
          <cell r="E652">
            <v>41569</v>
          </cell>
          <cell r="F652">
            <v>19000</v>
          </cell>
          <cell r="G652" t="str">
            <v>ELECTRO</v>
          </cell>
          <cell r="H652" t="str">
            <v>Nelson Edgardo Garcia  Cubas</v>
          </cell>
        </row>
        <row r="652">
          <cell r="J652">
            <v>31684</v>
          </cell>
          <cell r="K652" t="str">
            <v>TEGUCIGALPA MIRAFLORES -ADMINISTRACION</v>
          </cell>
          <cell r="L652" t="str">
            <v>M</v>
          </cell>
          <cell r="M652" t="str">
            <v>Res Centro America Este, Bloque 26, Casa 1909   Tegucigalpa</v>
          </cell>
          <cell r="N652" t="str">
            <v>0801-1986-16745</v>
          </cell>
          <cell r="O652" t="str">
            <v>3191-8102</v>
          </cell>
        </row>
        <row r="652">
          <cell r="Q652" t="str">
            <v>200-02-11</v>
          </cell>
          <cell r="R652">
            <v>2598</v>
          </cell>
          <cell r="S652">
            <v>9</v>
          </cell>
        </row>
        <row r="653">
          <cell r="B653">
            <v>3136</v>
          </cell>
          <cell r="C653" t="str">
            <v>Kathia Fabiola Orellana Matute</v>
          </cell>
          <cell r="D653" t="str">
            <v>Recepcionista de Seguridad</v>
          </cell>
          <cell r="E653">
            <v>41582</v>
          </cell>
          <cell r="F653">
            <v>9000</v>
          </cell>
          <cell r="G653" t="str">
            <v>SEGURIDAD INTERNA CEIBA</v>
          </cell>
          <cell r="H653" t="str">
            <v>Juan  Jose Valeriano Zavala</v>
          </cell>
        </row>
        <row r="653">
          <cell r="J653">
            <v>33989</v>
          </cell>
          <cell r="K653" t="str">
            <v>CEIBA-SEMANAL</v>
          </cell>
          <cell r="L653" t="str">
            <v>F</v>
          </cell>
          <cell r="M653" t="str">
            <v>Col. Herrero calle principal   San Pedro Sula, N.E.</v>
          </cell>
          <cell r="N653" t="str">
            <v>0101-1993-00564</v>
          </cell>
          <cell r="O653" t="str">
            <v>9757-8051</v>
          </cell>
        </row>
        <row r="653">
          <cell r="Q653" t="str">
            <v>100-06-02</v>
          </cell>
          <cell r="R653">
            <v>2601</v>
          </cell>
          <cell r="S653">
            <v>1</v>
          </cell>
        </row>
        <row r="654">
          <cell r="B654">
            <v>3141</v>
          </cell>
          <cell r="C654" t="str">
            <v>Jessica Ariana Cardona Valle</v>
          </cell>
          <cell r="D654" t="str">
            <v>Auxiliar de Sala Hogar</v>
          </cell>
          <cell r="E654">
            <v>41570</v>
          </cell>
          <cell r="F654">
            <v>8646.5</v>
          </cell>
          <cell r="G654" t="str">
            <v>HOGAR</v>
          </cell>
          <cell r="H654" t="str">
            <v>Tania  Griselda  Villanueva  Galdamez</v>
          </cell>
        </row>
        <row r="654">
          <cell r="J654">
            <v>34077</v>
          </cell>
          <cell r="K654" t="str">
            <v>CEIBA-SEMANAL</v>
          </cell>
          <cell r="L654" t="str">
            <v>F</v>
          </cell>
          <cell r="M654" t="str">
            <v>Barrio Mejia avenida proceres 13 13 La Ceiba</v>
          </cell>
          <cell r="N654" t="str">
            <v>0101-1993-01534</v>
          </cell>
          <cell r="O654" t="str">
            <v>2441-6763</v>
          </cell>
        </row>
        <row r="654">
          <cell r="Q654" t="str">
            <v>200-06-10</v>
          </cell>
          <cell r="R654">
            <v>2610</v>
          </cell>
          <cell r="S654">
            <v>4</v>
          </cell>
        </row>
        <row r="655">
          <cell r="B655">
            <v>3142</v>
          </cell>
          <cell r="C655" t="str">
            <v>Victor Joel  Caceres Caceres</v>
          </cell>
          <cell r="D655" t="str">
            <v>Vendedor Junior Moda/Deportes</v>
          </cell>
          <cell r="E655">
            <v>41570</v>
          </cell>
          <cell r="F655">
            <v>233.3</v>
          </cell>
          <cell r="G655" t="str">
            <v>MODA Y DEPORTES</v>
          </cell>
          <cell r="H655" t="str">
            <v>Wendy  Gisselle Graugnard Sabillón</v>
          </cell>
        </row>
        <row r="655">
          <cell r="J655">
            <v>33437</v>
          </cell>
          <cell r="K655" t="str">
            <v>CEIBA-COMISIONES SEMANAL</v>
          </cell>
          <cell r="L655" t="str">
            <v>M</v>
          </cell>
          <cell r="M655" t="str">
            <v>Col. El Toronjal # 2 princoipal princoipal La Ceiba</v>
          </cell>
          <cell r="N655" t="str">
            <v>0311-1991-00167</v>
          </cell>
          <cell r="O655" t="str">
            <v>9980-2410</v>
          </cell>
        </row>
        <row r="655">
          <cell r="Q655" t="str">
            <v>200-06-12</v>
          </cell>
          <cell r="R655">
            <v>2611</v>
          </cell>
          <cell r="S655">
            <v>7</v>
          </cell>
        </row>
        <row r="656">
          <cell r="B656">
            <v>3203</v>
          </cell>
          <cell r="C656" t="str">
            <v>Josselyn Pamela Hernandez Pineda</v>
          </cell>
          <cell r="D656" t="str">
            <v>Cajera</v>
          </cell>
          <cell r="E656">
            <v>41575</v>
          </cell>
          <cell r="F656">
            <v>9000</v>
          </cell>
          <cell r="G656" t="str">
            <v>PUNTOS DE VENTA</v>
          </cell>
          <cell r="H656" t="str">
            <v>Victor Otoniel Rivera  Lopez</v>
          </cell>
        </row>
        <row r="656">
          <cell r="J656">
            <v>34488</v>
          </cell>
          <cell r="K656" t="str">
            <v>CEIBA-SEMANAL</v>
          </cell>
          <cell r="L656" t="str">
            <v>F</v>
          </cell>
          <cell r="M656" t="str">
            <v>Barrio La Merced avenida 14 de Julio   La Ceiba</v>
          </cell>
          <cell r="N656" t="str">
            <v>0801-1994-12881</v>
          </cell>
          <cell r="O656" t="str">
            <v>3211-4852</v>
          </cell>
        </row>
        <row r="656">
          <cell r="Q656" t="str">
            <v>200-06-13</v>
          </cell>
          <cell r="R656">
            <v>2616</v>
          </cell>
          <cell r="S656">
            <v>6</v>
          </cell>
        </row>
        <row r="657">
          <cell r="B657">
            <v>3212</v>
          </cell>
          <cell r="C657" t="str">
            <v>Eva Stephany Bermudez  Ramos</v>
          </cell>
          <cell r="D657" t="str">
            <v>Auxiliar de Sala Regalos/Paquetes</v>
          </cell>
          <cell r="E657">
            <v>41579</v>
          </cell>
          <cell r="F657">
            <v>8646.5</v>
          </cell>
          <cell r="G657" t="str">
            <v>HOGAR</v>
          </cell>
          <cell r="H657" t="str">
            <v>Tania  Griselda  Villanueva  Galdamez</v>
          </cell>
        </row>
        <row r="657">
          <cell r="J657">
            <v>32557</v>
          </cell>
          <cell r="K657" t="str">
            <v>CEIBA-SEMANAL</v>
          </cell>
          <cell r="L657" t="str">
            <v>F</v>
          </cell>
          <cell r="M657" t="str">
            <v>Barrio La Isla   La Ceiba</v>
          </cell>
          <cell r="N657" t="str">
            <v>0101-1989-00966</v>
          </cell>
          <cell r="O657" t="str">
            <v>9898-0722</v>
          </cell>
        </row>
        <row r="657">
          <cell r="Q657" t="str">
            <v>200-06-10</v>
          </cell>
          <cell r="R657">
            <v>2619</v>
          </cell>
          <cell r="S657">
            <v>2</v>
          </cell>
        </row>
        <row r="658">
          <cell r="B658">
            <v>3216</v>
          </cell>
          <cell r="C658" t="str">
            <v>Kevin Joel Andino Guerrero</v>
          </cell>
          <cell r="D658" t="str">
            <v>Auxiliar de Inventarios Perpetuos</v>
          </cell>
          <cell r="E658">
            <v>41582</v>
          </cell>
          <cell r="F658">
            <v>8646.5</v>
          </cell>
          <cell r="G658" t="str">
            <v>INVENTARIOS PERPETUOS</v>
          </cell>
          <cell r="H658" t="str">
            <v>Javier Enrique Euceda  Torres</v>
          </cell>
        </row>
        <row r="658">
          <cell r="J658">
            <v>33833</v>
          </cell>
          <cell r="K658" t="str">
            <v>CEIBA-SEMANAL</v>
          </cell>
          <cell r="L658" t="str">
            <v>M</v>
          </cell>
          <cell r="M658" t="str">
            <v>Col. Pizzaty   </v>
          </cell>
          <cell r="N658" t="str">
            <v>0101-1993-00945</v>
          </cell>
          <cell r="O658" t="str">
            <v>3179-8965</v>
          </cell>
        </row>
        <row r="658">
          <cell r="Q658" t="str">
            <v>200-06-15</v>
          </cell>
          <cell r="R658">
            <v>2621</v>
          </cell>
          <cell r="S658">
            <v>8</v>
          </cell>
        </row>
        <row r="659">
          <cell r="B659">
            <v>3239</v>
          </cell>
          <cell r="C659" t="str">
            <v>Mario Alexander Cordova Reyes</v>
          </cell>
          <cell r="D659" t="str">
            <v>Vendedor Junior</v>
          </cell>
          <cell r="E659">
            <v>41680</v>
          </cell>
          <cell r="F659">
            <v>400</v>
          </cell>
          <cell r="G659" t="str">
            <v>ELECTRO</v>
          </cell>
          <cell r="H659" t="str">
            <v>Ilsa  Maribel Peraza  Turcios</v>
          </cell>
        </row>
        <row r="659">
          <cell r="J659">
            <v>34953</v>
          </cell>
          <cell r="K659" t="str">
            <v>SAN PEDRO SULA PEDREGAL-COMISIONES SEMANAL</v>
          </cell>
          <cell r="L659" t="str">
            <v>M</v>
          </cell>
          <cell r="M659" t="str">
            <v>Barrio Cabañas calle 16, 13 y 14 avenida # 1379   </v>
          </cell>
          <cell r="N659" t="str">
            <v>0501-1995-08994</v>
          </cell>
          <cell r="O659" t="str">
            <v>3252-5411</v>
          </cell>
        </row>
        <row r="659">
          <cell r="Q659" t="str">
            <v>200-04-11</v>
          </cell>
          <cell r="R659">
            <v>2626</v>
          </cell>
          <cell r="S659">
            <v>9</v>
          </cell>
        </row>
        <row r="660">
          <cell r="B660">
            <v>3308</v>
          </cell>
          <cell r="C660" t="str">
            <v>Jorge Alberto Galeas Espinal</v>
          </cell>
          <cell r="D660" t="str">
            <v>Vendedor Junior Moda/Deportes</v>
          </cell>
          <cell r="E660">
            <v>41575</v>
          </cell>
          <cell r="F660">
            <v>233.45</v>
          </cell>
          <cell r="G660" t="str">
            <v>MODA Y DEPORTES</v>
          </cell>
          <cell r="H660" t="str">
            <v>Wendy  Gisselle Graugnard Sabillón</v>
          </cell>
        </row>
        <row r="660">
          <cell r="J660">
            <v>34362</v>
          </cell>
          <cell r="K660" t="str">
            <v>CEIBA-COMISIONES SEMANAL</v>
          </cell>
          <cell r="L660" t="str">
            <v>M</v>
          </cell>
          <cell r="M660" t="str">
            <v>Col. Sierra Pina   La Ceiba</v>
          </cell>
          <cell r="N660" t="str">
            <v>0101-1994-00435</v>
          </cell>
        </row>
        <row r="660">
          <cell r="Q660" t="str">
            <v>200-06-12</v>
          </cell>
          <cell r="R660">
            <v>2638</v>
          </cell>
          <cell r="S660">
            <v>1</v>
          </cell>
        </row>
        <row r="661">
          <cell r="B661">
            <v>3309</v>
          </cell>
          <cell r="C661" t="str">
            <v>Cristian Fabian Orellana Matute</v>
          </cell>
          <cell r="D661" t="str">
            <v>Auxiliar de Sala Hogar</v>
          </cell>
          <cell r="E661">
            <v>41575</v>
          </cell>
          <cell r="F661">
            <v>8646.5</v>
          </cell>
          <cell r="G661" t="str">
            <v>HOGAR</v>
          </cell>
          <cell r="H661" t="str">
            <v>Tania  Griselda  Villanueva  Galdamez</v>
          </cell>
        </row>
        <row r="661">
          <cell r="J661">
            <v>34462</v>
          </cell>
          <cell r="K661" t="str">
            <v>CEIBA-SEMANAL</v>
          </cell>
          <cell r="L661" t="str">
            <v>M</v>
          </cell>
          <cell r="M661" t="str">
            <v>Barrio Ingles   </v>
          </cell>
          <cell r="N661" t="str">
            <v>0101-1994-01464</v>
          </cell>
          <cell r="O661" t="str">
            <v>9640-3750</v>
          </cell>
        </row>
        <row r="661">
          <cell r="Q661" t="str">
            <v>200-06-10</v>
          </cell>
          <cell r="R661">
            <v>2647</v>
          </cell>
          <cell r="S661">
            <v>5</v>
          </cell>
        </row>
        <row r="662">
          <cell r="B662">
            <v>3310</v>
          </cell>
          <cell r="C662" t="str">
            <v>Osman  Roberto Solis Valladares</v>
          </cell>
          <cell r="D662" t="str">
            <v>Auxiliar Sala Moda/Deportes</v>
          </cell>
          <cell r="E662">
            <v>41575</v>
          </cell>
          <cell r="F662">
            <v>8646.5</v>
          </cell>
          <cell r="G662" t="str">
            <v>MODA Y DEPORTES</v>
          </cell>
          <cell r="H662" t="str">
            <v>Wendy  Gisselle Graugnard Sabillón</v>
          </cell>
        </row>
        <row r="662">
          <cell r="J662">
            <v>34288</v>
          </cell>
          <cell r="K662" t="str">
            <v>CEIBA-SEMANAL</v>
          </cell>
          <cell r="L662" t="str">
            <v>M</v>
          </cell>
          <cell r="M662" t="str">
            <v>Bela Vista avenida soto   </v>
          </cell>
          <cell r="N662" t="str">
            <v>0101-1993-04207</v>
          </cell>
        </row>
        <row r="662">
          <cell r="Q662" t="str">
            <v>200-06-12</v>
          </cell>
          <cell r="R662">
            <v>2651</v>
          </cell>
          <cell r="S662">
            <v>11</v>
          </cell>
        </row>
        <row r="663">
          <cell r="B663">
            <v>3312</v>
          </cell>
          <cell r="C663" t="str">
            <v>Jossue  Raul  Carcamo  Godoy</v>
          </cell>
          <cell r="D663" t="str">
            <v>Auxiliar de Logística</v>
          </cell>
          <cell r="E663">
            <v>41583</v>
          </cell>
          <cell r="F663">
            <v>8646.5</v>
          </cell>
          <cell r="G663" t="str">
            <v>INVENTARIOS MIRAFLORES</v>
          </cell>
          <cell r="H663" t="str">
            <v>Melvin Eliodoro Hernandez</v>
          </cell>
        </row>
        <row r="663">
          <cell r="J663">
            <v>32922</v>
          </cell>
          <cell r="K663" t="str">
            <v>TEGUCIGALPA MIRAFLORES-SEMANAL</v>
          </cell>
          <cell r="L663" t="str">
            <v>M</v>
          </cell>
          <cell r="M663" t="str">
            <v>Col Los laureles  cuarta calle avenida 5 casa 3408 cuarta cuarta Tegucigalpa</v>
          </cell>
          <cell r="N663" t="str">
            <v>0107-1990-00898</v>
          </cell>
          <cell r="O663" t="str">
            <v>9906-7986</v>
          </cell>
        </row>
        <row r="663">
          <cell r="Q663" t="str">
            <v>300-02-11</v>
          </cell>
          <cell r="R663">
            <v>2652</v>
          </cell>
          <cell r="S663">
            <v>2</v>
          </cell>
        </row>
        <row r="664">
          <cell r="B664">
            <v>3318</v>
          </cell>
          <cell r="C664" t="str">
            <v>Ottoniel  Guardado Canales</v>
          </cell>
          <cell r="D664" t="str">
            <v>Auxiliar de Reparaciones</v>
          </cell>
          <cell r="E664">
            <v>41582</v>
          </cell>
          <cell r="F664">
            <v>8646.49</v>
          </cell>
          <cell r="G664" t="str">
            <v>SERVICIO AL CLIENTE</v>
          </cell>
          <cell r="H664" t="str">
            <v>Berta Maria Soto Dias</v>
          </cell>
        </row>
        <row r="664">
          <cell r="J664">
            <v>30319</v>
          </cell>
          <cell r="K664" t="str">
            <v>CEIBA-ADMINISTRACION</v>
          </cell>
          <cell r="L664" t="str">
            <v>M</v>
          </cell>
        </row>
        <row r="664">
          <cell r="N664" t="str">
            <v>0208-1983-01398</v>
          </cell>
        </row>
        <row r="664">
          <cell r="Q664" t="str">
            <v>300-06-07</v>
          </cell>
          <cell r="R664">
            <v>2660</v>
          </cell>
          <cell r="S664">
            <v>1</v>
          </cell>
        </row>
        <row r="665">
          <cell r="B665">
            <v>3320</v>
          </cell>
          <cell r="C665" t="str">
            <v>Ivanna Daniela Lopez Degrandez</v>
          </cell>
          <cell r="D665" t="str">
            <v>Cajera</v>
          </cell>
          <cell r="E665">
            <v>41582</v>
          </cell>
          <cell r="F665">
            <v>9000</v>
          </cell>
          <cell r="G665" t="str">
            <v>PUNTOS DE VENTA</v>
          </cell>
          <cell r="H665" t="str">
            <v>Victor Otoniel Rivera  Lopez</v>
          </cell>
        </row>
        <row r="665">
          <cell r="J665">
            <v>33542</v>
          </cell>
          <cell r="K665" t="str">
            <v>CEIBA-SEMANAL</v>
          </cell>
          <cell r="L665" t="str">
            <v>F</v>
          </cell>
        </row>
        <row r="665">
          <cell r="N665" t="str">
            <v>0801-1991-23416</v>
          </cell>
          <cell r="O665" t="str">
            <v>9762-4973</v>
          </cell>
        </row>
        <row r="665">
          <cell r="Q665" t="str">
            <v>200-06-13</v>
          </cell>
          <cell r="R665">
            <v>2664</v>
          </cell>
          <cell r="S665">
            <v>10</v>
          </cell>
        </row>
        <row r="666">
          <cell r="B666">
            <v>3323</v>
          </cell>
          <cell r="C666" t="str">
            <v>Jordy Dario Tejada Vela</v>
          </cell>
          <cell r="D666" t="str">
            <v>Vendedor Junior</v>
          </cell>
          <cell r="E666">
            <v>41582</v>
          </cell>
          <cell r="F666">
            <v>233.3</v>
          </cell>
          <cell r="G666" t="str">
            <v>ELECTRO</v>
          </cell>
          <cell r="H666" t="str">
            <v>Hector Enrique Mercadal Zapata</v>
          </cell>
        </row>
        <row r="666">
          <cell r="J666">
            <v>34505</v>
          </cell>
          <cell r="K666" t="str">
            <v>CEIBA-COMISIONES SEMANAL</v>
          </cell>
          <cell r="L666" t="str">
            <v>M</v>
          </cell>
          <cell r="M666" t="str">
            <v>Col. Toronjal II  calle Azcona   </v>
          </cell>
          <cell r="N666" t="str">
            <v>0501-1994-07392</v>
          </cell>
          <cell r="O666" t="str">
            <v>8800-4394</v>
          </cell>
        </row>
        <row r="666">
          <cell r="Q666" t="str">
            <v>200-06-11</v>
          </cell>
          <cell r="R666">
            <v>2671</v>
          </cell>
          <cell r="S666">
            <v>6</v>
          </cell>
        </row>
        <row r="667">
          <cell r="B667">
            <v>3327</v>
          </cell>
          <cell r="C667" t="str">
            <v>Marco Javier Duarte Alvarado</v>
          </cell>
          <cell r="D667" t="str">
            <v>Etiquetador</v>
          </cell>
          <cell r="E667">
            <v>41582</v>
          </cell>
          <cell r="F667">
            <v>8646.5</v>
          </cell>
          <cell r="G667" t="str">
            <v>HOGAR</v>
          </cell>
          <cell r="H667" t="str">
            <v>Tania  Griselda  Villanueva  Galdamez</v>
          </cell>
        </row>
        <row r="667">
          <cell r="J667">
            <v>34020</v>
          </cell>
          <cell r="K667" t="str">
            <v>CEIBA-SEMANAL</v>
          </cell>
          <cell r="L667" t="str">
            <v>M</v>
          </cell>
          <cell r="M667" t="str">
            <v>Barrio Bella Vista   </v>
          </cell>
          <cell r="N667" t="str">
            <v>1807-1993-00570</v>
          </cell>
          <cell r="O667" t="str">
            <v>9922-4723</v>
          </cell>
        </row>
        <row r="667">
          <cell r="Q667" t="str">
            <v>200-06-10</v>
          </cell>
          <cell r="R667">
            <v>2672</v>
          </cell>
          <cell r="S667">
            <v>2</v>
          </cell>
        </row>
        <row r="668">
          <cell r="B668">
            <v>3333</v>
          </cell>
          <cell r="C668" t="str">
            <v>Heber  Adonai Umanzor  Carcamo</v>
          </cell>
          <cell r="D668" t="str">
            <v>Vendedor Junior Moda/Deportes</v>
          </cell>
          <cell r="E668">
            <v>41585</v>
          </cell>
          <cell r="F668">
            <v>233.3</v>
          </cell>
          <cell r="G668" t="str">
            <v>MODA Y DEPORTES</v>
          </cell>
          <cell r="H668" t="str">
            <v>Ingrid Lorena Carranza  Oliva</v>
          </cell>
        </row>
        <row r="668">
          <cell r="J668">
            <v>32513</v>
          </cell>
          <cell r="K668" t="str">
            <v>TEGUCIGALPA METROMALL-COMISIONES SEMANAL</v>
          </cell>
          <cell r="L668" t="str">
            <v>M</v>
          </cell>
          <cell r="M668" t="str">
            <v>Colonia centro America oeste, zona 2 Bloque A, Casa 1437 principal principal Tegucigalpa</v>
          </cell>
          <cell r="N668" t="str">
            <v>0801-1989-01525</v>
          </cell>
          <cell r="O668" t="str">
            <v>3170-1536</v>
          </cell>
        </row>
        <row r="668">
          <cell r="Q668" t="str">
            <v>200-03-12</v>
          </cell>
          <cell r="R668">
            <v>2680</v>
          </cell>
          <cell r="S668">
            <v>1</v>
          </cell>
        </row>
        <row r="669">
          <cell r="B669">
            <v>3338</v>
          </cell>
          <cell r="C669" t="str">
            <v>Fany  Maribel  Palma  Baca</v>
          </cell>
          <cell r="D669" t="str">
            <v>Auxiliar de Resurtido</v>
          </cell>
          <cell r="E669">
            <v>41585</v>
          </cell>
          <cell r="F669">
            <v>8646.5</v>
          </cell>
          <cell r="G669" t="str">
            <v>TIENDA SUPERSTORE MIRAFLORES</v>
          </cell>
          <cell r="H669" t="str">
            <v>Claudia  Dionella  Cruz  Ramos</v>
          </cell>
        </row>
        <row r="669">
          <cell r="J669">
            <v>32563</v>
          </cell>
          <cell r="K669" t="str">
            <v>TEGUCIGALPA MIRAFLORES-SEMANAL</v>
          </cell>
          <cell r="L669" t="str">
            <v>F</v>
          </cell>
          <cell r="M669" t="str">
            <v>Col. la montanita Km 14 Carretera a Danli   Tegucigalpa</v>
          </cell>
          <cell r="N669" t="str">
            <v>0801-1989-06738</v>
          </cell>
          <cell r="O669" t="str">
            <v>9908-5052</v>
          </cell>
        </row>
        <row r="669">
          <cell r="Q669" t="str">
            <v>200-02-09</v>
          </cell>
          <cell r="R669">
            <v>2708</v>
          </cell>
          <cell r="S669">
            <v>2</v>
          </cell>
        </row>
        <row r="670">
          <cell r="B670">
            <v>3339</v>
          </cell>
          <cell r="C670" t="str">
            <v>Mayra  Ruth  Moncada  Gomez</v>
          </cell>
          <cell r="D670" t="str">
            <v>Auxiliar de Resurtido</v>
          </cell>
          <cell r="E670">
            <v>41585</v>
          </cell>
          <cell r="F670">
            <v>8646.5</v>
          </cell>
          <cell r="G670" t="str">
            <v>TIENDA SUPERSTORE MIRAFLORES</v>
          </cell>
          <cell r="H670" t="str">
            <v>Claudia  Dionella  Cruz  Ramos</v>
          </cell>
        </row>
        <row r="670">
          <cell r="J670">
            <v>32754</v>
          </cell>
          <cell r="K670" t="str">
            <v>TEGUCIGALPA MIRAFLORES-SEMANAL</v>
          </cell>
          <cell r="L670" t="str">
            <v>F</v>
          </cell>
          <cell r="M670" t="str">
            <v>Col. Villa Nueva Sector 4 Casa 33 Bloque 5   Tegucigalpa</v>
          </cell>
          <cell r="N670" t="str">
            <v>0801-1989-20318</v>
          </cell>
          <cell r="O670" t="str">
            <v>3284-6727</v>
          </cell>
        </row>
        <row r="670">
          <cell r="Q670" t="str">
            <v>200-02-09</v>
          </cell>
          <cell r="R670">
            <v>2710</v>
          </cell>
          <cell r="S670">
            <v>9</v>
          </cell>
        </row>
        <row r="671">
          <cell r="B671">
            <v>3348</v>
          </cell>
          <cell r="C671" t="str">
            <v>Denis  Fernando  Alvarez  Mendoza</v>
          </cell>
          <cell r="D671" t="str">
            <v>Auxiliar de Logística</v>
          </cell>
          <cell r="E671">
            <v>41589</v>
          </cell>
          <cell r="F671">
            <v>8646.5</v>
          </cell>
          <cell r="G671" t="str">
            <v>INVENTARIOS MIRAFLORES</v>
          </cell>
          <cell r="H671" t="str">
            <v>Melvin Eliodoro Hernandez</v>
          </cell>
        </row>
        <row r="671">
          <cell r="J671">
            <v>31184</v>
          </cell>
          <cell r="K671" t="str">
            <v>TEGUCIGALPA MIRAFLORES-SEMANAL</v>
          </cell>
          <cell r="L671" t="str">
            <v>M</v>
          </cell>
          <cell r="M671" t="str">
            <v>Col Villa Nueva Sector 6 Principal Principal Tegucigalpa</v>
          </cell>
          <cell r="N671" t="str">
            <v>0711-1985-00195</v>
          </cell>
          <cell r="O671" t="str">
            <v>3314-8749</v>
          </cell>
        </row>
        <row r="671">
          <cell r="Q671" t="str">
            <v>300-02-11</v>
          </cell>
          <cell r="R671">
            <v>2716</v>
          </cell>
          <cell r="S671">
            <v>5</v>
          </cell>
        </row>
        <row r="672">
          <cell r="B672">
            <v>3394</v>
          </cell>
          <cell r="C672" t="str">
            <v>Sheyber Isai Amador  Martinez</v>
          </cell>
          <cell r="D672" t="str">
            <v>Auxiliar de Resurtido</v>
          </cell>
          <cell r="E672">
            <v>41592</v>
          </cell>
          <cell r="F672">
            <v>8646.5</v>
          </cell>
          <cell r="G672" t="str">
            <v>TIENDA SUPERSTORE MIRAFLORES</v>
          </cell>
          <cell r="H672" t="str">
            <v>Claudia  Dionella  Cruz  Ramos</v>
          </cell>
        </row>
        <row r="672">
          <cell r="J672">
            <v>34241</v>
          </cell>
          <cell r="K672" t="str">
            <v>TEGUCIGALPA MIRAFLORES-SEMANAL</v>
          </cell>
          <cell r="L672" t="str">
            <v>M</v>
          </cell>
          <cell r="M672" t="str">
            <v>Barrio el reparto  por abajo casa 2502, principal principal Tegucigalpa</v>
          </cell>
          <cell r="N672" t="str">
            <v>0715-1993-01123</v>
          </cell>
          <cell r="O672" t="str">
            <v>9834-4510</v>
          </cell>
        </row>
        <row r="672">
          <cell r="Q672" t="str">
            <v>200-02-09</v>
          </cell>
          <cell r="R672">
            <v>2721</v>
          </cell>
          <cell r="S672">
            <v>9</v>
          </cell>
        </row>
        <row r="673">
          <cell r="B673">
            <v>3421</v>
          </cell>
          <cell r="C673" t="str">
            <v>Angel Rafael Corea  Ventura</v>
          </cell>
          <cell r="D673" t="str">
            <v>Auditor Junior</v>
          </cell>
          <cell r="E673">
            <v>41596</v>
          </cell>
          <cell r="F673">
            <v>20150</v>
          </cell>
          <cell r="G673" t="str">
            <v>AUDITORIA</v>
          </cell>
          <cell r="H673" t="str">
            <v>Alex Bladimir Caballero  Rivera</v>
          </cell>
        </row>
        <row r="673">
          <cell r="J673">
            <v>32602</v>
          </cell>
          <cell r="K673" t="str">
            <v>SAN PEDRO SULA-ADMINISTRACION</v>
          </cell>
          <cell r="L673" t="str">
            <v>M</v>
          </cell>
          <cell r="M673" t="str">
            <v>Col. Villaflorencia 7 y 8 avenida 19 calle B CASA # 17   </v>
          </cell>
          <cell r="N673" t="str">
            <v>1804-1989-01503</v>
          </cell>
          <cell r="O673" t="str">
            <v>3339-4680</v>
          </cell>
        </row>
        <row r="673">
          <cell r="Q673" t="str">
            <v>100-01-03</v>
          </cell>
          <cell r="R673">
            <v>2725</v>
          </cell>
          <cell r="S673">
            <v>4</v>
          </cell>
        </row>
        <row r="674">
          <cell r="B674">
            <v>3422</v>
          </cell>
          <cell r="C674" t="str">
            <v>Norlam  Ramon  Galiano  Maldonado</v>
          </cell>
          <cell r="D674" t="str">
            <v>Vendedor Tienda</v>
          </cell>
          <cell r="E674">
            <v>41596</v>
          </cell>
          <cell r="F674">
            <v>233.3</v>
          </cell>
          <cell r="G674" t="str">
            <v>ELECTRO</v>
          </cell>
          <cell r="H674" t="str">
            <v>Ranses Ramon Sierra Andino</v>
          </cell>
        </row>
        <row r="674">
          <cell r="J674">
            <v>33184</v>
          </cell>
          <cell r="K674" t="str">
            <v>TEGUCIGALPA MIRAFLORES-COMISIONES SEMANAL</v>
          </cell>
          <cell r="L674" t="str">
            <v>M</v>
          </cell>
          <cell r="M674" t="str">
            <v>Col. Kennedy, casa 3823 Bloque D del comercio del comercio Tegucigalpa</v>
          </cell>
          <cell r="N674" t="str">
            <v>0307-1990-00142</v>
          </cell>
          <cell r="O674" t="str">
            <v>9629-2240</v>
          </cell>
        </row>
        <row r="674">
          <cell r="Q674" t="str">
            <v>200-02-11</v>
          </cell>
          <cell r="R674">
            <v>2727</v>
          </cell>
          <cell r="S674">
            <v>11</v>
          </cell>
        </row>
        <row r="675">
          <cell r="B675">
            <v>3439</v>
          </cell>
          <cell r="C675" t="str">
            <v>Saskya Tedry Sanchez Martinez</v>
          </cell>
          <cell r="D675" t="str">
            <v>Cajera</v>
          </cell>
          <cell r="E675">
            <v>41645</v>
          </cell>
          <cell r="F675">
            <v>9000</v>
          </cell>
          <cell r="G675" t="str">
            <v>PUNTOS DE VENTA</v>
          </cell>
          <cell r="H675" t="str">
            <v>Victor Otoniel Rivera  Lopez</v>
          </cell>
        </row>
        <row r="675">
          <cell r="J675">
            <v>31979</v>
          </cell>
          <cell r="K675" t="str">
            <v>CEIBA-SEMANAL</v>
          </cell>
          <cell r="L675" t="str">
            <v>F</v>
          </cell>
          <cell r="M675" t="str">
            <v>Col. Carmen Elena casa #47   </v>
          </cell>
          <cell r="N675" t="str">
            <v>0501-1987-06687</v>
          </cell>
          <cell r="O675" t="str">
            <v>3382-4419</v>
          </cell>
        </row>
        <row r="675">
          <cell r="Q675" t="str">
            <v>200-06-13</v>
          </cell>
          <cell r="R675">
            <v>2729</v>
          </cell>
          <cell r="S675">
            <v>7</v>
          </cell>
        </row>
        <row r="676">
          <cell r="B676">
            <v>3455</v>
          </cell>
          <cell r="C676" t="str">
            <v>Anny  Yosibel  Lopez  Rodriguez</v>
          </cell>
          <cell r="D676" t="str">
            <v>Auxiliar de Sala Hogar</v>
          </cell>
          <cell r="E676">
            <v>41603</v>
          </cell>
          <cell r="F676">
            <v>8646.5</v>
          </cell>
          <cell r="G676" t="str">
            <v>HOGAR</v>
          </cell>
          <cell r="H676" t="str">
            <v>Eder Alberto  Escalante  Lopez</v>
          </cell>
        </row>
        <row r="676">
          <cell r="J676">
            <v>33458</v>
          </cell>
          <cell r="K676" t="str">
            <v>TEGUCIGALPA METROMALL-SEMANAL</v>
          </cell>
          <cell r="L676" t="str">
            <v>F</v>
          </cell>
          <cell r="M676" t="str">
            <v>Col. san Francisco Casa 2801 Color Verde y Blanco x Carnaval   Tegucigalpa</v>
          </cell>
          <cell r="N676" t="str">
            <v>0801-1991-15675</v>
          </cell>
          <cell r="O676" t="str">
            <v>3373-6443</v>
          </cell>
        </row>
        <row r="676">
          <cell r="Q676" t="str">
            <v>200-03-10</v>
          </cell>
          <cell r="R676">
            <v>2730</v>
          </cell>
          <cell r="S676">
            <v>8</v>
          </cell>
        </row>
        <row r="677">
          <cell r="B677">
            <v>3479</v>
          </cell>
          <cell r="C677" t="str">
            <v>Carlos Alberto  Herrera  Garcia</v>
          </cell>
          <cell r="D677" t="str">
            <v>Vendedor Tienda</v>
          </cell>
          <cell r="E677">
            <v>41605</v>
          </cell>
          <cell r="F677">
            <v>233.3</v>
          </cell>
          <cell r="G677" t="str">
            <v>ELECTRO</v>
          </cell>
          <cell r="H677" t="str">
            <v>Ranses Ramon Sierra Andino</v>
          </cell>
        </row>
        <row r="677">
          <cell r="J677">
            <v>31325</v>
          </cell>
          <cell r="K677" t="str">
            <v>TEGUCIGALPA MIRAFLORES-COMISIONES SEMANAL</v>
          </cell>
          <cell r="L677" t="str">
            <v>M</v>
          </cell>
          <cell r="M677" t="str">
            <v>Col San Miguel 1/2 arriba del centro de salud casa 5710 principal principal Tegucigalpa</v>
          </cell>
          <cell r="N677" t="str">
            <v>0801-1985-21350</v>
          </cell>
        </row>
        <row r="677">
          <cell r="Q677" t="str">
            <v>200-02-11</v>
          </cell>
          <cell r="R677">
            <v>2731</v>
          </cell>
          <cell r="S677">
            <v>10</v>
          </cell>
        </row>
        <row r="678">
          <cell r="B678">
            <v>3491</v>
          </cell>
          <cell r="C678" t="str">
            <v>Christine Marie Dip Nassar</v>
          </cell>
          <cell r="D678" t="str">
            <v>Jefe de Merchandising e Imagen</v>
          </cell>
          <cell r="E678">
            <v>41610</v>
          </cell>
          <cell r="F678">
            <v>15000</v>
          </cell>
          <cell r="G678" t="str">
            <v>TIENDA SUPERSTORE CEIBA</v>
          </cell>
          <cell r="H678" t="str">
            <v>Juan Omar Nuñez  Flores</v>
          </cell>
        </row>
        <row r="678">
          <cell r="J678">
            <v>32470</v>
          </cell>
          <cell r="K678" t="str">
            <v>CEIBA-ADMINISTRACION</v>
          </cell>
          <cell r="L678" t="str">
            <v>F</v>
          </cell>
          <cell r="M678" t="str">
            <v>Barrio Potrerilloa 4 calle sector 4   </v>
          </cell>
          <cell r="N678" t="str">
            <v>0101-1988-05776</v>
          </cell>
          <cell r="O678" t="str">
            <v>3389-5857</v>
          </cell>
        </row>
        <row r="678">
          <cell r="Q678" t="str">
            <v>200-06-09</v>
          </cell>
          <cell r="R678">
            <v>2735</v>
          </cell>
          <cell r="S678">
            <v>11</v>
          </cell>
        </row>
        <row r="679">
          <cell r="B679">
            <v>3492</v>
          </cell>
          <cell r="C679" t="str">
            <v>Jose Feliciano Mejia Banegas</v>
          </cell>
          <cell r="D679" t="str">
            <v>Asistente de Mantenimiento</v>
          </cell>
          <cell r="E679">
            <v>41607</v>
          </cell>
          <cell r="F679">
            <v>8646.5</v>
          </cell>
          <cell r="G679" t="str">
            <v>MANTENIMIENTO</v>
          </cell>
          <cell r="H679" t="str">
            <v>Christine Marie Dip Nassar</v>
          </cell>
        </row>
        <row r="679">
          <cell r="J679">
            <v>31501</v>
          </cell>
          <cell r="K679" t="str">
            <v>CEIBA-SEMANAL</v>
          </cell>
          <cell r="L679" t="str">
            <v>M</v>
          </cell>
          <cell r="M679" t="str">
            <v>Barrio Principal avenida 2, segunda planta bloque # 1   </v>
          </cell>
          <cell r="N679" t="str">
            <v>0101-1986-00980</v>
          </cell>
          <cell r="O679" t="str">
            <v>8848-7163</v>
          </cell>
        </row>
        <row r="679">
          <cell r="Q679" t="str">
            <v>300-06-08</v>
          </cell>
          <cell r="R679">
            <v>2736</v>
          </cell>
          <cell r="S679">
            <v>3</v>
          </cell>
        </row>
        <row r="680">
          <cell r="B680">
            <v>3494</v>
          </cell>
          <cell r="C680" t="str">
            <v>Gladys Alejandra Ramirez  Elizabeth</v>
          </cell>
          <cell r="D680" t="str">
            <v>Coodinador de RSE</v>
          </cell>
          <cell r="E680">
            <v>41611</v>
          </cell>
          <cell r="F680">
            <v>15000</v>
          </cell>
          <cell r="G680" t="str">
            <v>RESPONSABILIDAD SOCIAL</v>
          </cell>
          <cell r="H680" t="str">
            <v>Elisa  Mercedes Pineda Pineda</v>
          </cell>
        </row>
        <row r="680">
          <cell r="J680">
            <v>31903</v>
          </cell>
          <cell r="K680" t="str">
            <v>SAN PEDRO SULA-ADMINISTRACION</v>
          </cell>
          <cell r="L680" t="str">
            <v>F</v>
          </cell>
          <cell r="M680" t="str">
            <v>Col. Jardines del Valle   </v>
          </cell>
          <cell r="N680" t="str">
            <v>0501-1987-04239</v>
          </cell>
          <cell r="O680" t="str">
            <v>9927-1730</v>
          </cell>
        </row>
        <row r="680">
          <cell r="Q680" t="str">
            <v>300-01-21</v>
          </cell>
          <cell r="R680">
            <v>2745</v>
          </cell>
          <cell r="S680">
            <v>5</v>
          </cell>
        </row>
        <row r="681">
          <cell r="B681">
            <v>3513</v>
          </cell>
          <cell r="C681" t="str">
            <v>Gregorio  Pineda Gomez</v>
          </cell>
          <cell r="D681" t="str">
            <v>Guardia de Residencia</v>
          </cell>
          <cell r="E681">
            <v>41634</v>
          </cell>
          <cell r="F681">
            <v>10750</v>
          </cell>
          <cell r="G681" t="str">
            <v>SEGURIDAD RESIDENCIA</v>
          </cell>
          <cell r="H681" t="str">
            <v>Celan Rodriguez  Sanchez</v>
          </cell>
        </row>
        <row r="681">
          <cell r="J681">
            <v>31962</v>
          </cell>
          <cell r="K681" t="str">
            <v>SAN PEDRO SULA-ADMINISTRACION</v>
          </cell>
          <cell r="L681" t="str">
            <v>M</v>
          </cell>
          <cell r="M681" t="str">
            <v>Barrio Santa Anita 2 calle 10-11avenida casa # 1082   </v>
          </cell>
          <cell r="N681" t="str">
            <v>1601-1987-00493</v>
          </cell>
          <cell r="O681" t="str">
            <v>9487-0542</v>
          </cell>
        </row>
        <row r="681">
          <cell r="Q681" t="str">
            <v>100-01-07</v>
          </cell>
          <cell r="R681">
            <v>2747</v>
          </cell>
          <cell r="S681">
            <v>7</v>
          </cell>
        </row>
        <row r="682">
          <cell r="B682">
            <v>3515</v>
          </cell>
          <cell r="C682" t="str">
            <v>Karla  Patricia Abelar Burgos</v>
          </cell>
          <cell r="D682" t="str">
            <v>Gerente de Categoria</v>
          </cell>
          <cell r="E682">
            <v>41641</v>
          </cell>
          <cell r="F682">
            <v>35000</v>
          </cell>
          <cell r="G682" t="str">
            <v>COMPRAS</v>
          </cell>
        </row>
        <row r="682">
          <cell r="J682">
            <v>28175</v>
          </cell>
          <cell r="K682" t="str">
            <v>SAN PEDRO SULA-ADMINISTRACION</v>
          </cell>
          <cell r="L682" t="str">
            <v>F</v>
          </cell>
          <cell r="M682" t="str">
            <v>Res. Villa Regina 1ra calle, casa # b -9 principal principal San Pedro Sula, N.E.</v>
          </cell>
          <cell r="N682" t="str">
            <v>0501-1977-01796</v>
          </cell>
          <cell r="O682" t="str">
            <v>9992-7032</v>
          </cell>
        </row>
        <row r="682">
          <cell r="Q682" t="str">
            <v>300-01-06</v>
          </cell>
          <cell r="R682">
            <v>2750</v>
          </cell>
          <cell r="S682">
            <v>2</v>
          </cell>
        </row>
        <row r="683">
          <cell r="B683">
            <v>3516</v>
          </cell>
          <cell r="C683" t="str">
            <v>Mercedes Johanna  Oliva Garcia</v>
          </cell>
          <cell r="D683" t="str">
            <v>Vendedor Junior</v>
          </cell>
          <cell r="E683">
            <v>41641</v>
          </cell>
          <cell r="F683">
            <v>233.45</v>
          </cell>
          <cell r="G683" t="str">
            <v>ELECTRO</v>
          </cell>
          <cell r="H683" t="str">
            <v>Gina Maria  Aguirre Lanza</v>
          </cell>
        </row>
        <row r="683">
          <cell r="J683">
            <v>28644</v>
          </cell>
          <cell r="K683" t="str">
            <v>SAN PEDRO SULA SAN FERNANDO-COMISIONES SEMANAL</v>
          </cell>
          <cell r="L683" t="str">
            <v>F</v>
          </cell>
          <cell r="M683" t="str">
            <v>Col. El carmen  calle principal   </v>
          </cell>
          <cell r="N683" t="str">
            <v>0501-1978-06329</v>
          </cell>
          <cell r="O683" t="str">
            <v>3389-7218</v>
          </cell>
        </row>
        <row r="683">
          <cell r="Q683" t="str">
            <v>200-01-11</v>
          </cell>
          <cell r="R683">
            <v>2754</v>
          </cell>
          <cell r="S683">
            <v>6</v>
          </cell>
        </row>
        <row r="684">
          <cell r="B684">
            <v>3525</v>
          </cell>
          <cell r="C684" t="str">
            <v>Dagoberto   Chacon  Varela</v>
          </cell>
          <cell r="D684" t="str">
            <v>Coordinador</v>
          </cell>
          <cell r="E684">
            <v>41655</v>
          </cell>
          <cell r="F684">
            <v>11130</v>
          </cell>
          <cell r="G684" t="str">
            <v>LOGISTICA MIRAFLORES</v>
          </cell>
          <cell r="H684" t="str">
            <v>Joel  David Espinoza Carballo</v>
          </cell>
        </row>
        <row r="684">
          <cell r="J684">
            <v>32480</v>
          </cell>
          <cell r="K684" t="str">
            <v>TEGUCIGALPA MIRAFLORES -ADMINISTRACION</v>
          </cell>
          <cell r="L684" t="str">
            <v>M</v>
          </cell>
          <cell r="M684" t="str">
            <v>Residencial la Canada, bloque b  casa 6315   Tegucigalpa</v>
          </cell>
          <cell r="N684" t="str">
            <v>0701-1988-00323</v>
          </cell>
          <cell r="O684" t="str">
            <v>3179-1410</v>
          </cell>
        </row>
        <row r="684">
          <cell r="Q684" t="str">
            <v>300-02-10</v>
          </cell>
          <cell r="R684">
            <v>2755</v>
          </cell>
          <cell r="S684">
            <v>12</v>
          </cell>
        </row>
        <row r="685">
          <cell r="B685">
            <v>3529</v>
          </cell>
          <cell r="C685" t="str">
            <v>David Enrique Castillo Osorio</v>
          </cell>
          <cell r="D685" t="str">
            <v>Jefe de Implementación</v>
          </cell>
          <cell r="E685">
            <v>41655</v>
          </cell>
          <cell r="F685">
            <v>39084.88</v>
          </cell>
          <cell r="G685" t="str">
            <v>INFORMATICA</v>
          </cell>
          <cell r="H685" t="str">
            <v>Rafael Gustavo Ajuria  Cruz</v>
          </cell>
        </row>
        <row r="685">
          <cell r="J685">
            <v>26295</v>
          </cell>
          <cell r="K685" t="str">
            <v>SAN PEDRO SULA-ADMINISTRACION</v>
          </cell>
          <cell r="L685" t="str">
            <v>M</v>
          </cell>
        </row>
        <row r="685">
          <cell r="N685" t="str">
            <v>0801-1971-00028</v>
          </cell>
        </row>
        <row r="685">
          <cell r="Q685" t="str">
            <v>300-01-04</v>
          </cell>
          <cell r="R685">
            <v>2758</v>
          </cell>
          <cell r="S685">
            <v>12</v>
          </cell>
        </row>
        <row r="686">
          <cell r="B686">
            <v>3531</v>
          </cell>
          <cell r="C686" t="str">
            <v>Erik Fabricio Pineda Linares</v>
          </cell>
          <cell r="D686" t="str">
            <v>Auxiliar de Logística</v>
          </cell>
          <cell r="E686">
            <v>41659</v>
          </cell>
          <cell r="F686">
            <v>8646.5</v>
          </cell>
          <cell r="G686" t="str">
            <v>INVENTARIOS</v>
          </cell>
          <cell r="H686" t="str">
            <v>Carlos Arturo Gutierrez Cuvas</v>
          </cell>
        </row>
        <row r="686">
          <cell r="J686">
            <v>33147</v>
          </cell>
          <cell r="K686" t="str">
            <v>SAN PEDRO SULA-SEMANAL SAN FERNANDO</v>
          </cell>
          <cell r="L686" t="str">
            <v>M</v>
          </cell>
          <cell r="M686" t="str">
            <v>Llanos de sula # 2, avenida 2 casa # 52   San Pedro Sula, N.E.</v>
          </cell>
          <cell r="N686" t="str">
            <v>1604-1990-00451</v>
          </cell>
          <cell r="O686" t="str">
            <v>9578-6861</v>
          </cell>
        </row>
        <row r="686">
          <cell r="Q686" t="str">
            <v>300-01-11</v>
          </cell>
          <cell r="R686">
            <v>2764</v>
          </cell>
          <cell r="S686">
            <v>10</v>
          </cell>
        </row>
        <row r="687">
          <cell r="B687">
            <v>3536</v>
          </cell>
          <cell r="C687" t="str">
            <v>Bayron Josue Dubon Aguirre</v>
          </cell>
          <cell r="D687" t="str">
            <v>Surtidor</v>
          </cell>
          <cell r="E687">
            <v>41661</v>
          </cell>
          <cell r="F687">
            <v>8646.5</v>
          </cell>
          <cell r="G687" t="str">
            <v>DESPACHO CD</v>
          </cell>
          <cell r="H687" t="str">
            <v>Selvin Ramos  Ramos</v>
          </cell>
        </row>
        <row r="687">
          <cell r="J687">
            <v>34319</v>
          </cell>
          <cell r="K687" t="str">
            <v>SAN PEDRO SULA-SEMANAL SAN FERNANDO</v>
          </cell>
          <cell r="L687" t="str">
            <v>M</v>
          </cell>
          <cell r="M687" t="str">
            <v>Col. Brisas del Valle casa 958 calle principal   </v>
          </cell>
          <cell r="N687" t="str">
            <v>1618-1994-00080</v>
          </cell>
          <cell r="O687" t="str">
            <v>9827-7621</v>
          </cell>
        </row>
        <row r="687">
          <cell r="Q687" t="str">
            <v>300-05-23</v>
          </cell>
          <cell r="R687">
            <v>2770</v>
          </cell>
          <cell r="S687">
            <v>12</v>
          </cell>
        </row>
        <row r="688">
          <cell r="B688">
            <v>3537</v>
          </cell>
          <cell r="C688" t="str">
            <v>Daniel Eduardo Flores Enamorado</v>
          </cell>
          <cell r="D688" t="str">
            <v>Surtidor</v>
          </cell>
          <cell r="E688">
            <v>41661</v>
          </cell>
          <cell r="F688">
            <v>8646.5</v>
          </cell>
          <cell r="G688" t="str">
            <v>DESPACHO CD</v>
          </cell>
          <cell r="H688" t="str">
            <v>Selvin Ramos  Ramos</v>
          </cell>
        </row>
        <row r="688">
          <cell r="J688">
            <v>34489</v>
          </cell>
          <cell r="K688" t="str">
            <v>SAN PEDRO SULA-SEMANAL SAN FERNANDO</v>
          </cell>
          <cell r="L688" t="str">
            <v>M</v>
          </cell>
          <cell r="M688" t="str">
            <v>Col. Pinedad 18 calle, 2 avenida, casa # 15   </v>
          </cell>
          <cell r="N688" t="str">
            <v>0512-1994-01021</v>
          </cell>
          <cell r="O688" t="str">
            <v>9462-0863</v>
          </cell>
        </row>
        <row r="688">
          <cell r="Q688" t="str">
            <v>300-05-23</v>
          </cell>
          <cell r="R688">
            <v>2771</v>
          </cell>
          <cell r="S688">
            <v>6</v>
          </cell>
        </row>
        <row r="689">
          <cell r="B689">
            <v>3538</v>
          </cell>
          <cell r="C689" t="str">
            <v>Bayron Josue Castillo Diaz</v>
          </cell>
          <cell r="D689" t="str">
            <v>Surtidor</v>
          </cell>
          <cell r="E689">
            <v>41661</v>
          </cell>
          <cell r="F689">
            <v>8646.5</v>
          </cell>
          <cell r="G689" t="str">
            <v>INVENTARIO CD A</v>
          </cell>
          <cell r="H689" t="str">
            <v>Enrique Alberto  Jordan Barahona</v>
          </cell>
        </row>
        <row r="689">
          <cell r="J689">
            <v>33375</v>
          </cell>
          <cell r="K689" t="str">
            <v>SAN PEDRO SULA-SEMANAL SAN FERNANDO</v>
          </cell>
          <cell r="L689" t="str">
            <v>M</v>
          </cell>
          <cell r="M689" t="str">
            <v>Col. Lomas del Carmen 1 calle casa # 432   </v>
          </cell>
          <cell r="N689" t="str">
            <v>0501-2010-16665</v>
          </cell>
          <cell r="O689" t="str">
            <v>8853-2213</v>
          </cell>
        </row>
        <row r="689">
          <cell r="Q689" t="str">
            <v>300-05-16</v>
          </cell>
          <cell r="R689">
            <v>2772</v>
          </cell>
          <cell r="S689">
            <v>5</v>
          </cell>
        </row>
        <row r="690">
          <cell r="B690">
            <v>3539</v>
          </cell>
          <cell r="C690" t="str">
            <v>Ariel Enrique Lopez Sanchez</v>
          </cell>
          <cell r="D690" t="str">
            <v>Auxiliar de Logística</v>
          </cell>
          <cell r="E690">
            <v>41661</v>
          </cell>
          <cell r="F690">
            <v>8646.5</v>
          </cell>
          <cell r="G690" t="str">
            <v>RECEPCION CD A</v>
          </cell>
          <cell r="H690" t="str">
            <v>Raul Antonio Sanchez  Castellanos</v>
          </cell>
        </row>
        <row r="690">
          <cell r="J690">
            <v>34233</v>
          </cell>
          <cell r="K690" t="str">
            <v>SAN PEDRO SULA-SEMANAL SAN FERNANDO</v>
          </cell>
          <cell r="L690" t="str">
            <v>M</v>
          </cell>
          <cell r="M690" t="str">
            <v>Col. Planes de Calpules 27 calle bloque 5   </v>
          </cell>
          <cell r="N690" t="str">
            <v>0501-1993-11045</v>
          </cell>
          <cell r="O690" t="str">
            <v>9774-4956</v>
          </cell>
        </row>
        <row r="690">
          <cell r="Q690" t="str">
            <v>300-05-25</v>
          </cell>
          <cell r="R690">
            <v>2778</v>
          </cell>
          <cell r="S690">
            <v>9</v>
          </cell>
        </row>
        <row r="691">
          <cell r="B691">
            <v>3540</v>
          </cell>
          <cell r="C691" t="str">
            <v>Ludwin Mauricio Segura Zapata</v>
          </cell>
          <cell r="D691" t="str">
            <v>Surtidor</v>
          </cell>
          <cell r="E691">
            <v>41661</v>
          </cell>
          <cell r="F691">
            <v>8646.5</v>
          </cell>
          <cell r="G691" t="str">
            <v>DESPACHO CD</v>
          </cell>
          <cell r="H691" t="str">
            <v>Selvin Ramos  Ramos</v>
          </cell>
        </row>
        <row r="691">
          <cell r="J691">
            <v>31796</v>
          </cell>
          <cell r="K691" t="str">
            <v>SAN PEDRO SULA-SEMANAL SAN FERNANDO</v>
          </cell>
          <cell r="L691" t="str">
            <v>M</v>
          </cell>
          <cell r="M691" t="str">
            <v>Col. Villas del Sol casa # 13 4 calle   </v>
          </cell>
          <cell r="N691" t="str">
            <v>0105-1987-00060</v>
          </cell>
          <cell r="O691" t="str">
            <v>9498-7291</v>
          </cell>
        </row>
        <row r="691">
          <cell r="Q691" t="str">
            <v>300-05-23</v>
          </cell>
          <cell r="R691">
            <v>2782</v>
          </cell>
          <cell r="S691">
            <v>1</v>
          </cell>
        </row>
        <row r="692">
          <cell r="B692">
            <v>3541</v>
          </cell>
          <cell r="C692" t="str">
            <v>Jorge Alberto Peña Saravia</v>
          </cell>
          <cell r="D692" t="str">
            <v>Surtidor</v>
          </cell>
          <cell r="E692">
            <v>41661</v>
          </cell>
          <cell r="F692">
            <v>8646.5</v>
          </cell>
          <cell r="G692" t="str">
            <v>DESPACHO CD</v>
          </cell>
          <cell r="H692" t="str">
            <v>Selvin Ramos  Ramos</v>
          </cell>
        </row>
        <row r="692">
          <cell r="J692">
            <v>33050</v>
          </cell>
          <cell r="K692" t="str">
            <v>SAN PEDRO SULA-SEMANAL SAN FERNANDO</v>
          </cell>
          <cell r="L692" t="str">
            <v>M</v>
          </cell>
          <cell r="M692" t="str">
            <v>Col. Casa Quemada   </v>
          </cell>
          <cell r="N692" t="str">
            <v>0501-1990-07456</v>
          </cell>
          <cell r="O692" t="str">
            <v>9785-9875</v>
          </cell>
        </row>
        <row r="692">
          <cell r="Q692" t="str">
            <v>300-05-23</v>
          </cell>
          <cell r="R692">
            <v>2783</v>
          </cell>
          <cell r="S692">
            <v>6</v>
          </cell>
        </row>
        <row r="693">
          <cell r="B693">
            <v>3542</v>
          </cell>
          <cell r="C693" t="str">
            <v>Ana Yamileth Arevalo Melgar</v>
          </cell>
          <cell r="D693" t="str">
            <v>Cajera</v>
          </cell>
          <cell r="E693">
            <v>41659</v>
          </cell>
          <cell r="F693">
            <v>9000</v>
          </cell>
          <cell r="G693" t="str">
            <v>PUNTOS DE VENTA</v>
          </cell>
          <cell r="H693" t="str">
            <v>Victor Otoniel Rivera  Lopez</v>
          </cell>
        </row>
        <row r="693">
          <cell r="J693">
            <v>33330</v>
          </cell>
          <cell r="K693" t="str">
            <v>CEIBA-SEMANAL</v>
          </cell>
          <cell r="L693" t="str">
            <v>F</v>
          </cell>
          <cell r="M693" t="str">
            <v>Col. Palmira   </v>
          </cell>
          <cell r="N693" t="str">
            <v>1804-1991-01698</v>
          </cell>
          <cell r="O693" t="str">
            <v>9908-9637</v>
          </cell>
        </row>
        <row r="693">
          <cell r="Q693" t="str">
            <v>200-06-13</v>
          </cell>
          <cell r="R693">
            <v>2785</v>
          </cell>
          <cell r="S693">
            <v>4</v>
          </cell>
        </row>
        <row r="694">
          <cell r="B694">
            <v>3558</v>
          </cell>
          <cell r="C694" t="str">
            <v>Siria Iveth Lopez Andino</v>
          </cell>
          <cell r="D694" t="str">
            <v>Jefe de Mercadeo</v>
          </cell>
          <cell r="E694">
            <v>41666</v>
          </cell>
          <cell r="F694">
            <v>28000</v>
          </cell>
          <cell r="G694" t="str">
            <v>MERCADEO</v>
          </cell>
          <cell r="H694" t="str">
            <v>Wesley  Mauricio Contreras Rodezno</v>
          </cell>
        </row>
        <row r="694">
          <cell r="J694">
            <v>30446</v>
          </cell>
          <cell r="K694" t="str">
            <v>SAN PEDRO SULA-ADMINISTRACION</v>
          </cell>
          <cell r="L694" t="str">
            <v>F</v>
          </cell>
          <cell r="M694" t="str">
            <v>Res. Real del puente casa # Q-15   </v>
          </cell>
          <cell r="N694" t="str">
            <v>0501-1983-04479</v>
          </cell>
          <cell r="O694" t="str">
            <v>9836-3283</v>
          </cell>
        </row>
        <row r="694">
          <cell r="Q694" t="str">
            <v>200-01-02</v>
          </cell>
          <cell r="R694">
            <v>2795</v>
          </cell>
          <cell r="S694">
            <v>5</v>
          </cell>
        </row>
        <row r="695">
          <cell r="B695">
            <v>3559</v>
          </cell>
          <cell r="C695" t="str">
            <v>Karen  Suyapa Vasquez  Avila</v>
          </cell>
          <cell r="D695" t="str">
            <v>Auxiliar de Resurtido</v>
          </cell>
          <cell r="E695">
            <v>41668</v>
          </cell>
          <cell r="F695">
            <v>8646.5</v>
          </cell>
          <cell r="G695" t="str">
            <v>TIENDA SUPERSTORE MIRAFLORES</v>
          </cell>
          <cell r="H695" t="str">
            <v>Claudia  Dionella  Cruz  Ramos</v>
          </cell>
        </row>
        <row r="695">
          <cell r="J695">
            <v>32180</v>
          </cell>
          <cell r="K695" t="str">
            <v>TEGUCIGALPA MIRAFLORES-SEMANAL</v>
          </cell>
          <cell r="L695" t="str">
            <v>F</v>
          </cell>
          <cell r="M695" t="str">
            <v>Barrio San Rafael Contiguo a Hotel Honduras Maya frente peki   Tegucigalpa</v>
          </cell>
          <cell r="N695" t="str">
            <v>0816-1988-00164</v>
          </cell>
          <cell r="O695" t="str">
            <v>3182-9292</v>
          </cell>
        </row>
        <row r="695">
          <cell r="Q695" t="str">
            <v>200-02-09</v>
          </cell>
          <cell r="R695">
            <v>2797</v>
          </cell>
          <cell r="S695">
            <v>2</v>
          </cell>
        </row>
        <row r="696">
          <cell r="B696">
            <v>3562</v>
          </cell>
          <cell r="C696" t="str">
            <v>Santos Arnoldo Buezo Lopez</v>
          </cell>
          <cell r="D696" t="str">
            <v>Vendedor Junior</v>
          </cell>
          <cell r="E696">
            <v>41729</v>
          </cell>
          <cell r="F696">
            <v>233.45</v>
          </cell>
          <cell r="G696" t="str">
            <v>ELECTRO</v>
          </cell>
          <cell r="H696" t="str">
            <v>Gina Maria  Aguirre Lanza</v>
          </cell>
        </row>
        <row r="696">
          <cell r="J696">
            <v>33723</v>
          </cell>
          <cell r="K696" t="str">
            <v>SAN PEDRO SULA SAN FERNANDO-COMISIONES SEMANAL</v>
          </cell>
          <cell r="L696" t="str">
            <v>M</v>
          </cell>
          <cell r="M696" t="str">
            <v>Col. Sandoval casa # 17   </v>
          </cell>
          <cell r="N696" t="str">
            <v>0501-1992-04583</v>
          </cell>
          <cell r="O696" t="str">
            <v>9949-4621</v>
          </cell>
        </row>
        <row r="696">
          <cell r="Q696" t="str">
            <v>200-01-11</v>
          </cell>
          <cell r="R696">
            <v>2798</v>
          </cell>
          <cell r="S696">
            <v>4</v>
          </cell>
        </row>
        <row r="697">
          <cell r="B697">
            <v>3563</v>
          </cell>
          <cell r="C697" t="str">
            <v>Derik David Vallejo Reyes</v>
          </cell>
          <cell r="D697" t="str">
            <v>Vendedor Tienda</v>
          </cell>
          <cell r="E697">
            <v>41673</v>
          </cell>
          <cell r="F697">
            <v>200</v>
          </cell>
          <cell r="G697" t="str">
            <v>ELECTRO</v>
          </cell>
          <cell r="H697" t="str">
            <v>Ranses Ramon Sierra Andino</v>
          </cell>
        </row>
        <row r="697">
          <cell r="J697">
            <v>32633</v>
          </cell>
          <cell r="K697" t="str">
            <v>TEGUCIGALPA MIRAFLORES-COMISIONES SEMANAL</v>
          </cell>
          <cell r="L697" t="str">
            <v>M</v>
          </cell>
          <cell r="M697" t="str">
            <v>Altos de los laureles, sexta calle sector 1   Tegucigalpa</v>
          </cell>
          <cell r="N697" t="str">
            <v>0801-1987-09739</v>
          </cell>
          <cell r="O697" t="str">
            <v>9722-7036</v>
          </cell>
        </row>
        <row r="697">
          <cell r="Q697" t="str">
            <v>200-02-11</v>
          </cell>
          <cell r="R697">
            <v>2799</v>
          </cell>
          <cell r="S697">
            <v>5</v>
          </cell>
        </row>
        <row r="698">
          <cell r="B698">
            <v>3564</v>
          </cell>
          <cell r="C698" t="str">
            <v>Dunia  Mariela Veliz  Ruiz</v>
          </cell>
          <cell r="D698" t="str">
            <v>Coordinador Tienda Apple</v>
          </cell>
          <cell r="E698">
            <v>41673</v>
          </cell>
          <cell r="F698">
            <v>10000</v>
          </cell>
          <cell r="G698" t="str">
            <v>TIENDA SUPERSTORE MIRAFLORES</v>
          </cell>
          <cell r="H698" t="str">
            <v>Ranses Ramon Sierra Andino</v>
          </cell>
        </row>
        <row r="698">
          <cell r="J698">
            <v>32295</v>
          </cell>
          <cell r="K698" t="str">
            <v>TEGUCIGALPA MIRAFLORES -ADMINISTRACION</v>
          </cell>
          <cell r="L698" t="str">
            <v>F</v>
          </cell>
          <cell r="M698" t="str">
            <v>Col. la felicidad 4ta calle esquina opuesta a esc. espana   Tegucigalpa</v>
          </cell>
          <cell r="N698" t="str">
            <v>0801-1988-09555</v>
          </cell>
          <cell r="O698" t="str">
            <v>9622-8515</v>
          </cell>
        </row>
        <row r="698">
          <cell r="Q698" t="str">
            <v>200-02-09</v>
          </cell>
          <cell r="R698">
            <v>2801</v>
          </cell>
          <cell r="S698">
            <v>6</v>
          </cell>
        </row>
        <row r="699">
          <cell r="B699">
            <v>3568</v>
          </cell>
          <cell r="C699" t="str">
            <v>Esdras  Anibal  Barahona  Sanchez</v>
          </cell>
          <cell r="D699" t="str">
            <v>Vendedor Junior</v>
          </cell>
          <cell r="E699">
            <v>41673</v>
          </cell>
          <cell r="F699">
            <v>233.45</v>
          </cell>
          <cell r="G699" t="str">
            <v>ELECTRO</v>
          </cell>
          <cell r="H699" t="str">
            <v>Aixa Alessandra Rivera Castillo</v>
          </cell>
        </row>
        <row r="699">
          <cell r="J699">
            <v>33498</v>
          </cell>
          <cell r="K699" t="str">
            <v>TEGUCIGALPA METROMALL-COMISIONES SEMANAL</v>
          </cell>
          <cell r="L699" t="str">
            <v>M</v>
          </cell>
          <cell r="M699" t="str">
            <v>Barrio Belen atras de 4ta estacion  casa 1019   Tegucigalpa</v>
          </cell>
          <cell r="N699" t="str">
            <v>1505-1991-00676</v>
          </cell>
          <cell r="O699" t="str">
            <v>9694-2235</v>
          </cell>
        </row>
        <row r="699">
          <cell r="Q699" t="str">
            <v>200-03-11</v>
          </cell>
          <cell r="R699">
            <v>2802</v>
          </cell>
          <cell r="S699">
            <v>9</v>
          </cell>
        </row>
        <row r="700">
          <cell r="B700">
            <v>3569</v>
          </cell>
          <cell r="C700" t="str">
            <v>Omar Eduardo   Duron  Amador</v>
          </cell>
          <cell r="D700" t="str">
            <v>Vendedor Junior</v>
          </cell>
          <cell r="E700">
            <v>41673</v>
          </cell>
          <cell r="F700">
            <v>233.35</v>
          </cell>
          <cell r="G700" t="str">
            <v>ELECTRO</v>
          </cell>
          <cell r="H700" t="str">
            <v>Aixa Alessandra Rivera Castillo</v>
          </cell>
        </row>
        <row r="700">
          <cell r="J700">
            <v>32988</v>
          </cell>
          <cell r="K700" t="str">
            <v>TEGUCIGALPA METROMALL-COMISIONES SEMANAL</v>
          </cell>
          <cell r="L700" t="str">
            <v>M</v>
          </cell>
          <cell r="M700" t="str">
            <v>Barrio el bosque,calle de adoquin, ave. lomas de samara   Tegucigalpa</v>
          </cell>
          <cell r="N700" t="str">
            <v>0801-1990-15116</v>
          </cell>
          <cell r="O700" t="str">
            <v>3391-1442</v>
          </cell>
        </row>
        <row r="700">
          <cell r="Q700" t="str">
            <v>200-03-11</v>
          </cell>
          <cell r="R700">
            <v>2811</v>
          </cell>
          <cell r="S700">
            <v>4</v>
          </cell>
        </row>
        <row r="701">
          <cell r="B701">
            <v>3570</v>
          </cell>
          <cell r="C701" t="str">
            <v>Fabiana  Catania  Casanova  Velasquez</v>
          </cell>
          <cell r="D701" t="str">
            <v>Vendedor Mayorista</v>
          </cell>
          <cell r="E701">
            <v>41673</v>
          </cell>
          <cell r="F701">
            <v>233.3</v>
          </cell>
          <cell r="G701" t="str">
            <v>VENTAS MAYOREO SALA</v>
          </cell>
          <cell r="H701" t="str">
            <v>Oscar Orlando Bonilla Osorto</v>
          </cell>
        </row>
        <row r="701">
          <cell r="J701">
            <v>31886</v>
          </cell>
          <cell r="K701" t="str">
            <v>TEGUCIGALPA MIRAFLORES-COMISIONES SEMANAL</v>
          </cell>
          <cell r="L701" t="str">
            <v>F</v>
          </cell>
          <cell r="M701" t="str">
            <v>Col. altos de santa rosa, Bloque G, casa 13   Tegucigalpa</v>
          </cell>
          <cell r="N701" t="str">
            <v>0801-1993-08564</v>
          </cell>
          <cell r="O701" t="str">
            <v>8813-7250</v>
          </cell>
        </row>
        <row r="701">
          <cell r="Q701" t="str">
            <v>200-02-06</v>
          </cell>
          <cell r="R701">
            <v>2815</v>
          </cell>
          <cell r="S701">
            <v>4</v>
          </cell>
        </row>
        <row r="702">
          <cell r="B702">
            <v>3573</v>
          </cell>
          <cell r="C702" t="str">
            <v>Isaias  Lopez Pinto</v>
          </cell>
          <cell r="D702" t="str">
            <v>Oficial de Seguridad</v>
          </cell>
          <cell r="E702">
            <v>41673</v>
          </cell>
          <cell r="F702">
            <v>8646.5</v>
          </cell>
          <cell r="G702" t="str">
            <v>SEGURIDAD INTERNA CEIBA</v>
          </cell>
          <cell r="H702" t="str">
            <v>Juan  Jose Valeriano Zavala</v>
          </cell>
        </row>
        <row r="702">
          <cell r="J702">
            <v>34075</v>
          </cell>
          <cell r="K702" t="str">
            <v>CEIBA-SEMANAL</v>
          </cell>
          <cell r="L702" t="str">
            <v>M</v>
          </cell>
          <cell r="M702" t="str">
            <v>Los sanjuanes sector las delicias   </v>
          </cell>
          <cell r="N702" t="str">
            <v>0105-2005-00880</v>
          </cell>
          <cell r="O702" t="str">
            <v>9946-3733</v>
          </cell>
        </row>
        <row r="702">
          <cell r="Q702" t="str">
            <v>100-06-02</v>
          </cell>
          <cell r="R702">
            <v>2818</v>
          </cell>
          <cell r="S702">
            <v>4</v>
          </cell>
        </row>
        <row r="703">
          <cell r="B703">
            <v>3576</v>
          </cell>
          <cell r="C703" t="str">
            <v>German Omar Fuentes Vasquez</v>
          </cell>
          <cell r="D703" t="str">
            <v>Surtidor</v>
          </cell>
          <cell r="E703">
            <v>41677</v>
          </cell>
          <cell r="F703">
            <v>8646.5</v>
          </cell>
          <cell r="G703" t="str">
            <v>DESPACHO CD</v>
          </cell>
          <cell r="H703" t="str">
            <v>Selvin Ramos  Ramos</v>
          </cell>
        </row>
        <row r="703">
          <cell r="J703">
            <v>33301</v>
          </cell>
          <cell r="K703" t="str">
            <v>SAN PEDRO SULA-SEMANAL SAN FERNANDO</v>
          </cell>
          <cell r="L703" t="str">
            <v>M</v>
          </cell>
          <cell r="M703" t="str">
            <v>Barrio Cabañas 10 calle 11 y 12 avenida   </v>
          </cell>
          <cell r="N703" t="str">
            <v>1402-1991-00090</v>
          </cell>
          <cell r="O703" t="str">
            <v>9545-6972</v>
          </cell>
        </row>
        <row r="703">
          <cell r="Q703" t="str">
            <v>300-05-23</v>
          </cell>
          <cell r="R703">
            <v>2834</v>
          </cell>
          <cell r="S703">
            <v>3</v>
          </cell>
        </row>
        <row r="704">
          <cell r="B704">
            <v>3577</v>
          </cell>
          <cell r="C704" t="str">
            <v>Josue Lizandro Funez Zelaya</v>
          </cell>
          <cell r="D704" t="str">
            <v>Surtidor</v>
          </cell>
          <cell r="E704">
            <v>41677</v>
          </cell>
          <cell r="F704">
            <v>8646.5</v>
          </cell>
          <cell r="G704" t="str">
            <v>DESPACHO CD</v>
          </cell>
          <cell r="H704" t="str">
            <v>Selvin Ramos  Ramos</v>
          </cell>
        </row>
        <row r="704">
          <cell r="J704">
            <v>33402</v>
          </cell>
          <cell r="K704" t="str">
            <v>SAN PEDRO SULA-SEMANAL SAN FERNANDO</v>
          </cell>
          <cell r="L704" t="str">
            <v>M</v>
          </cell>
          <cell r="M704" t="str">
            <v>Col. Santa martha calle principal   </v>
          </cell>
          <cell r="N704" t="str">
            <v>0511-1991-00959</v>
          </cell>
          <cell r="O704" t="str">
            <v>9651-5513</v>
          </cell>
        </row>
        <row r="704">
          <cell r="Q704" t="str">
            <v>300-05-23</v>
          </cell>
          <cell r="R704">
            <v>2837</v>
          </cell>
          <cell r="S704">
            <v>6</v>
          </cell>
        </row>
        <row r="705">
          <cell r="B705">
            <v>3578</v>
          </cell>
          <cell r="C705" t="str">
            <v>Jonathan David Velasquez Velasquez</v>
          </cell>
          <cell r="D705" t="str">
            <v>Surtidor</v>
          </cell>
          <cell r="E705">
            <v>41677</v>
          </cell>
          <cell r="F705">
            <v>8646.5</v>
          </cell>
          <cell r="G705" t="str">
            <v>DESPACHO CD</v>
          </cell>
          <cell r="H705" t="str">
            <v>Selvin Ramos  Ramos</v>
          </cell>
        </row>
        <row r="705">
          <cell r="J705">
            <v>34712</v>
          </cell>
          <cell r="K705" t="str">
            <v>SAN PEDRO SULA-SEMANAL SAN FERNANDO</v>
          </cell>
          <cell r="L705" t="str">
            <v>M</v>
          </cell>
          <cell r="M705" t="str">
            <v>Col. Ciudad Nueva casa # 122   </v>
          </cell>
          <cell r="N705" t="str">
            <v>0501-1995-03090</v>
          </cell>
          <cell r="O705" t="str">
            <v>9926-8413</v>
          </cell>
        </row>
        <row r="705">
          <cell r="Q705" t="str">
            <v>300-05-23</v>
          </cell>
          <cell r="R705">
            <v>2840</v>
          </cell>
          <cell r="S705">
            <v>1</v>
          </cell>
        </row>
        <row r="706">
          <cell r="B706">
            <v>3580</v>
          </cell>
          <cell r="C706" t="str">
            <v>Josue David Matute Carcamo</v>
          </cell>
          <cell r="D706" t="str">
            <v>Auxiliar de Logística</v>
          </cell>
          <cell r="E706">
            <v>41677</v>
          </cell>
          <cell r="F706">
            <v>8646.5</v>
          </cell>
          <cell r="G706" t="str">
            <v>INVENTARIO PEDREGAL</v>
          </cell>
          <cell r="H706" t="str">
            <v>Pedro Luis Alvarez  Castillo</v>
          </cell>
        </row>
        <row r="706">
          <cell r="J706">
            <v>33865</v>
          </cell>
          <cell r="K706" t="str">
            <v>SAN PEDRO SULA -SEMANAL PEDREGAL</v>
          </cell>
          <cell r="L706" t="str">
            <v>M</v>
          </cell>
          <cell r="M706" t="str">
            <v>Col. Guillen 32 calle casa # 22 bloque # 17   </v>
          </cell>
          <cell r="N706" t="str">
            <v>0501-2004-07170</v>
          </cell>
          <cell r="O706" t="str">
            <v>9793-6558</v>
          </cell>
        </row>
        <row r="706">
          <cell r="Q706" t="str">
            <v>300-04-11</v>
          </cell>
          <cell r="R706">
            <v>2844</v>
          </cell>
          <cell r="S706">
            <v>9</v>
          </cell>
        </row>
        <row r="707">
          <cell r="B707">
            <v>3584</v>
          </cell>
          <cell r="C707" t="str">
            <v>Heber Leonel  Palma Mondragon</v>
          </cell>
          <cell r="D707" t="str">
            <v>Vendedor Junior Moda/Deportes</v>
          </cell>
          <cell r="E707">
            <v>41682</v>
          </cell>
          <cell r="F707">
            <v>233.45</v>
          </cell>
          <cell r="G707" t="str">
            <v>MODA Y DEPORTES</v>
          </cell>
          <cell r="H707" t="str">
            <v>Luis  Fernando Iraheta Morales</v>
          </cell>
        </row>
        <row r="707">
          <cell r="J707">
            <v>34601</v>
          </cell>
          <cell r="K707" t="str">
            <v>SAN PEDRO SULA PEDREGAL-COMISIONES SEMANAL</v>
          </cell>
          <cell r="L707" t="str">
            <v>M</v>
          </cell>
          <cell r="M707" t="str">
            <v>Col. Valle de Sula # 2, 27 calle 15 y 16ave.   </v>
          </cell>
          <cell r="N707" t="str">
            <v>0806-1995-00004</v>
          </cell>
          <cell r="O707" t="str">
            <v>9891-1135</v>
          </cell>
        </row>
        <row r="707">
          <cell r="Q707" t="str">
            <v>200-04-12</v>
          </cell>
          <cell r="R707">
            <v>2846</v>
          </cell>
          <cell r="S707">
            <v>9</v>
          </cell>
        </row>
        <row r="708">
          <cell r="B708">
            <v>3585</v>
          </cell>
          <cell r="C708" t="str">
            <v>Kelin Yobany Gomez Alvarado</v>
          </cell>
          <cell r="D708" t="str">
            <v>Surtidor</v>
          </cell>
          <cell r="E708">
            <v>41682</v>
          </cell>
          <cell r="F708">
            <v>8646.5</v>
          </cell>
          <cell r="G708" t="str">
            <v>DESPACHO CD</v>
          </cell>
          <cell r="H708" t="str">
            <v>Selvin Ramos  Ramos</v>
          </cell>
        </row>
        <row r="708">
          <cell r="J708">
            <v>34463</v>
          </cell>
          <cell r="K708" t="str">
            <v>SAN PEDRO SULA-SEMANAL SAN FERNANDO</v>
          </cell>
          <cell r="L708" t="str">
            <v>M</v>
          </cell>
          <cell r="M708" t="str">
            <v>Col. Lomas del carmen calle principal casa # 47   </v>
          </cell>
          <cell r="N708" t="str">
            <v>0709-1994-00076</v>
          </cell>
          <cell r="O708" t="str">
            <v>9774-1923</v>
          </cell>
        </row>
        <row r="708">
          <cell r="Q708" t="str">
            <v>300-05-23</v>
          </cell>
          <cell r="R708">
            <v>2849</v>
          </cell>
          <cell r="S708">
            <v>5</v>
          </cell>
        </row>
        <row r="709">
          <cell r="B709">
            <v>3586</v>
          </cell>
          <cell r="C709" t="str">
            <v>Kevin David Barrientos Miranda</v>
          </cell>
          <cell r="D709" t="str">
            <v>Operador de Montacarga</v>
          </cell>
          <cell r="E709">
            <v>41682</v>
          </cell>
          <cell r="F709">
            <v>8646.5</v>
          </cell>
          <cell r="G709" t="str">
            <v>RECEPCION CD B</v>
          </cell>
          <cell r="H709" t="str">
            <v>Francisco Nahum Cartagena  Reyes</v>
          </cell>
        </row>
        <row r="709">
          <cell r="J709">
            <v>33573</v>
          </cell>
          <cell r="K709" t="str">
            <v>SAN PEDRO SULA-SEMANAL SAN FERNANDO</v>
          </cell>
          <cell r="L709" t="str">
            <v>M</v>
          </cell>
          <cell r="M709" t="str">
            <v>Barrio El Porvenir sector Lomas del Carmen   </v>
          </cell>
          <cell r="N709" t="str">
            <v>1622-1992-00004</v>
          </cell>
          <cell r="O709" t="str">
            <v>9550-8006</v>
          </cell>
        </row>
        <row r="709">
          <cell r="Q709" t="str">
            <v>300-05-27</v>
          </cell>
          <cell r="R709">
            <v>2851</v>
          </cell>
          <cell r="S709">
            <v>12</v>
          </cell>
        </row>
        <row r="710">
          <cell r="B710">
            <v>3587</v>
          </cell>
          <cell r="C710" t="str">
            <v>Ludwin  Santos Mata Barrera</v>
          </cell>
          <cell r="D710" t="str">
            <v>Surtidor</v>
          </cell>
          <cell r="E710">
            <v>41682</v>
          </cell>
          <cell r="F710">
            <v>8646.5</v>
          </cell>
          <cell r="G710" t="str">
            <v>DESPACHO CD</v>
          </cell>
          <cell r="H710" t="str">
            <v>Selvin Ramos  Ramos</v>
          </cell>
        </row>
        <row r="710">
          <cell r="J710">
            <v>32537</v>
          </cell>
          <cell r="K710" t="str">
            <v>SAN PEDRO SULA-SEMANAL SAN FERNANDO</v>
          </cell>
          <cell r="L710" t="str">
            <v>M</v>
          </cell>
          <cell r="M710" t="str">
            <v>Col. La Providencia, carretera hacia Villanueva   </v>
          </cell>
          <cell r="N710" t="str">
            <v>1613-1989-00407</v>
          </cell>
          <cell r="O710" t="str">
            <v>9779-1609</v>
          </cell>
        </row>
        <row r="710">
          <cell r="Q710" t="str">
            <v>300-05-23</v>
          </cell>
          <cell r="R710">
            <v>2855</v>
          </cell>
          <cell r="S710">
            <v>1</v>
          </cell>
        </row>
        <row r="711">
          <cell r="B711">
            <v>3588</v>
          </cell>
          <cell r="C711" t="str">
            <v>Roberto Carlos Benitez Sabillon</v>
          </cell>
          <cell r="D711" t="str">
            <v>Auxiliar de Logística</v>
          </cell>
          <cell r="E711">
            <v>41682</v>
          </cell>
          <cell r="F711">
            <v>8646.5</v>
          </cell>
          <cell r="G711" t="str">
            <v>INVENTARIO CD C</v>
          </cell>
          <cell r="H711" t="str">
            <v>Francisco Nahum Cartagena  Reyes</v>
          </cell>
        </row>
        <row r="711">
          <cell r="J711">
            <v>32846</v>
          </cell>
          <cell r="K711" t="str">
            <v>SAN PEDRO SULA-SEMANAL SAN FERNANDO</v>
          </cell>
          <cell r="L711" t="str">
            <v>M</v>
          </cell>
          <cell r="M711" t="str">
            <v>Col. San Jorge sector Cofradia   </v>
          </cell>
          <cell r="N711" t="str">
            <v>1621-1990-00028</v>
          </cell>
          <cell r="O711" t="str">
            <v>9765-5261</v>
          </cell>
        </row>
        <row r="711">
          <cell r="Q711" t="str">
            <v>300-05-18</v>
          </cell>
          <cell r="R711">
            <v>2856</v>
          </cell>
          <cell r="S711">
            <v>12</v>
          </cell>
        </row>
        <row r="712">
          <cell r="B712">
            <v>3589</v>
          </cell>
          <cell r="C712" t="str">
            <v>Joel Antonio Lopez  Reyes</v>
          </cell>
          <cell r="D712" t="str">
            <v>Auxiliar de Logística</v>
          </cell>
          <cell r="E712">
            <v>41682</v>
          </cell>
          <cell r="F712">
            <v>8646.5</v>
          </cell>
          <cell r="G712" t="str">
            <v>RECEPCION CD A</v>
          </cell>
          <cell r="H712" t="str">
            <v>Raul Antonio Sanchez  Castellanos</v>
          </cell>
        </row>
        <row r="712">
          <cell r="J712">
            <v>31214</v>
          </cell>
          <cell r="K712" t="str">
            <v>SAN PEDRO SULA-SEMANAL SAN FERNANDO</v>
          </cell>
          <cell r="L712" t="str">
            <v>M</v>
          </cell>
          <cell r="M712" t="str">
            <v>Col. Planes de Calpules   </v>
          </cell>
          <cell r="N712" t="str">
            <v>0512-1985-00969</v>
          </cell>
          <cell r="O712" t="str">
            <v>9572-8172</v>
          </cell>
        </row>
        <row r="712">
          <cell r="Q712" t="str">
            <v>300-05-25</v>
          </cell>
          <cell r="R712">
            <v>2857</v>
          </cell>
          <cell r="S712">
            <v>6</v>
          </cell>
        </row>
        <row r="713">
          <cell r="B713">
            <v>3593</v>
          </cell>
          <cell r="C713" t="str">
            <v>Jessenia Elizabeth Cordova Salguero</v>
          </cell>
          <cell r="D713" t="str">
            <v>Vendedor Junior</v>
          </cell>
          <cell r="E713">
            <v>41687</v>
          </cell>
          <cell r="F713">
            <v>233.35</v>
          </cell>
          <cell r="G713" t="str">
            <v>ELECTRO</v>
          </cell>
          <cell r="H713" t="str">
            <v>Gina Maria  Aguirre Lanza</v>
          </cell>
        </row>
        <row r="713">
          <cell r="J713">
            <v>32360</v>
          </cell>
          <cell r="K713" t="str">
            <v>SAN PEDRO SULA SAN FERNANDO-COMISIONES SEMANAL</v>
          </cell>
          <cell r="L713" t="str">
            <v>F</v>
          </cell>
          <cell r="M713" t="str">
            <v>La Lima, Col. 15 de Septiembre, a 5 cuadras de iglesia de Di   </v>
          </cell>
          <cell r="N713" t="str">
            <v>1804-2004-00555</v>
          </cell>
          <cell r="O713" t="str">
            <v>9859-7914</v>
          </cell>
        </row>
        <row r="713">
          <cell r="Q713" t="str">
            <v>200-01-11</v>
          </cell>
          <cell r="R713">
            <v>2859</v>
          </cell>
          <cell r="S713">
            <v>8</v>
          </cell>
        </row>
        <row r="714">
          <cell r="B714">
            <v>3596</v>
          </cell>
          <cell r="C714" t="str">
            <v>Alejandro Portal Castillo Ordoñez</v>
          </cell>
          <cell r="D714" t="str">
            <v>Oficial de Seguridad</v>
          </cell>
          <cell r="E714">
            <v>41690</v>
          </cell>
          <cell r="F714">
            <v>8646.5</v>
          </cell>
          <cell r="G714" t="str">
            <v>SEGURIDAD PEDREGAL</v>
          </cell>
          <cell r="H714" t="str">
            <v>Jorge  Luis Del Cid Gamez</v>
          </cell>
        </row>
        <row r="714">
          <cell r="J714">
            <v>32530</v>
          </cell>
          <cell r="K714" t="str">
            <v>SAN PEDRO SULA -SEMANAL PEDREGAL</v>
          </cell>
          <cell r="L714" t="str">
            <v>M</v>
          </cell>
          <cell r="M714" t="str">
            <v>Los Laureles casa # 240 sector Rivera   </v>
          </cell>
          <cell r="N714" t="str">
            <v>0501-1989-01319</v>
          </cell>
          <cell r="O714" t="str">
            <v>9958-6474</v>
          </cell>
        </row>
        <row r="714">
          <cell r="Q714" t="str">
            <v>100-04-01</v>
          </cell>
          <cell r="R714">
            <v>2860</v>
          </cell>
          <cell r="S714">
            <v>1</v>
          </cell>
        </row>
        <row r="715">
          <cell r="B715">
            <v>3606</v>
          </cell>
          <cell r="C715" t="str">
            <v>Cristhian  Ariel  Ortiz  Cruz</v>
          </cell>
          <cell r="D715" t="str">
            <v>Auxiliar Sala Moda/Deportes</v>
          </cell>
          <cell r="E715">
            <v>41722</v>
          </cell>
          <cell r="F715">
            <v>8646.5</v>
          </cell>
          <cell r="G715" t="str">
            <v>MODA Y DEPORTES</v>
          </cell>
          <cell r="H715" t="str">
            <v>Ingrid Lorena Carranza  Oliva</v>
          </cell>
        </row>
        <row r="715">
          <cell r="J715">
            <v>34360</v>
          </cell>
          <cell r="K715" t="str">
            <v>TEGUCIGALPA METROMALL-SEMANAL</v>
          </cell>
          <cell r="L715" t="str">
            <v>M</v>
          </cell>
          <cell r="M715" t="str">
            <v>Col. Nueva Esperanza frente a comercial Lulu  casa 3021 Principal Principal Tegucigalpa</v>
          </cell>
          <cell r="N715" t="str">
            <v>0801-1994-03028</v>
          </cell>
          <cell r="O715" t="str">
            <v>9928-7497</v>
          </cell>
        </row>
        <row r="715">
          <cell r="Q715" t="str">
            <v>200-03-12</v>
          </cell>
          <cell r="R715">
            <v>2861</v>
          </cell>
          <cell r="S715">
            <v>1</v>
          </cell>
        </row>
        <row r="716">
          <cell r="B716">
            <v>3607</v>
          </cell>
          <cell r="C716" t="str">
            <v>Carlos David  Aguilar  Garcia</v>
          </cell>
          <cell r="D716" t="str">
            <v>Auxiliar de Sala Regalos/Paquetes</v>
          </cell>
          <cell r="E716">
            <v>41722</v>
          </cell>
          <cell r="F716">
            <v>8646.5</v>
          </cell>
          <cell r="G716" t="str">
            <v>HOGAR</v>
          </cell>
        </row>
        <row r="716">
          <cell r="J716">
            <v>32622</v>
          </cell>
          <cell r="K716" t="str">
            <v>TEGUCIGALPA MIRAFLORES-SEMANAL</v>
          </cell>
          <cell r="L716" t="str">
            <v>M</v>
          </cell>
          <cell r="M716" t="str">
            <v>Col Villanueva Sector 2, casa 12 Bloque 3   Tegucigalpa</v>
          </cell>
          <cell r="N716" t="str">
            <v>0801-1989-09908</v>
          </cell>
          <cell r="O716" t="str">
            <v>9567-7049</v>
          </cell>
        </row>
        <row r="716">
          <cell r="Q716" t="str">
            <v>200-02-10</v>
          </cell>
          <cell r="R716">
            <v>2863</v>
          </cell>
          <cell r="S716">
            <v>4</v>
          </cell>
        </row>
        <row r="717">
          <cell r="B717">
            <v>3610</v>
          </cell>
          <cell r="C717" t="str">
            <v>Andres Hernandez Hernandez</v>
          </cell>
          <cell r="D717" t="str">
            <v>Auxiliar de Logística</v>
          </cell>
          <cell r="E717">
            <v>41717</v>
          </cell>
          <cell r="F717">
            <v>8646.5</v>
          </cell>
          <cell r="G717" t="str">
            <v>INVENTARIOS</v>
          </cell>
          <cell r="H717" t="str">
            <v>Carlos Arturo Gutierrez Cuvas</v>
          </cell>
        </row>
        <row r="717">
          <cell r="J717">
            <v>34187</v>
          </cell>
          <cell r="K717" t="str">
            <v>SAN PEDRO SULA-SEMANAL SAN FERNANDO</v>
          </cell>
          <cell r="L717" t="str">
            <v>M</v>
          </cell>
          <cell r="M717" t="str">
            <v>Barrio La Pradera calle principal casa # 165 bloque 5   </v>
          </cell>
          <cell r="N717" t="str">
            <v>0501-1994-08043</v>
          </cell>
          <cell r="O717" t="str">
            <v>9823-4574</v>
          </cell>
        </row>
        <row r="717">
          <cell r="Q717" t="str">
            <v>300-01-11</v>
          </cell>
          <cell r="R717">
            <v>2869</v>
          </cell>
          <cell r="S717">
            <v>8</v>
          </cell>
        </row>
        <row r="718">
          <cell r="B718">
            <v>3611</v>
          </cell>
          <cell r="C718" t="str">
            <v>Carlos Felix Gonzales  Crisanto</v>
          </cell>
          <cell r="D718" t="str">
            <v>Surtidor</v>
          </cell>
          <cell r="E718">
            <v>41717</v>
          </cell>
          <cell r="F718">
            <v>8646.5</v>
          </cell>
          <cell r="G718" t="str">
            <v>LOGISTICA DEPORTES</v>
          </cell>
          <cell r="H718" t="str">
            <v>Carlos Arturo Gutierrez Cuvas</v>
          </cell>
        </row>
        <row r="718">
          <cell r="J718">
            <v>33128</v>
          </cell>
          <cell r="K718" t="str">
            <v>SAN PEDRO SULA-SEMANAL SAN FERNANDO</v>
          </cell>
          <cell r="L718" t="str">
            <v>M</v>
          </cell>
          <cell r="M718" t="str">
            <v>Villas Kitur I calle. 2 avenida, casa # 3   </v>
          </cell>
          <cell r="N718" t="str">
            <v>0203-1990-00420</v>
          </cell>
          <cell r="O718" t="str">
            <v>3280-6659</v>
          </cell>
        </row>
        <row r="718">
          <cell r="Q718" t="str">
            <v>300-01-15</v>
          </cell>
          <cell r="R718">
            <v>2870</v>
          </cell>
          <cell r="S718">
            <v>9</v>
          </cell>
        </row>
        <row r="719">
          <cell r="B719">
            <v>3614</v>
          </cell>
          <cell r="C719" t="str">
            <v>Jeyson Wilfredo Rodriguez Hernandez</v>
          </cell>
          <cell r="D719" t="str">
            <v>Vendedor Junior</v>
          </cell>
          <cell r="E719">
            <v>41729</v>
          </cell>
          <cell r="F719">
            <v>233.35</v>
          </cell>
          <cell r="G719" t="str">
            <v>ELECTRO</v>
          </cell>
          <cell r="H719" t="str">
            <v>Ilsa  Maribel Peraza  Turcios</v>
          </cell>
        </row>
        <row r="719">
          <cell r="J719">
            <v>34956</v>
          </cell>
          <cell r="K719" t="str">
            <v>SAN PEDRO SULA PEDREGAL-COMISIONES SEMANAL</v>
          </cell>
          <cell r="L719" t="str">
            <v>M</v>
          </cell>
          <cell r="M719" t="str">
            <v>Barrio El Zapotal   </v>
          </cell>
          <cell r="N719" t="str">
            <v>0615-1995-00645</v>
          </cell>
          <cell r="O719" t="str">
            <v>9821-8471</v>
          </cell>
        </row>
        <row r="719">
          <cell r="Q719" t="str">
            <v>200-04-11</v>
          </cell>
          <cell r="R719">
            <v>2871</v>
          </cell>
          <cell r="S719">
            <v>9</v>
          </cell>
        </row>
        <row r="720">
          <cell r="B720">
            <v>3615</v>
          </cell>
          <cell r="C720" t="str">
            <v>Gexy Josue Sagastume</v>
          </cell>
          <cell r="D720" t="str">
            <v>Vendedor Junior</v>
          </cell>
          <cell r="E720">
            <v>41729</v>
          </cell>
          <cell r="F720">
            <v>233.35</v>
          </cell>
          <cell r="G720" t="str">
            <v>ELECTRO</v>
          </cell>
          <cell r="H720" t="str">
            <v>Ilsa  Maribel Peraza  Turcios</v>
          </cell>
        </row>
        <row r="720">
          <cell r="J720">
            <v>32651</v>
          </cell>
          <cell r="K720" t="str">
            <v>SAN PEDRO SULA PEDREGAL-COMISIONES SEMANAL</v>
          </cell>
          <cell r="L720" t="str">
            <v>M</v>
          </cell>
          <cell r="M720" t="str">
            <v>Col. Perfecto Vasquez   </v>
          </cell>
          <cell r="N720" t="str">
            <v>1601-1989-00404</v>
          </cell>
          <cell r="O720" t="str">
            <v>9889-0370</v>
          </cell>
        </row>
        <row r="720">
          <cell r="Q720" t="str">
            <v>200-04-11</v>
          </cell>
          <cell r="R720">
            <v>2872</v>
          </cell>
          <cell r="S720">
            <v>5</v>
          </cell>
        </row>
        <row r="721">
          <cell r="B721">
            <v>3617</v>
          </cell>
          <cell r="C721" t="str">
            <v>Jairo  Fabricio Arriaga Sabillon</v>
          </cell>
          <cell r="D721" t="str">
            <v>Vendedor Junior</v>
          </cell>
          <cell r="E721">
            <v>41729</v>
          </cell>
          <cell r="F721">
            <v>233.35</v>
          </cell>
          <cell r="G721" t="str">
            <v>ELECTRO</v>
          </cell>
          <cell r="H721" t="str">
            <v>Gina Maria  Aguirre Lanza</v>
          </cell>
        </row>
        <row r="721">
          <cell r="J721">
            <v>33866</v>
          </cell>
          <cell r="K721" t="str">
            <v>SAN PEDRO SULA SAN FERNANDO-COMISIONES SEMANAL</v>
          </cell>
          <cell r="L721" t="str">
            <v>M</v>
          </cell>
          <cell r="M721" t="str">
            <v>San Sebastian, calle 27, 3 avenida casa # 8   </v>
          </cell>
          <cell r="N721" t="str">
            <v>1605-1992-00099</v>
          </cell>
        </row>
        <row r="721">
          <cell r="Q721" t="str">
            <v>200-01-11</v>
          </cell>
          <cell r="R721">
            <v>2883</v>
          </cell>
          <cell r="S721">
            <v>9</v>
          </cell>
        </row>
        <row r="722">
          <cell r="B722">
            <v>3623</v>
          </cell>
          <cell r="C722" t="str">
            <v>Rey  David  Andrade  Valladares</v>
          </cell>
          <cell r="D722" t="str">
            <v>Auxiliar de Resurtido</v>
          </cell>
          <cell r="E722">
            <v>41729</v>
          </cell>
          <cell r="F722">
            <v>8646.5</v>
          </cell>
          <cell r="G722" t="str">
            <v>TIENDA SUPERSTORE MIRAFLORES</v>
          </cell>
          <cell r="H722" t="str">
            <v>Claudia  Dionella  Cruz  Ramos</v>
          </cell>
        </row>
        <row r="722">
          <cell r="J722">
            <v>34753</v>
          </cell>
          <cell r="K722" t="str">
            <v>TEGUCIGALPA MIRAFLORES-SEMANAL</v>
          </cell>
          <cell r="L722" t="str">
            <v>M</v>
          </cell>
          <cell r="M722" t="str">
            <v>Col. 3 de Mayo, Zona 2 Bloque 3   Tegucigalpa</v>
          </cell>
          <cell r="N722" t="str">
            <v>0801-1995-14258</v>
          </cell>
          <cell r="O722" t="str">
            <v>3281-2621</v>
          </cell>
        </row>
        <row r="722">
          <cell r="Q722" t="str">
            <v>200-02-09</v>
          </cell>
          <cell r="R722">
            <v>2909</v>
          </cell>
          <cell r="S722">
            <v>2</v>
          </cell>
        </row>
        <row r="723">
          <cell r="B723">
            <v>3627</v>
          </cell>
          <cell r="C723" t="str">
            <v>Jessy Mariela Sanabria Acosta</v>
          </cell>
          <cell r="D723" t="str">
            <v>Auxiliar de Sala Hogar</v>
          </cell>
          <cell r="E723">
            <v>41764</v>
          </cell>
          <cell r="F723">
            <v>8646.5</v>
          </cell>
          <cell r="G723" t="str">
            <v>HOGAR</v>
          </cell>
          <cell r="H723" t="str">
            <v>Karla Patricia Ortega Pineda</v>
          </cell>
        </row>
        <row r="723">
          <cell r="J723">
            <v>33548</v>
          </cell>
          <cell r="K723" t="str">
            <v>SAN PEDRO SULA -SEMANAL PEDREGAL</v>
          </cell>
          <cell r="L723" t="str">
            <v>F</v>
          </cell>
          <cell r="M723" t="str">
            <v>Col. Las Brisas 25 calle, avenida 6 y 7 casa # 472   </v>
          </cell>
          <cell r="N723" t="str">
            <v>0501-1992-00219</v>
          </cell>
          <cell r="O723" t="str">
            <v>9925-8919</v>
          </cell>
        </row>
        <row r="723">
          <cell r="Q723" t="str">
            <v>200-04-10</v>
          </cell>
          <cell r="R723">
            <v>2914</v>
          </cell>
          <cell r="S723">
            <v>11</v>
          </cell>
        </row>
        <row r="724">
          <cell r="B724">
            <v>3628</v>
          </cell>
          <cell r="C724" t="str">
            <v>Jazmin Alejandra  Vasquez Peña</v>
          </cell>
          <cell r="D724" t="str">
            <v>Auxiliar de Sala Hogar</v>
          </cell>
          <cell r="E724">
            <v>41764</v>
          </cell>
          <cell r="F724">
            <v>8646.5</v>
          </cell>
          <cell r="G724" t="str">
            <v>HOGAR</v>
          </cell>
          <cell r="H724" t="str">
            <v>Ana Ruth Erazo Urquia</v>
          </cell>
        </row>
        <row r="724">
          <cell r="J724">
            <v>34499</v>
          </cell>
          <cell r="K724" t="str">
            <v>SAN PEDRO SULA-SEMANAL SAN FERNANDO</v>
          </cell>
          <cell r="L724" t="str">
            <v>F</v>
          </cell>
          <cell r="M724" t="str">
            <v>Rivera Hernandez. casa # 168   </v>
          </cell>
          <cell r="N724" t="str">
            <v>0501-1994-06940</v>
          </cell>
        </row>
        <row r="724">
          <cell r="Q724" t="str">
            <v>200-01-10</v>
          </cell>
          <cell r="R724">
            <v>2918</v>
          </cell>
          <cell r="S724">
            <v>6</v>
          </cell>
        </row>
        <row r="725">
          <cell r="B725">
            <v>3629</v>
          </cell>
          <cell r="C725" t="str">
            <v>Delmy Lizeth  Castillo Reyes</v>
          </cell>
          <cell r="D725" t="str">
            <v>Auxiliar de Sala Hogar</v>
          </cell>
          <cell r="E725">
            <v>41750</v>
          </cell>
          <cell r="F725">
            <v>8646.5</v>
          </cell>
          <cell r="G725" t="str">
            <v>HOGAR</v>
          </cell>
          <cell r="H725" t="str">
            <v>Ana Ruth Erazo Urquia</v>
          </cell>
        </row>
        <row r="725">
          <cell r="J725">
            <v>32089</v>
          </cell>
          <cell r="K725" t="str">
            <v>SAN PEDRO SULA-SEMANAL SAN FERNANDO</v>
          </cell>
          <cell r="L725" t="str">
            <v>F</v>
          </cell>
          <cell r="M725" t="str">
            <v>Col. Los exitos # 2, calle 3, avenida 3, casa # 72   </v>
          </cell>
          <cell r="N725" t="str">
            <v>1707-1987-00977</v>
          </cell>
          <cell r="O725" t="str">
            <v>9829-0338</v>
          </cell>
        </row>
        <row r="725">
          <cell r="Q725" t="str">
            <v>200-01-10</v>
          </cell>
          <cell r="R725">
            <v>2923</v>
          </cell>
          <cell r="S725">
            <v>11</v>
          </cell>
        </row>
        <row r="726">
          <cell r="B726">
            <v>3630</v>
          </cell>
          <cell r="C726" t="str">
            <v>Eylin Paola  Paz Medina</v>
          </cell>
          <cell r="D726" t="str">
            <v>Auxiliar de Sala Hogar</v>
          </cell>
          <cell r="E726">
            <v>41771</v>
          </cell>
          <cell r="F726">
            <v>8646.5</v>
          </cell>
          <cell r="G726" t="str">
            <v>HOGAR</v>
          </cell>
          <cell r="H726" t="str">
            <v>Ana Ruth Erazo Urquia</v>
          </cell>
        </row>
        <row r="726">
          <cell r="J726">
            <v>34486</v>
          </cell>
          <cell r="K726" t="str">
            <v>SAN PEDRO SULA-SEMANAL SAN FERNANDO</v>
          </cell>
          <cell r="L726" t="str">
            <v>F</v>
          </cell>
          <cell r="M726" t="str">
            <v>Reparto Lempira casa # 20 bloque # 6   </v>
          </cell>
          <cell r="N726" t="str">
            <v>1801-1994-01077</v>
          </cell>
          <cell r="O726" t="str">
            <v>9677-5821</v>
          </cell>
        </row>
        <row r="726">
          <cell r="Q726" t="str">
            <v>200-01-10</v>
          </cell>
          <cell r="R726">
            <v>2924</v>
          </cell>
          <cell r="S726">
            <v>6</v>
          </cell>
        </row>
        <row r="727">
          <cell r="B727">
            <v>3634</v>
          </cell>
          <cell r="C727" t="str">
            <v>Sandra Felicita Mejia Acosta</v>
          </cell>
          <cell r="D727" t="str">
            <v>Auxiliar de Sala Hogar</v>
          </cell>
          <cell r="E727">
            <v>41750</v>
          </cell>
          <cell r="F727">
            <v>8646.5</v>
          </cell>
          <cell r="G727" t="str">
            <v>HOGAR</v>
          </cell>
          <cell r="H727" t="str">
            <v>Ana Ruth Erazo Urquia</v>
          </cell>
        </row>
        <row r="727">
          <cell r="J727">
            <v>34835</v>
          </cell>
          <cell r="K727" t="str">
            <v>SAN PEDRO SULA-SEMANAL SAN FERNANDO</v>
          </cell>
          <cell r="L727" t="str">
            <v>F</v>
          </cell>
          <cell r="M727" t="str">
            <v>Col. Felipe Zelaya, casa # 6 bloque 31   </v>
          </cell>
          <cell r="N727" t="str">
            <v>0107-1995-02338</v>
          </cell>
        </row>
        <row r="727">
          <cell r="Q727" t="str">
            <v>200-01-10</v>
          </cell>
          <cell r="R727">
            <v>2925</v>
          </cell>
          <cell r="S727">
            <v>5</v>
          </cell>
        </row>
        <row r="728">
          <cell r="B728">
            <v>3635</v>
          </cell>
          <cell r="C728" t="str">
            <v>Jandiry Rivera   Gomez</v>
          </cell>
          <cell r="D728" t="str">
            <v>Auxiliar de Sala Hogar</v>
          </cell>
          <cell r="E728">
            <v>41750</v>
          </cell>
          <cell r="F728">
            <v>8646.5</v>
          </cell>
          <cell r="G728" t="str">
            <v>HOGAR</v>
          </cell>
          <cell r="H728" t="str">
            <v>Ana Ruth Erazo Urquia</v>
          </cell>
        </row>
        <row r="728">
          <cell r="J728">
            <v>34228</v>
          </cell>
          <cell r="K728" t="str">
            <v>SAN PEDRO SULA-SEMANAL SAN FERNANDO</v>
          </cell>
          <cell r="L728" t="str">
            <v>F</v>
          </cell>
          <cell r="M728" t="str">
            <v>Col. Fraternidad # 1, casa # 29   </v>
          </cell>
          <cell r="N728" t="str">
            <v>0512-1993-01661</v>
          </cell>
          <cell r="O728" t="str">
            <v>9505-8502</v>
          </cell>
        </row>
        <row r="728">
          <cell r="Q728" t="str">
            <v>200-01-10</v>
          </cell>
          <cell r="R728">
            <v>2927</v>
          </cell>
          <cell r="S728">
            <v>9</v>
          </cell>
        </row>
        <row r="729">
          <cell r="B729">
            <v>3639</v>
          </cell>
          <cell r="C729" t="str">
            <v>Cinthia Marlen Avila Vasquez</v>
          </cell>
          <cell r="D729" t="str">
            <v>Cajera</v>
          </cell>
          <cell r="E729">
            <v>41733</v>
          </cell>
          <cell r="F729">
            <v>9000</v>
          </cell>
          <cell r="G729" t="str">
            <v>PUNTOS DE VENTA</v>
          </cell>
          <cell r="H729" t="str">
            <v>Sinia  Saray Arteaga  hernandez</v>
          </cell>
        </row>
        <row r="729">
          <cell r="J729">
            <v>32315</v>
          </cell>
          <cell r="K729" t="str">
            <v>TEGUCIGALPA MIRAFLORES-SEMANAL</v>
          </cell>
          <cell r="L729" t="str">
            <v>F</v>
          </cell>
          <cell r="M729" t="str">
            <v>Col. villa union, Sector 13ra Calle, Casa #5   Tegucigalpa</v>
          </cell>
          <cell r="N729" t="str">
            <v>0801-1988-16932</v>
          </cell>
          <cell r="O729" t="str">
            <v>9702-0622</v>
          </cell>
        </row>
        <row r="729">
          <cell r="Q729" t="str">
            <v>200-02-13</v>
          </cell>
          <cell r="R729">
            <v>2928</v>
          </cell>
          <cell r="S729">
            <v>6</v>
          </cell>
        </row>
        <row r="730">
          <cell r="B730">
            <v>3640</v>
          </cell>
          <cell r="C730" t="str">
            <v>Kenia Paola Zavala Ponce</v>
          </cell>
          <cell r="D730" t="str">
            <v>Cajera</v>
          </cell>
          <cell r="E730">
            <v>41736</v>
          </cell>
          <cell r="F730">
            <v>9000</v>
          </cell>
          <cell r="G730" t="str">
            <v>PUNTOS DE VENTA</v>
          </cell>
          <cell r="H730" t="str">
            <v>Heydy  Vanessa  Maldonado  Acosta</v>
          </cell>
        </row>
        <row r="730">
          <cell r="J730">
            <v>32897</v>
          </cell>
          <cell r="K730" t="str">
            <v>TEGUCIGALPA METROMALL-SEMANAL</v>
          </cell>
          <cell r="L730" t="str">
            <v>F</v>
          </cell>
          <cell r="M730" t="str">
            <v>Col. faldas del pedregal zona 1 Bloque 7   Tegucigalpa</v>
          </cell>
          <cell r="N730" t="str">
            <v>0801-1990-07339</v>
          </cell>
          <cell r="O730" t="str">
            <v>9565-7797</v>
          </cell>
        </row>
        <row r="730">
          <cell r="Q730" t="str">
            <v>200-03-13</v>
          </cell>
          <cell r="R730">
            <v>2931</v>
          </cell>
          <cell r="S730">
            <v>1</v>
          </cell>
        </row>
        <row r="731">
          <cell r="B731">
            <v>3643</v>
          </cell>
          <cell r="C731" t="str">
            <v>Christopher  Anibal  Villanueva  Herna</v>
          </cell>
          <cell r="D731" t="str">
            <v>Vendedor Tienda</v>
          </cell>
          <cell r="E731">
            <v>41736</v>
          </cell>
          <cell r="F731">
            <v>200</v>
          </cell>
          <cell r="G731" t="str">
            <v>ELECTRO</v>
          </cell>
          <cell r="H731" t="str">
            <v>Ranses Ramon Sierra Andino</v>
          </cell>
        </row>
        <row r="731">
          <cell r="J731">
            <v>34736</v>
          </cell>
          <cell r="K731" t="str">
            <v>TEGUCIGALPA MIRAFLORES-COMISIONES SEMANAL</v>
          </cell>
          <cell r="L731" t="str">
            <v>M</v>
          </cell>
          <cell r="M731" t="str">
            <v>Col. la joya  por la iglesia Mormona la Joya   Tegucigalpa</v>
          </cell>
          <cell r="N731" t="str">
            <v>0319-1995-00859</v>
          </cell>
          <cell r="O731" t="str">
            <v>9811-3309</v>
          </cell>
        </row>
        <row r="731">
          <cell r="Q731" t="str">
            <v>200-02-11</v>
          </cell>
          <cell r="R731">
            <v>2932</v>
          </cell>
          <cell r="S731">
            <v>2</v>
          </cell>
        </row>
        <row r="732">
          <cell r="B732">
            <v>3650</v>
          </cell>
          <cell r="C732" t="str">
            <v>Mauricio Daniel Soto Moreno</v>
          </cell>
          <cell r="D732" t="str">
            <v>Vendedor Tienda</v>
          </cell>
          <cell r="E732">
            <v>41737</v>
          </cell>
          <cell r="F732">
            <v>233.45</v>
          </cell>
          <cell r="G732" t="str">
            <v>ELECTRO</v>
          </cell>
          <cell r="H732" t="str">
            <v>Ranses Ramon Sierra Andino</v>
          </cell>
        </row>
        <row r="732">
          <cell r="J732">
            <v>33364</v>
          </cell>
          <cell r="K732" t="str">
            <v>TEGUCIGALPA MIRAFLORES-COMISIONES SEMANAL</v>
          </cell>
          <cell r="L732" t="str">
            <v>M</v>
          </cell>
          <cell r="M732" t="str">
            <v>Col flor No 1, sector 4, Bloque 4 casa 2   Tegucigalpa</v>
          </cell>
          <cell r="N732" t="str">
            <v>0806-1991-00221</v>
          </cell>
          <cell r="O732" t="str">
            <v>3214-0167</v>
          </cell>
        </row>
        <row r="732">
          <cell r="Q732" t="str">
            <v>200-02-11</v>
          </cell>
          <cell r="R732">
            <v>2935</v>
          </cell>
          <cell r="S732">
            <v>5</v>
          </cell>
        </row>
        <row r="733">
          <cell r="B733">
            <v>3651</v>
          </cell>
          <cell r="C733" t="str">
            <v>Johanna  Melissa  Martinez  Reyes</v>
          </cell>
          <cell r="D733" t="str">
            <v>Key Account Manager</v>
          </cell>
          <cell r="E733">
            <v>41739</v>
          </cell>
          <cell r="F733">
            <v>20000</v>
          </cell>
          <cell r="G733" t="str">
            <v>VENTAS MAYOREO</v>
          </cell>
          <cell r="H733" t="str">
            <v>Oscar Orlando Bonilla Osorto</v>
          </cell>
        </row>
        <row r="733">
          <cell r="J733">
            <v>33136</v>
          </cell>
          <cell r="K733" t="str">
            <v>TEGUCIGALPA MIRAFLORES -ADMINISTRACION</v>
          </cell>
          <cell r="L733" t="str">
            <v>F</v>
          </cell>
          <cell r="M733" t="str">
            <v>Col. Cerro grande, zona 2 bloque 26 casa 16   Tegucigalpa</v>
          </cell>
          <cell r="N733" t="str">
            <v>0801-1990-19253</v>
          </cell>
          <cell r="O733" t="str">
            <v>9452-0150</v>
          </cell>
        </row>
        <row r="733">
          <cell r="Q733" t="str">
            <v>200-02-04</v>
          </cell>
          <cell r="R733">
            <v>2936</v>
          </cell>
          <cell r="S733">
            <v>9</v>
          </cell>
        </row>
        <row r="734">
          <cell r="B734">
            <v>3652</v>
          </cell>
          <cell r="C734" t="str">
            <v>Wilmer Antonio Gallegos Leiva</v>
          </cell>
          <cell r="D734">
            <v>0</v>
          </cell>
          <cell r="E734">
            <v>41722</v>
          </cell>
        </row>
        <row r="734">
          <cell r="J734">
            <v>29486</v>
          </cell>
          <cell r="K734" t="str">
            <v>CONSULTORES EXTERNOS</v>
          </cell>
          <cell r="L734" t="str">
            <v>M</v>
          </cell>
          <cell r="M734" t="str">
            <v>Col. Victoria casa # 52 bloque D, Choloma   </v>
          </cell>
          <cell r="N734" t="str">
            <v>0501-1980-08923</v>
          </cell>
          <cell r="O734" t="str">
            <v>9784-2773</v>
          </cell>
        </row>
        <row r="734">
          <cell r="R734">
            <v>2943</v>
          </cell>
          <cell r="S734">
            <v>9</v>
          </cell>
        </row>
        <row r="735">
          <cell r="B735">
            <v>3656</v>
          </cell>
          <cell r="C735" t="str">
            <v>Byron Alberto Martinez Jackson</v>
          </cell>
          <cell r="D735" t="str">
            <v>Vendedor Junior</v>
          </cell>
          <cell r="E735">
            <v>41750</v>
          </cell>
          <cell r="F735">
            <v>233.45</v>
          </cell>
          <cell r="G735" t="str">
            <v>ELECTRO</v>
          </cell>
          <cell r="H735" t="str">
            <v>Hector Enrique Mercadal Zapata</v>
          </cell>
        </row>
        <row r="735">
          <cell r="J735">
            <v>33770</v>
          </cell>
          <cell r="K735" t="str">
            <v>CEIBA-COMISIONES SEMANAL</v>
          </cell>
          <cell r="L735" t="str">
            <v>M</v>
          </cell>
          <cell r="M735" t="str">
            <v>Barrio Villa Vanessa, frente a col. san jorge casa # 1   </v>
          </cell>
          <cell r="N735" t="str">
            <v>0102-1992-00195</v>
          </cell>
          <cell r="O735" t="str">
            <v>8769-5557</v>
          </cell>
        </row>
        <row r="735">
          <cell r="Q735" t="str">
            <v>200-06-11</v>
          </cell>
          <cell r="R735">
            <v>2944</v>
          </cell>
          <cell r="S735">
            <v>6</v>
          </cell>
        </row>
        <row r="736">
          <cell r="B736">
            <v>3695</v>
          </cell>
          <cell r="C736" t="str">
            <v>Roxana Leticia  Gomez Altamira</v>
          </cell>
          <cell r="D736" t="str">
            <v>Cajera</v>
          </cell>
          <cell r="E736">
            <v>41785</v>
          </cell>
          <cell r="F736">
            <v>9000</v>
          </cell>
          <cell r="G736" t="str">
            <v>PUNTOS DE VENTA</v>
          </cell>
          <cell r="H736" t="str">
            <v>Karen Nohelia Romero  Aquino</v>
          </cell>
        </row>
        <row r="736">
          <cell r="J736">
            <v>33150</v>
          </cell>
          <cell r="K736" t="str">
            <v>SAN PEDRO SULA-SEMANAL SAN FERNANDO</v>
          </cell>
          <cell r="L736" t="str">
            <v>F</v>
          </cell>
          <cell r="M736" t="str">
            <v>Col. Honduras pasaje cervantes   </v>
          </cell>
          <cell r="N736" t="str">
            <v>0501-1990-10521</v>
          </cell>
          <cell r="O736" t="str">
            <v>9614-8969</v>
          </cell>
        </row>
        <row r="736">
          <cell r="Q736" t="str">
            <v>200-01-13</v>
          </cell>
          <cell r="R736">
            <v>2950</v>
          </cell>
          <cell r="S736">
            <v>10</v>
          </cell>
        </row>
        <row r="737">
          <cell r="B737">
            <v>3698</v>
          </cell>
          <cell r="C737" t="str">
            <v>Iris Nohemy Martinez</v>
          </cell>
          <cell r="D737" t="str">
            <v>Auxiliar de Sala Regalos/Paquetes</v>
          </cell>
          <cell r="E737">
            <v>41785</v>
          </cell>
          <cell r="F737">
            <v>8646.5</v>
          </cell>
          <cell r="G737" t="str">
            <v>HOGAR</v>
          </cell>
          <cell r="H737" t="str">
            <v>Ana Ruth Erazo Urquia</v>
          </cell>
        </row>
        <row r="737">
          <cell r="J737">
            <v>34887</v>
          </cell>
          <cell r="K737" t="str">
            <v>SAN PEDRO SULA-SEMANAL SAN FERNANDO</v>
          </cell>
          <cell r="L737" t="str">
            <v>F</v>
          </cell>
          <cell r="M737" t="str">
            <v>Barrio Cabañas 13-14 calle 14-15avenida, casa # 1335   </v>
          </cell>
          <cell r="N737" t="str">
            <v>0501-1996-07022</v>
          </cell>
          <cell r="O737" t="str">
            <v>9650-9792</v>
          </cell>
        </row>
        <row r="737">
          <cell r="Q737" t="str">
            <v>200-01-10</v>
          </cell>
          <cell r="R737">
            <v>2951</v>
          </cell>
          <cell r="S737">
            <v>7</v>
          </cell>
        </row>
        <row r="738">
          <cell r="B738">
            <v>3700</v>
          </cell>
          <cell r="C738" t="str">
            <v>Lilian Dinabel Garcia Castro</v>
          </cell>
          <cell r="D738" t="str">
            <v>Auxiliar de Sala Hogar</v>
          </cell>
          <cell r="E738">
            <v>41785</v>
          </cell>
          <cell r="F738">
            <v>8646.5</v>
          </cell>
          <cell r="G738" t="str">
            <v>HOGAR</v>
          </cell>
          <cell r="H738" t="str">
            <v>Ana Ruth Erazo Urquia</v>
          </cell>
        </row>
        <row r="738">
          <cell r="J738">
            <v>34413</v>
          </cell>
          <cell r="K738" t="str">
            <v>SAN PEDRO SULA-SEMANAL SAN FERNANDO</v>
          </cell>
          <cell r="L738" t="str">
            <v>F</v>
          </cell>
          <cell r="M738" t="str">
            <v>Barrio Las Vegas casa color verde   </v>
          </cell>
          <cell r="N738" t="str">
            <v>1618-1994-00654</v>
          </cell>
          <cell r="O738" t="str">
            <v>9924-4155</v>
          </cell>
        </row>
        <row r="738">
          <cell r="Q738" t="str">
            <v>200-01-10</v>
          </cell>
          <cell r="R738">
            <v>2955</v>
          </cell>
          <cell r="S738">
            <v>3</v>
          </cell>
        </row>
        <row r="739">
          <cell r="B739">
            <v>3701</v>
          </cell>
          <cell r="C739" t="str">
            <v>Heidy Dinora Ochoa Montes</v>
          </cell>
          <cell r="D739" t="str">
            <v>Auxiliar de Sala Hogar</v>
          </cell>
          <cell r="E739">
            <v>41799</v>
          </cell>
          <cell r="F739">
            <v>8646.5</v>
          </cell>
          <cell r="G739" t="str">
            <v>HOGAR</v>
          </cell>
          <cell r="H739" t="str">
            <v>Ana Ruth Erazo Urquia</v>
          </cell>
        </row>
        <row r="739">
          <cell r="J739">
            <v>34425</v>
          </cell>
          <cell r="K739" t="str">
            <v>SAN PEDRO SULA-SEMANAL SAN FERNANDO</v>
          </cell>
          <cell r="L739" t="str">
            <v>F</v>
          </cell>
          <cell r="M739" t="str">
            <v>Barrio Nuevo San Juan casa-2, 27 calle   </v>
          </cell>
          <cell r="N739" t="str">
            <v>0512-1994-01056</v>
          </cell>
          <cell r="O739" t="str">
            <v>9695-7870</v>
          </cell>
        </row>
        <row r="739">
          <cell r="Q739" t="str">
            <v>200-01-10</v>
          </cell>
          <cell r="R739">
            <v>2957</v>
          </cell>
          <cell r="S739">
            <v>4</v>
          </cell>
        </row>
        <row r="740">
          <cell r="B740">
            <v>3706</v>
          </cell>
          <cell r="C740" t="str">
            <v>Helmer Santiago Figueroa  Urrutia</v>
          </cell>
          <cell r="D740" t="str">
            <v>Auxiliar de Sala Hogar</v>
          </cell>
          <cell r="E740">
            <v>41771</v>
          </cell>
          <cell r="F740">
            <v>8646.5</v>
          </cell>
          <cell r="G740" t="str">
            <v>HOGAR</v>
          </cell>
          <cell r="H740" t="str">
            <v>Karla Patricia Ortega Pineda</v>
          </cell>
        </row>
        <row r="740">
          <cell r="J740">
            <v>33132</v>
          </cell>
          <cell r="K740" t="str">
            <v>SAN PEDRO SULA -SEMANAL PEDREGAL</v>
          </cell>
          <cell r="L740" t="str">
            <v>M</v>
          </cell>
          <cell r="M740" t="str">
            <v>Barrio Planes de Calpules   </v>
          </cell>
          <cell r="N740" t="str">
            <v>0501-1990-09842</v>
          </cell>
          <cell r="O740" t="str">
            <v>3269-0377</v>
          </cell>
        </row>
        <row r="740">
          <cell r="Q740" t="str">
            <v>200-04-10</v>
          </cell>
          <cell r="R740">
            <v>2959</v>
          </cell>
          <cell r="S740">
            <v>9</v>
          </cell>
        </row>
        <row r="741">
          <cell r="B741">
            <v>3734</v>
          </cell>
          <cell r="C741" t="str">
            <v>Jose Merliz Muñoz Argueta</v>
          </cell>
          <cell r="D741" t="str">
            <v>Vendedor Junior</v>
          </cell>
          <cell r="E741">
            <v>41785</v>
          </cell>
          <cell r="F741">
            <v>233.45</v>
          </cell>
          <cell r="G741" t="str">
            <v>ELECTRO</v>
          </cell>
          <cell r="H741" t="str">
            <v>Gina Maria  Aguirre Lanza</v>
          </cell>
        </row>
        <row r="741">
          <cell r="J741">
            <v>33920</v>
          </cell>
          <cell r="K741" t="str">
            <v>SAN PEDRO SULA SAN FERNANDO-COMISIONES SEMANAL</v>
          </cell>
          <cell r="L741" t="str">
            <v>M</v>
          </cell>
          <cell r="M741" t="str">
            <v>Col. Sitraterco casa # 132 sector 3   </v>
          </cell>
          <cell r="N741" t="str">
            <v>0501-1993-01179</v>
          </cell>
        </row>
        <row r="741">
          <cell r="Q741" t="str">
            <v>200-01-11</v>
          </cell>
          <cell r="R741">
            <v>2960</v>
          </cell>
          <cell r="S741">
            <v>11</v>
          </cell>
        </row>
        <row r="742">
          <cell r="B742">
            <v>3735</v>
          </cell>
          <cell r="C742" t="str">
            <v>Rafael Indalecio Calix Mendoza</v>
          </cell>
          <cell r="D742" t="str">
            <v>Auxiliar de Sala Hogar</v>
          </cell>
          <cell r="E742">
            <v>41750</v>
          </cell>
          <cell r="F742">
            <v>8646.5</v>
          </cell>
          <cell r="G742" t="str">
            <v>HOGAR</v>
          </cell>
          <cell r="H742" t="str">
            <v>Tania  Griselda  Villanueva  Galdamez</v>
          </cell>
        </row>
        <row r="742">
          <cell r="J742">
            <v>34375</v>
          </cell>
          <cell r="K742" t="str">
            <v>CEIBA-SEMANAL</v>
          </cell>
          <cell r="L742" t="str">
            <v>M</v>
          </cell>
          <cell r="M742" t="str">
            <v>Barrio Pizzatti   </v>
          </cell>
          <cell r="N742" t="str">
            <v>0101-1994-00588</v>
          </cell>
          <cell r="O742" t="str">
            <v>9761-1009</v>
          </cell>
        </row>
        <row r="742">
          <cell r="Q742" t="str">
            <v>200-06-10</v>
          </cell>
          <cell r="R742">
            <v>2962</v>
          </cell>
          <cell r="S742">
            <v>2</v>
          </cell>
        </row>
        <row r="743">
          <cell r="B743">
            <v>3743</v>
          </cell>
          <cell r="C743" t="str">
            <v>Marcos David Aleman Bardales</v>
          </cell>
          <cell r="D743" t="str">
            <v>Auxiliar Sala Moda/Deportes</v>
          </cell>
          <cell r="E743">
            <v>41771</v>
          </cell>
          <cell r="F743">
            <v>8646.5</v>
          </cell>
          <cell r="G743" t="str">
            <v>MODA Y DEPORTES</v>
          </cell>
          <cell r="H743" t="str">
            <v>Luis  Fernando Iraheta Morales</v>
          </cell>
        </row>
        <row r="743">
          <cell r="J743">
            <v>34381</v>
          </cell>
          <cell r="K743" t="str">
            <v>SAN PEDRO SULA -SEMANAL PEDREGAL</v>
          </cell>
          <cell r="L743" t="str">
            <v>M</v>
          </cell>
          <cell r="M743" t="str">
            <v>Col. Los Castaños casa # 5   </v>
          </cell>
          <cell r="N743" t="str">
            <v>0801-1994-04217</v>
          </cell>
          <cell r="O743" t="str">
            <v>9763-1077</v>
          </cell>
        </row>
        <row r="743">
          <cell r="Q743" t="str">
            <v>200-04-12</v>
          </cell>
          <cell r="R743">
            <v>2964</v>
          </cell>
          <cell r="S743">
            <v>2</v>
          </cell>
        </row>
        <row r="744">
          <cell r="B744">
            <v>3745</v>
          </cell>
          <cell r="C744" t="str">
            <v>Bradi Alexander   Chicas Castillo</v>
          </cell>
          <cell r="D744" t="str">
            <v>Auxiliar Sala Moda/Deportes</v>
          </cell>
          <cell r="E744">
            <v>41771</v>
          </cell>
          <cell r="F744">
            <v>8646.5</v>
          </cell>
          <cell r="G744" t="str">
            <v>MODA Y DEPORTES</v>
          </cell>
          <cell r="H744" t="str">
            <v>Ingrid Johely Hernandez  Orellana</v>
          </cell>
        </row>
        <row r="744">
          <cell r="J744">
            <v>33866</v>
          </cell>
          <cell r="K744" t="str">
            <v>SAN PEDRO SULA-SEMANAL SAN FERNANDO</v>
          </cell>
          <cell r="L744" t="str">
            <v>M</v>
          </cell>
          <cell r="M744" t="str">
            <v>Col. Los Castaños   </v>
          </cell>
          <cell r="N744" t="str">
            <v>1516-1992-00176</v>
          </cell>
          <cell r="O744" t="str">
            <v>9774-3461</v>
          </cell>
        </row>
        <row r="744">
          <cell r="Q744" t="str">
            <v>200-01-12</v>
          </cell>
          <cell r="R744">
            <v>2965</v>
          </cell>
          <cell r="S744">
            <v>9</v>
          </cell>
        </row>
        <row r="745">
          <cell r="B745">
            <v>3746</v>
          </cell>
          <cell r="C745" t="str">
            <v>Claudia Carolina Mejia Nuñez</v>
          </cell>
          <cell r="D745" t="str">
            <v>Gerente de Categoria</v>
          </cell>
          <cell r="E745">
            <v>41764</v>
          </cell>
          <cell r="F745">
            <v>35000</v>
          </cell>
          <cell r="G745" t="str">
            <v>COMPRAS</v>
          </cell>
        </row>
        <row r="745">
          <cell r="J745">
            <v>31433</v>
          </cell>
          <cell r="K745" t="str">
            <v>SAN PEDRO SULA-ADMINISTRACION</v>
          </cell>
          <cell r="L745" t="str">
            <v>F</v>
          </cell>
          <cell r="M745" t="str">
            <v>Col. Sitraterco casa # 131 sector 3   </v>
          </cell>
          <cell r="N745" t="str">
            <v>0512-1986-00146</v>
          </cell>
          <cell r="O745" t="str">
            <v>9456-9199</v>
          </cell>
        </row>
        <row r="745">
          <cell r="Q745" t="str">
            <v>300-01-06</v>
          </cell>
          <cell r="R745">
            <v>2966</v>
          </cell>
          <cell r="S745">
            <v>1</v>
          </cell>
        </row>
        <row r="746">
          <cell r="B746">
            <v>3749</v>
          </cell>
          <cell r="C746" t="str">
            <v>Rosa Angelica Matute Perdomo</v>
          </cell>
          <cell r="D746" t="str">
            <v>Vendedor Junior Moda/Deportes</v>
          </cell>
          <cell r="E746">
            <v>41764</v>
          </cell>
          <cell r="F746">
            <v>200</v>
          </cell>
          <cell r="G746" t="str">
            <v>MODA Y DEPORTES</v>
          </cell>
          <cell r="H746" t="str">
            <v>Wendy  Gisselle Graugnard Sabillón</v>
          </cell>
        </row>
        <row r="746">
          <cell r="J746">
            <v>34555</v>
          </cell>
          <cell r="K746" t="str">
            <v>CEIBA-COMISIONES SEMANAL</v>
          </cell>
          <cell r="L746" t="str">
            <v>F</v>
          </cell>
          <cell r="M746" t="str">
            <v>Col. Toronjal # 2   </v>
          </cell>
          <cell r="N746" t="str">
            <v>0101-1994-02258</v>
          </cell>
          <cell r="O746" t="str">
            <v>9711-7955</v>
          </cell>
        </row>
        <row r="746">
          <cell r="Q746" t="str">
            <v>200-06-12</v>
          </cell>
          <cell r="R746">
            <v>2967</v>
          </cell>
          <cell r="S746">
            <v>8</v>
          </cell>
        </row>
        <row r="747">
          <cell r="B747">
            <v>3754</v>
          </cell>
          <cell r="C747" t="str">
            <v>Jesus Alberto Castillo Espinoza</v>
          </cell>
          <cell r="D747" t="str">
            <v>Auxiliar de Logística</v>
          </cell>
          <cell r="E747">
            <v>41765</v>
          </cell>
          <cell r="F747">
            <v>8646.5</v>
          </cell>
          <cell r="G747" t="str">
            <v>INVENTARIO PEDREGAL</v>
          </cell>
          <cell r="H747" t="str">
            <v>Pedro Luis Alvarez  Castillo</v>
          </cell>
        </row>
        <row r="747">
          <cell r="J747">
            <v>32515</v>
          </cell>
          <cell r="K747" t="str">
            <v>SAN PEDRO SULA -SEMANAL PEDREGAL</v>
          </cell>
          <cell r="L747" t="str">
            <v>M</v>
          </cell>
          <cell r="M747" t="str">
            <v>Las palmas, 20calle, 7y8 avenida # 712   </v>
          </cell>
          <cell r="N747" t="str">
            <v>1413-1989-00034</v>
          </cell>
          <cell r="O747" t="str">
            <v>9708-5445</v>
          </cell>
        </row>
        <row r="747">
          <cell r="Q747" t="str">
            <v>300-04-11</v>
          </cell>
          <cell r="R747">
            <v>2970</v>
          </cell>
          <cell r="S747">
            <v>1</v>
          </cell>
        </row>
        <row r="748">
          <cell r="B748">
            <v>3755</v>
          </cell>
          <cell r="C748" t="str">
            <v>Karla Patricia Santos Landaverde</v>
          </cell>
          <cell r="D748" t="str">
            <v>Asistente de Gerencia General</v>
          </cell>
          <cell r="E748">
            <v>41769</v>
          </cell>
          <cell r="F748">
            <v>29000</v>
          </cell>
          <cell r="G748" t="str">
            <v>VICE PRESIDENCIA OPEPACIONES DEPARTAMENTO</v>
          </cell>
          <cell r="H748" t="str">
            <v>Jorge  Alberto  Faraj Faraj</v>
          </cell>
        </row>
        <row r="748">
          <cell r="J748">
            <v>28929</v>
          </cell>
          <cell r="K748" t="str">
            <v>SAN PEDRO SULA-ADMINISTRACION</v>
          </cell>
          <cell r="L748" t="str">
            <v>F</v>
          </cell>
          <cell r="M748" t="str">
            <v>Res. Palos verdes, 30 calle, 13 y 14 ave.   </v>
          </cell>
          <cell r="N748" t="str">
            <v>1401-1979-01948</v>
          </cell>
        </row>
        <row r="748">
          <cell r="Q748" t="str">
            <v>300-01-01</v>
          </cell>
          <cell r="R748">
            <v>2973</v>
          </cell>
          <cell r="S748">
            <v>3</v>
          </cell>
        </row>
        <row r="749">
          <cell r="B749">
            <v>3757</v>
          </cell>
          <cell r="C749" t="str">
            <v>Agnes  Justine Murillo Ucles</v>
          </cell>
          <cell r="D749" t="str">
            <v>Recepcionista de Seguridad</v>
          </cell>
          <cell r="E749">
            <v>41775</v>
          </cell>
          <cell r="F749">
            <v>9000</v>
          </cell>
          <cell r="G749" t="str">
            <v>SEGURIDAD MIRAFLORES</v>
          </cell>
          <cell r="H749" t="str">
            <v>Jorge Humberto Pino  Archaga</v>
          </cell>
        </row>
        <row r="749">
          <cell r="J749">
            <v>32872</v>
          </cell>
          <cell r="K749" t="str">
            <v>TEGUCIGALPA MIRAFLORES-SEMANAL</v>
          </cell>
          <cell r="L749" t="str">
            <v>F</v>
          </cell>
          <cell r="M749" t="str">
            <v>Col, Jardines de Miraflores Bloque D, casa No 2205   Tegucigalpa</v>
          </cell>
          <cell r="N749" t="str">
            <v>0703-1989-00152</v>
          </cell>
          <cell r="O749" t="str">
            <v>3183-5161</v>
          </cell>
        </row>
        <row r="749">
          <cell r="Q749" t="str">
            <v>100-02-01</v>
          </cell>
          <cell r="R749">
            <v>2975</v>
          </cell>
          <cell r="S749">
            <v>12</v>
          </cell>
        </row>
        <row r="750">
          <cell r="B750">
            <v>3758</v>
          </cell>
          <cell r="C750" t="str">
            <v>Heydy  Vanessa  Maldonado  Acosta</v>
          </cell>
          <cell r="D750" t="str">
            <v>Jefe de Division PDV'S</v>
          </cell>
          <cell r="E750">
            <v>41775</v>
          </cell>
          <cell r="F750">
            <v>17000</v>
          </cell>
          <cell r="G750" t="str">
            <v>PUNTOS DE VENTA</v>
          </cell>
          <cell r="H750" t="str">
            <v>Ingrid Lorena Carranza  Oliva</v>
          </cell>
        </row>
        <row r="750">
          <cell r="J750">
            <v>32128</v>
          </cell>
          <cell r="K750" t="str">
            <v>TEGUCIGALPA MIRAFLORES -ADMINISTRACION</v>
          </cell>
          <cell r="L750" t="str">
            <v>F</v>
          </cell>
          <cell r="M750" t="str">
            <v>Col. Luis andres Zuniga 1ra entrada 4ta calle casa No 15   Tegucigalpa</v>
          </cell>
          <cell r="N750" t="str">
            <v>0801-1987-21926</v>
          </cell>
          <cell r="O750" t="str">
            <v>9738-4228</v>
          </cell>
        </row>
        <row r="750">
          <cell r="Q750" t="str">
            <v>200-03-13</v>
          </cell>
          <cell r="R750">
            <v>2980</v>
          </cell>
          <cell r="S750">
            <v>12</v>
          </cell>
        </row>
        <row r="751">
          <cell r="B751">
            <v>3764</v>
          </cell>
          <cell r="C751" t="str">
            <v>Omar Enrique Evora Flores</v>
          </cell>
          <cell r="D751" t="str">
            <v>Surtidor</v>
          </cell>
          <cell r="E751">
            <v>41779</v>
          </cell>
          <cell r="F751">
            <v>8646.5</v>
          </cell>
          <cell r="G751" t="str">
            <v>LOGISTICA DEPORTES</v>
          </cell>
          <cell r="H751" t="str">
            <v>Carlos Arturo Gutierrez Cuvas</v>
          </cell>
        </row>
        <row r="751">
          <cell r="J751">
            <v>33117</v>
          </cell>
          <cell r="K751" t="str">
            <v>SAN PEDRO SULA-SEMANAL SAN FERNANDO</v>
          </cell>
          <cell r="L751" t="str">
            <v>M</v>
          </cell>
          <cell r="M751" t="str">
            <v>Col Las Brisas   </v>
          </cell>
          <cell r="N751" t="str">
            <v>1606-1990-00368</v>
          </cell>
          <cell r="O751" t="str">
            <v>9950-4561</v>
          </cell>
        </row>
        <row r="751">
          <cell r="Q751" t="str">
            <v>300-01-15</v>
          </cell>
          <cell r="R751">
            <v>2982</v>
          </cell>
          <cell r="S751">
            <v>9</v>
          </cell>
        </row>
        <row r="752">
          <cell r="B752">
            <v>3769</v>
          </cell>
          <cell r="C752" t="str">
            <v>Ingris Carolina  Cordova Reyes</v>
          </cell>
          <cell r="D752" t="str">
            <v>Cajera</v>
          </cell>
          <cell r="E752">
            <v>41785</v>
          </cell>
          <cell r="F752">
            <v>9000</v>
          </cell>
          <cell r="G752" t="str">
            <v>PUNTOS DE VENTA</v>
          </cell>
          <cell r="H752" t="str">
            <v>Cindy Aracely  López  Gomez</v>
          </cell>
        </row>
        <row r="752">
          <cell r="J752">
            <v>34178</v>
          </cell>
          <cell r="K752" t="str">
            <v>SAN PEDRO SULA -SEMANAL PEDREGAL</v>
          </cell>
          <cell r="L752" t="str">
            <v>F</v>
          </cell>
          <cell r="M752" t="str">
            <v>Barrio Rio de Piedras 8calle 18y 19 ave. casa # 119   </v>
          </cell>
          <cell r="N752" t="str">
            <v>0501-1993-08697</v>
          </cell>
          <cell r="O752" t="str">
            <v>9785-3368</v>
          </cell>
        </row>
        <row r="752">
          <cell r="Q752" t="str">
            <v>200-04-13</v>
          </cell>
          <cell r="R752">
            <v>2983</v>
          </cell>
          <cell r="S752">
            <v>7</v>
          </cell>
        </row>
        <row r="753">
          <cell r="B753">
            <v>3772</v>
          </cell>
          <cell r="C753" t="str">
            <v>Edin Antonio Amador Martinez</v>
          </cell>
          <cell r="D753" t="str">
            <v>Oficial de Seguridad</v>
          </cell>
          <cell r="E753">
            <v>41787</v>
          </cell>
          <cell r="F753">
            <v>8646.5</v>
          </cell>
          <cell r="G753" t="str">
            <v>SEGURIDAD INTERNA</v>
          </cell>
          <cell r="H753" t="str">
            <v>Celan Rodriguez  Sanchez</v>
          </cell>
        </row>
        <row r="753">
          <cell r="J753">
            <v>32677</v>
          </cell>
          <cell r="K753" t="str">
            <v>SAN PEDRO SULA-SEMANAL SAN FERNANDO</v>
          </cell>
          <cell r="L753" t="str">
            <v>M</v>
          </cell>
          <cell r="M753" t="str">
            <v>Col. Honduras, SPS   </v>
          </cell>
          <cell r="N753" t="str">
            <v>1320-1989-00209</v>
          </cell>
          <cell r="O753" t="str">
            <v>9593-7887</v>
          </cell>
        </row>
        <row r="753">
          <cell r="Q753" t="str">
            <v>100-01-06</v>
          </cell>
          <cell r="R753">
            <v>2984</v>
          </cell>
          <cell r="S753">
            <v>6</v>
          </cell>
        </row>
        <row r="754">
          <cell r="B754">
            <v>3773</v>
          </cell>
          <cell r="C754" t="str">
            <v>Jenifer Celena   Pacheco Villafranc</v>
          </cell>
          <cell r="D754" t="str">
            <v>Vendedor Junior Moda/Deportes</v>
          </cell>
          <cell r="E754">
            <v>41787</v>
          </cell>
          <cell r="F754">
            <v>233.45</v>
          </cell>
          <cell r="G754" t="str">
            <v>MODA Y DEPORTES</v>
          </cell>
          <cell r="H754" t="str">
            <v>Ingrid Johely Hernandez  Orellana</v>
          </cell>
        </row>
        <row r="754">
          <cell r="J754">
            <v>34925</v>
          </cell>
          <cell r="K754" t="str">
            <v>SAN PEDRO SULA SAN FERNANDO-COMISIONES SEMANAL</v>
          </cell>
          <cell r="L754" t="str">
            <v>F</v>
          </cell>
        </row>
        <row r="754">
          <cell r="N754" t="str">
            <v>1514-1995-00200</v>
          </cell>
        </row>
        <row r="754">
          <cell r="Q754" t="str">
            <v>200-01-12</v>
          </cell>
          <cell r="R754">
            <v>2987</v>
          </cell>
          <cell r="S754">
            <v>8</v>
          </cell>
        </row>
        <row r="755">
          <cell r="B755">
            <v>3776</v>
          </cell>
          <cell r="C755" t="str">
            <v>Luis Fernando  Dubon Paz</v>
          </cell>
          <cell r="D755" t="str">
            <v>Vendedor Junior</v>
          </cell>
          <cell r="E755">
            <v>41787</v>
          </cell>
          <cell r="F755">
            <v>233.45</v>
          </cell>
          <cell r="G755" t="str">
            <v>ELECTRO</v>
          </cell>
          <cell r="H755" t="str">
            <v>Gina Maria  Aguirre Lanza</v>
          </cell>
        </row>
        <row r="755">
          <cell r="J755">
            <v>33029</v>
          </cell>
          <cell r="K755" t="str">
            <v>SAN PEDRO SULA SAN FERNANDO-COMISIONES SEMANAL</v>
          </cell>
          <cell r="L755" t="str">
            <v>M</v>
          </cell>
          <cell r="M755" t="str">
            <v>Col. Celeo Gonzales 2 calle, 4 y 5 ave. casa # 17   </v>
          </cell>
          <cell r="N755" t="str">
            <v>0512-1990-01206</v>
          </cell>
          <cell r="O755" t="str">
            <v>8795-6686</v>
          </cell>
        </row>
        <row r="755">
          <cell r="Q755" t="str">
            <v>200-01-11</v>
          </cell>
          <cell r="R755">
            <v>2988</v>
          </cell>
          <cell r="S755">
            <v>6</v>
          </cell>
        </row>
        <row r="756">
          <cell r="B756">
            <v>3781</v>
          </cell>
          <cell r="C756" t="str">
            <v>Rigoberto Dominguez Gutierrez</v>
          </cell>
          <cell r="D756" t="str">
            <v>Auxiliar de Sala Hogar</v>
          </cell>
          <cell r="E756">
            <v>41790</v>
          </cell>
          <cell r="F756">
            <v>8646.5</v>
          </cell>
          <cell r="G756" t="str">
            <v>HOGAR</v>
          </cell>
          <cell r="H756" t="str">
            <v>Karla Patricia Ortega Pineda</v>
          </cell>
        </row>
        <row r="756">
          <cell r="J756">
            <v>33621</v>
          </cell>
          <cell r="K756" t="str">
            <v>SAN PEDRO SULA -SEMANAL PEDREGAL</v>
          </cell>
          <cell r="L756" t="str">
            <v>M</v>
          </cell>
          <cell r="M756" t="str">
            <v>Col. Celeo Gonzales bloque J4 casa # 10 tercer pasaje   </v>
          </cell>
          <cell r="N756" t="str">
            <v>1007-1992-00106</v>
          </cell>
          <cell r="O756" t="str">
            <v>9941-6426</v>
          </cell>
        </row>
        <row r="756">
          <cell r="Q756" t="str">
            <v>200-04-10</v>
          </cell>
          <cell r="R756">
            <v>2989</v>
          </cell>
          <cell r="S756">
            <v>1</v>
          </cell>
        </row>
        <row r="757">
          <cell r="B757">
            <v>3782</v>
          </cell>
          <cell r="C757" t="str">
            <v>Heysi Yanori  Gomez  Avila Gomez  Avila</v>
          </cell>
          <cell r="D757" t="str">
            <v>Coordinador SAC</v>
          </cell>
          <cell r="E757">
            <v>41792</v>
          </cell>
          <cell r="F757">
            <v>8646.5</v>
          </cell>
          <cell r="G757" t="str">
            <v>SERVICIO AL CLIENTE</v>
          </cell>
          <cell r="H757" t="str">
            <v>Diana Elisa Alvarenga  Ortiz</v>
          </cell>
        </row>
        <row r="757">
          <cell r="J757">
            <v>34424</v>
          </cell>
          <cell r="K757" t="str">
            <v>TEGUCIGALPA MIRAFLORES -ADMINISTRACION</v>
          </cell>
          <cell r="L757" t="str">
            <v>F</v>
          </cell>
          <cell r="M757" t="str">
            <v>Col. flore del campo zona 2 Calle principal Casa 2904   Tegucigalpa</v>
          </cell>
          <cell r="N757" t="str">
            <v>0801-1994-19877</v>
          </cell>
          <cell r="O757" t="str">
            <v>9796-7567</v>
          </cell>
        </row>
        <row r="757">
          <cell r="Q757" t="str">
            <v>300-02-07</v>
          </cell>
          <cell r="R757">
            <v>2990</v>
          </cell>
          <cell r="S757">
            <v>3</v>
          </cell>
        </row>
        <row r="758">
          <cell r="B758">
            <v>3789</v>
          </cell>
          <cell r="C758" t="str">
            <v>Erwin  Manuel  Sosa  Zelaya</v>
          </cell>
          <cell r="D758" t="str">
            <v>Etiquetador</v>
          </cell>
          <cell r="E758">
            <v>41799</v>
          </cell>
          <cell r="F758">
            <v>8646.5</v>
          </cell>
          <cell r="G758" t="str">
            <v>HOGAR</v>
          </cell>
          <cell r="H758" t="str">
            <v>Eder Alberto  Escalante  Lopez</v>
          </cell>
        </row>
        <row r="758">
          <cell r="J758">
            <v>32851</v>
          </cell>
          <cell r="K758" t="str">
            <v>TEGUCIGALPA METROMALL-SEMANAL</v>
          </cell>
          <cell r="L758" t="str">
            <v>M</v>
          </cell>
          <cell r="M758" t="str">
            <v>Col. El pedregal Bloque C Casa 5515 contigua a despensa Principal Principal Tegucigalpa</v>
          </cell>
          <cell r="N758" t="str">
            <v>0609-1989-00048</v>
          </cell>
          <cell r="O758" t="str">
            <v>9721-6714</v>
          </cell>
        </row>
        <row r="758">
          <cell r="Q758" t="str">
            <v>200-03-10</v>
          </cell>
          <cell r="R758">
            <v>2991</v>
          </cell>
          <cell r="S758">
            <v>12</v>
          </cell>
        </row>
        <row r="759">
          <cell r="B759">
            <v>3802</v>
          </cell>
          <cell r="C759" t="str">
            <v>Melvin  Alexander  Nunez  Lopez</v>
          </cell>
          <cell r="D759" t="str">
            <v>Coordinador Muelle Tienda</v>
          </cell>
          <cell r="E759">
            <v>41807</v>
          </cell>
          <cell r="F759">
            <v>11000</v>
          </cell>
          <cell r="G759" t="str">
            <v>HOGAR</v>
          </cell>
          <cell r="H759" t="str">
            <v>Nelson Edgardo Garcia  Cubas</v>
          </cell>
        </row>
        <row r="759">
          <cell r="J759">
            <v>32775</v>
          </cell>
          <cell r="K759" t="str">
            <v>TEGUCIGALPA MIRAFLORES -ADMINISTRACION</v>
          </cell>
          <cell r="L759" t="str">
            <v>M</v>
          </cell>
          <cell r="M759" t="str">
            <v>Col. los llanos Bloque 14 Casa No 2815   Tegucigalpa</v>
          </cell>
          <cell r="N759" t="str">
            <v>0703-1989-03894</v>
          </cell>
          <cell r="O759" t="str">
            <v>3395-8935</v>
          </cell>
        </row>
        <row r="759">
          <cell r="Q759" t="str">
            <v>200-02-10</v>
          </cell>
          <cell r="R759">
            <v>2992</v>
          </cell>
          <cell r="S759">
            <v>9</v>
          </cell>
        </row>
        <row r="760">
          <cell r="B760">
            <v>3803</v>
          </cell>
          <cell r="C760" t="str">
            <v>Eykel Alexander Orellana Duran</v>
          </cell>
          <cell r="D760" t="str">
            <v>Vendedor Junior Moda/Deportes</v>
          </cell>
          <cell r="E760">
            <v>41813</v>
          </cell>
          <cell r="F760">
            <v>233.45</v>
          </cell>
          <cell r="G760" t="str">
            <v>MODA Y DEPORTES</v>
          </cell>
          <cell r="H760" t="str">
            <v>Wendy  Gisselle Graugnard Sabillón</v>
          </cell>
        </row>
        <row r="760">
          <cell r="J760">
            <v>34731</v>
          </cell>
          <cell r="K760" t="str">
            <v>CEIBA-COMISIONES SEMANAL</v>
          </cell>
          <cell r="L760" t="str">
            <v>M</v>
          </cell>
          <cell r="M760" t="str">
            <v>Col. Riviera, callejon frente a iglesia catolica   </v>
          </cell>
          <cell r="N760" t="str">
            <v>0101-1996-00416</v>
          </cell>
          <cell r="O760" t="str">
            <v>8995-4442</v>
          </cell>
        </row>
        <row r="760">
          <cell r="Q760" t="str">
            <v>200-06-12</v>
          </cell>
          <cell r="R760">
            <v>2993</v>
          </cell>
          <cell r="S760">
            <v>2</v>
          </cell>
        </row>
        <row r="761">
          <cell r="B761">
            <v>3804</v>
          </cell>
          <cell r="C761" t="str">
            <v>Jency Carolina Romero Amaya</v>
          </cell>
          <cell r="D761" t="str">
            <v>Auxiliar de Sala Hogar</v>
          </cell>
          <cell r="E761">
            <v>41813</v>
          </cell>
          <cell r="F761">
            <v>8646.5</v>
          </cell>
          <cell r="G761" t="str">
            <v>HOGAR</v>
          </cell>
          <cell r="H761" t="str">
            <v>Tania  Griselda  Villanueva  Galdamez</v>
          </cell>
        </row>
        <row r="761">
          <cell r="J761">
            <v>34092</v>
          </cell>
          <cell r="K761" t="str">
            <v>CEIBA-SEMANAL</v>
          </cell>
          <cell r="L761" t="str">
            <v>F</v>
          </cell>
          <cell r="M761" t="str">
            <v>Col. San Judas, 1 cuadra y media de mini super conchita   </v>
          </cell>
          <cell r="N761" t="str">
            <v>0501-1993-05124</v>
          </cell>
          <cell r="O761" t="str">
            <v>9849-4215</v>
          </cell>
        </row>
        <row r="761">
          <cell r="Q761" t="str">
            <v>200-06-10</v>
          </cell>
          <cell r="R761">
            <v>2994</v>
          </cell>
          <cell r="S761">
            <v>5</v>
          </cell>
        </row>
        <row r="762">
          <cell r="B762">
            <v>3805</v>
          </cell>
          <cell r="C762" t="str">
            <v>Thania Celeste Urbina Pineda</v>
          </cell>
          <cell r="D762" t="str">
            <v>Auxiliar de Sala Hogar</v>
          </cell>
          <cell r="E762">
            <v>41813</v>
          </cell>
          <cell r="F762">
            <v>8646.5</v>
          </cell>
          <cell r="G762" t="str">
            <v>HOGAR</v>
          </cell>
          <cell r="H762" t="str">
            <v>Tania  Griselda  Villanueva  Galdamez</v>
          </cell>
        </row>
        <row r="762">
          <cell r="J762">
            <v>33283</v>
          </cell>
          <cell r="K762" t="str">
            <v>CEIBA-SEMANAL</v>
          </cell>
          <cell r="L762" t="str">
            <v>F</v>
          </cell>
          <cell r="M762" t="str">
            <v>Col. Bella Vista, calle Cruz Roja casa # 2521   </v>
          </cell>
          <cell r="N762" t="str">
            <v>0101-1991-00679</v>
          </cell>
          <cell r="O762" t="str">
            <v>9660-8461</v>
          </cell>
        </row>
        <row r="762">
          <cell r="Q762" t="str">
            <v>200-06-10</v>
          </cell>
          <cell r="R762">
            <v>2995</v>
          </cell>
          <cell r="S762">
            <v>2</v>
          </cell>
        </row>
        <row r="763">
          <cell r="B763">
            <v>3806</v>
          </cell>
          <cell r="C763" t="str">
            <v>Erick Moises Rivera Funes</v>
          </cell>
          <cell r="D763" t="str">
            <v>Coordinador de Capacitación y Desarrollo</v>
          </cell>
          <cell r="E763">
            <v>41816</v>
          </cell>
          <cell r="F763">
            <v>19500</v>
          </cell>
          <cell r="G763" t="str">
            <v>RECURSOS HUMANOS</v>
          </cell>
          <cell r="H763" t="str">
            <v>Tania Johana Hernandez  Chinchilla</v>
          </cell>
        </row>
        <row r="763">
          <cell r="J763">
            <v>30693</v>
          </cell>
          <cell r="K763" t="str">
            <v>SAN PEDRO SULA-ADMINISTRACION</v>
          </cell>
          <cell r="L763" t="str">
            <v>M</v>
          </cell>
          <cell r="M763" t="str">
            <v>Col. Montefresco este calle 31-32, aven. 13 casa # 20   </v>
          </cell>
          <cell r="N763" t="str">
            <v>0501-1984-10258</v>
          </cell>
          <cell r="O763" t="str">
            <v>9954-7553</v>
          </cell>
        </row>
        <row r="763">
          <cell r="Q763" t="str">
            <v>300-01-05</v>
          </cell>
          <cell r="R763">
            <v>2996</v>
          </cell>
          <cell r="S763">
            <v>1</v>
          </cell>
        </row>
        <row r="764">
          <cell r="B764">
            <v>3807</v>
          </cell>
          <cell r="C764" t="str">
            <v>Martha Fabiola Hernandez Licona</v>
          </cell>
          <cell r="D764" t="str">
            <v>Key Account Manager</v>
          </cell>
          <cell r="E764">
            <v>41816</v>
          </cell>
          <cell r="F764">
            <v>20000</v>
          </cell>
          <cell r="G764" t="str">
            <v>VENTAS MAYOREO</v>
          </cell>
          <cell r="H764" t="str">
            <v>Antonio Eduardo Palacio  Abraham</v>
          </cell>
        </row>
        <row r="764">
          <cell r="J764">
            <v>31877</v>
          </cell>
          <cell r="K764" t="str">
            <v>SAN PEDRO SULA-ADMINISTRACION</v>
          </cell>
          <cell r="L764" t="str">
            <v>F</v>
          </cell>
        </row>
        <row r="764">
          <cell r="N764" t="str">
            <v>1808-1987-00450</v>
          </cell>
        </row>
        <row r="764">
          <cell r="Q764" t="str">
            <v>200-01-04</v>
          </cell>
          <cell r="R764">
            <v>2999</v>
          </cell>
          <cell r="S764">
            <v>4</v>
          </cell>
        </row>
        <row r="765">
          <cell r="B765">
            <v>3808</v>
          </cell>
          <cell r="C765" t="str">
            <v>Darwin Arnaldo Reyes Aguilar</v>
          </cell>
          <cell r="D765" t="str">
            <v>Oficial de Seguridad</v>
          </cell>
          <cell r="E765">
            <v>41820</v>
          </cell>
          <cell r="F765">
            <v>8646.5</v>
          </cell>
          <cell r="G765" t="str">
            <v>SEGURIDAD CENTRO DISTRIBUCION</v>
          </cell>
          <cell r="H765" t="str">
            <v>Celan Rodriguez  Sanchez</v>
          </cell>
        </row>
        <row r="765">
          <cell r="J765">
            <v>32349</v>
          </cell>
          <cell r="K765" t="str">
            <v>SAN PEDRO SULA-SEMANAL SAN FERNANDO</v>
          </cell>
          <cell r="L765" t="str">
            <v>M</v>
          </cell>
          <cell r="M765" t="str">
            <v>Col. Planes de Calpules   </v>
          </cell>
          <cell r="N765" t="str">
            <v>0105-1988-00562</v>
          </cell>
          <cell r="O765" t="str">
            <v>9753-1993</v>
          </cell>
        </row>
        <row r="765">
          <cell r="Q765" t="str">
            <v>100-05-01</v>
          </cell>
          <cell r="R765">
            <v>3000</v>
          </cell>
          <cell r="S765">
            <v>7</v>
          </cell>
        </row>
        <row r="766">
          <cell r="B766">
            <v>3811</v>
          </cell>
          <cell r="C766" t="str">
            <v>Eder Alberto  Escalante  Lopez</v>
          </cell>
          <cell r="D766" t="str">
            <v>Jefe de Division Hogar</v>
          </cell>
          <cell r="E766">
            <v>41828</v>
          </cell>
          <cell r="F766">
            <v>17700</v>
          </cell>
          <cell r="G766" t="str">
            <v>HOGAR</v>
          </cell>
          <cell r="H766" t="str">
            <v>Ingrid Lorena Carranza  Oliva</v>
          </cell>
        </row>
        <row r="766">
          <cell r="J766">
            <v>30791</v>
          </cell>
          <cell r="K766" t="str">
            <v>TEGUCIGALPA MIRAFLORES -ADMINISTRACION</v>
          </cell>
          <cell r="L766" t="str">
            <v>M</v>
          </cell>
          <cell r="M766" t="str">
            <v>Residencial Centro America Bloque 30 Casa 1805   Tegucigalpa</v>
          </cell>
          <cell r="N766" t="str">
            <v>0801-1984-22144</v>
          </cell>
          <cell r="O766" t="str">
            <v>3214-1395</v>
          </cell>
        </row>
        <row r="766">
          <cell r="Q766" t="str">
            <v>200-03-10</v>
          </cell>
          <cell r="R766">
            <v>3006</v>
          </cell>
          <cell r="S766">
            <v>4</v>
          </cell>
        </row>
        <row r="767">
          <cell r="B767">
            <v>3815</v>
          </cell>
          <cell r="C767" t="str">
            <v>Lily  Faraj Hode</v>
          </cell>
          <cell r="D767" t="str">
            <v>Relaciones Públicas y Clientes VIP</v>
          </cell>
          <cell r="E767">
            <v>28065</v>
          </cell>
          <cell r="F767">
            <v>150444.12</v>
          </cell>
          <cell r="G767" t="str">
            <v>PRESIDENCIA DEPARTAMENTO</v>
          </cell>
          <cell r="H767" t="str">
            <v>Jorge  Juan Faraj Kalil</v>
          </cell>
        </row>
        <row r="767">
          <cell r="J767">
            <v>14598</v>
          </cell>
          <cell r="K767" t="str">
            <v>SAN PEDRO SULA-CONFIDENCIAL SOCIOS</v>
          </cell>
          <cell r="L767" t="str">
            <v>F</v>
          </cell>
        </row>
        <row r="767">
          <cell r="N767" t="str">
            <v>0506-1939-00451</v>
          </cell>
        </row>
        <row r="767">
          <cell r="Q767" t="str">
            <v>100-01-01</v>
          </cell>
          <cell r="R767">
            <v>3007</v>
          </cell>
          <cell r="S767">
            <v>12</v>
          </cell>
        </row>
        <row r="768">
          <cell r="B768">
            <v>3818</v>
          </cell>
          <cell r="C768" t="str">
            <v>Dany Ramon Lopez Ayala</v>
          </cell>
          <cell r="D768" t="str">
            <v>Auxiliar de Sala Hogar</v>
          </cell>
          <cell r="E768">
            <v>41834</v>
          </cell>
          <cell r="F768">
            <v>8646.5</v>
          </cell>
          <cell r="G768" t="str">
            <v>HOGAR</v>
          </cell>
          <cell r="H768" t="str">
            <v>Tania  Griselda  Villanueva  Galdamez</v>
          </cell>
        </row>
        <row r="768">
          <cell r="J768">
            <v>34099</v>
          </cell>
          <cell r="K768" t="str">
            <v>CEIBA-SEMANAL</v>
          </cell>
          <cell r="L768" t="str">
            <v>M</v>
          </cell>
          <cell r="M768" t="str">
            <v>Col. 13  de Abril 4 calle, 3ra avenida   </v>
          </cell>
          <cell r="N768" t="str">
            <v>1515-1993-00237</v>
          </cell>
          <cell r="O768" t="str">
            <v>9810-7052</v>
          </cell>
        </row>
        <row r="768">
          <cell r="Q768" t="str">
            <v>200-06-10</v>
          </cell>
          <cell r="R768">
            <v>3008</v>
          </cell>
          <cell r="S768">
            <v>5</v>
          </cell>
        </row>
        <row r="769">
          <cell r="B769">
            <v>3820</v>
          </cell>
          <cell r="C769" t="str">
            <v>Leonardo Jose Vasquez Castillo</v>
          </cell>
          <cell r="D769">
            <v>0</v>
          </cell>
          <cell r="E769">
            <v>41837</v>
          </cell>
        </row>
        <row r="769">
          <cell r="J769">
            <v>26557</v>
          </cell>
          <cell r="K769" t="str">
            <v>CONSULTORES EXTERNOS</v>
          </cell>
          <cell r="L769" t="str">
            <v>M</v>
          </cell>
          <cell r="M769" t="str">
            <v>Res. casa maya 1, primera ave. 12 calle N.O.   </v>
          </cell>
          <cell r="N769" t="str">
            <v>0801-1973-01504</v>
          </cell>
          <cell r="O769" t="str">
            <v>3192-3614</v>
          </cell>
        </row>
        <row r="769">
          <cell r="R769">
            <v>3011</v>
          </cell>
          <cell r="S769">
            <v>9</v>
          </cell>
        </row>
        <row r="770">
          <cell r="B770">
            <v>3821</v>
          </cell>
          <cell r="C770" t="str">
            <v>Marlon David Ortega Menjivar</v>
          </cell>
          <cell r="D770" t="str">
            <v>Empacador Temporal FSM</v>
          </cell>
          <cell r="E770">
            <v>41838</v>
          </cell>
          <cell r="F770">
            <v>8646.5</v>
          </cell>
          <cell r="G770" t="str">
            <v>PUNTOS DE VENTA</v>
          </cell>
          <cell r="H770" t="str">
            <v>Karen Nohelia Romero  Aquino</v>
          </cell>
        </row>
        <row r="770">
          <cell r="J770">
            <v>32864</v>
          </cell>
          <cell r="K770" t="str">
            <v>SAN PEDRO SULA-TEMPORAL</v>
          </cell>
          <cell r="L770" t="str">
            <v>M</v>
          </cell>
          <cell r="M770" t="str">
            <v>Barrio Brandillas 12,13 calle 3y4 avenida casa # 4   </v>
          </cell>
          <cell r="N770" t="str">
            <v>0501-1990-00138</v>
          </cell>
          <cell r="O770" t="str">
            <v>9547-6465</v>
          </cell>
        </row>
        <row r="770">
          <cell r="Q770" t="str">
            <v>200-01-13</v>
          </cell>
          <cell r="R770">
            <v>3012</v>
          </cell>
          <cell r="S770">
            <v>12</v>
          </cell>
        </row>
        <row r="771">
          <cell r="B771">
            <v>3822</v>
          </cell>
          <cell r="C771" t="str">
            <v>Bryan Ariel Padilla Vallecillo</v>
          </cell>
          <cell r="D771" t="str">
            <v>Vendedor Tienda</v>
          </cell>
          <cell r="E771">
            <v>41841</v>
          </cell>
          <cell r="F771">
            <v>233.45</v>
          </cell>
          <cell r="G771" t="str">
            <v>MODA Y DEPORTES</v>
          </cell>
          <cell r="H771" t="str">
            <v>Fernando  Josue  Godoy  Lezama</v>
          </cell>
        </row>
        <row r="771">
          <cell r="J771">
            <v>33064</v>
          </cell>
          <cell r="K771" t="str">
            <v>TEGUCIGALPA MIRAFLORES-COMISIONES SEMANAL</v>
          </cell>
          <cell r="L771" t="str">
            <v>M</v>
          </cell>
          <cell r="M771" t="str">
            <v>Col. Zapote Centro Pasaje 13 Casa No 204 Bloque 4   Tegucigalpa</v>
          </cell>
          <cell r="N771" t="str">
            <v>0801-1990-14393</v>
          </cell>
          <cell r="O771" t="str">
            <v>9855-1851</v>
          </cell>
        </row>
        <row r="771">
          <cell r="Q771" t="str">
            <v>200-02-12</v>
          </cell>
          <cell r="R771">
            <v>3016</v>
          </cell>
          <cell r="S771">
            <v>7</v>
          </cell>
        </row>
        <row r="772">
          <cell r="B772">
            <v>3823</v>
          </cell>
          <cell r="C772" t="str">
            <v>Josue Marcus Varela Nunez</v>
          </cell>
          <cell r="D772" t="str">
            <v>Vendedor Tienda</v>
          </cell>
          <cell r="E772">
            <v>41841</v>
          </cell>
          <cell r="F772">
            <v>233.45</v>
          </cell>
          <cell r="G772" t="str">
            <v>MODA Y DEPORTES</v>
          </cell>
          <cell r="H772" t="str">
            <v>Fernando  Josue  Godoy  Lezama</v>
          </cell>
        </row>
        <row r="772">
          <cell r="J772">
            <v>32454</v>
          </cell>
          <cell r="K772" t="str">
            <v>TEGUCIGALPA MIRAFLORES-COMISIONES SEMANAL</v>
          </cell>
          <cell r="L772" t="str">
            <v>M</v>
          </cell>
          <cell r="M772" t="str">
            <v>Col. Centro Americana Bloque L Casa No 534   Tegucigalpa</v>
          </cell>
          <cell r="N772" t="str">
            <v>0801-1988-20520</v>
          </cell>
          <cell r="O772" t="str">
            <v>3239-3204</v>
          </cell>
        </row>
        <row r="772">
          <cell r="Q772" t="str">
            <v>200-02-12</v>
          </cell>
          <cell r="R772">
            <v>3017</v>
          </cell>
          <cell r="S772">
            <v>11</v>
          </cell>
        </row>
        <row r="773">
          <cell r="B773">
            <v>3825</v>
          </cell>
          <cell r="C773" t="str">
            <v>Kenia Carolina Paz Ayala</v>
          </cell>
          <cell r="D773" t="str">
            <v>Coordinador de Recursos Humanos</v>
          </cell>
          <cell r="E773">
            <v>41848</v>
          </cell>
          <cell r="F773">
            <v>18020</v>
          </cell>
          <cell r="G773" t="str">
            <v>RECURSOS HUMANOS</v>
          </cell>
          <cell r="H773" t="str">
            <v>Tania Johana Hernandez  Chinchilla</v>
          </cell>
        </row>
        <row r="773">
          <cell r="J773">
            <v>32520</v>
          </cell>
          <cell r="K773" t="str">
            <v>SAN PEDRO SULA-ADMINISTRACION</v>
          </cell>
          <cell r="L773" t="str">
            <v>F</v>
          </cell>
          <cell r="M773" t="str">
            <v>Res. Villa Real 1 calle, 3 avenida, casa # 131 c   </v>
          </cell>
          <cell r="N773" t="str">
            <v>0501-1989-00653</v>
          </cell>
          <cell r="O773" t="str">
            <v>9806-8365</v>
          </cell>
        </row>
        <row r="773">
          <cell r="Q773" t="str">
            <v>300-01-05</v>
          </cell>
          <cell r="R773">
            <v>3018</v>
          </cell>
          <cell r="S773">
            <v>1</v>
          </cell>
        </row>
        <row r="774">
          <cell r="B774">
            <v>3826</v>
          </cell>
          <cell r="C774" t="str">
            <v>Jose Ernesto Peralta Rivera</v>
          </cell>
          <cell r="D774" t="str">
            <v>Vendedor Junior</v>
          </cell>
          <cell r="E774">
            <v>41850</v>
          </cell>
          <cell r="F774">
            <v>233.45</v>
          </cell>
          <cell r="G774" t="str">
            <v>ELECTRO</v>
          </cell>
          <cell r="H774" t="str">
            <v>Hector Enrique Mercadal Zapata</v>
          </cell>
        </row>
        <row r="774">
          <cell r="J774">
            <v>33671</v>
          </cell>
          <cell r="K774" t="str">
            <v>CEIBA-COMISIONES SEMANAL</v>
          </cell>
          <cell r="L774" t="str">
            <v>M</v>
          </cell>
          <cell r="M774" t="str">
            <v>Col. Mayo casa # 6, bloque 2   </v>
          </cell>
          <cell r="N774" t="str">
            <v>0101-1992-02361</v>
          </cell>
          <cell r="O774" t="str">
            <v>3254-7603</v>
          </cell>
        </row>
        <row r="774">
          <cell r="Q774" t="str">
            <v>200-06-11</v>
          </cell>
          <cell r="R774">
            <v>3019</v>
          </cell>
          <cell r="S774">
            <v>3</v>
          </cell>
        </row>
        <row r="775">
          <cell r="B775">
            <v>3828</v>
          </cell>
          <cell r="C775" t="str">
            <v>Kevin  Armando  Figueroa  Alvarenga</v>
          </cell>
          <cell r="D775" t="str">
            <v>Empacador</v>
          </cell>
          <cell r="E775">
            <v>41852</v>
          </cell>
          <cell r="F775">
            <v>8646.5</v>
          </cell>
          <cell r="G775" t="str">
            <v>PUNTOS DE VENTA</v>
          </cell>
          <cell r="H775" t="str">
            <v>Heydy  Vanessa  Maldonado  Acosta</v>
          </cell>
        </row>
        <row r="775">
          <cell r="J775">
            <v>34240</v>
          </cell>
          <cell r="K775" t="str">
            <v>TEGUCIGALPA METROMALL-SEMANAL</v>
          </cell>
          <cell r="L775" t="str">
            <v>M</v>
          </cell>
          <cell r="M775" t="str">
            <v>Col. Santa Cecilia Bloque A casa numero de 109   Tegucigalpa</v>
          </cell>
          <cell r="N775" t="str">
            <v>0705-1993-00183</v>
          </cell>
          <cell r="O775" t="str">
            <v>9642-8354</v>
          </cell>
        </row>
        <row r="775">
          <cell r="Q775" t="str">
            <v>200-03-13</v>
          </cell>
          <cell r="R775">
            <v>3021</v>
          </cell>
          <cell r="S775">
            <v>9</v>
          </cell>
        </row>
        <row r="776">
          <cell r="B776">
            <v>3829</v>
          </cell>
          <cell r="C776" t="str">
            <v>Saul  Zaldivar Fernandez</v>
          </cell>
          <cell r="D776" t="str">
            <v>Oficial de Seguridad</v>
          </cell>
          <cell r="E776">
            <v>41852</v>
          </cell>
          <cell r="F776">
            <v>8646.5</v>
          </cell>
          <cell r="G776" t="str">
            <v>SEGURIDAD INTERNA</v>
          </cell>
          <cell r="H776" t="str">
            <v>Celan Rodriguez  Sanchez</v>
          </cell>
        </row>
        <row r="776">
          <cell r="J776">
            <v>30328</v>
          </cell>
          <cell r="K776" t="str">
            <v>SAN PEDRO SULA-SEMANAL SAN FERNANDO</v>
          </cell>
          <cell r="L776" t="str">
            <v>M</v>
          </cell>
          <cell r="M776" t="str">
            <v>Col. San Luis 8 y 4 avenida Casa 1 27 27 </v>
          </cell>
          <cell r="N776" t="str">
            <v>1620-1983-00042</v>
          </cell>
        </row>
        <row r="776">
          <cell r="Q776" t="str">
            <v>100-01-06</v>
          </cell>
          <cell r="R776">
            <v>3023</v>
          </cell>
          <cell r="S776">
            <v>1</v>
          </cell>
        </row>
        <row r="777">
          <cell r="B777">
            <v>3832</v>
          </cell>
          <cell r="C777" t="str">
            <v>Heber Otoniel Ramirez Martinez</v>
          </cell>
          <cell r="D777" t="str">
            <v>Vendedor Junior</v>
          </cell>
          <cell r="E777">
            <v>41855</v>
          </cell>
          <cell r="F777">
            <v>233.45</v>
          </cell>
          <cell r="G777" t="str">
            <v>ELECTRO</v>
          </cell>
          <cell r="H777" t="str">
            <v>Hector Enrique Mercadal Zapata</v>
          </cell>
        </row>
        <row r="777">
          <cell r="J777">
            <v>32793</v>
          </cell>
          <cell r="K777" t="str">
            <v>CEIBA-COMISIONES SEMANAL</v>
          </cell>
          <cell r="L777" t="str">
            <v>M</v>
          </cell>
        </row>
        <row r="777">
          <cell r="N777" t="str">
            <v>0101-1989-05469</v>
          </cell>
        </row>
        <row r="777">
          <cell r="Q777" t="str">
            <v>200-06-11</v>
          </cell>
          <cell r="R777">
            <v>3042</v>
          </cell>
          <cell r="S777">
            <v>10</v>
          </cell>
        </row>
        <row r="778">
          <cell r="B778">
            <v>3834</v>
          </cell>
          <cell r="C778" t="str">
            <v>Selvin David Sanchez Nuñez</v>
          </cell>
          <cell r="D778" t="str">
            <v>Asistente de Mantenimiento</v>
          </cell>
          <cell r="E778">
            <v>41862</v>
          </cell>
          <cell r="F778">
            <v>8671.25</v>
          </cell>
          <cell r="G778" t="str">
            <v>MANTENIMIENTO</v>
          </cell>
          <cell r="H778" t="str">
            <v>José Antonio Rodriguez Escamilla</v>
          </cell>
        </row>
        <row r="778">
          <cell r="J778">
            <v>34658</v>
          </cell>
          <cell r="K778" t="str">
            <v>SAN PEDRO SULA-SEMANAL SAN FERNANDO</v>
          </cell>
          <cell r="L778" t="str">
            <v>M</v>
          </cell>
          <cell r="M778" t="str">
            <v>Col. San Vicente de paul 1 calle, 2 ave. casa # 78   </v>
          </cell>
          <cell r="N778" t="str">
            <v>1807-1994-02886</v>
          </cell>
          <cell r="O778" t="str">
            <v>9911-1705</v>
          </cell>
        </row>
        <row r="778">
          <cell r="Q778" t="str">
            <v>300-01-09</v>
          </cell>
          <cell r="R778">
            <v>3043</v>
          </cell>
          <cell r="S778">
            <v>11</v>
          </cell>
        </row>
        <row r="779">
          <cell r="B779">
            <v>3835</v>
          </cell>
          <cell r="C779" t="str">
            <v>Hector Enrique Mercadal Zapata</v>
          </cell>
          <cell r="D779" t="str">
            <v>Jefe de Division Electro</v>
          </cell>
          <cell r="E779">
            <v>41862</v>
          </cell>
          <cell r="F779">
            <v>17700</v>
          </cell>
          <cell r="G779" t="str">
            <v>ELECTRO</v>
          </cell>
          <cell r="H779" t="str">
            <v>Juan Omar Nuñez  Flores</v>
          </cell>
        </row>
        <row r="779">
          <cell r="J779">
            <v>31926</v>
          </cell>
          <cell r="K779" t="str">
            <v>CEIBA-ADMINISTRACION</v>
          </cell>
          <cell r="L779" t="str">
            <v>M</v>
          </cell>
          <cell r="M779" t="str">
            <v>Barrio Gloria, calle principal casa#916   </v>
          </cell>
          <cell r="N779" t="str">
            <v>0101-1988-00228</v>
          </cell>
        </row>
        <row r="779">
          <cell r="Q779" t="str">
            <v>200-06-11</v>
          </cell>
          <cell r="R779">
            <v>3059</v>
          </cell>
          <cell r="S779">
            <v>5</v>
          </cell>
        </row>
        <row r="780">
          <cell r="B780">
            <v>3842</v>
          </cell>
          <cell r="C780" t="str">
            <v>Eduardo  Jose  Quan  Aceituno</v>
          </cell>
          <cell r="D780" t="str">
            <v>Auxiliar de Resurtido</v>
          </cell>
          <cell r="E780">
            <v>41862</v>
          </cell>
          <cell r="F780">
            <v>8646.5</v>
          </cell>
          <cell r="G780" t="str">
            <v>TIENDA SUPERSTORE MIRAFLORES</v>
          </cell>
          <cell r="H780" t="str">
            <v>Claudia  Dionella  Cruz  Ramos</v>
          </cell>
        </row>
        <row r="780">
          <cell r="J780">
            <v>34368</v>
          </cell>
          <cell r="K780" t="str">
            <v>TEGUCIGALPA MIRAFLORES-SEMANAL</v>
          </cell>
          <cell r="L780" t="str">
            <v>M</v>
          </cell>
          <cell r="M780" t="str">
            <v>Barrio abajo,contiguo a Instituto Moderno, Casa 133   Tegucigalpa</v>
          </cell>
          <cell r="N780" t="str">
            <v>0801-1994-02607</v>
          </cell>
          <cell r="O780" t="str">
            <v>3232-9989</v>
          </cell>
        </row>
        <row r="780">
          <cell r="Q780" t="str">
            <v>200-02-09</v>
          </cell>
          <cell r="R780">
            <v>3060</v>
          </cell>
          <cell r="S780">
            <v>2</v>
          </cell>
        </row>
        <row r="781">
          <cell r="B781">
            <v>3844</v>
          </cell>
          <cell r="C781" t="str">
            <v>Carmen   Rocio  Seidel  Romero</v>
          </cell>
          <cell r="D781" t="str">
            <v>Recepcionista de Seguridad</v>
          </cell>
          <cell r="E781">
            <v>41863</v>
          </cell>
          <cell r="F781">
            <v>9000</v>
          </cell>
          <cell r="G781" t="str">
            <v>SEGURIDAD MIRAFLORES</v>
          </cell>
          <cell r="H781" t="str">
            <v>Jorge Humberto Pino  Archaga</v>
          </cell>
        </row>
        <row r="781">
          <cell r="J781">
            <v>33722</v>
          </cell>
          <cell r="K781" t="str">
            <v>TEGUCIGALPA MIRAFLORES-SEMANAL</v>
          </cell>
          <cell r="L781" t="str">
            <v>F</v>
          </cell>
          <cell r="M781" t="str">
            <v>Barrio Villadela entre 7 y 8 Avenida 17 y 18 Calle   Tegucigalpa</v>
          </cell>
          <cell r="N781" t="str">
            <v>0801-1992-08156</v>
          </cell>
          <cell r="O781" t="str">
            <v>8795-4236</v>
          </cell>
        </row>
        <row r="781">
          <cell r="Q781" t="str">
            <v>100-02-01</v>
          </cell>
          <cell r="R781">
            <v>3061</v>
          </cell>
          <cell r="S781">
            <v>4</v>
          </cell>
        </row>
        <row r="782">
          <cell r="B782">
            <v>3851</v>
          </cell>
          <cell r="C782" t="str">
            <v>Kevin  Roney  Martinez</v>
          </cell>
          <cell r="D782" t="str">
            <v>Vendedor Tienda</v>
          </cell>
          <cell r="E782">
            <v>41869</v>
          </cell>
          <cell r="F782">
            <v>200</v>
          </cell>
          <cell r="G782" t="str">
            <v>ELECTRO</v>
          </cell>
          <cell r="H782" t="str">
            <v>Ranses Ramon Sierra Andino</v>
          </cell>
        </row>
        <row r="782">
          <cell r="J782">
            <v>34998</v>
          </cell>
          <cell r="K782" t="str">
            <v>TEGUCIGALPA MIRAFLORES-COMISIONES SEMANAL</v>
          </cell>
          <cell r="L782" t="str">
            <v>M</v>
          </cell>
          <cell r="M782" t="str">
            <v>Col.Montes de Bendicion Casa 9 Bloque 27   Tegucigalpa</v>
          </cell>
          <cell r="N782" t="str">
            <v>0801-1995-20794</v>
          </cell>
          <cell r="O782" t="str">
            <v>9738-9062</v>
          </cell>
        </row>
        <row r="782">
          <cell r="Q782" t="str">
            <v>200-02-11</v>
          </cell>
          <cell r="R782">
            <v>3062</v>
          </cell>
          <cell r="S782">
            <v>10</v>
          </cell>
        </row>
        <row r="783">
          <cell r="B783">
            <v>3852</v>
          </cell>
          <cell r="C783" t="str">
            <v>Emil  Joel  Munguia  Vilorio</v>
          </cell>
          <cell r="D783" t="str">
            <v>Vendedor Foraneo</v>
          </cell>
          <cell r="E783">
            <v>41869</v>
          </cell>
          <cell r="F783">
            <v>583.45</v>
          </cell>
          <cell r="G783" t="str">
            <v>VENTAS MAYOREO FORANEO</v>
          </cell>
          <cell r="H783" t="str">
            <v>Oscar Orlando Bonilla Osorto</v>
          </cell>
        </row>
        <row r="783">
          <cell r="J783">
            <v>30223</v>
          </cell>
          <cell r="K783" t="str">
            <v>TEGUCIGALPA MIRAFLORES-COMISIONES SEMANAL</v>
          </cell>
          <cell r="L783" t="str">
            <v>M</v>
          </cell>
          <cell r="M783" t="str">
            <v>Col. el Hogar Bloque Q porton autollave   Tegucigalpa</v>
          </cell>
          <cell r="N783" t="str">
            <v>0801-1982-15343</v>
          </cell>
          <cell r="O783" t="str">
            <v>9665-3258</v>
          </cell>
        </row>
        <row r="783">
          <cell r="Q783" t="str">
            <v>200-02-05</v>
          </cell>
          <cell r="R783">
            <v>3063</v>
          </cell>
          <cell r="S783">
            <v>9</v>
          </cell>
        </row>
        <row r="784">
          <cell r="B784">
            <v>3853</v>
          </cell>
          <cell r="C784" t="str">
            <v>Kevin Javier  Ortega Enamorado</v>
          </cell>
          <cell r="D784" t="str">
            <v>Auxiliar de Inventarios Perpetuos</v>
          </cell>
          <cell r="E784">
            <v>41870</v>
          </cell>
          <cell r="F784">
            <v>8646.5</v>
          </cell>
          <cell r="G784" t="str">
            <v>INVENTARIOS PERPETUOS</v>
          </cell>
          <cell r="H784" t="str">
            <v>Javier Enrique Euceda  Torres</v>
          </cell>
        </row>
        <row r="784">
          <cell r="J784">
            <v>34609</v>
          </cell>
          <cell r="K784" t="str">
            <v>SAN PEDRO SULA-SEMANAL SAN FERNANDO</v>
          </cell>
          <cell r="L784" t="str">
            <v>M</v>
          </cell>
          <cell r="M784" t="str">
            <v>Bo. Cabañas , Ave Juan Pablo II 12 12 San Pedro Sula, N.E.</v>
          </cell>
          <cell r="N784" t="str">
            <v>0501-1995-00991</v>
          </cell>
          <cell r="O784" t="str">
            <v>9980-1118</v>
          </cell>
        </row>
        <row r="784">
          <cell r="Q784" t="str">
            <v>200-01-15</v>
          </cell>
          <cell r="R784">
            <v>3064</v>
          </cell>
          <cell r="S784">
            <v>10</v>
          </cell>
        </row>
        <row r="785">
          <cell r="B785">
            <v>3855</v>
          </cell>
          <cell r="C785" t="str">
            <v>Jean Carlo Jose Sanchez Alberto</v>
          </cell>
          <cell r="D785" t="str">
            <v>Vendedor Junior</v>
          </cell>
          <cell r="E785">
            <v>41870</v>
          </cell>
          <cell r="F785">
            <v>233.45</v>
          </cell>
          <cell r="G785" t="str">
            <v>ELECTRO</v>
          </cell>
          <cell r="H785" t="str">
            <v>Gina Maria  Aguirre Lanza</v>
          </cell>
        </row>
        <row r="785">
          <cell r="J785">
            <v>34823</v>
          </cell>
          <cell r="K785" t="str">
            <v>SAN PEDRO SULA SAN FERNANDO-COMISIONES SEMANAL</v>
          </cell>
          <cell r="L785" t="str">
            <v>M</v>
          </cell>
          <cell r="M785" t="str">
            <v>Res. Bosques de Jucutuma, 13 Ave, Casa 27 A A San Pedro Sula, S.E.</v>
          </cell>
          <cell r="N785" t="str">
            <v>0501-1996-01932</v>
          </cell>
          <cell r="O785" t="str">
            <v>9897-3638</v>
          </cell>
        </row>
        <row r="785">
          <cell r="Q785" t="str">
            <v>200-01-11</v>
          </cell>
          <cell r="R785">
            <v>3066</v>
          </cell>
          <cell r="S785">
            <v>5</v>
          </cell>
        </row>
        <row r="786">
          <cell r="B786">
            <v>3860</v>
          </cell>
          <cell r="C786" t="str">
            <v>Jesus  Adonay  Perez</v>
          </cell>
          <cell r="D786" t="str">
            <v>Vendedor Junior Moda/Deportes</v>
          </cell>
          <cell r="E786">
            <v>41870</v>
          </cell>
          <cell r="F786">
            <v>233.45</v>
          </cell>
          <cell r="G786" t="str">
            <v>MODA Y DEPORTES</v>
          </cell>
          <cell r="H786" t="str">
            <v>Luis  Fernando Iraheta Morales</v>
          </cell>
        </row>
        <row r="786">
          <cell r="J786">
            <v>34819</v>
          </cell>
          <cell r="K786" t="str">
            <v>SAN PEDRO SULA PEDREGAL-COMISIONES SEMANAL</v>
          </cell>
          <cell r="L786" t="str">
            <v>M</v>
          </cell>
          <cell r="M786" t="str">
            <v>Col. Rivera Hernandez, 6 ave, Casa #8 5 5 San Pedro Sula, S.O.</v>
          </cell>
          <cell r="N786" t="str">
            <v>0501-1996-01340</v>
          </cell>
        </row>
        <row r="786">
          <cell r="Q786" t="str">
            <v>200-04-12</v>
          </cell>
          <cell r="R786">
            <v>3067</v>
          </cell>
          <cell r="S786">
            <v>4</v>
          </cell>
        </row>
        <row r="787">
          <cell r="B787">
            <v>3862</v>
          </cell>
          <cell r="C787" t="str">
            <v>Lee Salvador Velasquez Allen</v>
          </cell>
          <cell r="D787" t="str">
            <v>Auxiliar de Sala Hogar</v>
          </cell>
          <cell r="E787">
            <v>41877</v>
          </cell>
          <cell r="F787">
            <v>8646.5</v>
          </cell>
          <cell r="G787" t="str">
            <v>HOGAR</v>
          </cell>
          <cell r="H787" t="str">
            <v>Tania  Griselda  Villanueva  Galdamez</v>
          </cell>
        </row>
        <row r="787">
          <cell r="J787">
            <v>33870</v>
          </cell>
          <cell r="K787" t="str">
            <v>CEIBA-SEMANAL</v>
          </cell>
          <cell r="L787" t="str">
            <v>M</v>
          </cell>
          <cell r="M787" t="str">
            <v>Col. Las Acacias , casa # A4 1 1 La Ceiba</v>
          </cell>
          <cell r="N787" t="str">
            <v>0101-1992-03770</v>
          </cell>
          <cell r="O787" t="str">
            <v>9995-7189</v>
          </cell>
        </row>
        <row r="787">
          <cell r="Q787" t="str">
            <v>200-06-10</v>
          </cell>
          <cell r="R787">
            <v>3068</v>
          </cell>
          <cell r="S787">
            <v>9</v>
          </cell>
        </row>
        <row r="788">
          <cell r="B788">
            <v>3863</v>
          </cell>
          <cell r="C788" t="str">
            <v>Jose Daniel Cantor Mejia</v>
          </cell>
          <cell r="D788" t="str">
            <v>Auxiliar de Contabilidad</v>
          </cell>
          <cell r="E788">
            <v>41879</v>
          </cell>
          <cell r="F788">
            <v>11000</v>
          </cell>
          <cell r="G788" t="str">
            <v>CONTABILIDAD</v>
          </cell>
          <cell r="H788" t="str">
            <v>Sady Alexis Aguilar Trejo</v>
          </cell>
        </row>
        <row r="788">
          <cell r="J788">
            <v>33518</v>
          </cell>
          <cell r="K788" t="str">
            <v>SAN PEDRO SULA-ADMINISTRACION</v>
          </cell>
          <cell r="L788" t="str">
            <v>M</v>
          </cell>
          <cell r="M788" t="str">
            <v>Col. Covimal , 2 ave, Casa #10,Bloque G 2 2 San Pedro Sula, N.E.</v>
          </cell>
          <cell r="N788" t="str">
            <v>0501-1992-02887</v>
          </cell>
          <cell r="O788" t="str">
            <v>9488-8041</v>
          </cell>
        </row>
        <row r="788">
          <cell r="Q788" t="str">
            <v>300-01-03</v>
          </cell>
          <cell r="R788">
            <v>3069</v>
          </cell>
          <cell r="S788">
            <v>10</v>
          </cell>
        </row>
        <row r="789">
          <cell r="B789">
            <v>3864</v>
          </cell>
          <cell r="C789" t="str">
            <v>Kilber  Vasquez Briones</v>
          </cell>
          <cell r="D789" t="str">
            <v>Oficial de Seguridad</v>
          </cell>
          <cell r="E789">
            <v>41879</v>
          </cell>
          <cell r="F789">
            <v>8646.5</v>
          </cell>
          <cell r="G789" t="str">
            <v>SEGURIDAD INTERNA</v>
          </cell>
          <cell r="H789" t="str">
            <v>Celan Rodriguez  Sanchez</v>
          </cell>
        </row>
        <row r="789">
          <cell r="J789">
            <v>33636</v>
          </cell>
          <cell r="K789" t="str">
            <v>SAN PEDRO SULA-SEMANAL SAN FERNANDO</v>
          </cell>
          <cell r="L789" t="str">
            <v>M</v>
          </cell>
          <cell r="M789" t="str">
            <v>Col. Vida Nueva, Cofradia   </v>
          </cell>
          <cell r="N789" t="str">
            <v>0507-1992-00145</v>
          </cell>
          <cell r="O789" t="str">
            <v>9573-5584</v>
          </cell>
        </row>
        <row r="789">
          <cell r="Q789" t="str">
            <v>100-01-06</v>
          </cell>
          <cell r="R789">
            <v>3070</v>
          </cell>
          <cell r="S789">
            <v>2</v>
          </cell>
        </row>
        <row r="790">
          <cell r="B790">
            <v>3865</v>
          </cell>
          <cell r="C790" t="str">
            <v>Javier Edgardo Muñoz Hernandez</v>
          </cell>
          <cell r="D790" t="str">
            <v>Empacador</v>
          </cell>
          <cell r="E790">
            <v>41880</v>
          </cell>
          <cell r="F790">
            <v>8646.5</v>
          </cell>
          <cell r="G790" t="str">
            <v>PUNTOS DE VENTA</v>
          </cell>
          <cell r="H790" t="str">
            <v>Cindy Aracely  López  Gomez</v>
          </cell>
        </row>
        <row r="790">
          <cell r="J790">
            <v>34265</v>
          </cell>
          <cell r="K790" t="str">
            <v>SAN PEDRO SULA -SEMANAL PEDREGAL</v>
          </cell>
          <cell r="L790" t="str">
            <v>M</v>
          </cell>
          <cell r="M790" t="str">
            <v>Barrio Morazan 7 calle, 9 avenida, casa # 1045   </v>
          </cell>
          <cell r="N790" t="str">
            <v>0501-2004-09385</v>
          </cell>
          <cell r="O790" t="str">
            <v>3353-7622</v>
          </cell>
        </row>
        <row r="790">
          <cell r="Q790" t="str">
            <v>200-04-13</v>
          </cell>
          <cell r="R790">
            <v>3072</v>
          </cell>
          <cell r="S790">
            <v>10</v>
          </cell>
        </row>
        <row r="791">
          <cell r="B791">
            <v>3866</v>
          </cell>
          <cell r="C791" t="str">
            <v>Andrea Alejandra Arcile Navarro</v>
          </cell>
          <cell r="D791" t="str">
            <v>Cajera</v>
          </cell>
          <cell r="E791">
            <v>41880</v>
          </cell>
          <cell r="F791">
            <v>9000</v>
          </cell>
          <cell r="G791" t="str">
            <v>PUNTOS DE VENTA</v>
          </cell>
          <cell r="H791" t="str">
            <v>Cindy Aracely  López  Gomez</v>
          </cell>
        </row>
        <row r="791">
          <cell r="J791">
            <v>34079</v>
          </cell>
          <cell r="K791" t="str">
            <v>SAN PEDRO SULA -SEMANAL PEDREGAL</v>
          </cell>
          <cell r="L791" t="str">
            <v>F</v>
          </cell>
          <cell r="M791" t="str">
            <v>Barrio Buena Vista 10 calle, casa # 3 bloque 7   </v>
          </cell>
          <cell r="N791" t="str">
            <v>0501-1993-07646</v>
          </cell>
          <cell r="O791" t="str">
            <v>8869-5079</v>
          </cell>
        </row>
        <row r="791">
          <cell r="Q791" t="str">
            <v>200-04-13</v>
          </cell>
          <cell r="R791">
            <v>3073</v>
          </cell>
          <cell r="S791">
            <v>4</v>
          </cell>
        </row>
        <row r="792">
          <cell r="B792">
            <v>3867</v>
          </cell>
          <cell r="C792" t="str">
            <v>Lurbis Marily  Paz Murillo</v>
          </cell>
          <cell r="D792" t="str">
            <v>Auxiliar Sala Moda/Deportes</v>
          </cell>
          <cell r="E792">
            <v>41883</v>
          </cell>
          <cell r="F792">
            <v>8646.5</v>
          </cell>
          <cell r="G792" t="str">
            <v>MODA Y DEPORTES</v>
          </cell>
          <cell r="H792" t="str">
            <v>Ingrid Johely Hernandez  Orellana</v>
          </cell>
        </row>
        <row r="792">
          <cell r="J792">
            <v>33563</v>
          </cell>
          <cell r="K792" t="str">
            <v>SAN PEDRO SULA-SEMANAL SAN FERNANDO</v>
          </cell>
          <cell r="L792" t="str">
            <v>F</v>
          </cell>
          <cell r="M792" t="str">
            <v>Lomas del carmen, casa 7 cerca de pulperia Lety   </v>
          </cell>
          <cell r="N792" t="str">
            <v>1607-1991-00297</v>
          </cell>
          <cell r="O792" t="str">
            <v>9541-9508</v>
          </cell>
        </row>
        <row r="792">
          <cell r="Q792" t="str">
            <v>200-01-12</v>
          </cell>
          <cell r="R792">
            <v>3074</v>
          </cell>
          <cell r="S792">
            <v>11</v>
          </cell>
        </row>
        <row r="793">
          <cell r="B793">
            <v>3868</v>
          </cell>
          <cell r="C793" t="str">
            <v>Dayby  Alexander Gomez  Benitez</v>
          </cell>
          <cell r="D793" t="str">
            <v>Auxiliar de Resurtido</v>
          </cell>
          <cell r="E793">
            <v>41883</v>
          </cell>
          <cell r="F793">
            <v>8646.5</v>
          </cell>
          <cell r="G793" t="str">
            <v>TIENDA SUPERSTORE MIRAFLORES</v>
          </cell>
          <cell r="H793" t="str">
            <v>Claudia  Dionella  Cruz  Ramos</v>
          </cell>
        </row>
        <row r="793">
          <cell r="J793">
            <v>33118</v>
          </cell>
          <cell r="K793" t="str">
            <v>TEGUCIGALPA MIRAFLORES-SEMANAL</v>
          </cell>
          <cell r="L793" t="str">
            <v>M</v>
          </cell>
          <cell r="M793" t="str">
            <v>Col.brisas del norte Bloque E  Casa 14   Tegucigalpa</v>
          </cell>
          <cell r="N793" t="str">
            <v>0801-1990-17243</v>
          </cell>
          <cell r="O793" t="str">
            <v>3377-7433</v>
          </cell>
        </row>
        <row r="793">
          <cell r="Q793" t="str">
            <v>200-02-09</v>
          </cell>
          <cell r="R793">
            <v>3075</v>
          </cell>
          <cell r="S793">
            <v>9</v>
          </cell>
        </row>
        <row r="794">
          <cell r="B794">
            <v>3872</v>
          </cell>
          <cell r="C794" t="str">
            <v>Gabriela Alejandra  Maldonado Paz</v>
          </cell>
          <cell r="D794" t="str">
            <v>Cajera</v>
          </cell>
          <cell r="E794">
            <v>42002</v>
          </cell>
          <cell r="F794">
            <v>8646.5</v>
          </cell>
          <cell r="G794" t="str">
            <v>PUNTOS DE VENTA</v>
          </cell>
          <cell r="H794" t="str">
            <v>Karen Nohelia Romero  Aquino</v>
          </cell>
        </row>
        <row r="794">
          <cell r="J794">
            <v>34234</v>
          </cell>
          <cell r="K794" t="str">
            <v>SAN PEDRO SULA-SEMANAL SAN FERNANDO</v>
          </cell>
          <cell r="L794" t="str">
            <v>F</v>
          </cell>
          <cell r="M794" t="str">
            <v>Col. Satelite, Bloque #18, Casa#34, boulevard Las Torres   San Pedro Sula, S.O.</v>
          </cell>
          <cell r="N794" t="str">
            <v>0512-1993-01775</v>
          </cell>
          <cell r="O794" t="str">
            <v>9752-1461</v>
          </cell>
        </row>
        <row r="794">
          <cell r="Q794" t="str">
            <v>200-01-13</v>
          </cell>
          <cell r="R794">
            <v>3076</v>
          </cell>
          <cell r="S794">
            <v>9</v>
          </cell>
        </row>
        <row r="795">
          <cell r="B795">
            <v>3873</v>
          </cell>
          <cell r="C795" t="str">
            <v>Marbely Roxana Castro Rivera</v>
          </cell>
          <cell r="D795">
            <v>0</v>
          </cell>
          <cell r="E795">
            <v>42247</v>
          </cell>
          <cell r="F795">
            <v>8646.49</v>
          </cell>
        </row>
        <row r="795">
          <cell r="J795">
            <v>35127</v>
          </cell>
          <cell r="K795" t="str">
            <v>SAN PEDRO SULA-TEMPORAL</v>
          </cell>
          <cell r="L795" t="str">
            <v>F</v>
          </cell>
          <cell r="M795" t="str">
            <v>Col. Jardin Sur, 3 Pasaje, Casa #19, Bloque E   Choloma</v>
          </cell>
          <cell r="N795" t="str">
            <v>1603-1996-00480</v>
          </cell>
          <cell r="O795" t="str">
            <v>9497-0930</v>
          </cell>
        </row>
        <row r="795">
          <cell r="R795">
            <v>3077</v>
          </cell>
          <cell r="S795">
            <v>3</v>
          </cell>
        </row>
        <row r="796">
          <cell r="B796">
            <v>3874</v>
          </cell>
          <cell r="C796" t="str">
            <v>Domingo   Rodriguez Garcia</v>
          </cell>
          <cell r="D796" t="str">
            <v>Guardia de Residencia</v>
          </cell>
          <cell r="E796">
            <v>41883</v>
          </cell>
          <cell r="F796">
            <v>11395</v>
          </cell>
          <cell r="G796" t="str">
            <v>SEGURIDAD RESIDENCIA</v>
          </cell>
          <cell r="H796" t="str">
            <v>Celan Rodriguez  Sanchez</v>
          </cell>
        </row>
        <row r="796">
          <cell r="J796">
            <v>25360</v>
          </cell>
          <cell r="K796" t="str">
            <v>SAN PEDRO SULA-ADMINISTRACION</v>
          </cell>
          <cell r="L796" t="str">
            <v>M</v>
          </cell>
          <cell r="M796" t="str">
            <v>Col. La Pradera, 2 pasaje, Blvrd Las Torres   San Pedro Sula, S.O.</v>
          </cell>
          <cell r="N796" t="str">
            <v>1009-1989-00163</v>
          </cell>
          <cell r="O796" t="str">
            <v>9891-5524</v>
          </cell>
        </row>
        <row r="796">
          <cell r="Q796" t="str">
            <v>100-01-07</v>
          </cell>
          <cell r="R796">
            <v>3117</v>
          </cell>
          <cell r="S796">
            <v>6</v>
          </cell>
        </row>
        <row r="797">
          <cell r="B797">
            <v>3875</v>
          </cell>
          <cell r="C797" t="str">
            <v>Kevin  Mauricio Matamoros Chirinos</v>
          </cell>
          <cell r="D797" t="str">
            <v>Surtidor</v>
          </cell>
          <cell r="E797">
            <v>41890</v>
          </cell>
          <cell r="F797">
            <v>8646.5</v>
          </cell>
          <cell r="G797" t="str">
            <v>LOGISTICA DEPORTES</v>
          </cell>
          <cell r="H797" t="str">
            <v>Carlos Arturo Gutierrez Cuvas</v>
          </cell>
        </row>
        <row r="797">
          <cell r="J797">
            <v>34854</v>
          </cell>
          <cell r="K797" t="str">
            <v>SAN PEDRO SULA-SEMANAL SAN FERNANDO</v>
          </cell>
          <cell r="L797" t="str">
            <v>M</v>
          </cell>
          <cell r="M797" t="str">
            <v>Col. Guadalupe San Manuel, Cortes   </v>
          </cell>
          <cell r="N797" t="str">
            <v>1804-1996-02393</v>
          </cell>
          <cell r="O797" t="str">
            <v>9945-4080</v>
          </cell>
        </row>
        <row r="797">
          <cell r="Q797" t="str">
            <v>300-01-15</v>
          </cell>
          <cell r="R797">
            <v>3127</v>
          </cell>
          <cell r="S797">
            <v>6</v>
          </cell>
        </row>
        <row r="798">
          <cell r="B798">
            <v>3876</v>
          </cell>
          <cell r="C798" t="str">
            <v>Wilmer Jose  Argueta Martinez</v>
          </cell>
          <cell r="D798" t="str">
            <v>Vendedor Junior</v>
          </cell>
          <cell r="E798">
            <v>41879</v>
          </cell>
          <cell r="F798">
            <v>233.45</v>
          </cell>
          <cell r="G798" t="str">
            <v>ELECTRO</v>
          </cell>
          <cell r="H798" t="str">
            <v>Hector Enrique Mercadal Zapata</v>
          </cell>
        </row>
        <row r="798">
          <cell r="J798">
            <v>30520</v>
          </cell>
          <cell r="K798" t="str">
            <v>CEIBA-COMISIONES SEMANAL</v>
          </cell>
          <cell r="L798" t="str">
            <v>M</v>
          </cell>
          <cell r="M798" t="str">
            <v>Barrio Danto 1 1 </v>
          </cell>
          <cell r="N798" t="str">
            <v>0101-1983-01898</v>
          </cell>
          <cell r="O798" t="str">
            <v>9764-5933</v>
          </cell>
        </row>
        <row r="798">
          <cell r="Q798" t="str">
            <v>200-06-11</v>
          </cell>
          <cell r="R798">
            <v>3136</v>
          </cell>
          <cell r="S798">
            <v>7</v>
          </cell>
        </row>
        <row r="799">
          <cell r="B799">
            <v>3882</v>
          </cell>
          <cell r="C799" t="str">
            <v>Jorge  Luis Zuniga  Larios</v>
          </cell>
          <cell r="D799" t="str">
            <v>Oficial de Seguridad</v>
          </cell>
          <cell r="E799">
            <v>41893</v>
          </cell>
          <cell r="F799">
            <v>8646.5</v>
          </cell>
          <cell r="G799" t="str">
            <v>SEGURIDAD INTERNA</v>
          </cell>
          <cell r="H799" t="str">
            <v>Celan Rodriguez  Sanchez</v>
          </cell>
        </row>
        <row r="799">
          <cell r="J799">
            <v>33014</v>
          </cell>
          <cell r="K799" t="str">
            <v>SAN PEDRO SULA-SEMANAL SAN FERNANDO</v>
          </cell>
          <cell r="L799" t="str">
            <v>M</v>
          </cell>
          <cell r="M799" t="str">
            <v>Res. Guaycamayas, Bloque 2, Villanueva, Cortes   </v>
          </cell>
          <cell r="N799" t="str">
            <v>0824-1990-00552</v>
          </cell>
          <cell r="O799" t="str">
            <v>9910-3268</v>
          </cell>
        </row>
        <row r="799">
          <cell r="Q799" t="str">
            <v>100-01-06</v>
          </cell>
          <cell r="R799">
            <v>3141</v>
          </cell>
          <cell r="S799">
            <v>5</v>
          </cell>
        </row>
        <row r="800">
          <cell r="B800">
            <v>3884</v>
          </cell>
          <cell r="C800" t="str">
            <v>Kevin Ricardo Sales Diaz</v>
          </cell>
          <cell r="D800" t="str">
            <v>Etiquetador</v>
          </cell>
          <cell r="E800">
            <v>41897</v>
          </cell>
          <cell r="F800">
            <v>8646.5</v>
          </cell>
          <cell r="G800" t="str">
            <v>HOGAR</v>
          </cell>
          <cell r="H800" t="str">
            <v>Carlos Arturo Gutierrez Cuvas</v>
          </cell>
        </row>
        <row r="800">
          <cell r="J800">
            <v>33374</v>
          </cell>
          <cell r="K800" t="str">
            <v>SAN PEDRO SULA-SEMANAL SAN FERNANDO</v>
          </cell>
          <cell r="L800" t="str">
            <v>M</v>
          </cell>
          <cell r="M800" t="str">
            <v>Col. Brisas de Expocentro # 3   San Pedro Sula, S.E.</v>
          </cell>
          <cell r="N800" t="str">
            <v>0501-1991-06017</v>
          </cell>
        </row>
        <row r="800">
          <cell r="Q800" t="str">
            <v>200-01-10</v>
          </cell>
          <cell r="R800">
            <v>3142</v>
          </cell>
          <cell r="S800">
            <v>5</v>
          </cell>
        </row>
        <row r="801">
          <cell r="B801">
            <v>3885</v>
          </cell>
          <cell r="C801" t="str">
            <v>Wesley  Mauricio Contreras Rodezno</v>
          </cell>
          <cell r="D801" t="str">
            <v>Gerente de Mercadeo</v>
          </cell>
          <cell r="E801">
            <v>41898</v>
          </cell>
          <cell r="F801">
            <v>70000</v>
          </cell>
          <cell r="G801" t="str">
            <v>MERCADEO</v>
          </cell>
        </row>
        <row r="801">
          <cell r="J801">
            <v>30838</v>
          </cell>
          <cell r="K801" t="str">
            <v>SAN PEDRO SULA-ADMINISTRACION</v>
          </cell>
          <cell r="L801" t="str">
            <v>M</v>
          </cell>
          <cell r="M801" t="str">
            <v>Col. Stybis,Sector Palenque, Casa # 24 1 1 San Pedro Sula, N.O.</v>
          </cell>
          <cell r="N801" t="str">
            <v>0512-1984-00708</v>
          </cell>
        </row>
        <row r="801">
          <cell r="Q801" t="str">
            <v>200-01-02</v>
          </cell>
          <cell r="R801">
            <v>3146</v>
          </cell>
          <cell r="S801">
            <v>6</v>
          </cell>
        </row>
        <row r="802">
          <cell r="B802">
            <v>3887</v>
          </cell>
          <cell r="C802" t="str">
            <v>Fernando  Josue  Godoy  Lezama</v>
          </cell>
          <cell r="D802" t="str">
            <v>Jefe de Division Moda y Deportes</v>
          </cell>
          <cell r="E802">
            <v>41898</v>
          </cell>
          <cell r="F802">
            <v>17000</v>
          </cell>
          <cell r="G802" t="str">
            <v>MODA Y DEPORTES</v>
          </cell>
          <cell r="H802" t="str">
            <v>Nelson Edgardo Garcia  Cubas</v>
          </cell>
        </row>
        <row r="802">
          <cell r="J802">
            <v>32818</v>
          </cell>
          <cell r="K802" t="str">
            <v>TEGUCIGALPA MIRAFLORES -ADMINISTRACION</v>
          </cell>
          <cell r="L802" t="str">
            <v>M</v>
          </cell>
          <cell r="M802" t="str">
            <v>kM 8  Carretera a santa Lucia, contiguo a Ceproacam Principal Principal Tegucigalpa</v>
          </cell>
          <cell r="N802" t="str">
            <v>0801-1989-23879</v>
          </cell>
        </row>
        <row r="802">
          <cell r="Q802" t="str">
            <v>200-02-12</v>
          </cell>
          <cell r="R802">
            <v>3203</v>
          </cell>
          <cell r="S802">
            <v>11</v>
          </cell>
        </row>
        <row r="803">
          <cell r="B803">
            <v>3889</v>
          </cell>
          <cell r="C803" t="str">
            <v>Denis Antonio Mejia Maldonado</v>
          </cell>
          <cell r="D803" t="str">
            <v>Vendedor Tienda</v>
          </cell>
          <cell r="E803">
            <v>41911</v>
          </cell>
          <cell r="F803">
            <v>233.45</v>
          </cell>
          <cell r="G803" t="str">
            <v>MODA Y DEPORTES</v>
          </cell>
          <cell r="H803" t="str">
            <v>Fernando  Josue  Godoy  Lezama</v>
          </cell>
        </row>
        <row r="803">
          <cell r="J803">
            <v>32787</v>
          </cell>
          <cell r="K803" t="str">
            <v>TEGUCIGALPA MIRAFLORES-COMISIONES SEMANAL</v>
          </cell>
          <cell r="L803" t="str">
            <v>M</v>
          </cell>
          <cell r="M803" t="str">
            <v>Col. Hato de enmedio Sector 4, bloque 54 Casa 4819.   Tegucigalpa</v>
          </cell>
          <cell r="N803" t="str">
            <v>0801-1989-21297</v>
          </cell>
          <cell r="O803" t="str">
            <v>9883-8578</v>
          </cell>
        </row>
        <row r="803">
          <cell r="Q803" t="str">
            <v>200-02-12</v>
          </cell>
          <cell r="R803">
            <v>3212</v>
          </cell>
          <cell r="S803">
            <v>10</v>
          </cell>
        </row>
        <row r="804">
          <cell r="B804">
            <v>3890</v>
          </cell>
          <cell r="C804" t="str">
            <v>Julio Cesar Reyes Godoy</v>
          </cell>
          <cell r="D804" t="str">
            <v>Vendedor Tienda</v>
          </cell>
          <cell r="E804">
            <v>41911</v>
          </cell>
          <cell r="F804">
            <v>233.45</v>
          </cell>
          <cell r="G804" t="str">
            <v>MODA Y DEPORTES</v>
          </cell>
          <cell r="H804" t="str">
            <v>Fernando  Josue  Godoy  Lezama</v>
          </cell>
        </row>
        <row r="804">
          <cell r="J804">
            <v>41869</v>
          </cell>
          <cell r="K804" t="str">
            <v>TEGUCIGALPA MIRAFLORES-COMISIONES SEMANAL</v>
          </cell>
          <cell r="L804" t="str">
            <v>M</v>
          </cell>
          <cell r="M804" t="str">
            <v>Col Arturo  Quezada calle principal,sala de Belleza barberia   Tegucigalpa</v>
          </cell>
          <cell r="N804" t="str">
            <v>0801-2000-10584</v>
          </cell>
          <cell r="O804" t="str">
            <v>3141-1144</v>
          </cell>
        </row>
        <row r="804">
          <cell r="Q804" t="str">
            <v>200-02-12</v>
          </cell>
          <cell r="R804">
            <v>3216</v>
          </cell>
          <cell r="S804">
            <v>8</v>
          </cell>
        </row>
        <row r="805">
          <cell r="B805">
            <v>3891</v>
          </cell>
          <cell r="C805" t="str">
            <v>Nelmi Sarahi Ordonez Alvarez</v>
          </cell>
          <cell r="D805" t="str">
            <v>Vendedor Tienda</v>
          </cell>
          <cell r="E805">
            <v>41911</v>
          </cell>
          <cell r="F805">
            <v>233.45</v>
          </cell>
          <cell r="G805" t="str">
            <v>HOGAR</v>
          </cell>
        </row>
        <row r="805">
          <cell r="J805">
            <v>33867</v>
          </cell>
          <cell r="K805" t="str">
            <v>TEGUCIGALPA MIRAFLORES-COMISIONES SEMANAL</v>
          </cell>
          <cell r="L805" t="str">
            <v>F</v>
          </cell>
          <cell r="M805" t="str">
            <v>Col.Nueva jerusalem, Casa No 4 Bloque B   Tegucigalpa</v>
          </cell>
          <cell r="N805" t="str">
            <v>0801-1992-18565</v>
          </cell>
          <cell r="O805" t="str">
            <v>8952-3879</v>
          </cell>
        </row>
        <row r="805">
          <cell r="Q805" t="str">
            <v>200-02-10</v>
          </cell>
          <cell r="R805">
            <v>3226</v>
          </cell>
          <cell r="S805">
            <v>9</v>
          </cell>
        </row>
        <row r="806">
          <cell r="B806">
            <v>3892</v>
          </cell>
          <cell r="C806" t="str">
            <v>Jasmin  Dessiree Avila Salgado</v>
          </cell>
          <cell r="D806" t="str">
            <v>Cajera</v>
          </cell>
          <cell r="E806">
            <v>41911</v>
          </cell>
          <cell r="F806">
            <v>9000</v>
          </cell>
          <cell r="G806" t="str">
            <v>PUNTOS DE VENTA</v>
          </cell>
          <cell r="H806" t="str">
            <v>Sinia  Saray Arteaga  hernandez</v>
          </cell>
        </row>
        <row r="806">
          <cell r="J806">
            <v>32867</v>
          </cell>
          <cell r="K806" t="str">
            <v>TEGUCIGALPA MIRAFLORES-SEMANAL</v>
          </cell>
          <cell r="L806" t="str">
            <v>F</v>
          </cell>
          <cell r="M806" t="str">
            <v>Barrio el Reparto Calle Pricipal Arriba del deportivo   Tegucigalpa</v>
          </cell>
          <cell r="N806" t="str">
            <v>0801-1990-16608</v>
          </cell>
          <cell r="O806" t="str">
            <v>8887-8403</v>
          </cell>
        </row>
        <row r="806">
          <cell r="Q806" t="str">
            <v>200-02-13</v>
          </cell>
          <cell r="R806">
            <v>3239</v>
          </cell>
          <cell r="S806">
            <v>12</v>
          </cell>
        </row>
        <row r="807">
          <cell r="B807">
            <v>3893</v>
          </cell>
          <cell r="C807" t="str">
            <v>Heidy  Josselin  Madrid  Sandoval</v>
          </cell>
          <cell r="D807" t="str">
            <v>Recepcionista de Seguridad</v>
          </cell>
          <cell r="E807">
            <v>41911</v>
          </cell>
          <cell r="F807">
            <v>9000</v>
          </cell>
          <cell r="G807" t="str">
            <v>SEGURIDAD MIRAFLORES</v>
          </cell>
          <cell r="H807" t="str">
            <v>Jorge Humberto Pino  Archaga</v>
          </cell>
        </row>
        <row r="807">
          <cell r="J807">
            <v>33605</v>
          </cell>
          <cell r="K807" t="str">
            <v>TEGUCIGALPA MIRAFLORES-SEMANAL</v>
          </cell>
          <cell r="L807" t="str">
            <v>F</v>
          </cell>
          <cell r="M807" t="str">
            <v>Col. los Pinos Tercera Calle 3ra casa Frente a Unitec   Tegucigalpa</v>
          </cell>
          <cell r="N807" t="str">
            <v>0801-1992-03701</v>
          </cell>
          <cell r="O807" t="str">
            <v>9661-8449</v>
          </cell>
        </row>
        <row r="807">
          <cell r="Q807" t="str">
            <v>100-02-01</v>
          </cell>
          <cell r="R807">
            <v>3308</v>
          </cell>
          <cell r="S807">
            <v>1</v>
          </cell>
        </row>
        <row r="808">
          <cell r="B808">
            <v>3894</v>
          </cell>
          <cell r="C808" t="str">
            <v>Edy Olban Mejia Hernández</v>
          </cell>
          <cell r="D808" t="str">
            <v>Administrador de Redes</v>
          </cell>
          <cell r="E808">
            <v>41898</v>
          </cell>
          <cell r="F808">
            <v>27000</v>
          </cell>
          <cell r="G808" t="str">
            <v>INFORMATICA</v>
          </cell>
          <cell r="H808" t="str">
            <v>Rafael Gustavo Ajuria  Cruz</v>
          </cell>
        </row>
        <row r="808">
          <cell r="J808">
            <v>27780</v>
          </cell>
          <cell r="K808" t="str">
            <v>SAN PEDRO SULA-ADMINISTRACION</v>
          </cell>
          <cell r="L808" t="str">
            <v>M</v>
          </cell>
          <cell r="M808" t="str">
            <v>Col. Aurora 11 y 12 ave. casa #1313 4 4 </v>
          </cell>
          <cell r="N808" t="str">
            <v>0501-1976-00496</v>
          </cell>
          <cell r="O808" t="str">
            <v>3391-6121</v>
          </cell>
        </row>
        <row r="808">
          <cell r="Q808" t="str">
            <v>300-01-04</v>
          </cell>
          <cell r="R808">
            <v>3309</v>
          </cell>
          <cell r="S808">
            <v>1</v>
          </cell>
        </row>
        <row r="809">
          <cell r="B809">
            <v>3895</v>
          </cell>
          <cell r="C809" t="str">
            <v>Geronimo  Cruz</v>
          </cell>
          <cell r="D809" t="str">
            <v>Vendedor Foraneo</v>
          </cell>
          <cell r="E809">
            <v>41913</v>
          </cell>
          <cell r="F809">
            <v>200</v>
          </cell>
          <cell r="G809" t="str">
            <v>VENTAS MAYOREO FORANEO</v>
          </cell>
          <cell r="H809" t="str">
            <v>Efrain Antonio Canales Gomez</v>
          </cell>
        </row>
        <row r="809">
          <cell r="J809">
            <v>25465</v>
          </cell>
          <cell r="K809" t="str">
            <v>SAN PEDRO SULA SAN FERNANDO-COMISIONES SEMANAL</v>
          </cell>
          <cell r="L809" t="str">
            <v>M</v>
          </cell>
          <cell r="M809" t="str">
            <v>Col. Celio Gonzales, Bloque C2, Casa#13   San Pedro Sula, S.O.</v>
          </cell>
          <cell r="N809" t="str">
            <v>1811-1969-00181</v>
          </cell>
          <cell r="O809" t="str">
            <v>3390-0117</v>
          </cell>
        </row>
        <row r="809">
          <cell r="Q809" t="str">
            <v>200-01-05</v>
          </cell>
          <cell r="R809">
            <v>3310</v>
          </cell>
          <cell r="S809">
            <v>9</v>
          </cell>
        </row>
        <row r="810">
          <cell r="B810">
            <v>3896</v>
          </cell>
          <cell r="C810" t="str">
            <v>Ronald Emilio  Almendarez Almendarez</v>
          </cell>
          <cell r="D810" t="str">
            <v>Oficial de Seguridad</v>
          </cell>
          <cell r="E810">
            <v>41914</v>
          </cell>
          <cell r="F810">
            <v>8646.5</v>
          </cell>
          <cell r="G810" t="str">
            <v>SEGURIDAD INTERNA CEIBA</v>
          </cell>
          <cell r="H810" t="str">
            <v>Juan  Jose Valeriano Zavala</v>
          </cell>
        </row>
        <row r="810">
          <cell r="J810">
            <v>32122</v>
          </cell>
          <cell r="K810" t="str">
            <v>CEIBA-SEMANAL</v>
          </cell>
          <cell r="L810" t="str">
            <v>M</v>
          </cell>
          <cell r="M810" t="str">
            <v>Bo. El Centro, Sector La Union   La Ceiba</v>
          </cell>
          <cell r="N810" t="str">
            <v>0101-1987-04326</v>
          </cell>
        </row>
        <row r="810">
          <cell r="Q810" t="str">
            <v>100-06-02</v>
          </cell>
          <cell r="R810">
            <v>3312</v>
          </cell>
          <cell r="S810">
            <v>12</v>
          </cell>
        </row>
        <row r="811">
          <cell r="B811">
            <v>3897</v>
          </cell>
          <cell r="C811" t="str">
            <v>Bryan Robert Quezada Flores</v>
          </cell>
          <cell r="D811" t="str">
            <v>Vendedor Junior</v>
          </cell>
          <cell r="E811">
            <v>41918</v>
          </cell>
          <cell r="F811">
            <v>233.45</v>
          </cell>
          <cell r="G811" t="str">
            <v>ELECTRO</v>
          </cell>
          <cell r="H811" t="str">
            <v>Hector Enrique Mercadal Zapata</v>
          </cell>
        </row>
        <row r="811">
          <cell r="J811">
            <v>34198</v>
          </cell>
          <cell r="K811" t="str">
            <v>CEIBA-COMISIONES SEMANAL</v>
          </cell>
          <cell r="L811" t="str">
            <v>M</v>
          </cell>
          <cell r="M811" t="str">
            <v>Col. Kawas, Frente a Pulperia La Promesa   La Ceiba</v>
          </cell>
          <cell r="N811" t="str">
            <v>0101-1994-00517</v>
          </cell>
          <cell r="O811" t="str">
            <v>8878-9552</v>
          </cell>
        </row>
        <row r="811">
          <cell r="Q811" t="str">
            <v>200-06-11</v>
          </cell>
          <cell r="R811">
            <v>3318</v>
          </cell>
          <cell r="S811">
            <v>8</v>
          </cell>
        </row>
        <row r="812">
          <cell r="B812">
            <v>3898</v>
          </cell>
          <cell r="C812" t="str">
            <v>Nelson  Edgardo Murillo  Palma</v>
          </cell>
          <cell r="D812" t="str">
            <v>Etiquetador</v>
          </cell>
          <cell r="E812">
            <v>41921</v>
          </cell>
          <cell r="F812">
            <v>8646.5</v>
          </cell>
          <cell r="G812" t="str">
            <v>HOGAR</v>
          </cell>
          <cell r="H812" t="str">
            <v>Carlos Arturo Gutierrez Cuvas</v>
          </cell>
        </row>
        <row r="812">
          <cell r="J812">
            <v>33134</v>
          </cell>
          <cell r="K812" t="str">
            <v>SAN PEDRO SULA-SEMANAL SAN FERNANDO</v>
          </cell>
          <cell r="L812" t="str">
            <v>M</v>
          </cell>
          <cell r="M812" t="str">
            <v>Col. Planeta , 2 calle, Casa 619   San Pedro Sula, S.O.</v>
          </cell>
          <cell r="N812" t="str">
            <v>1811-1990-00337</v>
          </cell>
        </row>
        <row r="812">
          <cell r="Q812" t="str">
            <v>200-01-10</v>
          </cell>
          <cell r="R812">
            <v>3319</v>
          </cell>
          <cell r="S812">
            <v>9</v>
          </cell>
        </row>
        <row r="813">
          <cell r="B813">
            <v>3926</v>
          </cell>
          <cell r="C813" t="str">
            <v>Edward  David  Pineda  Gonzalez</v>
          </cell>
          <cell r="D813" t="str">
            <v>Auxiliar de Resurtido</v>
          </cell>
          <cell r="E813">
            <v>41925</v>
          </cell>
          <cell r="F813">
            <v>8646.5</v>
          </cell>
          <cell r="G813" t="str">
            <v>TIENDA SUPERSTORE MIRAFLORES</v>
          </cell>
          <cell r="H813" t="str">
            <v>Claudia  Dionella  Cruz  Ramos</v>
          </cell>
        </row>
        <row r="813">
          <cell r="J813">
            <v>34290</v>
          </cell>
          <cell r="K813" t="str">
            <v>TEGUCIGALPA MIRAFLORES-SEMANAL</v>
          </cell>
          <cell r="L813" t="str">
            <v>M</v>
          </cell>
          <cell r="M813" t="str">
            <v>Col. Villanueva Sector 5 Casa 7 Bloque 6   Tegucigalpa</v>
          </cell>
          <cell r="N813" t="str">
            <v>1619-1993-00216</v>
          </cell>
          <cell r="O813" t="str">
            <v>9811-7278</v>
          </cell>
        </row>
        <row r="813">
          <cell r="Q813" t="str">
            <v>200-02-09</v>
          </cell>
          <cell r="R813">
            <v>3320</v>
          </cell>
          <cell r="S813">
            <v>11</v>
          </cell>
        </row>
        <row r="814">
          <cell r="B814">
            <v>3937</v>
          </cell>
          <cell r="C814" t="str">
            <v>Gladis Rubi   Reyes  Polanco</v>
          </cell>
          <cell r="D814" t="str">
            <v>Cajera</v>
          </cell>
          <cell r="E814">
            <v>42002</v>
          </cell>
          <cell r="F814">
            <v>8646.5</v>
          </cell>
          <cell r="G814" t="str">
            <v>PUNTOS DE VENTA</v>
          </cell>
          <cell r="H814" t="str">
            <v>Karen Nohelia Romero  Aquino</v>
          </cell>
        </row>
        <row r="814">
          <cell r="J814">
            <v>34575</v>
          </cell>
          <cell r="K814" t="str">
            <v>SAN PEDRO SULA-SEMANAL SAN FERNANDO</v>
          </cell>
          <cell r="L814" t="str">
            <v>F</v>
          </cell>
          <cell r="M814" t="str">
            <v>Col. San Vicente de Paul, pasaje villa señor #2 etapa   San Pedro Sula, S.O.</v>
          </cell>
          <cell r="N814" t="str">
            <v>0512-1994-02083</v>
          </cell>
        </row>
        <row r="814">
          <cell r="Q814" t="str">
            <v>200-01-13</v>
          </cell>
          <cell r="R814">
            <v>3323</v>
          </cell>
          <cell r="S814">
            <v>8</v>
          </cell>
        </row>
        <row r="815">
          <cell r="B815">
            <v>3946</v>
          </cell>
          <cell r="C815" t="str">
            <v>Oscar  Ivan Lainez Guzman</v>
          </cell>
          <cell r="D815" t="str">
            <v>Analista de Inteligencia Comercial</v>
          </cell>
          <cell r="E815">
            <v>41928</v>
          </cell>
          <cell r="F815">
            <v>17000</v>
          </cell>
          <cell r="G815" t="str">
            <v>COMERCIAL</v>
          </cell>
        </row>
        <row r="815">
          <cell r="J815">
            <v>32251</v>
          </cell>
          <cell r="K815" t="str">
            <v>SAN PEDRO SULA-ADMINISTRACION</v>
          </cell>
          <cell r="L815" t="str">
            <v>M</v>
          </cell>
          <cell r="M815" t="str">
            <v>Col. La Mesa, 1 Calle, 1 Avenida, Casa#3   </v>
          </cell>
          <cell r="N815" t="str">
            <v>0512-1988-00532</v>
          </cell>
          <cell r="O815" t="str">
            <v>3190-4370</v>
          </cell>
        </row>
        <row r="815">
          <cell r="Q815" t="str">
            <v>200-01-03</v>
          </cell>
          <cell r="R815">
            <v>3327</v>
          </cell>
          <cell r="S815">
            <v>4</v>
          </cell>
        </row>
        <row r="816">
          <cell r="B816">
            <v>3947</v>
          </cell>
          <cell r="C816" t="str">
            <v>Yolany Elizabeth Fernandez Ruiz</v>
          </cell>
          <cell r="D816" t="str">
            <v>Cajera</v>
          </cell>
          <cell r="E816">
            <v>41928</v>
          </cell>
          <cell r="F816">
            <v>8646.5</v>
          </cell>
          <cell r="G816" t="str">
            <v>PUNTOS DE VENTA</v>
          </cell>
          <cell r="H816" t="str">
            <v>Karen Nohelia Romero  Aquino</v>
          </cell>
        </row>
        <row r="816">
          <cell r="J816">
            <v>34503</v>
          </cell>
          <cell r="K816" t="str">
            <v>SAN PEDRO SULA-SEMANAL SAN FERNANDO</v>
          </cell>
          <cell r="L816" t="str">
            <v>F</v>
          </cell>
          <cell r="M816" t="str">
            <v>Col. Santa Marta, Calle 3, Casa#, Sector Lomas C   San Pedro Sula, S.O.</v>
          </cell>
          <cell r="N816" t="str">
            <v>0506-1994-01408</v>
          </cell>
          <cell r="O816" t="str">
            <v>9878-6482</v>
          </cell>
        </row>
        <row r="816">
          <cell r="Q816" t="str">
            <v>200-01-13</v>
          </cell>
          <cell r="R816">
            <v>3333</v>
          </cell>
          <cell r="S816">
            <v>6</v>
          </cell>
        </row>
        <row r="817">
          <cell r="B817">
            <v>3948</v>
          </cell>
          <cell r="C817" t="str">
            <v>Merary Pamela   Rodas  Flores</v>
          </cell>
          <cell r="D817" t="str">
            <v>Cajera</v>
          </cell>
          <cell r="E817">
            <v>41932</v>
          </cell>
          <cell r="F817">
            <v>9000</v>
          </cell>
          <cell r="G817" t="str">
            <v>PUNTOS DE VENTA</v>
          </cell>
          <cell r="H817" t="str">
            <v>Sinia  Saray Arteaga  hernandez</v>
          </cell>
        </row>
        <row r="817">
          <cell r="J817">
            <v>31957</v>
          </cell>
          <cell r="K817" t="str">
            <v>TEGUCIGALPA MIRAFLORES-SEMANAL</v>
          </cell>
          <cell r="L817" t="str">
            <v>F</v>
          </cell>
          <cell r="M817" t="str">
            <v>Lomas de san Jose I etapa, Bloque 6, casa 14   Tegucigalpa</v>
          </cell>
          <cell r="N817" t="str">
            <v>0801-1987-11670</v>
          </cell>
          <cell r="O817" t="str">
            <v>9635-1464</v>
          </cell>
        </row>
        <row r="817">
          <cell r="Q817" t="str">
            <v>200-02-13</v>
          </cell>
          <cell r="R817">
            <v>3338</v>
          </cell>
          <cell r="S817">
            <v>6</v>
          </cell>
        </row>
        <row r="818">
          <cell r="B818">
            <v>3950</v>
          </cell>
          <cell r="C818" t="str">
            <v>Gina Maria  Aguirre Lanza</v>
          </cell>
          <cell r="D818" t="str">
            <v>Jefe de Division Electro</v>
          </cell>
          <cell r="E818">
            <v>41932</v>
          </cell>
          <cell r="F818">
            <v>19000</v>
          </cell>
          <cell r="G818" t="str">
            <v>ELECTRO</v>
          </cell>
          <cell r="H818" t="str">
            <v>Elsy Nohemy Aguilera Ortez</v>
          </cell>
        </row>
        <row r="818">
          <cell r="J818">
            <v>27438</v>
          </cell>
          <cell r="K818" t="str">
            <v>SAN PEDRO SULA-ADMINISTRACION</v>
          </cell>
          <cell r="L818" t="str">
            <v>F</v>
          </cell>
          <cell r="M818" t="str">
            <v>Col. Los Alamos, Bloque #3, Casa #68   San Pedro Sula, N.O.</v>
          </cell>
          <cell r="N818" t="str">
            <v>0801-1975-05499</v>
          </cell>
          <cell r="O818" t="str">
            <v>9503-6530</v>
          </cell>
        </row>
        <row r="818">
          <cell r="Q818" t="str">
            <v>200-01-11</v>
          </cell>
          <cell r="R818">
            <v>3339</v>
          </cell>
          <cell r="S818">
            <v>2</v>
          </cell>
        </row>
        <row r="819">
          <cell r="B819">
            <v>3962</v>
          </cell>
          <cell r="C819" t="str">
            <v>Sindy  Yohely  Cruz Moreno</v>
          </cell>
          <cell r="D819" t="str">
            <v>Cajera</v>
          </cell>
          <cell r="E819">
            <v>42002</v>
          </cell>
          <cell r="F819">
            <v>8646.5</v>
          </cell>
          <cell r="G819" t="str">
            <v>PUNTOS DE VENTA</v>
          </cell>
          <cell r="H819" t="str">
            <v>Cindy Aracely  López  Gomez</v>
          </cell>
        </row>
        <row r="819">
          <cell r="J819">
            <v>35009</v>
          </cell>
          <cell r="K819" t="str">
            <v>SAN PEDRO SULA -SEMANAL PEDREGAL</v>
          </cell>
          <cell r="L819" t="str">
            <v>F</v>
          </cell>
          <cell r="M819" t="str">
            <v>Col. Hermosa Providencia, 7 Calle, 19 Avenida, 2 Anillo   </v>
          </cell>
          <cell r="N819" t="str">
            <v>1706-1995-00048</v>
          </cell>
        </row>
        <row r="819">
          <cell r="Q819" t="str">
            <v>200-04-13</v>
          </cell>
          <cell r="R819">
            <v>3348</v>
          </cell>
          <cell r="S819">
            <v>11</v>
          </cell>
        </row>
        <row r="820">
          <cell r="B820">
            <v>3965</v>
          </cell>
          <cell r="C820" t="str">
            <v>Wendy Guiselle Castro Garcia</v>
          </cell>
          <cell r="D820" t="str">
            <v>Cajera</v>
          </cell>
          <cell r="E820">
            <v>41988</v>
          </cell>
          <cell r="F820">
            <v>8646.5</v>
          </cell>
          <cell r="G820" t="str">
            <v>PUNTOS DE VENTA</v>
          </cell>
          <cell r="H820" t="str">
            <v>Cindy Aracely  López  Gomez</v>
          </cell>
        </row>
        <row r="820">
          <cell r="J820">
            <v>34636</v>
          </cell>
          <cell r="K820" t="str">
            <v>SAN PEDRO SULA -SEMANAL PEDREGAL</v>
          </cell>
          <cell r="L820" t="str">
            <v>F</v>
          </cell>
          <cell r="M820" t="str">
            <v>Col. Gracias a Dios, Aldea Santa Ana   San Pedro Sula, N.O.</v>
          </cell>
          <cell r="N820" t="str">
            <v>0501-1994-03542</v>
          </cell>
        </row>
        <row r="820">
          <cell r="Q820" t="str">
            <v>200-04-13</v>
          </cell>
          <cell r="R820">
            <v>3378</v>
          </cell>
          <cell r="S820">
            <v>10</v>
          </cell>
        </row>
        <row r="821">
          <cell r="B821">
            <v>4074</v>
          </cell>
          <cell r="C821" t="str">
            <v>Angela Maria Yanes Ramirez</v>
          </cell>
          <cell r="D821" t="str">
            <v>Cajera</v>
          </cell>
          <cell r="E821">
            <v>41988</v>
          </cell>
          <cell r="F821">
            <v>8646.5</v>
          </cell>
          <cell r="G821" t="str">
            <v>PUNTOS DE VENTA</v>
          </cell>
          <cell r="H821" t="str">
            <v>Cindy Aracely  López  Gomez</v>
          </cell>
        </row>
        <row r="821">
          <cell r="J821">
            <v>34070</v>
          </cell>
          <cell r="K821" t="str">
            <v>SAN PEDRO SULA -SEMANAL PEDREGAL</v>
          </cell>
          <cell r="L821" t="str">
            <v>F</v>
          </cell>
          <cell r="M821" t="str">
            <v>Col. Fernandez Guzman,4 Calle, 14 y 15 Avenida   San Pedro Sula, S.O.</v>
          </cell>
          <cell r="N821" t="str">
            <v>0501-1993-06392</v>
          </cell>
          <cell r="O821" t="str">
            <v>9782-8557</v>
          </cell>
        </row>
        <row r="821">
          <cell r="Q821" t="str">
            <v>200-04-13</v>
          </cell>
          <cell r="R821">
            <v>3394</v>
          </cell>
          <cell r="S821">
            <v>4</v>
          </cell>
        </row>
        <row r="822">
          <cell r="B822">
            <v>4075</v>
          </cell>
          <cell r="C822" t="str">
            <v>Rosangelica Hernandez Mendoza</v>
          </cell>
          <cell r="D822" t="str">
            <v>Cajera</v>
          </cell>
          <cell r="E822">
            <v>41988</v>
          </cell>
          <cell r="F822">
            <v>8646.5</v>
          </cell>
          <cell r="G822" t="str">
            <v>PUNTOS DE VENTA</v>
          </cell>
          <cell r="H822" t="str">
            <v>Cindy Aracely  López  Gomez</v>
          </cell>
        </row>
        <row r="822">
          <cell r="J822">
            <v>34576</v>
          </cell>
          <cell r="K822" t="str">
            <v>SAN PEDRO SULA -SEMANAL PEDREGAL</v>
          </cell>
          <cell r="L822" t="str">
            <v>F</v>
          </cell>
          <cell r="M822" t="str">
            <v>Col. Satelite, Blvrd Las Torres, Bloque 82, Casa#1   San Pedro Sula, S.O.</v>
          </cell>
          <cell r="N822" t="str">
            <v>0615-1994-00650</v>
          </cell>
          <cell r="O822" t="str">
            <v>9684-5823</v>
          </cell>
        </row>
        <row r="822">
          <cell r="Q822" t="str">
            <v>200-04-13</v>
          </cell>
          <cell r="R822">
            <v>3421</v>
          </cell>
          <cell r="S822">
            <v>8</v>
          </cell>
        </row>
        <row r="823">
          <cell r="B823">
            <v>4088</v>
          </cell>
          <cell r="C823" t="str">
            <v>Irma Danerly   Pineda Madrid</v>
          </cell>
          <cell r="D823" t="str">
            <v>Cajera</v>
          </cell>
          <cell r="E823">
            <v>41974</v>
          </cell>
          <cell r="F823">
            <v>8646.5</v>
          </cell>
          <cell r="G823" t="str">
            <v>PUNTOS DE VENTA</v>
          </cell>
          <cell r="H823" t="str">
            <v>Karen Nohelia Romero  Aquino</v>
          </cell>
        </row>
        <row r="823">
          <cell r="J823">
            <v>35198</v>
          </cell>
          <cell r="K823" t="str">
            <v>SAN PEDRO SULA-SEMANAL SAN FERNANDO</v>
          </cell>
          <cell r="L823" t="str">
            <v>F</v>
          </cell>
          <cell r="M823" t="str">
            <v>Sector Rivera Hernandez,   San Pedro Sula, S.E.</v>
          </cell>
          <cell r="N823" t="str">
            <v>0501-1996-07014</v>
          </cell>
        </row>
        <row r="823">
          <cell r="Q823" t="str">
            <v>200-01-13</v>
          </cell>
          <cell r="R823">
            <v>3422</v>
          </cell>
          <cell r="S823">
            <v>5</v>
          </cell>
        </row>
        <row r="824">
          <cell r="B824">
            <v>4125</v>
          </cell>
          <cell r="C824" t="str">
            <v>Saira  Yissell  Rodriguez  Sevilla</v>
          </cell>
          <cell r="D824" t="str">
            <v>Auxiliar de Sala Hogar</v>
          </cell>
          <cell r="E824">
            <v>42002</v>
          </cell>
          <cell r="F824">
            <v>8646.5</v>
          </cell>
          <cell r="G824" t="str">
            <v>HOGAR</v>
          </cell>
          <cell r="H824" t="str">
            <v>Karla Patricia Ortega Pineda</v>
          </cell>
        </row>
        <row r="824">
          <cell r="J824">
            <v>34969</v>
          </cell>
          <cell r="K824" t="str">
            <v>SAN PEDRO SULA -SEMANAL PEDREGAL</v>
          </cell>
          <cell r="L824" t="str">
            <v>F</v>
          </cell>
          <cell r="M824" t="str">
            <v>Col. Bella Vista, La Lima, Cortes   </v>
          </cell>
          <cell r="N824" t="str">
            <v>0703-1995-03808</v>
          </cell>
          <cell r="O824" t="str">
            <v>8984-6414</v>
          </cell>
        </row>
        <row r="824">
          <cell r="Q824" t="str">
            <v>200-04-10</v>
          </cell>
          <cell r="R824">
            <v>3439</v>
          </cell>
          <cell r="S824">
            <v>9</v>
          </cell>
        </row>
        <row r="825">
          <cell r="B825">
            <v>4128</v>
          </cell>
          <cell r="C825" t="str">
            <v>Mayra  Johana Mejia  Ferrera</v>
          </cell>
          <cell r="D825" t="str">
            <v>Auxiliar de Sala Hogar</v>
          </cell>
          <cell r="E825">
            <v>42002</v>
          </cell>
          <cell r="F825">
            <v>8646.5</v>
          </cell>
          <cell r="G825" t="str">
            <v>HOGAR</v>
          </cell>
          <cell r="H825" t="str">
            <v>Karla Patricia Ortega Pineda</v>
          </cell>
        </row>
        <row r="825">
          <cell r="J825">
            <v>32093</v>
          </cell>
          <cell r="K825" t="str">
            <v>SAN PEDRO SULA -SEMANAL PEDREGAL</v>
          </cell>
          <cell r="L825" t="str">
            <v>F</v>
          </cell>
          <cell r="M825" t="str">
            <v>Col. Rio de Piedras, 4 Calle, 25 avenida   San Pedro Sula, N.O.</v>
          </cell>
          <cell r="N825" t="str">
            <v>1803-1987-00698</v>
          </cell>
          <cell r="O825" t="str">
            <v>9797-7964</v>
          </cell>
        </row>
        <row r="825">
          <cell r="Q825" t="str">
            <v>200-04-10</v>
          </cell>
          <cell r="R825">
            <v>3455</v>
          </cell>
          <cell r="S825">
            <v>11</v>
          </cell>
        </row>
        <row r="826">
          <cell r="B826">
            <v>4131</v>
          </cell>
          <cell r="C826" t="str">
            <v>Francia Tatiana  Hernandez  Suazo</v>
          </cell>
          <cell r="D826" t="str">
            <v>Cajera Temporal</v>
          </cell>
          <cell r="E826">
            <v>42194</v>
          </cell>
          <cell r="F826">
            <v>8646.49</v>
          </cell>
          <cell r="G826" t="str">
            <v>PUNTOS DE VENTA</v>
          </cell>
          <cell r="H826" t="str">
            <v>Karen Nohelia Romero  Aquino</v>
          </cell>
        </row>
        <row r="826">
          <cell r="J826">
            <v>35428</v>
          </cell>
          <cell r="K826" t="str">
            <v>SAN PEDRO SULA-TEMPORAL</v>
          </cell>
          <cell r="L826" t="str">
            <v>F</v>
          </cell>
          <cell r="M826" t="str">
            <v>Aldea El Carmen, Col  La Reina   San Pedro Sula, S.O.</v>
          </cell>
          <cell r="N826" t="str">
            <v>0501-1998-12442</v>
          </cell>
          <cell r="O826" t="str">
            <v>9643-0493</v>
          </cell>
        </row>
        <row r="826">
          <cell r="Q826" t="str">
            <v>200-01-13</v>
          </cell>
          <cell r="R826">
            <v>3478</v>
          </cell>
          <cell r="S826">
            <v>12</v>
          </cell>
        </row>
        <row r="827">
          <cell r="B827">
            <v>4158</v>
          </cell>
          <cell r="C827" t="str">
            <v>Aldo  Hugo  Aguero  Castillo</v>
          </cell>
          <cell r="D827" t="str">
            <v>Director de Logística</v>
          </cell>
          <cell r="E827">
            <v>41960</v>
          </cell>
          <cell r="F827">
            <v>81949.28</v>
          </cell>
          <cell r="G827" t="str">
            <v>LOGISTICA CD</v>
          </cell>
          <cell r="H827" t="str">
            <v>Mario Roberto Faraj Faraj</v>
          </cell>
        </row>
        <row r="827">
          <cell r="J827">
            <v>25037</v>
          </cell>
          <cell r="K827" t="str">
            <v>SAN PEDRO SULA-CONFIDENCIAL</v>
          </cell>
          <cell r="L827" t="str">
            <v>M</v>
          </cell>
          <cell r="M827" t="str">
            <v>San Pedro Sula, Cortes   </v>
          </cell>
          <cell r="N827" t="str">
            <v>C01153833</v>
          </cell>
        </row>
        <row r="827">
          <cell r="Q827" t="str">
            <v>300-05-10</v>
          </cell>
          <cell r="R827">
            <v>3479</v>
          </cell>
          <cell r="S827">
            <v>7</v>
          </cell>
        </row>
        <row r="828">
          <cell r="B828">
            <v>4172</v>
          </cell>
          <cell r="C828" t="str">
            <v>Mauricio Javier Cruz Sierra</v>
          </cell>
          <cell r="D828" t="str">
            <v>Empacador</v>
          </cell>
          <cell r="E828">
            <v>42002</v>
          </cell>
          <cell r="F828">
            <v>8646.5</v>
          </cell>
          <cell r="G828" t="str">
            <v>PUNTOS DE VENTA</v>
          </cell>
          <cell r="H828" t="str">
            <v>Cindy Aracely  López  Gomez</v>
          </cell>
        </row>
        <row r="828">
          <cell r="J828">
            <v>33747</v>
          </cell>
          <cell r="K828" t="str">
            <v>SAN PEDRO SULA -SEMANAL PEDREGAL</v>
          </cell>
          <cell r="L828" t="str">
            <v>M</v>
          </cell>
          <cell r="M828" t="str">
            <v>Col. Las Brisas, 22 Calle, 8 Avenida, Casa#2268   San Pedro Sula, S.E.</v>
          </cell>
          <cell r="N828" t="str">
            <v>0501-2000-12113</v>
          </cell>
          <cell r="O828" t="str">
            <v>9908-2047</v>
          </cell>
        </row>
        <row r="828">
          <cell r="Q828" t="str">
            <v>200-04-13</v>
          </cell>
          <cell r="R828">
            <v>3491</v>
          </cell>
          <cell r="S828">
            <v>5</v>
          </cell>
        </row>
        <row r="829">
          <cell r="B829">
            <v>4180</v>
          </cell>
          <cell r="C829" t="str">
            <v>Oscar Rolando    Rivera Zuniga</v>
          </cell>
          <cell r="D829" t="str">
            <v>Coordinador SAC</v>
          </cell>
          <cell r="E829">
            <v>41967</v>
          </cell>
          <cell r="F829">
            <v>8646.5</v>
          </cell>
          <cell r="G829" t="str">
            <v>SERVICIO AL CLIENTE</v>
          </cell>
          <cell r="H829" t="str">
            <v>Gloria  Esther Garcia Perdomo</v>
          </cell>
        </row>
        <row r="829">
          <cell r="J829">
            <v>31454</v>
          </cell>
          <cell r="K829" t="str">
            <v>SAN PEDRO SULA-ADMINISTRACION PEDREGAL</v>
          </cell>
          <cell r="L829" t="str">
            <v>M</v>
          </cell>
          <cell r="M829" t="str">
            <v>Col. Rivera Hernandez, 1 Calle, Bloque 28, Casa#19   San Pedro Sula, S.E.</v>
          </cell>
          <cell r="N829" t="str">
            <v>1804-1986-00814</v>
          </cell>
          <cell r="O829" t="str">
            <v>9577-1572</v>
          </cell>
        </row>
        <row r="829">
          <cell r="Q829" t="str">
            <v>300-04-07</v>
          </cell>
          <cell r="R829">
            <v>3492</v>
          </cell>
          <cell r="S829">
            <v>2</v>
          </cell>
        </row>
        <row r="830">
          <cell r="B830">
            <v>4185</v>
          </cell>
          <cell r="C830" t="str">
            <v>Jeffry Javier  Vargas Escobar</v>
          </cell>
          <cell r="D830" t="str">
            <v>Vendedor Junior</v>
          </cell>
          <cell r="E830">
            <v>41970</v>
          </cell>
          <cell r="F830">
            <v>233.45</v>
          </cell>
          <cell r="G830" t="str">
            <v>ELECTRO</v>
          </cell>
          <cell r="H830" t="str">
            <v>Gina Maria  Aguirre Lanza</v>
          </cell>
        </row>
        <row r="830">
          <cell r="J830">
            <v>34275</v>
          </cell>
          <cell r="K830" t="str">
            <v>SAN PEDRO SULA SAN FERNANDO-COMISIONES SEMANAL</v>
          </cell>
          <cell r="L830" t="str">
            <v>M</v>
          </cell>
          <cell r="M830" t="str">
            <v>Col. Luisiana, 33 Calle, 27 y 38 Calle, Bloque 17, Casa 20   San Pedro Sula, S.E.</v>
          </cell>
          <cell r="N830" t="str">
            <v>0501-1993-12471</v>
          </cell>
          <cell r="O830" t="str">
            <v>8883-6354</v>
          </cell>
        </row>
        <row r="830">
          <cell r="Q830" t="str">
            <v>200-01-11</v>
          </cell>
          <cell r="R830">
            <v>3494</v>
          </cell>
          <cell r="S830">
            <v>11</v>
          </cell>
        </row>
        <row r="831">
          <cell r="B831">
            <v>4205</v>
          </cell>
          <cell r="C831" t="str">
            <v>Antonio Eduardo Palacio  Abraham</v>
          </cell>
          <cell r="D831" t="str">
            <v>Gerente Nacional Canal Mayoreo</v>
          </cell>
          <cell r="E831">
            <v>41976</v>
          </cell>
          <cell r="F831">
            <v>45000</v>
          </cell>
          <cell r="G831" t="str">
            <v>COMERCIAL</v>
          </cell>
          <cell r="H831" t="str">
            <v>Mario Roberto Faraj Faraj</v>
          </cell>
        </row>
        <row r="831">
          <cell r="J831">
            <v>30279</v>
          </cell>
          <cell r="K831" t="str">
            <v>SAN PEDRO SULA-ADMINISTRACION</v>
          </cell>
          <cell r="L831" t="str">
            <v>M</v>
          </cell>
          <cell r="M831" t="str">
            <v>Col. Colvisula, Calle Principal. Casa#21   San Pedro Sula, N.O.</v>
          </cell>
          <cell r="N831" t="str">
            <v>0501-1982-10978</v>
          </cell>
          <cell r="O831" t="str">
            <v>9668-2469</v>
          </cell>
        </row>
        <row r="831">
          <cell r="Q831" t="str">
            <v>200-01-03</v>
          </cell>
          <cell r="R831">
            <v>3506</v>
          </cell>
          <cell r="S831">
            <v>11</v>
          </cell>
        </row>
        <row r="832">
          <cell r="B832">
            <v>4206</v>
          </cell>
          <cell r="C832" t="str">
            <v>Oscar Joaquin  Aguilar Asturias</v>
          </cell>
          <cell r="D832">
            <v>0</v>
          </cell>
          <cell r="E832">
            <v>41974</v>
          </cell>
        </row>
        <row r="832">
          <cell r="J832">
            <v>22361</v>
          </cell>
          <cell r="K832" t="str">
            <v>CONSULTORES EXTERNOS</v>
          </cell>
          <cell r="L832" t="str">
            <v>M</v>
          </cell>
          <cell r="M832" t="str">
            <v>Col. Trejo, 4 Etapa, 26 Avenida, 2 Calle   San Pedro Sula, N.O.</v>
          </cell>
          <cell r="N832" t="str">
            <v>0501-1961-01436</v>
          </cell>
          <cell r="O832" t="str">
            <v>9878-1674</v>
          </cell>
        </row>
        <row r="832">
          <cell r="R832">
            <v>3513</v>
          </cell>
          <cell r="S832">
            <v>3</v>
          </cell>
        </row>
        <row r="833">
          <cell r="B833">
            <v>4232</v>
          </cell>
          <cell r="C833" t="str">
            <v>David  Edgardo  Rodriguez  Pineda</v>
          </cell>
          <cell r="D833" t="str">
            <v>Coordinador</v>
          </cell>
          <cell r="E833">
            <v>42009</v>
          </cell>
          <cell r="F833">
            <v>12000</v>
          </cell>
          <cell r="G833" t="str">
            <v>LOGISTICA METROMALL</v>
          </cell>
          <cell r="H833" t="str">
            <v>Ingrid Lorena Carranza  Oliva</v>
          </cell>
        </row>
        <row r="833">
          <cell r="J833">
            <v>32862</v>
          </cell>
          <cell r="K833" t="str">
            <v>TEGUCIGALPA MIRAFLORES -ADMINISTRACION</v>
          </cell>
          <cell r="L833" t="str">
            <v>M</v>
          </cell>
          <cell r="M833" t="str">
            <v>Col.Oscar A.Flores S-2, B-M Casa 507   Tegucigalpa</v>
          </cell>
          <cell r="N833" t="str">
            <v>0801-1990-00791</v>
          </cell>
          <cell r="O833" t="str">
            <v>9910-2025</v>
          </cell>
        </row>
        <row r="833">
          <cell r="Q833" t="str">
            <v>300-03-10</v>
          </cell>
          <cell r="R833">
            <v>3514</v>
          </cell>
          <cell r="S833">
            <v>12</v>
          </cell>
        </row>
        <row r="834">
          <cell r="B834">
            <v>4236</v>
          </cell>
          <cell r="C834" t="str">
            <v>Jose Orlando Bardales  Guzman</v>
          </cell>
          <cell r="D834" t="str">
            <v>Motorista de Patrulla</v>
          </cell>
          <cell r="E834">
            <v>42013</v>
          </cell>
          <cell r="F834">
            <v>8646.49</v>
          </cell>
          <cell r="G834" t="str">
            <v>SEGURIDAD EJECUTIVOS</v>
          </cell>
          <cell r="H834" t="str">
            <v>Celan Rodriguez  Sanchez</v>
          </cell>
        </row>
        <row r="834">
          <cell r="J834">
            <v>32653</v>
          </cell>
          <cell r="K834" t="str">
            <v>SAN PEDRO SULA-SEMANAL SAN FERNANDO</v>
          </cell>
          <cell r="L834" t="str">
            <v>M</v>
          </cell>
          <cell r="M834" t="str">
            <v>Col. Santa Fe, Sector 3, Bloque #6, Casa#15   </v>
          </cell>
          <cell r="N834" t="str">
            <v>1804-1989-02335</v>
          </cell>
          <cell r="O834" t="str">
            <v>9788-5153</v>
          </cell>
        </row>
        <row r="834">
          <cell r="Q834" t="str">
            <v>100-01-05</v>
          </cell>
          <cell r="R834">
            <v>3515</v>
          </cell>
          <cell r="S834">
            <v>5</v>
          </cell>
        </row>
        <row r="835">
          <cell r="B835">
            <v>4237</v>
          </cell>
          <cell r="C835" t="str">
            <v>Wendy  Aracely  Zambrano Jimenez</v>
          </cell>
          <cell r="D835" t="str">
            <v>Auxiliar de Sala Hogar</v>
          </cell>
          <cell r="E835">
            <v>42016</v>
          </cell>
          <cell r="F835">
            <v>8646.49</v>
          </cell>
          <cell r="G835" t="str">
            <v>HOGAR</v>
          </cell>
          <cell r="H835" t="str">
            <v>Eder Alberto  Escalante  Lopez</v>
          </cell>
        </row>
        <row r="835">
          <cell r="J835">
            <v>33982</v>
          </cell>
          <cell r="K835" t="str">
            <v>TEGUCIGALPA METROMALL-SEMANAL</v>
          </cell>
          <cell r="L835" t="str">
            <v>F</v>
          </cell>
          <cell r="M835" t="str">
            <v>Col. Cerro Grande,Zona 2 Casa 45   Tegucigalpa</v>
          </cell>
          <cell r="N835" t="str">
            <v>0801-1993-01283</v>
          </cell>
          <cell r="O835" t="str">
            <v>9952-3010</v>
          </cell>
        </row>
        <row r="835">
          <cell r="Q835" t="str">
            <v>200-03-10</v>
          </cell>
          <cell r="R835">
            <v>3516</v>
          </cell>
          <cell r="S835">
            <v>1</v>
          </cell>
        </row>
        <row r="836">
          <cell r="B836">
            <v>4238</v>
          </cell>
          <cell r="C836" t="str">
            <v>Junior  Calixto  Ruiz  Banegas</v>
          </cell>
          <cell r="D836" t="str">
            <v>Etiquetador</v>
          </cell>
          <cell r="E836">
            <v>42016</v>
          </cell>
          <cell r="F836">
            <v>8646.49</v>
          </cell>
          <cell r="G836" t="str">
            <v>HOGAR</v>
          </cell>
          <cell r="H836" t="str">
            <v>Melvin  Alexander  Nunez  Lopez</v>
          </cell>
        </row>
        <row r="836">
          <cell r="J836">
            <v>33801</v>
          </cell>
          <cell r="K836" t="str">
            <v>TEGUCIGALPA MIRAFLORES-SEMANAL</v>
          </cell>
          <cell r="L836" t="str">
            <v>M</v>
          </cell>
          <cell r="M836" t="str">
            <v>Res. el Dorado, Bloque s Casa 6   Tegucigalpa</v>
          </cell>
          <cell r="N836" t="str">
            <v>0801-1992-13539</v>
          </cell>
          <cell r="O836" t="str">
            <v>9590-5506</v>
          </cell>
        </row>
        <row r="836">
          <cell r="Q836" t="str">
            <v>200-02-10</v>
          </cell>
          <cell r="R836">
            <v>3522</v>
          </cell>
          <cell r="S836">
            <v>7</v>
          </cell>
        </row>
        <row r="837">
          <cell r="B837">
            <v>4239</v>
          </cell>
          <cell r="C837" t="str">
            <v>Jhony Gabriel Romero Zapata</v>
          </cell>
          <cell r="D837" t="str">
            <v>Vendedor Mayorista</v>
          </cell>
          <cell r="E837">
            <v>42018</v>
          </cell>
          <cell r="F837">
            <v>233.45</v>
          </cell>
          <cell r="G837" t="str">
            <v>VENTAS MAYOREO SALA</v>
          </cell>
          <cell r="H837" t="str">
            <v>Oscar Orlando Bonilla Osorto</v>
          </cell>
        </row>
        <row r="837">
          <cell r="J837">
            <v>30942</v>
          </cell>
          <cell r="K837" t="str">
            <v>TEGUCIGALPA MIRAFLORES-COMISIONES SEMANAL</v>
          </cell>
          <cell r="L837" t="str">
            <v>M</v>
          </cell>
          <cell r="M837" t="str">
            <v>Col. El sitio, Bloque 30, Casa 33   Tegucigalpa</v>
          </cell>
          <cell r="N837" t="str">
            <v>0801-1984-13879</v>
          </cell>
          <cell r="O837" t="str">
            <v>3265-2004</v>
          </cell>
        </row>
        <row r="837">
          <cell r="Q837" t="str">
            <v>200-02-06</v>
          </cell>
          <cell r="R837">
            <v>3523</v>
          </cell>
          <cell r="S837">
            <v>9</v>
          </cell>
        </row>
        <row r="838">
          <cell r="B838">
            <v>4240</v>
          </cell>
          <cell r="C838" t="str">
            <v>Lilian  Belliny Villanueva Redondo</v>
          </cell>
          <cell r="D838" t="str">
            <v>Jefe de Trademarketing y Visual Merchandising</v>
          </cell>
          <cell r="E838">
            <v>42019</v>
          </cell>
          <cell r="F838">
            <v>21000</v>
          </cell>
          <cell r="G838" t="str">
            <v>MERCADEO</v>
          </cell>
          <cell r="H838" t="str">
            <v>Wesley  Mauricio Contreras Rodezno</v>
          </cell>
        </row>
        <row r="838">
          <cell r="J838">
            <v>30807</v>
          </cell>
          <cell r="K838" t="str">
            <v>SAN PEDRO SULA-ADMINISTRACION</v>
          </cell>
          <cell r="L838" t="str">
            <v>F</v>
          </cell>
          <cell r="M838" t="str">
            <v>Res. Las 3 Rosas, 1 Calle, 1 Ave, Casa 9A, Villanueva.   </v>
          </cell>
          <cell r="N838" t="str">
            <v>0501-1984-02998</v>
          </cell>
          <cell r="O838" t="str">
            <v>9509-6006</v>
          </cell>
        </row>
        <row r="838">
          <cell r="Q838" t="str">
            <v>200-01-02</v>
          </cell>
          <cell r="R838">
            <v>3525</v>
          </cell>
          <cell r="S838">
            <v>5</v>
          </cell>
        </row>
        <row r="839">
          <cell r="B839">
            <v>4241</v>
          </cell>
          <cell r="C839" t="str">
            <v>Elisa  Mercedes Pineda Pineda</v>
          </cell>
          <cell r="D839" t="str">
            <v>Gerente de RSE</v>
          </cell>
          <cell r="E839">
            <v>42020</v>
          </cell>
          <cell r="F839">
            <v>36000</v>
          </cell>
          <cell r="G839" t="str">
            <v>RESPONSABILIDAD SOCIAL</v>
          </cell>
          <cell r="H839" t="str">
            <v>Mario Roberto Faraj Faraj</v>
          </cell>
        </row>
        <row r="839">
          <cell r="J839">
            <v>27084</v>
          </cell>
          <cell r="K839" t="str">
            <v>SAN PEDRO SULA-ADMINISTRACION</v>
          </cell>
          <cell r="L839" t="str">
            <v>F</v>
          </cell>
          <cell r="M839" t="str">
            <v>Col. Las Mesetas, 17 Avenida, 14 y 15 Calle, Casa#1303   San Pedro Sula, S.O.</v>
          </cell>
          <cell r="N839" t="str">
            <v>0501-1974-01540</v>
          </cell>
          <cell r="O839" t="str">
            <v>3390-7246</v>
          </cell>
        </row>
        <row r="839">
          <cell r="Q839" t="str">
            <v>300-01-21</v>
          </cell>
          <cell r="R839">
            <v>3529</v>
          </cell>
          <cell r="S839">
            <v>2</v>
          </cell>
        </row>
        <row r="840">
          <cell r="B840">
            <v>4242</v>
          </cell>
          <cell r="C840" t="str">
            <v>Mayra  Sarahi  Diaz  Calderon</v>
          </cell>
          <cell r="D840" t="str">
            <v>Cajera</v>
          </cell>
          <cell r="E840">
            <v>42023</v>
          </cell>
          <cell r="F840">
            <v>8646.49</v>
          </cell>
          <cell r="G840" t="str">
            <v>PUNTOS DE VENTA</v>
          </cell>
          <cell r="H840" t="str">
            <v>Cindy Aracely  López  Gomez</v>
          </cell>
        </row>
        <row r="840">
          <cell r="J840">
            <v>33173</v>
          </cell>
          <cell r="K840" t="str">
            <v>SAN PEDRO SULA -SEMANAL PEDREGAL</v>
          </cell>
          <cell r="L840" t="str">
            <v>F</v>
          </cell>
          <cell r="M840" t="str">
            <v>Col.El Estadio, Casa#15 Bloque 59   San Pedro Sula, S.E.</v>
          </cell>
          <cell r="N840" t="str">
            <v>0501-1990-11684</v>
          </cell>
          <cell r="O840" t="str">
            <v>9919-2389</v>
          </cell>
        </row>
        <row r="840">
          <cell r="Q840" t="str">
            <v>200-04-13</v>
          </cell>
          <cell r="R840">
            <v>3531</v>
          </cell>
          <cell r="S840">
            <v>10</v>
          </cell>
        </row>
        <row r="841">
          <cell r="B841">
            <v>4243</v>
          </cell>
          <cell r="C841" t="str">
            <v>Melissa  Paola  Alvarado  Gomez</v>
          </cell>
          <cell r="D841" t="str">
            <v>Supervisora de Puntos de Venta</v>
          </cell>
          <cell r="E841">
            <v>42023</v>
          </cell>
          <cell r="F841">
            <v>13104.25</v>
          </cell>
          <cell r="G841" t="str">
            <v>PUNTOS DE VENTA</v>
          </cell>
          <cell r="H841" t="str">
            <v>Sinia  Saray Arteaga  hernandez</v>
          </cell>
        </row>
        <row r="841">
          <cell r="J841">
            <v>31984</v>
          </cell>
          <cell r="K841" t="str">
            <v>TEGUCIGALPA MIRAFLORES -ADMINISTRACION</v>
          </cell>
          <cell r="L841" t="str">
            <v>F</v>
          </cell>
          <cell r="M841" t="str">
            <v>Col. San angel B. 50  C 3930   Tegucigalpa</v>
          </cell>
          <cell r="N841" t="str">
            <v>0801-1987-12645</v>
          </cell>
          <cell r="O841" t="str">
            <v>9611-2802</v>
          </cell>
        </row>
        <row r="841">
          <cell r="Q841" t="str">
            <v>200-02-13</v>
          </cell>
          <cell r="R841">
            <v>3533</v>
          </cell>
          <cell r="S841">
            <v>7</v>
          </cell>
        </row>
        <row r="842">
          <cell r="B842">
            <v>4245</v>
          </cell>
          <cell r="C842" t="str">
            <v>Juan  Carlos Galan  Izaguirre</v>
          </cell>
          <cell r="D842" t="str">
            <v>Vendedor Junior</v>
          </cell>
          <cell r="E842">
            <v>42023</v>
          </cell>
          <cell r="F842">
            <v>233.45</v>
          </cell>
          <cell r="G842" t="str">
            <v>ELECTRO</v>
          </cell>
          <cell r="H842" t="str">
            <v>Hector Enrique Mercadal Zapata</v>
          </cell>
        </row>
        <row r="842">
          <cell r="J842">
            <v>33535</v>
          </cell>
          <cell r="K842" t="str">
            <v>CEIBA-COMISIONES SEMANAL</v>
          </cell>
          <cell r="L842" t="str">
            <v>M</v>
          </cell>
          <cell r="M842" t="str">
            <v>Col. El Herrero  entre 8 y 12 Calle, La Ceiba   La Ceiba</v>
          </cell>
          <cell r="N842" t="str">
            <v>0201-1992-00659</v>
          </cell>
          <cell r="O842" t="str">
            <v>3252-2252</v>
          </cell>
        </row>
        <row r="842">
          <cell r="Q842" t="str">
            <v>200-06-11</v>
          </cell>
          <cell r="R842">
            <v>3536</v>
          </cell>
          <cell r="S842">
            <v>10</v>
          </cell>
        </row>
        <row r="843">
          <cell r="B843">
            <v>4246</v>
          </cell>
          <cell r="C843" t="str">
            <v>Juan Ramon Gradiz Salgado</v>
          </cell>
          <cell r="D843" t="str">
            <v>Oficial de Seguridad</v>
          </cell>
          <cell r="E843">
            <v>42030</v>
          </cell>
          <cell r="F843">
            <v>8646.49</v>
          </cell>
          <cell r="G843" t="str">
            <v>SEGURIDAD INTERNA MIRAFLORES</v>
          </cell>
          <cell r="H843" t="str">
            <v>Juan Angel Reyes  Reyes</v>
          </cell>
        </row>
        <row r="843">
          <cell r="J843">
            <v>31718</v>
          </cell>
          <cell r="K843" t="str">
            <v>TEGUCIGALPA MIRAFLORES-SEMANAL</v>
          </cell>
          <cell r="L843" t="str">
            <v>M</v>
          </cell>
          <cell r="M843" t="str">
            <v>Col. las palmas, frente a  la pulperia, Casa 3119   Tegucigalpa</v>
          </cell>
          <cell r="N843" t="str">
            <v>0701-1986-00259</v>
          </cell>
          <cell r="O843" t="str">
            <v>8736-5520</v>
          </cell>
        </row>
        <row r="843">
          <cell r="Q843" t="str">
            <v>100-02-02</v>
          </cell>
          <cell r="R843">
            <v>3537</v>
          </cell>
          <cell r="S843">
            <v>11</v>
          </cell>
        </row>
        <row r="844">
          <cell r="B844">
            <v>4248</v>
          </cell>
          <cell r="C844" t="str">
            <v>Luis Alfonso Mejia  Lopez</v>
          </cell>
          <cell r="D844" t="str">
            <v>Vendedor Junior Moda/Deportes</v>
          </cell>
          <cell r="E844">
            <v>42033</v>
          </cell>
          <cell r="F844">
            <v>200</v>
          </cell>
          <cell r="G844" t="str">
            <v>MODA Y DEPORTES</v>
          </cell>
          <cell r="H844" t="str">
            <v>Ingrid Johely Hernandez  Orellana</v>
          </cell>
        </row>
        <row r="844">
          <cell r="J844">
            <v>30170</v>
          </cell>
          <cell r="K844" t="str">
            <v>SAN PEDRO SULA SAN FERNANDO-COMISIONES SEMANAL</v>
          </cell>
          <cell r="L844" t="str">
            <v>M</v>
          </cell>
          <cell r="M844" t="str">
            <v>Col. Municipal, Calle Principal, Bloque U Casa#13   San Pedro Sula, S.O.</v>
          </cell>
          <cell r="N844" t="str">
            <v>0501-1982-07160</v>
          </cell>
          <cell r="O844" t="str">
            <v>9855-2249</v>
          </cell>
        </row>
        <row r="844">
          <cell r="Q844" t="str">
            <v>200-01-12</v>
          </cell>
          <cell r="R844">
            <v>3538</v>
          </cell>
          <cell r="S844">
            <v>8</v>
          </cell>
        </row>
        <row r="845">
          <cell r="B845">
            <v>4253</v>
          </cell>
          <cell r="C845" t="str">
            <v>Norman  De Jesus Olivares Gutierrez</v>
          </cell>
          <cell r="D845" t="str">
            <v>Vendedor Tienda</v>
          </cell>
          <cell r="E845">
            <v>42037</v>
          </cell>
          <cell r="F845">
            <v>200</v>
          </cell>
          <cell r="G845" t="str">
            <v>HOGAR</v>
          </cell>
        </row>
        <row r="845">
          <cell r="J845">
            <v>33992</v>
          </cell>
          <cell r="K845" t="str">
            <v>TEGUCIGALPA MIRAFLORES-COMISIONES SEMANAL</v>
          </cell>
          <cell r="L845" t="str">
            <v>M</v>
          </cell>
          <cell r="M845" t="str">
            <v>Colonia Aleman 3era etapa Bloque s  casa 1919   Tegucigalpa</v>
          </cell>
          <cell r="N845" t="str">
            <v>0801-1993-03503</v>
          </cell>
          <cell r="O845" t="str">
            <v>9632-6296</v>
          </cell>
        </row>
        <row r="845">
          <cell r="Q845" t="str">
            <v>200-02-10</v>
          </cell>
          <cell r="R845">
            <v>3539</v>
          </cell>
          <cell r="S845">
            <v>1</v>
          </cell>
        </row>
        <row r="846">
          <cell r="B846">
            <v>4254</v>
          </cell>
          <cell r="C846" t="str">
            <v>Josue David Sierra Hernandez</v>
          </cell>
          <cell r="D846" t="str">
            <v>Vendedor Tienda</v>
          </cell>
          <cell r="E846">
            <v>42037</v>
          </cell>
          <cell r="F846">
            <v>200</v>
          </cell>
          <cell r="G846" t="str">
            <v>ELECTRO</v>
          </cell>
          <cell r="H846" t="str">
            <v>Ranses Ramon Sierra Andino</v>
          </cell>
        </row>
        <row r="846">
          <cell r="J846">
            <v>31111</v>
          </cell>
          <cell r="K846" t="str">
            <v>TEGUCIGALPA MIRAFLORES-COMISIONES SEMANAL</v>
          </cell>
          <cell r="L846" t="str">
            <v>M</v>
          </cell>
          <cell r="M846" t="str">
            <v>Col. Centro america, Bloque 6 casa color melon   Tegucigalpa</v>
          </cell>
          <cell r="N846" t="str">
            <v>0801-1985-08506</v>
          </cell>
          <cell r="O846" t="str">
            <v>9863-6491</v>
          </cell>
        </row>
        <row r="846">
          <cell r="Q846" t="str">
            <v>200-02-11</v>
          </cell>
          <cell r="R846">
            <v>3540</v>
          </cell>
          <cell r="S846">
            <v>3</v>
          </cell>
        </row>
        <row r="847">
          <cell r="B847">
            <v>4256</v>
          </cell>
          <cell r="C847" t="str">
            <v>Paola  Emelina  Amador  Estrada</v>
          </cell>
          <cell r="D847" t="str">
            <v>Vendedor Mayorista</v>
          </cell>
          <cell r="E847">
            <v>42037</v>
          </cell>
          <cell r="F847">
            <v>233.45</v>
          </cell>
          <cell r="G847" t="str">
            <v>VENTAS MAYOREO SALA</v>
          </cell>
          <cell r="H847" t="str">
            <v>Oscar Orlando Bonilla Osorto</v>
          </cell>
        </row>
        <row r="847">
          <cell r="J847">
            <v>32728</v>
          </cell>
          <cell r="K847" t="str">
            <v>TEGUCIGALPA MIRAFLORES-COMISIONES SEMANAL</v>
          </cell>
          <cell r="L847" t="str">
            <v>F</v>
          </cell>
          <cell r="M847" t="str">
            <v>Col. Rio Grande Bloque P casa 904   Tegucigalpa</v>
          </cell>
          <cell r="N847" t="str">
            <v>0801-1989-17216</v>
          </cell>
          <cell r="O847" t="str">
            <v>3339-7298</v>
          </cell>
        </row>
        <row r="847">
          <cell r="Q847" t="str">
            <v>200-02-06</v>
          </cell>
          <cell r="R847">
            <v>3541</v>
          </cell>
          <cell r="S847">
            <v>8</v>
          </cell>
        </row>
        <row r="848">
          <cell r="B848">
            <v>4257</v>
          </cell>
          <cell r="C848" t="str">
            <v>Mario  Jose  Rosales Maradiaga</v>
          </cell>
          <cell r="D848" t="str">
            <v>Coordinador de Marketing</v>
          </cell>
          <cell r="E848">
            <v>42037</v>
          </cell>
          <cell r="F848">
            <v>12000</v>
          </cell>
          <cell r="G848" t="str">
            <v>MERCADEO</v>
          </cell>
          <cell r="H848" t="str">
            <v>Wesley  Mauricio Contreras Rodezno</v>
          </cell>
        </row>
        <row r="848">
          <cell r="J848">
            <v>31719</v>
          </cell>
          <cell r="K848" t="str">
            <v>SAN PEDRO SULA-ADMINISTRACION</v>
          </cell>
          <cell r="L848" t="str">
            <v>M</v>
          </cell>
          <cell r="M848" t="str">
            <v>Zona Americana, La Lima, Cortes   </v>
          </cell>
          <cell r="N848" t="str">
            <v>1804-1986-04160</v>
          </cell>
          <cell r="O848" t="str">
            <v>3250-5082</v>
          </cell>
        </row>
        <row r="848">
          <cell r="Q848" t="str">
            <v>200-01-02</v>
          </cell>
          <cell r="R848">
            <v>3542</v>
          </cell>
          <cell r="S848">
            <v>11</v>
          </cell>
        </row>
        <row r="849">
          <cell r="B849">
            <v>4258</v>
          </cell>
          <cell r="C849" t="str">
            <v>Enrique  Alexander Turcios  Montejo</v>
          </cell>
          <cell r="D849" t="str">
            <v>Diseñador Grafíco</v>
          </cell>
          <cell r="E849">
            <v>42037</v>
          </cell>
          <cell r="F849">
            <v>15900</v>
          </cell>
          <cell r="G849" t="str">
            <v>MERCADEO</v>
          </cell>
          <cell r="H849" t="str">
            <v>Belinda Carolina Bonilla  Martínez</v>
          </cell>
        </row>
        <row r="849">
          <cell r="J849">
            <v>32192</v>
          </cell>
          <cell r="K849" t="str">
            <v>SAN PEDRO SULA-ADMINISTRACION</v>
          </cell>
          <cell r="L849" t="str">
            <v>M</v>
          </cell>
        </row>
        <row r="849">
          <cell r="N849" t="str">
            <v>0501-1988-01629</v>
          </cell>
        </row>
        <row r="849">
          <cell r="Q849" t="str">
            <v>200-01-02</v>
          </cell>
          <cell r="R849">
            <v>3558</v>
          </cell>
          <cell r="S849">
            <v>2</v>
          </cell>
        </row>
        <row r="850">
          <cell r="B850">
            <v>4259</v>
          </cell>
          <cell r="C850" t="str">
            <v>Ariel  Aaron  Suazo  Amador</v>
          </cell>
          <cell r="D850" t="str">
            <v>Asistente de RSE</v>
          </cell>
          <cell r="E850">
            <v>42037</v>
          </cell>
          <cell r="F850">
            <v>12500</v>
          </cell>
          <cell r="G850" t="str">
            <v>RESPONSABILIDAD SOCIAL</v>
          </cell>
          <cell r="H850" t="str">
            <v>Elisa  Mercedes Pineda Pineda</v>
          </cell>
        </row>
        <row r="850">
          <cell r="J850">
            <v>32398</v>
          </cell>
          <cell r="K850" t="str">
            <v>TEGUCIGALPA MIRAFLORES -ADMINISTRACION</v>
          </cell>
          <cell r="L850" t="str">
            <v>M</v>
          </cell>
        </row>
        <row r="850">
          <cell r="N850" t="str">
            <v>0801-1988-16024</v>
          </cell>
          <cell r="O850" t="str">
            <v>9784-1529</v>
          </cell>
        </row>
        <row r="850">
          <cell r="Q850" t="str">
            <v>300-02-21</v>
          </cell>
          <cell r="R850">
            <v>3559</v>
          </cell>
          <cell r="S850">
            <v>9</v>
          </cell>
        </row>
        <row r="851">
          <cell r="B851">
            <v>4260</v>
          </cell>
          <cell r="C851" t="str">
            <v>Johana  Patricia Garcia  Osorio</v>
          </cell>
          <cell r="D851" t="str">
            <v>Auxiliar de Sala Hogar</v>
          </cell>
          <cell r="E851">
            <v>42044</v>
          </cell>
          <cell r="F851">
            <v>8646.49</v>
          </cell>
          <cell r="G851" t="str">
            <v>HOGAR</v>
          </cell>
          <cell r="H851" t="str">
            <v>Karla Patricia Ortega Pineda</v>
          </cell>
        </row>
        <row r="851">
          <cell r="J851">
            <v>32857</v>
          </cell>
          <cell r="K851" t="str">
            <v>SAN PEDRO SULA -SEMANAL PEDREGAL</v>
          </cell>
          <cell r="L851" t="str">
            <v>F</v>
          </cell>
          <cell r="M851" t="str">
            <v>Col. Gracias a Dios, Sector Santa Ana   San Pedro Sula, N.O.</v>
          </cell>
          <cell r="N851" t="str">
            <v>0501-1990-01744</v>
          </cell>
          <cell r="O851" t="str">
            <v>8821-6500</v>
          </cell>
        </row>
        <row r="851">
          <cell r="Q851" t="str">
            <v>200-04-10</v>
          </cell>
          <cell r="R851">
            <v>3562</v>
          </cell>
          <cell r="S851">
            <v>12</v>
          </cell>
        </row>
        <row r="852">
          <cell r="B852">
            <v>4262</v>
          </cell>
          <cell r="C852" t="str">
            <v>Wendy  Yesenia Paz Rivera</v>
          </cell>
          <cell r="D852" t="str">
            <v>Auxiliar Sala Moda/Deportes</v>
          </cell>
          <cell r="E852">
            <v>42044</v>
          </cell>
          <cell r="F852">
            <v>8646.49</v>
          </cell>
          <cell r="G852" t="str">
            <v>MODA Y DEPORTES</v>
          </cell>
          <cell r="H852" t="str">
            <v>Luis  Fernando Iraheta Morales</v>
          </cell>
        </row>
        <row r="852">
          <cell r="J852">
            <v>34650</v>
          </cell>
          <cell r="K852" t="str">
            <v>SAN PEDRO SULA -SEMANAL PEDREGAL</v>
          </cell>
          <cell r="L852" t="str">
            <v>F</v>
          </cell>
          <cell r="M852" t="str">
            <v>Col. Los Angeles , 7 Calle, 3 y 4 Avenida   San Pedro Sula, N.O.</v>
          </cell>
          <cell r="N852" t="str">
            <v>1607-1994-00296</v>
          </cell>
          <cell r="O852" t="str">
            <v>9726-4720</v>
          </cell>
        </row>
        <row r="852">
          <cell r="Q852" t="str">
            <v>200-04-12</v>
          </cell>
          <cell r="R852">
            <v>3563</v>
          </cell>
          <cell r="S852">
            <v>11</v>
          </cell>
        </row>
        <row r="853">
          <cell r="B853">
            <v>4264</v>
          </cell>
          <cell r="C853" t="str">
            <v>Evelyn  Mabelyn  Corea  Maradiaga</v>
          </cell>
          <cell r="D853" t="str">
            <v>Auxiliar de Sala Hogar</v>
          </cell>
          <cell r="E853">
            <v>42046</v>
          </cell>
          <cell r="F853">
            <v>8646.49</v>
          </cell>
          <cell r="G853" t="str">
            <v>HOGAR</v>
          </cell>
          <cell r="H853" t="str">
            <v>Eder Alberto  Escalante  Lopez</v>
          </cell>
        </row>
        <row r="853">
          <cell r="J853">
            <v>34018</v>
          </cell>
          <cell r="K853" t="str">
            <v>TEGUCIGALPA METROMALL-SEMANAL</v>
          </cell>
          <cell r="L853" t="str">
            <v>F</v>
          </cell>
        </row>
        <row r="853">
          <cell r="N853" t="str">
            <v>0801-1993-11134</v>
          </cell>
          <cell r="O853" t="str">
            <v>9942-9446</v>
          </cell>
        </row>
        <row r="853">
          <cell r="Q853" t="str">
            <v>200-03-10</v>
          </cell>
          <cell r="R853">
            <v>3564</v>
          </cell>
          <cell r="S853">
            <v>2</v>
          </cell>
        </row>
        <row r="854">
          <cell r="B854">
            <v>4270</v>
          </cell>
          <cell r="C854" t="str">
            <v>Miriam Elizabeth Rivas Flores</v>
          </cell>
          <cell r="D854" t="str">
            <v>Impulsadora</v>
          </cell>
          <cell r="E854">
            <v>42051</v>
          </cell>
          <cell r="F854">
            <v>8646.49</v>
          </cell>
          <cell r="G854" t="str">
            <v>VENTAS MAYOREO</v>
          </cell>
          <cell r="H854" t="str">
            <v>Ivonne Yaneth Irias  Ochoa</v>
          </cell>
        </row>
        <row r="854">
          <cell r="J854">
            <v>33498</v>
          </cell>
          <cell r="K854" t="str">
            <v>TEGUCIGALPA MIRAFLORES -ADMINISTRACION</v>
          </cell>
          <cell r="L854" t="str">
            <v>F</v>
          </cell>
          <cell r="M854" t="str">
            <v>Barrio Buenos aires, taller orellana, Juticalpa Olancho   Tegucigalpa</v>
          </cell>
          <cell r="N854" t="str">
            <v>0801-1991-19549</v>
          </cell>
          <cell r="O854" t="str">
            <v>9549-4058</v>
          </cell>
        </row>
        <row r="854">
          <cell r="Q854" t="str">
            <v>200-02-04</v>
          </cell>
          <cell r="R854">
            <v>3565</v>
          </cell>
          <cell r="S854">
            <v>9</v>
          </cell>
        </row>
        <row r="855">
          <cell r="B855">
            <v>4272</v>
          </cell>
          <cell r="C855" t="str">
            <v>Rene Ricardo Alvarado Mercado</v>
          </cell>
          <cell r="D855" t="str">
            <v>Diseñador Grafíco</v>
          </cell>
          <cell r="E855">
            <v>42036</v>
          </cell>
          <cell r="F855">
            <v>11000</v>
          </cell>
          <cell r="G855" t="str">
            <v>MERCADEO</v>
          </cell>
          <cell r="H855" t="str">
            <v>Belinda Carolina Bonilla  Martínez</v>
          </cell>
        </row>
        <row r="855">
          <cell r="J855">
            <v>34107</v>
          </cell>
          <cell r="K855" t="str">
            <v>SAN PEDRO SULA-ADMINISTRACION</v>
          </cell>
          <cell r="L855" t="str">
            <v>M</v>
          </cell>
          <cell r="M855" t="str">
            <v>Bo. Morazan, 9 y 10 Calle, 11 Avenida, Casa # 904B   San Pedro Sula, N.E.</v>
          </cell>
          <cell r="N855" t="str">
            <v>0401-1993-00781</v>
          </cell>
          <cell r="O855" t="str">
            <v>9753-9431</v>
          </cell>
        </row>
        <row r="855">
          <cell r="Q855" t="str">
            <v>200-01-02</v>
          </cell>
          <cell r="R855">
            <v>3568</v>
          </cell>
          <cell r="S855">
            <v>5</v>
          </cell>
        </row>
        <row r="856">
          <cell r="B856">
            <v>4274</v>
          </cell>
          <cell r="C856" t="str">
            <v>Ingrid Johely Hernandez  Orellana</v>
          </cell>
          <cell r="D856" t="str">
            <v>Jefe de Division Moda y Deportes</v>
          </cell>
          <cell r="E856">
            <v>42055</v>
          </cell>
          <cell r="F856">
            <v>19000</v>
          </cell>
          <cell r="G856" t="str">
            <v>MODA Y DEPORTES</v>
          </cell>
          <cell r="H856" t="str">
            <v>Elsy Nohemy Aguilera Ortez</v>
          </cell>
        </row>
        <row r="856">
          <cell r="J856">
            <v>32412</v>
          </cell>
          <cell r="K856" t="str">
            <v>SAN PEDRO SULA-ADMINISTRACION</v>
          </cell>
          <cell r="L856" t="str">
            <v>F</v>
          </cell>
          <cell r="M856" t="str">
            <v>Res. Los Naranjos, Calle Principal, 3 Avenida, Casa 219   San Pedro Sula, S.E.</v>
          </cell>
          <cell r="N856" t="str">
            <v>0501-1988-09659</v>
          </cell>
          <cell r="O856" t="str">
            <v>9476-5297</v>
          </cell>
        </row>
        <row r="856">
          <cell r="Q856" t="str">
            <v>200-01-12</v>
          </cell>
          <cell r="R856">
            <v>3569</v>
          </cell>
          <cell r="S856">
            <v>9</v>
          </cell>
        </row>
        <row r="857">
          <cell r="B857">
            <v>4277</v>
          </cell>
          <cell r="C857" t="str">
            <v>Pedro  Amed  Cortes  Hernandez</v>
          </cell>
          <cell r="D857" t="str">
            <v>Analista de Inventarios Temporal</v>
          </cell>
          <cell r="E857">
            <v>42273</v>
          </cell>
        </row>
        <row r="857">
          <cell r="G857" t="str">
            <v>AUDITORIA</v>
          </cell>
          <cell r="H857" t="str">
            <v>Alex Bladimir Caballero  Rivera</v>
          </cell>
        </row>
        <row r="857">
          <cell r="J857">
            <v>33467</v>
          </cell>
          <cell r="K857" t="str">
            <v>SAN PEDRO SULA-ADMINISTRACION</v>
          </cell>
          <cell r="L857" t="str">
            <v>M</v>
          </cell>
          <cell r="M857" t="str">
            <v>Col. Aurora, 7 y 8 Calle,17 Avenida, Casa#786   San Pedro Sula, S.O.</v>
          </cell>
          <cell r="N857" t="str">
            <v>0501-1991-07825</v>
          </cell>
          <cell r="O857" t="str">
            <v>9845-6291</v>
          </cell>
        </row>
        <row r="857">
          <cell r="Q857" t="str">
            <v>100-01-03</v>
          </cell>
          <cell r="R857">
            <v>3570</v>
          </cell>
          <cell r="S857">
            <v>8</v>
          </cell>
        </row>
        <row r="858">
          <cell r="B858">
            <v>4278</v>
          </cell>
          <cell r="C858" t="str">
            <v>Marco  Aurelio  Garcia  Hernandez</v>
          </cell>
          <cell r="D858" t="str">
            <v>Analista de Inventarios Temporal</v>
          </cell>
          <cell r="E858">
            <v>42273</v>
          </cell>
        </row>
        <row r="858">
          <cell r="G858" t="str">
            <v>AUDITORIA</v>
          </cell>
          <cell r="H858" t="str">
            <v>Alex Bladimir Caballero  Rivera</v>
          </cell>
        </row>
        <row r="858">
          <cell r="J858">
            <v>29606</v>
          </cell>
          <cell r="K858" t="str">
            <v>SAN PEDRO SULA-ADMINISTRACION</v>
          </cell>
          <cell r="L858" t="str">
            <v>M</v>
          </cell>
          <cell r="M858" t="str">
            <v>Res. Villas Del Campo, Bloque H, Casa 6   San Pedro Sula, N.O.</v>
          </cell>
          <cell r="N858" t="str">
            <v>0501-1981-04816</v>
          </cell>
          <cell r="O858" t="str">
            <v>3145-5297</v>
          </cell>
        </row>
        <row r="858">
          <cell r="Q858" t="str">
            <v>100-01-03</v>
          </cell>
          <cell r="R858">
            <v>3571</v>
          </cell>
          <cell r="S858">
            <v>1</v>
          </cell>
        </row>
        <row r="859">
          <cell r="B859">
            <v>4279</v>
          </cell>
          <cell r="C859" t="str">
            <v>Christian Jesus  Briones  Castillo</v>
          </cell>
          <cell r="D859" t="str">
            <v>Analista de Inventarios Temporal</v>
          </cell>
          <cell r="E859">
            <v>42273</v>
          </cell>
        </row>
        <row r="859">
          <cell r="G859" t="str">
            <v>AUDITORIA</v>
          </cell>
          <cell r="H859" t="str">
            <v>Alex Bladimir Caballero  Rivera</v>
          </cell>
        </row>
        <row r="859">
          <cell r="J859">
            <v>34018</v>
          </cell>
          <cell r="K859" t="str">
            <v>SAN PEDRO SULA-ADMINISTRACION</v>
          </cell>
          <cell r="L859" t="str">
            <v>M</v>
          </cell>
          <cell r="M859" t="str">
            <v>Col. Lousiana, 27 y 33 Calle  Frente CD Real España   San Pedro Sula, S.O.</v>
          </cell>
          <cell r="N859" t="str">
            <v>0501-1993-02798</v>
          </cell>
          <cell r="O859" t="str">
            <v>9624-4337</v>
          </cell>
        </row>
        <row r="859">
          <cell r="Q859" t="str">
            <v>100-01-03</v>
          </cell>
          <cell r="R859">
            <v>3572</v>
          </cell>
          <cell r="S859">
            <v>2</v>
          </cell>
        </row>
        <row r="860">
          <cell r="B860">
            <v>4280</v>
          </cell>
          <cell r="C860" t="str">
            <v>Wilmar  Geovany Cantillano Garcia</v>
          </cell>
          <cell r="D860" t="str">
            <v>Oficial de Seguridad</v>
          </cell>
          <cell r="E860">
            <v>42058</v>
          </cell>
          <cell r="F860">
            <v>8646.49</v>
          </cell>
          <cell r="G860" t="str">
            <v>SEGURIDAD INTERNA</v>
          </cell>
          <cell r="H860" t="str">
            <v>Celan Rodriguez  Sanchez</v>
          </cell>
        </row>
        <row r="860">
          <cell r="J860">
            <v>33444</v>
          </cell>
          <cell r="K860" t="str">
            <v>SAN PEDRO SULA-SEMANAL SAN FERNANDO</v>
          </cell>
          <cell r="L860" t="str">
            <v>M</v>
          </cell>
          <cell r="M860" t="str">
            <v>Col Miguel Angel Pavon, Sector El Polvorin, 33 Calle   San Pedro Sula, S.O.</v>
          </cell>
          <cell r="N860" t="str">
            <v>0503-1991-00661</v>
          </cell>
          <cell r="O860" t="str">
            <v>9850-8696</v>
          </cell>
        </row>
        <row r="860">
          <cell r="Q860" t="str">
            <v>100-01-06</v>
          </cell>
          <cell r="R860">
            <v>3573</v>
          </cell>
          <cell r="S860">
            <v>7</v>
          </cell>
        </row>
        <row r="861">
          <cell r="B861">
            <v>4284</v>
          </cell>
          <cell r="C861" t="str">
            <v>Cesar  Ivan  Garcia Avila</v>
          </cell>
          <cell r="D861" t="str">
            <v>Vendedor Junior</v>
          </cell>
          <cell r="E861">
            <v>42058</v>
          </cell>
          <cell r="F861">
            <v>233.45</v>
          </cell>
          <cell r="G861" t="str">
            <v>ELECTRO</v>
          </cell>
          <cell r="H861" t="str">
            <v>Ilsa  Maribel Peraza  Turcios</v>
          </cell>
        </row>
        <row r="861">
          <cell r="J861">
            <v>31712</v>
          </cell>
          <cell r="K861" t="str">
            <v>SAN PEDRO SULA PEDREGAL-COMISIONES SEMANAL</v>
          </cell>
          <cell r="L861" t="str">
            <v>M</v>
          </cell>
          <cell r="M861" t="str">
            <v>Bo. Cabañas,23 Calle, 15 Avenida, Casa# 5   San Pedro Sula, S.O.</v>
          </cell>
          <cell r="N861" t="str">
            <v>1626-1999-00423</v>
          </cell>
          <cell r="O861" t="str">
            <v>9789-4783</v>
          </cell>
        </row>
        <row r="861">
          <cell r="Q861" t="str">
            <v>200-04-11</v>
          </cell>
          <cell r="R861">
            <v>3574</v>
          </cell>
          <cell r="S861">
            <v>10</v>
          </cell>
        </row>
        <row r="862">
          <cell r="B862">
            <v>4286</v>
          </cell>
          <cell r="C862" t="str">
            <v>Ricardo Jhohanz  Ruiz Flores</v>
          </cell>
          <cell r="D862" t="str">
            <v>Vendedor Junior Moda/Deportes</v>
          </cell>
          <cell r="E862">
            <v>42058</v>
          </cell>
          <cell r="F862">
            <v>200</v>
          </cell>
          <cell r="G862" t="str">
            <v>MODA Y DEPORTES</v>
          </cell>
          <cell r="H862" t="str">
            <v>Luis  Fernando Iraheta Morales</v>
          </cell>
        </row>
        <row r="862">
          <cell r="J862">
            <v>34760</v>
          </cell>
          <cell r="K862" t="str">
            <v>SAN PEDRO SULA PEDREGAL-COMISIONES SEMANAL</v>
          </cell>
          <cell r="L862" t="str">
            <v>M</v>
          </cell>
          <cell r="M862" t="str">
            <v>Bo. Barandillas, 14 y 15 Calle, 2 y 3 Avenida, Casa#217   San Pedro Sula, S.E.</v>
          </cell>
          <cell r="N862" t="str">
            <v>0501-1995-03248</v>
          </cell>
        </row>
        <row r="862">
          <cell r="Q862" t="str">
            <v>200-04-12</v>
          </cell>
          <cell r="R862">
            <v>3576</v>
          </cell>
          <cell r="S862">
            <v>3</v>
          </cell>
        </row>
        <row r="863">
          <cell r="B863">
            <v>4288</v>
          </cell>
          <cell r="C863" t="str">
            <v>Alex Javier  Reconco Sabillon</v>
          </cell>
          <cell r="D863" t="str">
            <v>Vendedor Junior</v>
          </cell>
          <cell r="E863">
            <v>42058</v>
          </cell>
          <cell r="F863">
            <v>233.45</v>
          </cell>
          <cell r="G863" t="str">
            <v>ELECTRO</v>
          </cell>
          <cell r="H863" t="str">
            <v>Gina Maria  Aguirre Lanza</v>
          </cell>
        </row>
        <row r="863">
          <cell r="J863">
            <v>32771</v>
          </cell>
          <cell r="K863" t="str">
            <v>SAN PEDRO SULA SAN FERNANDO-COMISIONES SEMANAL</v>
          </cell>
          <cell r="L863" t="str">
            <v>M</v>
          </cell>
          <cell r="M863" t="str">
            <v>Col. Jardin Del Eden, 10 Calle,Bloque 1, Casa#47   </v>
          </cell>
          <cell r="N863" t="str">
            <v>0501-1989-12819</v>
          </cell>
          <cell r="O863" t="str">
            <v>2559-5712</v>
          </cell>
        </row>
        <row r="863">
          <cell r="Q863" t="str">
            <v>200-01-11</v>
          </cell>
          <cell r="R863">
            <v>3577</v>
          </cell>
          <cell r="S863">
            <v>9</v>
          </cell>
        </row>
        <row r="864">
          <cell r="B864">
            <v>4289</v>
          </cell>
          <cell r="C864" t="str">
            <v>Isis  Melina Rosales Ortiz</v>
          </cell>
          <cell r="D864" t="str">
            <v>Vendedor Junior</v>
          </cell>
          <cell r="E864">
            <v>42058</v>
          </cell>
          <cell r="F864">
            <v>233.45</v>
          </cell>
          <cell r="G864" t="str">
            <v>ELECTRO</v>
          </cell>
          <cell r="H864" t="str">
            <v>Ilsa  Maribel Peraza  Turcios</v>
          </cell>
        </row>
        <row r="864">
          <cell r="J864">
            <v>30857</v>
          </cell>
          <cell r="K864" t="str">
            <v>SAN PEDRO SULA PEDREGAL-COMISIONES SEMANAL</v>
          </cell>
          <cell r="L864" t="str">
            <v>F</v>
          </cell>
          <cell r="M864" t="str">
            <v>Res. Las Colinas, Casa#23, Sector Lopez, Bloque 11, Choloma   </v>
          </cell>
          <cell r="N864" t="str">
            <v>1807-1984-01747</v>
          </cell>
          <cell r="O864" t="str">
            <v>9539-9212</v>
          </cell>
        </row>
        <row r="864">
          <cell r="Q864" t="str">
            <v>200-04-11</v>
          </cell>
          <cell r="R864">
            <v>3578</v>
          </cell>
          <cell r="S864">
            <v>6</v>
          </cell>
        </row>
        <row r="865">
          <cell r="B865">
            <v>4291</v>
          </cell>
          <cell r="C865" t="str">
            <v>Lizbania  Martinez Valladares</v>
          </cell>
          <cell r="D865" t="str">
            <v>Impulsadora</v>
          </cell>
          <cell r="E865">
            <v>42059</v>
          </cell>
          <cell r="F865">
            <v>8646.49</v>
          </cell>
          <cell r="G865" t="str">
            <v>VENTAS MAYOREO</v>
          </cell>
          <cell r="H865" t="str">
            <v>Ivonne Yaneth Irias  Ochoa</v>
          </cell>
        </row>
        <row r="865">
          <cell r="J865">
            <v>33025</v>
          </cell>
          <cell r="K865" t="str">
            <v>TEGUCIGALPA MIRAFLORES -ADMINISTRACION</v>
          </cell>
          <cell r="L865" t="str">
            <v>F</v>
          </cell>
          <cell r="M865" t="str">
            <v>Barrio la reforma por las bodegas pollo rey casa color rosad   Danlí</v>
          </cell>
          <cell r="N865" t="str">
            <v>0703-1990-02124</v>
          </cell>
          <cell r="O865" t="str">
            <v>9631-6036</v>
          </cell>
        </row>
        <row r="865">
          <cell r="Q865" t="str">
            <v>200-02-04</v>
          </cell>
          <cell r="R865">
            <v>3580</v>
          </cell>
          <cell r="S865">
            <v>6</v>
          </cell>
        </row>
        <row r="866">
          <cell r="B866">
            <v>4295</v>
          </cell>
          <cell r="C866" t="str">
            <v>Cindy Maria  Contreras Elvir</v>
          </cell>
          <cell r="D866" t="str">
            <v>Auxiliar Sala Moda/Deportes</v>
          </cell>
          <cell r="E866">
            <v>42060</v>
          </cell>
          <cell r="F866">
            <v>8646.49</v>
          </cell>
          <cell r="G866" t="str">
            <v>MODA Y DEPORTES</v>
          </cell>
          <cell r="H866" t="str">
            <v>Ingrid Johely Hernandez  Orellana</v>
          </cell>
        </row>
        <row r="866">
          <cell r="J866">
            <v>33517</v>
          </cell>
          <cell r="K866" t="str">
            <v>SAN PEDRO SULA-SEMANAL SAN FERNANDO</v>
          </cell>
          <cell r="L866" t="str">
            <v>F</v>
          </cell>
          <cell r="M866" t="str">
            <v>Col. Villa Ernestina, 31 Calle, 32 Avenida, Casa#5   San Pedro Sula, S.E.</v>
          </cell>
          <cell r="N866" t="str">
            <v>0611-1991-01082</v>
          </cell>
          <cell r="O866" t="str">
            <v>9661-1217</v>
          </cell>
        </row>
        <row r="866">
          <cell r="Q866" t="str">
            <v>200-01-12</v>
          </cell>
          <cell r="R866">
            <v>3581</v>
          </cell>
          <cell r="S866">
            <v>10</v>
          </cell>
        </row>
        <row r="867">
          <cell r="B867">
            <v>4296</v>
          </cell>
          <cell r="C867" t="str">
            <v>Yudi Anabel  Morazan  Almendarez</v>
          </cell>
          <cell r="D867" t="str">
            <v>Vendedor Junior Moda/Deportes</v>
          </cell>
          <cell r="E867">
            <v>42058</v>
          </cell>
          <cell r="F867">
            <v>233.45</v>
          </cell>
          <cell r="G867" t="str">
            <v>MODA Y DEPORTES</v>
          </cell>
          <cell r="H867" t="str">
            <v>Ingrid Johely Hernandez  Orellana</v>
          </cell>
        </row>
        <row r="867">
          <cell r="J867">
            <v>33733</v>
          </cell>
          <cell r="K867" t="str">
            <v>SAN PEDRO SULA SAN FERNANDO-COMISIONES SEMANAL</v>
          </cell>
          <cell r="L867" t="str">
            <v>F</v>
          </cell>
          <cell r="M867" t="str">
            <v>Col. Rivera Hernandez, 1 Calle, 2 Avenida, Casa#416   San Pedro Sula, S.O.</v>
          </cell>
          <cell r="N867" t="str">
            <v>0703-1992-02339</v>
          </cell>
          <cell r="O867" t="str">
            <v>9998-7951</v>
          </cell>
        </row>
        <row r="867">
          <cell r="Q867" t="str">
            <v>200-01-12</v>
          </cell>
          <cell r="R867">
            <v>3582</v>
          </cell>
          <cell r="S867">
            <v>5</v>
          </cell>
        </row>
        <row r="868">
          <cell r="B868">
            <v>4297</v>
          </cell>
          <cell r="C868" t="str">
            <v>Dania  Milaydi  Meza  Rodriguez</v>
          </cell>
          <cell r="D868" t="str">
            <v>Impulsadora</v>
          </cell>
          <cell r="E868">
            <v>42062</v>
          </cell>
          <cell r="F868">
            <v>8646.49</v>
          </cell>
          <cell r="G868" t="str">
            <v>VENTAS MAYOREO</v>
          </cell>
          <cell r="H868" t="str">
            <v>Ivonne Yaneth Irias  Ochoa</v>
          </cell>
        </row>
        <row r="868">
          <cell r="J868">
            <v>31556</v>
          </cell>
          <cell r="K868" t="str">
            <v>TEGUCIGALPA MIRAFLORES -ADMINISTRACION</v>
          </cell>
          <cell r="L868" t="str">
            <v>F</v>
          </cell>
          <cell r="M868" t="str">
            <v>Barrio el carmen, Siguatepeque comayagua   Comayagua</v>
          </cell>
          <cell r="N868" t="str">
            <v>0318-1986-01084</v>
          </cell>
          <cell r="O868" t="str">
            <v>9606-8191</v>
          </cell>
        </row>
        <row r="868">
          <cell r="Q868" t="str">
            <v>200-02-04</v>
          </cell>
          <cell r="R868">
            <v>3584</v>
          </cell>
          <cell r="S868">
            <v>5</v>
          </cell>
        </row>
        <row r="869">
          <cell r="B869">
            <v>4299</v>
          </cell>
          <cell r="C869" t="str">
            <v>Laury Nicole Flores Miranda</v>
          </cell>
          <cell r="D869" t="str">
            <v>Impulsadora</v>
          </cell>
          <cell r="E869">
            <v>42156</v>
          </cell>
          <cell r="F869">
            <v>8646.49</v>
          </cell>
          <cell r="G869" t="str">
            <v>VENTAS MAYOREO</v>
          </cell>
          <cell r="H869" t="str">
            <v>Liliam Olivia Escobar  Navarrete</v>
          </cell>
        </row>
        <row r="869">
          <cell r="J869">
            <v>34449</v>
          </cell>
          <cell r="K869" t="str">
            <v>SAN PEDRO SULA-ADMINISTRACION</v>
          </cell>
          <cell r="L869" t="str">
            <v>F</v>
          </cell>
          <cell r="M869" t="str">
            <v>Res.Lomas de San Juan, Bloque #20, Casa#3   San Pedro Sula, S.O.</v>
          </cell>
          <cell r="N869" t="str">
            <v>0512-1994-01000</v>
          </cell>
          <cell r="O869" t="str">
            <v>8732-6414</v>
          </cell>
        </row>
        <row r="869">
          <cell r="Q869" t="str">
            <v>200-01-04</v>
          </cell>
          <cell r="R869">
            <v>3585</v>
          </cell>
          <cell r="S869">
            <v>4</v>
          </cell>
        </row>
        <row r="870">
          <cell r="B870">
            <v>4303</v>
          </cell>
          <cell r="C870" t="str">
            <v>Kemberlyn Juriliette Gutierrez Muñoz</v>
          </cell>
          <cell r="D870" t="str">
            <v>Auxiliar de Sala Hogar</v>
          </cell>
          <cell r="E870">
            <v>42065</v>
          </cell>
          <cell r="F870">
            <v>8646.49</v>
          </cell>
          <cell r="G870" t="str">
            <v>HOGAR</v>
          </cell>
          <cell r="H870" t="str">
            <v>Ana Ruth Erazo Urquia</v>
          </cell>
        </row>
        <row r="870">
          <cell r="J870">
            <v>34708</v>
          </cell>
          <cell r="K870" t="str">
            <v>SAN PEDRO SULA-SEMANAL SAN FERNANDO</v>
          </cell>
          <cell r="L870" t="str">
            <v>F</v>
          </cell>
          <cell r="M870" t="str">
            <v>Col.Guillen, 33 Calle, 24 Calle, Bloque 12, Casa#12   San Pedro Sula, S.O.</v>
          </cell>
          <cell r="N870" t="str">
            <v>0501-1996-00497</v>
          </cell>
          <cell r="O870" t="str">
            <v>9544-8381</v>
          </cell>
        </row>
        <row r="870">
          <cell r="Q870" t="str">
            <v>200-01-10</v>
          </cell>
          <cell r="R870">
            <v>3586</v>
          </cell>
          <cell r="S870">
            <v>1</v>
          </cell>
        </row>
        <row r="871">
          <cell r="B871">
            <v>4305</v>
          </cell>
          <cell r="C871" t="str">
            <v>Isis Vicenta Cabrera Martinez</v>
          </cell>
          <cell r="D871" t="str">
            <v>Auxiliar de Sala Hogar</v>
          </cell>
          <cell r="E871">
            <v>42065</v>
          </cell>
          <cell r="F871">
            <v>8646.49</v>
          </cell>
          <cell r="G871" t="str">
            <v>HOGAR</v>
          </cell>
          <cell r="H871" t="str">
            <v>Ana Ruth Erazo Urquia</v>
          </cell>
        </row>
        <row r="871">
          <cell r="J871">
            <v>33457</v>
          </cell>
          <cell r="K871" t="str">
            <v>SAN PEDRO SULA-SEMANAL SAN FERNANDO</v>
          </cell>
          <cell r="L871" t="str">
            <v>F</v>
          </cell>
          <cell r="M871" t="str">
            <v>Col. Honduras, 12 Avenida, 14 Calle, Casa#1451   San Pedro Sula, S.E.</v>
          </cell>
          <cell r="N871" t="str">
            <v>1801-1991-00802</v>
          </cell>
          <cell r="O871" t="str">
            <v>8764-9473</v>
          </cell>
        </row>
        <row r="871">
          <cell r="Q871" t="str">
            <v>200-01-10</v>
          </cell>
          <cell r="R871">
            <v>3587</v>
          </cell>
          <cell r="S871">
            <v>8</v>
          </cell>
        </row>
        <row r="872">
          <cell r="B872">
            <v>4307</v>
          </cell>
          <cell r="C872" t="str">
            <v>Kevin Leonel  Varela  Alvarado</v>
          </cell>
          <cell r="D872" t="str">
            <v>Empacador</v>
          </cell>
          <cell r="E872">
            <v>42072</v>
          </cell>
          <cell r="F872">
            <v>8646.49</v>
          </cell>
          <cell r="G872" t="str">
            <v>PUNTOS DE VENTA</v>
          </cell>
          <cell r="H872" t="str">
            <v>Karen Nohelia Romero  Aquino</v>
          </cell>
        </row>
        <row r="872">
          <cell r="J872">
            <v>34012</v>
          </cell>
          <cell r="K872" t="str">
            <v>SAN PEDRO SULA-SEMANAL SAN FERNANDO</v>
          </cell>
          <cell r="L872" t="str">
            <v>M</v>
          </cell>
          <cell r="M872" t="str">
            <v>Col. Santa Martha, Bloque 39, Casa#9   San Pedro Sula, S.O.</v>
          </cell>
          <cell r="N872" t="str">
            <v>1627-2006-00350</v>
          </cell>
          <cell r="O872" t="str">
            <v>9661-5700</v>
          </cell>
        </row>
        <row r="872">
          <cell r="Q872" t="str">
            <v>200-01-13</v>
          </cell>
          <cell r="R872">
            <v>3588</v>
          </cell>
          <cell r="S872">
            <v>2</v>
          </cell>
        </row>
        <row r="873">
          <cell r="B873">
            <v>4308</v>
          </cell>
          <cell r="C873" t="str">
            <v>Annie Gabriela Chavez Bejarano</v>
          </cell>
          <cell r="D873">
            <v>0</v>
          </cell>
          <cell r="E873">
            <v>42247</v>
          </cell>
          <cell r="F873">
            <v>8646.49</v>
          </cell>
        </row>
        <row r="873">
          <cell r="J873">
            <v>35358</v>
          </cell>
          <cell r="K873" t="str">
            <v>SAN PEDRO SULA-TEMPORAL</v>
          </cell>
          <cell r="L873" t="str">
            <v>F</v>
          </cell>
          <cell r="M873" t="str">
            <v>Col. Llanos de Sula#2, Calle 27, Casa#213, Bloque#16   San Pedro Sula, S.E.</v>
          </cell>
          <cell r="N873" t="str">
            <v>0501-1997-00869</v>
          </cell>
          <cell r="O873" t="str">
            <v>9848-0609</v>
          </cell>
        </row>
        <row r="873">
          <cell r="R873">
            <v>3589</v>
          </cell>
          <cell r="S873">
            <v>10</v>
          </cell>
        </row>
        <row r="874">
          <cell r="B874">
            <v>4310</v>
          </cell>
          <cell r="C874" t="str">
            <v>Jose Roberto  Gonzales Moreno</v>
          </cell>
          <cell r="D874" t="str">
            <v>Empacador Temporal</v>
          </cell>
          <cell r="E874">
            <v>42194</v>
          </cell>
          <cell r="F874">
            <v>8646.49</v>
          </cell>
          <cell r="G874" t="str">
            <v>PUNTOS DE VENTA</v>
          </cell>
          <cell r="H874" t="str">
            <v>Karen Nohelia Romero  Aquino</v>
          </cell>
        </row>
        <row r="874">
          <cell r="J874">
            <v>35200</v>
          </cell>
          <cell r="K874" t="str">
            <v>SAN PEDRO SULA-TEMPORAL</v>
          </cell>
          <cell r="L874" t="str">
            <v>M</v>
          </cell>
          <cell r="M874" t="str">
            <v>Col. Villa Ernestina, 27-30 Calle, Pasaje 2, Bloque 10   San Pedro Sula, S.O.</v>
          </cell>
          <cell r="N874" t="str">
            <v>0501-1996-08978</v>
          </cell>
          <cell r="O874" t="str">
            <v>9465-4866</v>
          </cell>
        </row>
        <row r="874">
          <cell r="Q874" t="str">
            <v>200-01-13</v>
          </cell>
          <cell r="R874">
            <v>3591</v>
          </cell>
          <cell r="S874">
            <v>5</v>
          </cell>
        </row>
        <row r="875">
          <cell r="B875">
            <v>4312</v>
          </cell>
          <cell r="C875" t="str">
            <v>Carla  Patricia  Nunez  Ortez</v>
          </cell>
          <cell r="D875" t="str">
            <v>Vendedor Tienda</v>
          </cell>
          <cell r="E875">
            <v>42072</v>
          </cell>
          <cell r="F875">
            <v>233.45</v>
          </cell>
          <cell r="G875" t="str">
            <v>HOGAR</v>
          </cell>
        </row>
        <row r="875">
          <cell r="J875">
            <v>34218</v>
          </cell>
          <cell r="K875" t="str">
            <v>TEGUCIGALPA MIRAFLORES-COMISIONES SEMANAL</v>
          </cell>
          <cell r="L875" t="str">
            <v>F</v>
          </cell>
          <cell r="M875" t="str">
            <v>Col. Lomas del norte, Casa 209 Bloque 8 Carrizal 2   Tegucigalpa</v>
          </cell>
          <cell r="N875" t="str">
            <v>0801-1993-18279</v>
          </cell>
          <cell r="O875" t="str">
            <v>9904-9825</v>
          </cell>
        </row>
        <row r="875">
          <cell r="Q875" t="str">
            <v>200-02-10</v>
          </cell>
          <cell r="R875">
            <v>3592</v>
          </cell>
          <cell r="S875">
            <v>9</v>
          </cell>
        </row>
        <row r="876">
          <cell r="B876">
            <v>4315</v>
          </cell>
          <cell r="C876" t="str">
            <v>Camilo Ernesto Charry Puche</v>
          </cell>
          <cell r="D876" t="str">
            <v>Gerente de Operaciones</v>
          </cell>
          <cell r="E876">
            <v>42073</v>
          </cell>
          <cell r="F876">
            <v>1</v>
          </cell>
          <cell r="G876" t="str">
            <v>COMERCIAL</v>
          </cell>
        </row>
        <row r="876">
          <cell r="J876">
            <v>26142</v>
          </cell>
          <cell r="K876" t="str">
            <v>CONSULTORES EXTERNOS</v>
          </cell>
          <cell r="L876" t="str">
            <v>M</v>
          </cell>
        </row>
        <row r="876">
          <cell r="N876" t="str">
            <v>78708001</v>
          </cell>
        </row>
        <row r="876">
          <cell r="Q876" t="str">
            <v>200-01-03</v>
          </cell>
          <cell r="R876">
            <v>3593</v>
          </cell>
          <cell r="S876">
            <v>7</v>
          </cell>
        </row>
        <row r="877">
          <cell r="B877">
            <v>4316</v>
          </cell>
          <cell r="C877" t="str">
            <v>Jonny Fernando  Chirinos Lopez</v>
          </cell>
          <cell r="D877" t="str">
            <v>Empacador Temporal</v>
          </cell>
          <cell r="E877">
            <v>42263</v>
          </cell>
          <cell r="F877">
            <v>8646.49</v>
          </cell>
          <cell r="G877" t="str">
            <v>PUNTOS DE VENTA</v>
          </cell>
          <cell r="H877" t="str">
            <v>Karen Nohelia Romero  Aquino</v>
          </cell>
        </row>
        <row r="877">
          <cell r="J877">
            <v>35081</v>
          </cell>
          <cell r="K877" t="str">
            <v>SAN PEDRO SULA-TEMPORAL</v>
          </cell>
          <cell r="L877" t="str">
            <v>M</v>
          </cell>
          <cell r="M877" t="str">
            <v>Col. Satelite, 3ra Etapa, Bloque#13, Avenida Principal   San Pedro Sula, S.E.</v>
          </cell>
          <cell r="N877" t="str">
            <v>0423-1996-00051</v>
          </cell>
          <cell r="O877" t="str">
            <v>9846-6692</v>
          </cell>
        </row>
        <row r="877">
          <cell r="Q877" t="str">
            <v>200-01-13</v>
          </cell>
          <cell r="R877">
            <v>3594</v>
          </cell>
          <cell r="S877">
            <v>1</v>
          </cell>
        </row>
        <row r="878">
          <cell r="B878">
            <v>4318</v>
          </cell>
          <cell r="C878" t="str">
            <v>Cindy  Dayanari Sosa Flores</v>
          </cell>
          <cell r="D878" t="str">
            <v>Auxiliar de Sala Hogar</v>
          </cell>
          <cell r="E878">
            <v>42072</v>
          </cell>
          <cell r="F878">
            <v>8646.49</v>
          </cell>
          <cell r="G878" t="str">
            <v>HOGAR</v>
          </cell>
          <cell r="H878" t="str">
            <v>Tania  Griselda  Villanueva  Galdamez</v>
          </cell>
        </row>
        <row r="878">
          <cell r="J878">
            <v>33338</v>
          </cell>
          <cell r="K878" t="str">
            <v>CEIBA-SEMANAL</v>
          </cell>
          <cell r="L878" t="str">
            <v>F</v>
          </cell>
          <cell r="M878" t="str">
            <v>Col. Suyapa, Calle Principal, Avenida Principal   La Ceiba</v>
          </cell>
          <cell r="N878" t="str">
            <v>1807-1991-01300</v>
          </cell>
        </row>
        <row r="878">
          <cell r="Q878" t="str">
            <v>200-06-10</v>
          </cell>
          <cell r="R878">
            <v>3595</v>
          </cell>
          <cell r="S878">
            <v>4</v>
          </cell>
        </row>
        <row r="879">
          <cell r="B879">
            <v>4319</v>
          </cell>
          <cell r="C879" t="str">
            <v>Ivonne Rossely  Colindres  Sanch</v>
          </cell>
          <cell r="D879" t="str">
            <v>Auxiliar de Sala Hogar</v>
          </cell>
          <cell r="E879">
            <v>42079</v>
          </cell>
          <cell r="F879">
            <v>8646.49</v>
          </cell>
          <cell r="G879" t="str">
            <v>HOGAR</v>
          </cell>
          <cell r="H879" t="str">
            <v>Eder Alberto  Escalante  Lopez</v>
          </cell>
        </row>
        <row r="879">
          <cell r="J879">
            <v>34101</v>
          </cell>
          <cell r="K879" t="str">
            <v>TEGUCIGALPA METROMALL-SEMANAL</v>
          </cell>
          <cell r="L879" t="str">
            <v>F</v>
          </cell>
          <cell r="M879" t="str">
            <v>Col.Popular, bloque  D, Casa 1404   Tegucigalpa</v>
          </cell>
          <cell r="N879" t="str">
            <v>0801-1993-12903</v>
          </cell>
          <cell r="O879" t="str">
            <v>9477-6430</v>
          </cell>
        </row>
        <row r="879">
          <cell r="Q879" t="str">
            <v>200-03-10</v>
          </cell>
          <cell r="R879">
            <v>3596</v>
          </cell>
          <cell r="S879">
            <v>5</v>
          </cell>
        </row>
        <row r="880">
          <cell r="B880">
            <v>4320</v>
          </cell>
          <cell r="C880" t="str">
            <v>Cristian Eduardo Alfaro Navarrete</v>
          </cell>
          <cell r="D880" t="str">
            <v>Receptor Slotting</v>
          </cell>
          <cell r="E880">
            <v>42086</v>
          </cell>
          <cell r="F880">
            <v>8646.49</v>
          </cell>
          <cell r="G880" t="str">
            <v>RECEPCION CD C</v>
          </cell>
          <cell r="H880" t="str">
            <v>Sadid Ramon Galdamez  Reyes</v>
          </cell>
        </row>
        <row r="880">
          <cell r="J880">
            <v>34827</v>
          </cell>
          <cell r="K880" t="str">
            <v>SAN PEDRO SULA-SEMANAL SAN FERNANDO</v>
          </cell>
          <cell r="L880" t="str">
            <v>M</v>
          </cell>
          <cell r="M880" t="str">
            <v>Res. Buena Vista, Bloque #3, Casa #28   </v>
          </cell>
          <cell r="N880" t="str">
            <v>0507-1995-00346</v>
          </cell>
          <cell r="O880" t="str">
            <v>9579-3188</v>
          </cell>
        </row>
        <row r="880">
          <cell r="Q880" t="str">
            <v>300-05-28</v>
          </cell>
          <cell r="R880">
            <v>3598</v>
          </cell>
          <cell r="S880">
            <v>5</v>
          </cell>
        </row>
        <row r="881">
          <cell r="B881">
            <v>4321</v>
          </cell>
          <cell r="C881" t="str">
            <v>Jose  Salvador  Nuñez Solorzano</v>
          </cell>
          <cell r="D881" t="str">
            <v>Receptor</v>
          </cell>
          <cell r="E881">
            <v>42086</v>
          </cell>
          <cell r="F881">
            <v>9400</v>
          </cell>
          <cell r="G881" t="str">
            <v>RECEPCION CD A</v>
          </cell>
          <cell r="H881" t="str">
            <v>Jose Alexis Izaguirre  Lopez</v>
          </cell>
        </row>
        <row r="881">
          <cell r="J881">
            <v>34010</v>
          </cell>
          <cell r="K881" t="str">
            <v>SAN PEDRO SULA-SEMANAL SAN FERNANDO</v>
          </cell>
          <cell r="L881" t="str">
            <v>M</v>
          </cell>
          <cell r="M881" t="str">
            <v>Col.Villeda Morales, Calle#10, Casa#63,Sector Satelite   San Pedro Sula, S.O.</v>
          </cell>
          <cell r="N881" t="str">
            <v>0512-1993-00574</v>
          </cell>
          <cell r="O881" t="str">
            <v>9770-6223</v>
          </cell>
        </row>
        <row r="881">
          <cell r="Q881" t="str">
            <v>300-05-25</v>
          </cell>
          <cell r="R881">
            <v>3604</v>
          </cell>
          <cell r="S881">
            <v>2</v>
          </cell>
        </row>
        <row r="882">
          <cell r="B882">
            <v>4322</v>
          </cell>
          <cell r="C882" t="str">
            <v>Kevin  Mauricio Caballero  Melendez</v>
          </cell>
          <cell r="D882" t="str">
            <v>Surtidor</v>
          </cell>
          <cell r="E882">
            <v>42086</v>
          </cell>
          <cell r="F882">
            <v>8646.49</v>
          </cell>
          <cell r="G882" t="str">
            <v>RECEPCION CD C</v>
          </cell>
          <cell r="H882" t="str">
            <v>Sadid Ramon Galdamez  Reyes</v>
          </cell>
        </row>
        <row r="882">
          <cell r="J882">
            <v>34332</v>
          </cell>
          <cell r="K882" t="str">
            <v>SAN PEDRO SULA-SEMANAL SAN FERNANDO</v>
          </cell>
          <cell r="L882" t="str">
            <v>M</v>
          </cell>
          <cell r="M882" t="str">
            <v>Res. Santa Isabel, Bloque P, Casa #14   San Pedro Sula, S.E.</v>
          </cell>
          <cell r="N882" t="str">
            <v>0501-1994-01990</v>
          </cell>
          <cell r="O882" t="str">
            <v>8788-0581</v>
          </cell>
        </row>
        <row r="882">
          <cell r="Q882" t="str">
            <v>300-05-28</v>
          </cell>
          <cell r="R882">
            <v>3605</v>
          </cell>
          <cell r="S882">
            <v>12</v>
          </cell>
        </row>
        <row r="883">
          <cell r="B883">
            <v>4323</v>
          </cell>
          <cell r="C883" t="str">
            <v>Mario Enrique Diaz  Torres</v>
          </cell>
          <cell r="D883" t="str">
            <v>Surtidor</v>
          </cell>
          <cell r="E883">
            <v>42086</v>
          </cell>
          <cell r="F883">
            <v>8646.49</v>
          </cell>
          <cell r="G883" t="str">
            <v>RECEPCION CD C</v>
          </cell>
          <cell r="H883" t="str">
            <v>Sadid Ramon Galdamez  Reyes</v>
          </cell>
        </row>
        <row r="883">
          <cell r="J883">
            <v>34002</v>
          </cell>
          <cell r="K883" t="str">
            <v>SAN PEDRO SULA-SEMANAL SAN FERNANDO</v>
          </cell>
          <cell r="L883" t="str">
            <v>M</v>
          </cell>
          <cell r="M883" t="str">
            <v>Col. San Luis, 12 Calle, Bloque 8,Casa#5   San Pedro Sula, S.E.</v>
          </cell>
          <cell r="N883" t="str">
            <v>0501-1993-01707</v>
          </cell>
          <cell r="O883" t="str">
            <v>9710-2341</v>
          </cell>
        </row>
        <row r="883">
          <cell r="Q883" t="str">
            <v>300-05-28</v>
          </cell>
          <cell r="R883">
            <v>3606</v>
          </cell>
          <cell r="S883">
            <v>2</v>
          </cell>
        </row>
        <row r="884">
          <cell r="B884">
            <v>4326</v>
          </cell>
          <cell r="C884" t="str">
            <v>Norman Jovel  Melara Lopez</v>
          </cell>
          <cell r="D884" t="str">
            <v>Supervisor Nacional Creditos</v>
          </cell>
          <cell r="E884">
            <v>42100</v>
          </cell>
          <cell r="F884">
            <v>22000</v>
          </cell>
          <cell r="G884" t="str">
            <v>CREDITOS</v>
          </cell>
          <cell r="H884" t="str">
            <v>Pedro Hermilo Mejía  molina</v>
          </cell>
        </row>
        <row r="884">
          <cell r="J884">
            <v>25353</v>
          </cell>
          <cell r="K884" t="str">
            <v>SAN PEDRO SULA-ADMINISTRACION</v>
          </cell>
          <cell r="L884" t="str">
            <v>M</v>
          </cell>
          <cell r="M884" t="str">
            <v>Col. Sitraterco, 11 Calle, 2 Avenida, Casa#398, La Lima   </v>
          </cell>
          <cell r="N884" t="str">
            <v>0501-1969-03686</v>
          </cell>
          <cell r="O884" t="str">
            <v>9794-8063</v>
          </cell>
        </row>
        <row r="884">
          <cell r="Q884" t="str">
            <v>200-01-07</v>
          </cell>
          <cell r="R884">
            <v>3607</v>
          </cell>
          <cell r="S884">
            <v>5</v>
          </cell>
        </row>
        <row r="885">
          <cell r="B885">
            <v>4327</v>
          </cell>
          <cell r="C885" t="str">
            <v>Rosalin  Suyapa  Pavon  Castro</v>
          </cell>
          <cell r="D885" t="str">
            <v>Auxiliar de Sala Hogar</v>
          </cell>
          <cell r="E885">
            <v>42100</v>
          </cell>
          <cell r="F885">
            <v>8646.5</v>
          </cell>
          <cell r="G885" t="str">
            <v>HOGAR</v>
          </cell>
          <cell r="H885" t="str">
            <v>Eder Alberto  Escalante  Lopez</v>
          </cell>
        </row>
        <row r="885">
          <cell r="J885">
            <v>33470</v>
          </cell>
          <cell r="K885" t="str">
            <v>TEGUCIGALPA METROMALL-SEMANAL</v>
          </cell>
          <cell r="L885" t="str">
            <v>F</v>
          </cell>
          <cell r="M885" t="str">
            <v>Col. Montes de Bendicion, Casa 14 Sector 01 Bloque 7   Tegucigalpa</v>
          </cell>
          <cell r="N885" t="str">
            <v>0801-1991-17598</v>
          </cell>
          <cell r="O885" t="str">
            <v>9735-5505</v>
          </cell>
        </row>
        <row r="885">
          <cell r="Q885" t="str">
            <v>200-03-10</v>
          </cell>
          <cell r="R885">
            <v>3608</v>
          </cell>
          <cell r="S885">
            <v>8</v>
          </cell>
        </row>
        <row r="886">
          <cell r="B886">
            <v>4328</v>
          </cell>
          <cell r="C886" t="str">
            <v>Miguel  Antonio  Barahona  Lopez</v>
          </cell>
          <cell r="D886" t="str">
            <v>Auxiliar de Sala Hogar</v>
          </cell>
          <cell r="E886">
            <v>42100</v>
          </cell>
          <cell r="F886">
            <v>8646.5</v>
          </cell>
          <cell r="G886" t="str">
            <v>HOGAR</v>
          </cell>
          <cell r="H886" t="str">
            <v>Eder Alberto  Escalante  Lopez</v>
          </cell>
        </row>
        <row r="886">
          <cell r="J886">
            <v>34047</v>
          </cell>
          <cell r="K886" t="str">
            <v>TEGUCIGALPA METROMALL-SEMANAL</v>
          </cell>
          <cell r="L886" t="str">
            <v>M</v>
          </cell>
          <cell r="M886" t="str">
            <v>Col. modesto rodas Lavarado No 1 Casa 2308   Tegucigalpa</v>
          </cell>
          <cell r="N886" t="str">
            <v>0801-1993-05500</v>
          </cell>
          <cell r="O886" t="str">
            <v>9659-6464</v>
          </cell>
        </row>
        <row r="886">
          <cell r="Q886" t="str">
            <v>200-03-10</v>
          </cell>
          <cell r="R886">
            <v>3610</v>
          </cell>
          <cell r="S886">
            <v>3</v>
          </cell>
        </row>
        <row r="887">
          <cell r="B887">
            <v>4329</v>
          </cell>
          <cell r="C887" t="str">
            <v>Darwin Javier  Barrientos  Garay Garay</v>
          </cell>
          <cell r="D887" t="str">
            <v>Vendedor Tienda</v>
          </cell>
          <cell r="E887">
            <v>42100</v>
          </cell>
          <cell r="F887">
            <v>233.45</v>
          </cell>
          <cell r="G887" t="str">
            <v>MODA Y DEPORTES</v>
          </cell>
          <cell r="H887" t="str">
            <v>Fernando  Josue  Godoy  Lezama</v>
          </cell>
        </row>
        <row r="887">
          <cell r="J887">
            <v>34380</v>
          </cell>
          <cell r="K887" t="str">
            <v>TEGUCIGALPA MIRAFLORES-COMISIONES SEMANAL</v>
          </cell>
          <cell r="L887" t="str">
            <v>M</v>
          </cell>
          <cell r="M887" t="str">
            <v>Col. Independencia,Casa No 7 zona 4 Bloque   Tegucigalpa</v>
          </cell>
          <cell r="N887" t="str">
            <v>0801-1994-03603</v>
          </cell>
          <cell r="O887" t="str">
            <v>9876-4488</v>
          </cell>
        </row>
        <row r="887">
          <cell r="Q887" t="str">
            <v>200-02-12</v>
          </cell>
          <cell r="R887">
            <v>3611</v>
          </cell>
          <cell r="S887">
            <v>2</v>
          </cell>
        </row>
        <row r="888">
          <cell r="B888">
            <v>4330</v>
          </cell>
          <cell r="C888" t="str">
            <v>Franklin  Geovanny  Moncada  Munguia</v>
          </cell>
          <cell r="D888" t="str">
            <v>Vendedor Junior Moda/Deportes</v>
          </cell>
          <cell r="E888">
            <v>42100</v>
          </cell>
          <cell r="F888">
            <v>233.45</v>
          </cell>
          <cell r="G888" t="str">
            <v>MODA Y DEPORTES</v>
          </cell>
          <cell r="H888" t="str">
            <v>Ingrid Lorena Carranza  Oliva</v>
          </cell>
        </row>
        <row r="888">
          <cell r="J888">
            <v>33275</v>
          </cell>
          <cell r="K888" t="str">
            <v>TEGUCIGALPA METROMALL-COMISIONES SEMANAL</v>
          </cell>
          <cell r="L888" t="str">
            <v>M</v>
          </cell>
          <cell r="M888" t="str">
            <v>Col. la era, calle las manos casa # 6537   </v>
          </cell>
          <cell r="N888" t="str">
            <v>0801-1991-03644</v>
          </cell>
          <cell r="O888" t="str">
            <v>9774-1739</v>
          </cell>
        </row>
        <row r="888">
          <cell r="Q888" t="str">
            <v>200-03-12</v>
          </cell>
          <cell r="R888">
            <v>3612</v>
          </cell>
          <cell r="S888">
            <v>2</v>
          </cell>
        </row>
        <row r="889">
          <cell r="B889">
            <v>4331</v>
          </cell>
          <cell r="C889" t="str">
            <v>Samuel Cadavid  Izaguirre  Medra Izaguirre</v>
          </cell>
          <cell r="D889" t="str">
            <v>Vendedor Tienda</v>
          </cell>
          <cell r="E889">
            <v>42100</v>
          </cell>
          <cell r="F889">
            <v>233.45</v>
          </cell>
          <cell r="G889" t="str">
            <v>MODA Y DEPORTES</v>
          </cell>
          <cell r="H889" t="str">
            <v>Fernando  Josue  Godoy  Lezama</v>
          </cell>
        </row>
        <row r="889">
          <cell r="J889">
            <v>36144</v>
          </cell>
          <cell r="K889" t="str">
            <v>TEGUCIGALPA MIRAFLORES-COMISIONES SEMANAL</v>
          </cell>
          <cell r="L889" t="str">
            <v>M</v>
          </cell>
          <cell r="M889" t="str">
            <v>Col. Nueva Era,Bloque E Contiguo a villa Olimpica Principal Principal Tegucigalpa</v>
          </cell>
          <cell r="N889" t="str">
            <v>0801-1988-22619</v>
          </cell>
          <cell r="O889" t="str">
            <v>9846-4220</v>
          </cell>
        </row>
        <row r="889">
          <cell r="Q889" t="str">
            <v>200-02-12</v>
          </cell>
          <cell r="R889">
            <v>3614</v>
          </cell>
          <cell r="S889">
            <v>12</v>
          </cell>
        </row>
        <row r="890">
          <cell r="B890">
            <v>4332</v>
          </cell>
          <cell r="C890" t="str">
            <v>Walter Geovanny  Trochez  Franco Trochez</v>
          </cell>
          <cell r="D890" t="str">
            <v>Vendedor Tienda</v>
          </cell>
          <cell r="E890">
            <v>42100</v>
          </cell>
          <cell r="F890">
            <v>233.45</v>
          </cell>
          <cell r="G890" t="str">
            <v>ELECTRO</v>
          </cell>
          <cell r="H890" t="str">
            <v>Ranses Ramon Sierra Andino</v>
          </cell>
        </row>
        <row r="890">
          <cell r="J890">
            <v>32829</v>
          </cell>
          <cell r="K890" t="str">
            <v>TEGUCIGALPA MIRAFLORES-COMISIONES SEMANAL</v>
          </cell>
          <cell r="L890" t="str">
            <v>M</v>
          </cell>
          <cell r="M890" t="str">
            <v>Col. la joya.Bloque 14 Casa No10   Tegucigalpa</v>
          </cell>
          <cell r="N890" t="str">
            <v>0801-1989-24711</v>
          </cell>
          <cell r="O890" t="str">
            <v>3289-6020</v>
          </cell>
        </row>
        <row r="890">
          <cell r="Q890" t="str">
            <v>200-02-11</v>
          </cell>
          <cell r="R890">
            <v>3615</v>
          </cell>
          <cell r="S890">
            <v>11</v>
          </cell>
        </row>
        <row r="891">
          <cell r="B891">
            <v>4334</v>
          </cell>
          <cell r="C891" t="str">
            <v>Wilfredo Antonio Nunez Cruz</v>
          </cell>
          <cell r="D891" t="str">
            <v>Key Account Manager</v>
          </cell>
          <cell r="E891">
            <v>42100</v>
          </cell>
          <cell r="F891">
            <v>30000</v>
          </cell>
          <cell r="G891" t="str">
            <v>VENTAS MAYOREO</v>
          </cell>
          <cell r="H891" t="str">
            <v>Oscar Orlando Bonilla Osorto</v>
          </cell>
        </row>
        <row r="891">
          <cell r="J891">
            <v>27554</v>
          </cell>
          <cell r="K891" t="str">
            <v>TEGUCIGALPA MIRAFLORES -ADMINISTRACION</v>
          </cell>
          <cell r="L891" t="str">
            <v>M</v>
          </cell>
          <cell r="M891" t="str">
            <v>Leona del rincon, 3er Calle Casa 4   Tegucigalpa</v>
          </cell>
          <cell r="N891" t="str">
            <v>0816-1975-00235</v>
          </cell>
          <cell r="O891" t="str">
            <v>3390-2956</v>
          </cell>
        </row>
        <row r="891">
          <cell r="Q891" t="str">
            <v>200-02-04</v>
          </cell>
          <cell r="R891">
            <v>3617</v>
          </cell>
          <cell r="S891">
            <v>6</v>
          </cell>
        </row>
        <row r="892">
          <cell r="B892">
            <v>4338</v>
          </cell>
          <cell r="C892" t="str">
            <v>Luis  Fernando Iraheta Morales</v>
          </cell>
          <cell r="D892" t="str">
            <v>Jefe de Division Moda y Deportes</v>
          </cell>
          <cell r="E892">
            <v>42114</v>
          </cell>
          <cell r="F892">
            <v>19000</v>
          </cell>
          <cell r="G892" t="str">
            <v>MODA Y DEPORTES</v>
          </cell>
          <cell r="H892" t="str">
            <v>Roberto Ricardo Sammur  Nazal</v>
          </cell>
        </row>
        <row r="892">
          <cell r="J892">
            <v>32045</v>
          </cell>
          <cell r="K892" t="str">
            <v>SAN PEDRO SULA-ADMINISTRACION PEDREGAL</v>
          </cell>
          <cell r="L892" t="str">
            <v>M</v>
          </cell>
          <cell r="M892" t="str">
            <v>Res. Santa Monica, Bloque 1, Casa#35   San Pedro Sula, N.E.</v>
          </cell>
          <cell r="N892" t="str">
            <v>0501-1987-09857</v>
          </cell>
          <cell r="O892" t="str">
            <v>3142-1346</v>
          </cell>
        </row>
        <row r="892">
          <cell r="Q892" t="str">
            <v>200-04-12</v>
          </cell>
          <cell r="R892">
            <v>3618</v>
          </cell>
          <cell r="S892">
            <v>9</v>
          </cell>
        </row>
        <row r="893">
          <cell r="B893">
            <v>4340</v>
          </cell>
          <cell r="C893" t="str">
            <v>Jose  Antonio Pineda  Mejia</v>
          </cell>
          <cell r="D893" t="str">
            <v>Asistente de Mantenimiento</v>
          </cell>
          <cell r="E893">
            <v>42121</v>
          </cell>
          <cell r="F893">
            <v>8646.49</v>
          </cell>
          <cell r="G893" t="str">
            <v>MANTENIMIENTO</v>
          </cell>
          <cell r="H893" t="str">
            <v>José Antonio Rodriguez Escamilla</v>
          </cell>
        </row>
        <row r="893">
          <cell r="J893">
            <v>33226</v>
          </cell>
          <cell r="K893" t="str">
            <v>SAN PEDRO SULA-SEMANAL SAN FERNANDO</v>
          </cell>
          <cell r="L893" t="str">
            <v>M</v>
          </cell>
          <cell r="M893" t="str">
            <v>Col. La Sabana, 7 Calle, 25 Avenida,Casa#43   San Pedro Sula, S.O.</v>
          </cell>
          <cell r="N893" t="str">
            <v>0501-1991-00580</v>
          </cell>
          <cell r="O893" t="str">
            <v>8732-5067</v>
          </cell>
        </row>
        <row r="893">
          <cell r="Q893" t="str">
            <v>300-01-09</v>
          </cell>
          <cell r="R893">
            <v>3620</v>
          </cell>
          <cell r="S893">
            <v>12</v>
          </cell>
        </row>
        <row r="894">
          <cell r="B894">
            <v>4366</v>
          </cell>
          <cell r="C894" t="str">
            <v>Mirian Vanessa Murillo Orellana</v>
          </cell>
          <cell r="D894" t="str">
            <v>Vendedor Junior Moda/Deportes</v>
          </cell>
          <cell r="E894">
            <v>42158</v>
          </cell>
          <cell r="F894">
            <v>233.45</v>
          </cell>
          <cell r="G894" t="str">
            <v>MODA Y DEPORTES</v>
          </cell>
          <cell r="H894" t="str">
            <v>Luis  Fernando Iraheta Morales</v>
          </cell>
        </row>
        <row r="894">
          <cell r="J894">
            <v>31393</v>
          </cell>
          <cell r="K894" t="str">
            <v>SAN PEDRO SULA PEDREGAL-COMISIONES SEMANAL</v>
          </cell>
          <cell r="L894" t="str">
            <v>F</v>
          </cell>
          <cell r="M894" t="str">
            <v>Col. Honduras, 12 Calle, 14 Avenida, Casa#1453   San Pedro Sula, N.E.</v>
          </cell>
          <cell r="N894" t="str">
            <v>0511-1985-00081</v>
          </cell>
          <cell r="O894" t="str">
            <v>3251-0487</v>
          </cell>
        </row>
        <row r="894">
          <cell r="Q894" t="str">
            <v>200-04-12</v>
          </cell>
          <cell r="R894">
            <v>3621</v>
          </cell>
          <cell r="S894">
            <v>12</v>
          </cell>
        </row>
        <row r="895">
          <cell r="B895">
            <v>4369</v>
          </cell>
          <cell r="C895" t="str">
            <v>Javier Antonio Rivera Baquedano</v>
          </cell>
          <cell r="D895" t="str">
            <v>Auxiliar Sala Moda/Deportes</v>
          </cell>
          <cell r="E895">
            <v>42170</v>
          </cell>
          <cell r="F895">
            <v>8646.49</v>
          </cell>
          <cell r="G895" t="str">
            <v>MODA Y DEPORTES</v>
          </cell>
          <cell r="H895" t="str">
            <v>Ingrid Johely Hernandez  Orellana</v>
          </cell>
        </row>
        <row r="895">
          <cell r="J895">
            <v>34971</v>
          </cell>
          <cell r="K895" t="str">
            <v>SAN PEDRO SULA-SEMANAL SAN FERNANDO</v>
          </cell>
          <cell r="L895" t="str">
            <v>M</v>
          </cell>
          <cell r="M895" t="str">
            <v>Col. El Carmen, Bloque 4, Casa#48   San Pedro Sula, S.O.</v>
          </cell>
          <cell r="N895" t="str">
            <v>1618-1996-01065</v>
          </cell>
          <cell r="O895" t="str">
            <v>9913-8024</v>
          </cell>
        </row>
        <row r="895">
          <cell r="Q895" t="str">
            <v>200-01-12</v>
          </cell>
          <cell r="R895">
            <v>3622</v>
          </cell>
          <cell r="S895">
            <v>9</v>
          </cell>
        </row>
        <row r="896">
          <cell r="B896">
            <v>4370</v>
          </cell>
          <cell r="C896" t="str">
            <v>Claudia Lineth Enamorado Chavarria</v>
          </cell>
          <cell r="D896" t="str">
            <v>Auxiliar de Sala Hogar</v>
          </cell>
          <cell r="E896">
            <v>42170</v>
          </cell>
          <cell r="F896">
            <v>8646.49</v>
          </cell>
          <cell r="G896" t="str">
            <v>HOGAR</v>
          </cell>
          <cell r="H896" t="str">
            <v>Karla Patricia Ortega Pineda</v>
          </cell>
        </row>
        <row r="896">
          <cell r="J896">
            <v>35459</v>
          </cell>
          <cell r="K896" t="str">
            <v>SAN PEDRO SULA -SEMANAL PEDREGAL</v>
          </cell>
          <cell r="L896" t="str">
            <v>F</v>
          </cell>
          <cell r="M896" t="str">
            <v>Col. Reformada, Bloque 8, Casa 7   San Pedro Sula, S.E.</v>
          </cell>
          <cell r="N896" t="str">
            <v>0512-1997-00499</v>
          </cell>
          <cell r="O896" t="str">
            <v>3297-7084</v>
          </cell>
        </row>
        <row r="896">
          <cell r="Q896" t="str">
            <v>200-04-10</v>
          </cell>
          <cell r="R896">
            <v>3623</v>
          </cell>
          <cell r="S896">
            <v>1</v>
          </cell>
        </row>
        <row r="897">
          <cell r="B897">
            <v>4373</v>
          </cell>
          <cell r="C897" t="str">
            <v>Joselyn Scarleth  Zelaya Lara</v>
          </cell>
          <cell r="D897" t="str">
            <v>Cajera</v>
          </cell>
          <cell r="E897">
            <v>42170</v>
          </cell>
          <cell r="F897">
            <v>8646.49</v>
          </cell>
          <cell r="G897" t="str">
            <v>PUNTOS DE VENTA</v>
          </cell>
          <cell r="H897" t="str">
            <v>Karen Nohelia Romero  Aquino</v>
          </cell>
        </row>
        <row r="897">
          <cell r="J897">
            <v>34643</v>
          </cell>
          <cell r="K897" t="str">
            <v>SAN PEDRO SULA-SEMANAL SAN FERNANDO</v>
          </cell>
          <cell r="L897" t="str">
            <v>F</v>
          </cell>
          <cell r="M897" t="str">
            <v>Col. Rivera Hernandez, 7 y 8 Calle, 9 avenida   San Pedro Sula, S.O.</v>
          </cell>
          <cell r="N897" t="str">
            <v>0501-1994-11823</v>
          </cell>
          <cell r="O897" t="str">
            <v>9597-5382</v>
          </cell>
        </row>
        <row r="897">
          <cell r="Q897" t="str">
            <v>200-01-13</v>
          </cell>
          <cell r="R897">
            <v>3624</v>
          </cell>
          <cell r="S897">
            <v>11</v>
          </cell>
        </row>
        <row r="898">
          <cell r="B898">
            <v>4375</v>
          </cell>
          <cell r="C898" t="str">
            <v>Harold  Adrian Rivera Amador</v>
          </cell>
          <cell r="D898" t="str">
            <v>Vendedor Junior Moda/Deportes</v>
          </cell>
          <cell r="E898">
            <v>42158</v>
          </cell>
          <cell r="F898">
            <v>233.45</v>
          </cell>
          <cell r="G898" t="str">
            <v>MODA Y DEPORTES</v>
          </cell>
          <cell r="H898" t="str">
            <v>Luis  Fernando Iraheta Morales</v>
          </cell>
        </row>
        <row r="898">
          <cell r="J898">
            <v>33146</v>
          </cell>
          <cell r="K898" t="str">
            <v>SAN PEDRO SULA PEDREGAL-COMISIONES SEMANAL</v>
          </cell>
          <cell r="L898" t="str">
            <v>M</v>
          </cell>
          <cell r="M898" t="str">
            <v>Res. Oro Verde, 4 Calle, Casa#6   San Pedro Sula, S.E.</v>
          </cell>
          <cell r="N898" t="str">
            <v>0512-1990-01372</v>
          </cell>
          <cell r="O898" t="str">
            <v>8826-4500</v>
          </cell>
        </row>
        <row r="898">
          <cell r="Q898" t="str">
            <v>200-04-12</v>
          </cell>
          <cell r="R898">
            <v>3627</v>
          </cell>
          <cell r="S898">
            <v>9</v>
          </cell>
        </row>
        <row r="899">
          <cell r="B899">
            <v>4378</v>
          </cell>
          <cell r="C899" t="str">
            <v>Edgardo Antonio  Bejarano Ramos</v>
          </cell>
          <cell r="D899" t="str">
            <v>Auxiliar de Sala Hogar</v>
          </cell>
          <cell r="E899">
            <v>42170</v>
          </cell>
          <cell r="F899">
            <v>8646.49</v>
          </cell>
          <cell r="G899" t="str">
            <v>HOGAR</v>
          </cell>
          <cell r="H899" t="str">
            <v>Ana Ruth Erazo Urquia</v>
          </cell>
        </row>
        <row r="899">
          <cell r="J899">
            <v>35280</v>
          </cell>
          <cell r="K899" t="str">
            <v>SAN PEDRO SULA-SEMANAL SAN FERNANDO</v>
          </cell>
          <cell r="L899" t="str">
            <v>M</v>
          </cell>
          <cell r="M899" t="str">
            <v>Col. Villeda Morales, 10 Calle, Bloque O,Casa#75   San Pedro Sula, S.O.</v>
          </cell>
          <cell r="N899" t="str">
            <v>0501-1997-05252</v>
          </cell>
          <cell r="O899" t="str">
            <v>9771-1830</v>
          </cell>
        </row>
        <row r="899">
          <cell r="Q899" t="str">
            <v>200-01-10</v>
          </cell>
          <cell r="R899">
            <v>3628</v>
          </cell>
          <cell r="S899">
            <v>8</v>
          </cell>
        </row>
        <row r="900">
          <cell r="B900">
            <v>4379</v>
          </cell>
          <cell r="C900" t="str">
            <v>Karen Vanessa Vides Perdomo</v>
          </cell>
          <cell r="D900" t="str">
            <v>Auxiliar de Sala Hogar</v>
          </cell>
          <cell r="E900">
            <v>42170</v>
          </cell>
          <cell r="F900">
            <v>8646.49</v>
          </cell>
          <cell r="G900" t="str">
            <v>HOGAR</v>
          </cell>
          <cell r="H900" t="str">
            <v>Karla Patricia Ortega Pineda</v>
          </cell>
        </row>
        <row r="900">
          <cell r="J900">
            <v>34048</v>
          </cell>
          <cell r="K900" t="str">
            <v>SAN PEDRO SULA -SEMANAL PEDREGAL</v>
          </cell>
          <cell r="L900" t="str">
            <v>F</v>
          </cell>
          <cell r="M900" t="str">
            <v>Col. Lomas de San Juan, Bloque C, Casa#6   San Pedro Sula, S.O.</v>
          </cell>
          <cell r="N900" t="str">
            <v>1604-1993-00128</v>
          </cell>
          <cell r="O900" t="str">
            <v>9741-8019</v>
          </cell>
        </row>
        <row r="900">
          <cell r="Q900" t="str">
            <v>200-04-10</v>
          </cell>
          <cell r="R900">
            <v>3629</v>
          </cell>
          <cell r="S900">
            <v>3</v>
          </cell>
        </row>
        <row r="901">
          <cell r="B901">
            <v>4389</v>
          </cell>
          <cell r="C901" t="str">
            <v>Jackelin Estefania Valladares Peña</v>
          </cell>
          <cell r="D901" t="str">
            <v>Cajera</v>
          </cell>
          <cell r="E901">
            <v>42142</v>
          </cell>
          <cell r="F901">
            <v>8646.49</v>
          </cell>
          <cell r="G901" t="str">
            <v>PUNTOS DE VENTA</v>
          </cell>
          <cell r="H901" t="str">
            <v>Cindy Aracely  López  Gomez</v>
          </cell>
        </row>
        <row r="901">
          <cell r="J901">
            <v>32878</v>
          </cell>
          <cell r="K901" t="str">
            <v>SAN PEDRO SULA -SEMANAL PEDREGAL</v>
          </cell>
          <cell r="L901" t="str">
            <v>F</v>
          </cell>
          <cell r="M901" t="str">
            <v>Col. Ideal, 8 Calle, 15 Avenida, Casa#1520   San Pedro Sula, S.E.</v>
          </cell>
          <cell r="N901" t="str">
            <v>0501-1990-01123</v>
          </cell>
          <cell r="O901" t="str">
            <v>3140-4528</v>
          </cell>
        </row>
        <row r="901">
          <cell r="Q901" t="str">
            <v>200-04-13</v>
          </cell>
          <cell r="R901">
            <v>3630</v>
          </cell>
          <cell r="S901">
            <v>1</v>
          </cell>
        </row>
        <row r="902">
          <cell r="B902">
            <v>4390</v>
          </cell>
          <cell r="C902" t="str">
            <v>Yessica  Maribel  Rodriguez  Aguilar</v>
          </cell>
          <cell r="D902" t="str">
            <v>Asistente de Gerencia Regional</v>
          </cell>
          <cell r="E902">
            <v>42125</v>
          </cell>
          <cell r="F902">
            <v>13000</v>
          </cell>
          <cell r="G902" t="str">
            <v>GERENCIA REGIONAL</v>
          </cell>
          <cell r="H902" t="str">
            <v>Asthildur Osk Eiinarsdottir</v>
          </cell>
        </row>
        <row r="902">
          <cell r="J902">
            <v>30183</v>
          </cell>
          <cell r="K902" t="str">
            <v>TEGUCIGALPA MIRAFLORES -ADMINISTRACION</v>
          </cell>
          <cell r="L902" t="str">
            <v>F</v>
          </cell>
          <cell r="M902" t="str">
            <v>Col. Izaguirre 3ra Calle, Bloque 15 casa No.4812   </v>
          </cell>
          <cell r="N902" t="str">
            <v>0801-1982-14569</v>
          </cell>
          <cell r="O902" t="str">
            <v>3392-3274</v>
          </cell>
        </row>
        <row r="902">
          <cell r="Q902" t="str">
            <v>200-02-08</v>
          </cell>
          <cell r="R902">
            <v>3633</v>
          </cell>
          <cell r="S902">
            <v>8</v>
          </cell>
        </row>
        <row r="903">
          <cell r="B903">
            <v>4391</v>
          </cell>
          <cell r="C903" t="str">
            <v>Maria  Alejandrina Maldonado Martinez</v>
          </cell>
          <cell r="D903" t="str">
            <v>Impulsadora</v>
          </cell>
          <cell r="E903">
            <v>42128</v>
          </cell>
          <cell r="F903">
            <v>8646.49</v>
          </cell>
          <cell r="G903" t="str">
            <v>VENTAS MAYOREO</v>
          </cell>
          <cell r="H903" t="str">
            <v>Liliam Olivia Escobar  Navarrete</v>
          </cell>
        </row>
        <row r="903">
          <cell r="J903">
            <v>34830</v>
          </cell>
          <cell r="K903" t="str">
            <v>SAN PEDRO SULA-ADMINISTRACION</v>
          </cell>
          <cell r="L903" t="str">
            <v>F</v>
          </cell>
          <cell r="M903" t="str">
            <v>Col. Alameda, Contigua a los Naranjos, Bloque 5, Casa#1   San Pedro Sula, S.O.</v>
          </cell>
          <cell r="N903" t="str">
            <v>0501-1995-04465</v>
          </cell>
          <cell r="O903" t="str">
            <v>9629-3261</v>
          </cell>
        </row>
        <row r="903">
          <cell r="Q903" t="str">
            <v>200-01-04</v>
          </cell>
          <cell r="R903">
            <v>3634</v>
          </cell>
          <cell r="S903">
            <v>5</v>
          </cell>
        </row>
        <row r="904">
          <cell r="B904">
            <v>4392</v>
          </cell>
          <cell r="C904" t="str">
            <v>Gabriela Suyapa Varela Morales</v>
          </cell>
          <cell r="D904" t="str">
            <v>Impulsadora</v>
          </cell>
          <cell r="E904">
            <v>42128</v>
          </cell>
          <cell r="F904">
            <v>8646.49</v>
          </cell>
          <cell r="G904" t="str">
            <v>VENTAS MAYOREO</v>
          </cell>
          <cell r="H904" t="str">
            <v>Liliam Olivia Escobar  Navarrete</v>
          </cell>
        </row>
        <row r="904">
          <cell r="J904">
            <v>34850</v>
          </cell>
          <cell r="K904" t="str">
            <v>SAN PEDRO SULA-ADMINISTRACION</v>
          </cell>
          <cell r="L904" t="str">
            <v>F</v>
          </cell>
          <cell r="M904" t="str">
            <v>Col. Aurora, 7 y 8 Calle, 14 Ave, Apt Blancos porton verde   San Pedro Sula, S.E.</v>
          </cell>
          <cell r="N904" t="str">
            <v>0501-2005-01135</v>
          </cell>
          <cell r="O904" t="str">
            <v>3279-9206</v>
          </cell>
        </row>
        <row r="904">
          <cell r="Q904" t="str">
            <v>200-01-04</v>
          </cell>
          <cell r="R904">
            <v>3635</v>
          </cell>
          <cell r="S904">
            <v>5</v>
          </cell>
        </row>
        <row r="905">
          <cell r="B905">
            <v>4393</v>
          </cell>
          <cell r="C905" t="str">
            <v>Escarlen Carolina  Cruz  Espinoza Espinoza</v>
          </cell>
          <cell r="D905" t="str">
            <v>Vendedor Tienda</v>
          </cell>
          <cell r="E905">
            <v>42129</v>
          </cell>
          <cell r="F905">
            <v>200</v>
          </cell>
          <cell r="G905" t="str">
            <v>HOGAR</v>
          </cell>
        </row>
        <row r="905">
          <cell r="J905">
            <v>34469</v>
          </cell>
          <cell r="K905" t="str">
            <v>TEGUCIGALPA MIRAFLORES-COMISIONES SEMANAL</v>
          </cell>
          <cell r="L905" t="str">
            <v>F</v>
          </cell>
          <cell r="M905" t="str">
            <v>Col. Los pinos Sector D.   Tegucigalpa</v>
          </cell>
          <cell r="N905" t="str">
            <v>0801-1994-15255</v>
          </cell>
          <cell r="O905" t="str">
            <v>3226-0290</v>
          </cell>
        </row>
        <row r="905">
          <cell r="Q905" t="str">
            <v>200-02-10</v>
          </cell>
          <cell r="R905">
            <v>3637</v>
          </cell>
          <cell r="S905">
            <v>5</v>
          </cell>
        </row>
        <row r="906">
          <cell r="B906">
            <v>4394</v>
          </cell>
          <cell r="C906" t="str">
            <v>Lourdes  Eugenia  Ramirez  Lopez</v>
          </cell>
          <cell r="D906" t="str">
            <v>Impulsadora</v>
          </cell>
          <cell r="E906">
            <v>42129</v>
          </cell>
          <cell r="F906">
            <v>8646.49</v>
          </cell>
          <cell r="G906" t="str">
            <v>VENTAS MAYOREO</v>
          </cell>
          <cell r="H906" t="str">
            <v>Ivonne Yaneth Irias  Ochoa</v>
          </cell>
        </row>
        <row r="906">
          <cell r="J906">
            <v>32187</v>
          </cell>
          <cell r="K906" t="str">
            <v>TEGUCIGALPA MIRAFLORES -ADMINISTRACION</v>
          </cell>
          <cell r="L906" t="str">
            <v>F</v>
          </cell>
          <cell r="M906" t="str">
            <v>Col. Villanueva Sector 6,Bloque 10 Casa 12   Tegucigalpa</v>
          </cell>
          <cell r="N906" t="str">
            <v>0801-1988-04244</v>
          </cell>
          <cell r="O906" t="str">
            <v>9707-6218</v>
          </cell>
        </row>
        <row r="906">
          <cell r="Q906" t="str">
            <v>200-02-04</v>
          </cell>
          <cell r="R906">
            <v>3638</v>
          </cell>
          <cell r="S906">
            <v>2</v>
          </cell>
        </row>
        <row r="907">
          <cell r="B907">
            <v>4397</v>
          </cell>
          <cell r="C907" t="str">
            <v>Jilliam  Gissela  Varela Burgos</v>
          </cell>
          <cell r="D907" t="str">
            <v>Coordinador de Recursos Humanos</v>
          </cell>
          <cell r="E907">
            <v>42137</v>
          </cell>
          <cell r="F907">
            <v>18000</v>
          </cell>
          <cell r="G907" t="str">
            <v>RECURSOS HUMANOS</v>
          </cell>
          <cell r="H907" t="str">
            <v>Alexandra Zobeyda Aleman Sierra</v>
          </cell>
        </row>
        <row r="907">
          <cell r="J907">
            <v>31328</v>
          </cell>
          <cell r="K907" t="str">
            <v>TEGUCIGALPA MIRAFLORES -ADMINISTRACION</v>
          </cell>
          <cell r="L907" t="str">
            <v>F</v>
          </cell>
          <cell r="M907" t="str">
            <v>Col.el Hogar, calle 19, Bloque U, casa 3113   Tegucigalpa</v>
          </cell>
          <cell r="N907" t="str">
            <v>0801-1985-19955</v>
          </cell>
          <cell r="O907" t="str">
            <v>9549-4463</v>
          </cell>
        </row>
        <row r="907">
          <cell r="Q907" t="str">
            <v>300-02-05</v>
          </cell>
          <cell r="R907">
            <v>3639</v>
          </cell>
          <cell r="S907">
            <v>10</v>
          </cell>
        </row>
        <row r="908">
          <cell r="B908">
            <v>4398</v>
          </cell>
          <cell r="C908" t="str">
            <v>Claudia  Dionella  Cruz  Ramos</v>
          </cell>
          <cell r="D908" t="str">
            <v>Jefe de Surtido e Imagen</v>
          </cell>
          <cell r="E908">
            <v>42137</v>
          </cell>
          <cell r="F908">
            <v>14000</v>
          </cell>
          <cell r="G908" t="str">
            <v>HOGAR</v>
          </cell>
          <cell r="H908" t="str">
            <v>Nelson Edgardo Garcia  Cubas</v>
          </cell>
        </row>
        <row r="908">
          <cell r="J908">
            <v>33610</v>
          </cell>
          <cell r="K908" t="str">
            <v>TEGUCIGALPA MIRAFLORES -ADMINISTRACION</v>
          </cell>
          <cell r="L908" t="str">
            <v>F</v>
          </cell>
          <cell r="M908" t="str">
            <v>Col, la Canada, Bloque doble A Casa 2432   Tegucigalpa</v>
          </cell>
          <cell r="N908" t="str">
            <v>0811-1992-00055</v>
          </cell>
          <cell r="O908" t="str">
            <v>9499-3855</v>
          </cell>
        </row>
        <row r="908">
          <cell r="Q908" t="str">
            <v>200-02-10</v>
          </cell>
          <cell r="R908">
            <v>3640</v>
          </cell>
          <cell r="S908">
            <v>1</v>
          </cell>
        </row>
        <row r="909">
          <cell r="B909">
            <v>4399</v>
          </cell>
          <cell r="C909" t="str">
            <v>Josias Ismael  Cuellar Zeron</v>
          </cell>
          <cell r="D909" t="str">
            <v>Oficial de Seguridad</v>
          </cell>
          <cell r="E909">
            <v>42139</v>
          </cell>
          <cell r="F909">
            <v>8646.49</v>
          </cell>
          <cell r="G909" t="str">
            <v>SEGURIDAD INTERNA</v>
          </cell>
          <cell r="H909" t="str">
            <v>Celan Rodriguez  Sanchez</v>
          </cell>
        </row>
        <row r="909">
          <cell r="J909">
            <v>34051</v>
          </cell>
          <cell r="K909" t="str">
            <v>SAN PEDRO SULA-SEMANAL SAN FERNANDO</v>
          </cell>
          <cell r="L909" t="str">
            <v>M</v>
          </cell>
          <cell r="M909" t="str">
            <v>Col. Aurora, 21 Calle, 13 y 14 Avenida, Casa#1326   San Pedro Sula, S.E.</v>
          </cell>
          <cell r="N909" t="str">
            <v>0417-1993-00054</v>
          </cell>
          <cell r="O909" t="str">
            <v>9748-4865</v>
          </cell>
        </row>
        <row r="909">
          <cell r="Q909" t="str">
            <v>100-01-06</v>
          </cell>
          <cell r="R909">
            <v>3641</v>
          </cell>
          <cell r="S909">
            <v>3</v>
          </cell>
        </row>
        <row r="910">
          <cell r="B910">
            <v>4404</v>
          </cell>
          <cell r="C910" t="str">
            <v>Wendy Yadira Castro  Claros</v>
          </cell>
          <cell r="D910" t="str">
            <v>Analista de Planeación Demanda</v>
          </cell>
          <cell r="E910">
            <v>42143</v>
          </cell>
          <cell r="F910">
            <v>15000</v>
          </cell>
          <cell r="G910" t="str">
            <v>LOGISTICA CD</v>
          </cell>
          <cell r="H910" t="str">
            <v>Gustavo  Enrique Paz  Guerra</v>
          </cell>
        </row>
        <row r="910">
          <cell r="J910">
            <v>30925</v>
          </cell>
          <cell r="K910" t="str">
            <v>SAN PEDRO SULA-ADMINISTRACION</v>
          </cell>
          <cell r="L910" t="str">
            <v>F</v>
          </cell>
          <cell r="M910" t="str">
            <v>Col. San Francisco, 22 Calle, 12 y 14 Avenida, Apt #1   San Pedro Sula, S.O.</v>
          </cell>
          <cell r="N910" t="str">
            <v>0501-1984-07004</v>
          </cell>
          <cell r="O910" t="str">
            <v>9796-9451</v>
          </cell>
        </row>
        <row r="910">
          <cell r="Q910" t="str">
            <v>300-05-10</v>
          </cell>
          <cell r="R910">
            <v>3642</v>
          </cell>
          <cell r="S910">
            <v>8</v>
          </cell>
        </row>
        <row r="911">
          <cell r="B911">
            <v>4405</v>
          </cell>
          <cell r="C911" t="str">
            <v>Francisco  Antonio Martinez Borjas</v>
          </cell>
          <cell r="D911" t="str">
            <v>Analista de Planeación Demanda</v>
          </cell>
          <cell r="E911">
            <v>42143</v>
          </cell>
          <cell r="F911">
            <v>20000</v>
          </cell>
          <cell r="G911" t="str">
            <v>LOGISTICA CD</v>
          </cell>
          <cell r="H911" t="str">
            <v>Gustavo  Enrique Paz  Guerra</v>
          </cell>
        </row>
        <row r="911">
          <cell r="J911">
            <v>30226</v>
          </cell>
          <cell r="K911" t="str">
            <v>SAN PEDRO SULA-ADMINISTRACION</v>
          </cell>
          <cell r="L911" t="str">
            <v>M</v>
          </cell>
          <cell r="M911" t="str">
            <v>Col. Prieto, 7 Calle, 7 Avenida, Apartamentos blancos   San Pedro Sula, N.E.</v>
          </cell>
          <cell r="N911" t="str">
            <v>0505-1982-00557</v>
          </cell>
          <cell r="O911" t="str">
            <v>9984-6231</v>
          </cell>
        </row>
        <row r="911">
          <cell r="Q911" t="str">
            <v>300-05-10</v>
          </cell>
          <cell r="R911">
            <v>3643</v>
          </cell>
          <cell r="S911">
            <v>10</v>
          </cell>
        </row>
        <row r="912">
          <cell r="B912">
            <v>4422</v>
          </cell>
          <cell r="C912" t="str">
            <v>Gerardo  Peralta Castro</v>
          </cell>
          <cell r="D912" t="str">
            <v>Auxiliar de Reparaciones</v>
          </cell>
          <cell r="E912">
            <v>42151</v>
          </cell>
          <cell r="F912">
            <v>8646.49</v>
          </cell>
          <cell r="G912" t="str">
            <v>SERVICIO AL CLIENTE</v>
          </cell>
          <cell r="H912" t="str">
            <v>Diana Melissa Guzman Amaya</v>
          </cell>
        </row>
        <row r="912">
          <cell r="J912">
            <v>32211</v>
          </cell>
          <cell r="K912" t="str">
            <v>SAN PEDRO SULA-ADMINISTRACION</v>
          </cell>
          <cell r="L912" t="str">
            <v>M</v>
          </cell>
          <cell r="M912" t="str">
            <v>Col. Aldea El Carmen, 3 Calle, 3 Avenida, Casa 161   San Pedro Sula, S.O.</v>
          </cell>
          <cell r="N912" t="str">
            <v>0501-1988-02747</v>
          </cell>
          <cell r="O912" t="str">
            <v>3203-1453</v>
          </cell>
        </row>
        <row r="912">
          <cell r="Q912" t="str">
            <v>300-01-08</v>
          </cell>
          <cell r="R912">
            <v>3644</v>
          </cell>
          <cell r="S912">
            <v>3</v>
          </cell>
        </row>
        <row r="913">
          <cell r="B913">
            <v>4447</v>
          </cell>
          <cell r="C913" t="str">
            <v>Edgar Yobany Cabrera Padilla</v>
          </cell>
          <cell r="D913" t="str">
            <v>Vendedor Tienda</v>
          </cell>
          <cell r="E913">
            <v>42156</v>
          </cell>
          <cell r="F913">
            <v>233.45</v>
          </cell>
          <cell r="G913" t="str">
            <v>ELECTRO</v>
          </cell>
          <cell r="H913" t="str">
            <v>Ranses Ramon Sierra Andino</v>
          </cell>
        </row>
        <row r="913">
          <cell r="J913">
            <v>31834</v>
          </cell>
          <cell r="K913" t="str">
            <v>TEGUCIGALPA MIRAFLORES-COMISIONES SEMANAL</v>
          </cell>
          <cell r="L913" t="str">
            <v>M</v>
          </cell>
          <cell r="M913" t="str">
            <v>23 de Junio. Bloq 9, casa 6, color verde   Tegucigalpa</v>
          </cell>
          <cell r="N913" t="str">
            <v>0708-1987-00064</v>
          </cell>
          <cell r="O913" t="str">
            <v>9568-7542</v>
          </cell>
        </row>
        <row r="913">
          <cell r="Q913" t="str">
            <v>200-02-11</v>
          </cell>
          <cell r="R913">
            <v>3645</v>
          </cell>
          <cell r="S913">
            <v>2</v>
          </cell>
        </row>
        <row r="914">
          <cell r="B914">
            <v>4449</v>
          </cell>
          <cell r="C914" t="str">
            <v>Samuel  Enrique Flores Avila</v>
          </cell>
          <cell r="D914" t="str">
            <v>Vendedor Junior</v>
          </cell>
          <cell r="E914">
            <v>42158</v>
          </cell>
          <cell r="F914">
            <v>233.45</v>
          </cell>
          <cell r="G914" t="str">
            <v>ELECTRO</v>
          </cell>
          <cell r="H914" t="str">
            <v>Ilsa  Maribel Peraza  Turcios</v>
          </cell>
        </row>
        <row r="914">
          <cell r="J914">
            <v>31455</v>
          </cell>
          <cell r="K914" t="str">
            <v>SAN PEDRO SULA PEDREGAL-COMISIONES SEMANAL</v>
          </cell>
          <cell r="L914" t="str">
            <v>M</v>
          </cell>
          <cell r="M914" t="str">
            <v>Col. Municipal, Calle Principal Bloque U   San Pedro Sula, S.O.</v>
          </cell>
          <cell r="N914" t="str">
            <v>0501-1986-02149</v>
          </cell>
          <cell r="O914" t="str">
            <v>9537-4218</v>
          </cell>
        </row>
        <row r="914">
          <cell r="Q914" t="str">
            <v>200-04-11</v>
          </cell>
          <cell r="R914">
            <v>3646</v>
          </cell>
          <cell r="S914">
            <v>2</v>
          </cell>
        </row>
        <row r="915">
          <cell r="B915">
            <v>4450</v>
          </cell>
          <cell r="C915" t="str">
            <v>Jose  Aguirnaldo Erazo Rivera</v>
          </cell>
          <cell r="D915" t="str">
            <v>Vendedor Junior</v>
          </cell>
          <cell r="E915">
            <v>42158</v>
          </cell>
          <cell r="F915">
            <v>233.45</v>
          </cell>
          <cell r="G915" t="str">
            <v>ELECTRO</v>
          </cell>
          <cell r="H915" t="str">
            <v>Ilsa  Maribel Peraza  Turcios</v>
          </cell>
        </row>
        <row r="915">
          <cell r="J915">
            <v>30750</v>
          </cell>
          <cell r="K915" t="str">
            <v>SAN PEDRO SULA PEDREGAL-COMISIONES SEMANAL</v>
          </cell>
          <cell r="L915" t="str">
            <v>M</v>
          </cell>
          <cell r="M915" t="str">
            <v>Col. Cascadas, 4 Etapa, Pasaje 9, Poste 227, Casa 193   </v>
          </cell>
          <cell r="N915" t="str">
            <v>0501-1984-02852</v>
          </cell>
          <cell r="O915" t="str">
            <v>9953-2872</v>
          </cell>
        </row>
        <row r="915">
          <cell r="Q915" t="str">
            <v>200-04-11</v>
          </cell>
          <cell r="R915">
            <v>3650</v>
          </cell>
          <cell r="S915">
            <v>3</v>
          </cell>
        </row>
        <row r="916">
          <cell r="B916">
            <v>4455</v>
          </cell>
          <cell r="C916" t="str">
            <v>Moises Alejandro Espinoza Zuniga</v>
          </cell>
          <cell r="D916" t="str">
            <v>Empacador</v>
          </cell>
          <cell r="E916">
            <v>42151</v>
          </cell>
          <cell r="F916">
            <v>8646.5</v>
          </cell>
          <cell r="G916" t="str">
            <v>PUNTOS DE VENTA</v>
          </cell>
          <cell r="H916" t="str">
            <v>Victor Otoniel Rivera  Lopez</v>
          </cell>
        </row>
        <row r="916">
          <cell r="J916">
            <v>34907</v>
          </cell>
          <cell r="K916" t="str">
            <v>CEIBA-SEMANAL</v>
          </cell>
          <cell r="L916" t="str">
            <v>M</v>
          </cell>
          <cell r="M916" t="str">
            <v>Barrio Bella Vista, Calle Auto Frenos  Willy   </v>
          </cell>
          <cell r="N916" t="str">
            <v>0401-1996-00870</v>
          </cell>
          <cell r="O916" t="str">
            <v>9782-1682</v>
          </cell>
        </row>
        <row r="916">
          <cell r="Q916" t="str">
            <v>200-06-13</v>
          </cell>
          <cell r="R916">
            <v>3651</v>
          </cell>
          <cell r="S916">
            <v>7</v>
          </cell>
        </row>
        <row r="917">
          <cell r="B917">
            <v>4456</v>
          </cell>
          <cell r="C917" t="str">
            <v>Elly Antonio Dominguez Cisnado</v>
          </cell>
          <cell r="D917" t="str">
            <v>Auxiliar de Logística</v>
          </cell>
          <cell r="E917">
            <v>42163</v>
          </cell>
          <cell r="F917">
            <v>8646.5</v>
          </cell>
          <cell r="G917" t="str">
            <v>INVENTARIOS MIRAFLORES</v>
          </cell>
          <cell r="H917" t="str">
            <v>Nelson Alonso Rivera  Sauceda</v>
          </cell>
        </row>
        <row r="917">
          <cell r="J917">
            <v>33645</v>
          </cell>
          <cell r="K917" t="str">
            <v>TEGUCIGALPA MIRAFLORES-SEMANAL</v>
          </cell>
          <cell r="L917" t="str">
            <v>M</v>
          </cell>
          <cell r="M917" t="str">
            <v>Col. Pavas Y Amates casa 36, sector 4, blq 5   Tegucigalpa</v>
          </cell>
          <cell r="N917" t="str">
            <v>0801-1992-21684</v>
          </cell>
          <cell r="O917" t="str">
            <v>9722-6021</v>
          </cell>
        </row>
        <row r="917">
          <cell r="Q917" t="str">
            <v>300-02-11</v>
          </cell>
          <cell r="R917">
            <v>3652</v>
          </cell>
          <cell r="S917">
            <v>2</v>
          </cell>
        </row>
        <row r="918">
          <cell r="B918">
            <v>4459</v>
          </cell>
          <cell r="C918" t="str">
            <v>Karen Yoliveth Erazo Banegas</v>
          </cell>
          <cell r="D918" t="str">
            <v>Auxiliar de Sala Hogar</v>
          </cell>
          <cell r="E918">
            <v>42163</v>
          </cell>
          <cell r="F918">
            <v>8646.5</v>
          </cell>
          <cell r="G918" t="str">
            <v>HOGAR</v>
          </cell>
          <cell r="H918" t="str">
            <v>Tania  Griselda  Villanueva  Galdamez</v>
          </cell>
        </row>
        <row r="918">
          <cell r="J918">
            <v>34830</v>
          </cell>
          <cell r="K918" t="str">
            <v>CEIBA-SEMANAL</v>
          </cell>
          <cell r="L918" t="str">
            <v>F</v>
          </cell>
          <cell r="M918" t="str">
            <v>Barrio Sierra Pina, Calle Principal   La Ceiba</v>
          </cell>
          <cell r="N918" t="str">
            <v>0101-1996-01345</v>
          </cell>
          <cell r="O918" t="str">
            <v>9678-4614</v>
          </cell>
        </row>
        <row r="918">
          <cell r="Q918" t="str">
            <v>200-06-10</v>
          </cell>
          <cell r="R918">
            <v>3656</v>
          </cell>
          <cell r="S918">
            <v>5</v>
          </cell>
        </row>
        <row r="919">
          <cell r="B919">
            <v>4460</v>
          </cell>
          <cell r="C919" t="str">
            <v>Pedro Luis Acosta Ortega</v>
          </cell>
          <cell r="D919" t="str">
            <v>Diseñador Grafíco</v>
          </cell>
          <cell r="E919">
            <v>42170</v>
          </cell>
          <cell r="F919">
            <v>11000</v>
          </cell>
          <cell r="G919" t="str">
            <v>MERCADEO</v>
          </cell>
          <cell r="H919" t="str">
            <v>Belinda Carolina Bonilla  Martínez</v>
          </cell>
        </row>
        <row r="919">
          <cell r="J919">
            <v>33165</v>
          </cell>
          <cell r="K919" t="str">
            <v>SAN PEDRO SULA-ADMINISTRACION</v>
          </cell>
          <cell r="L919" t="str">
            <v>M</v>
          </cell>
          <cell r="M919" t="str">
            <v>Bo. Las Flores, Calle Principal, Villanueva, Cortes   </v>
          </cell>
          <cell r="N919" t="str">
            <v>0511-1990-01267</v>
          </cell>
          <cell r="O919" t="str">
            <v>2670-4984</v>
          </cell>
        </row>
        <row r="919">
          <cell r="Q919" t="str">
            <v>200-01-02</v>
          </cell>
          <cell r="R919">
            <v>3692</v>
          </cell>
          <cell r="S919">
            <v>10</v>
          </cell>
        </row>
        <row r="920">
          <cell r="B920">
            <v>4462</v>
          </cell>
          <cell r="C920" t="str">
            <v>Jairo Tomas Carranza Yanez</v>
          </cell>
          <cell r="D920" t="str">
            <v>Auditor Junior</v>
          </cell>
          <cell r="E920">
            <v>42186</v>
          </cell>
          <cell r="F920">
            <v>15900</v>
          </cell>
          <cell r="G920" t="str">
            <v>AUDITORIA</v>
          </cell>
        </row>
        <row r="920">
          <cell r="J920">
            <v>32355</v>
          </cell>
          <cell r="K920" t="str">
            <v>TEGUCIGALPA MIRAFLORES -ADMINISTRACION</v>
          </cell>
        </row>
        <row r="920">
          <cell r="M920" t="str">
            <v>Col el carrizal num 2, sector 4   Tegucigalpa</v>
          </cell>
          <cell r="N920" t="str">
            <v>1701-1988-01774</v>
          </cell>
          <cell r="O920" t="str">
            <v>9663</v>
          </cell>
        </row>
        <row r="920">
          <cell r="Q920" t="str">
            <v>100-02-03</v>
          </cell>
          <cell r="R920">
            <v>3694</v>
          </cell>
          <cell r="S920">
            <v>7</v>
          </cell>
        </row>
        <row r="921">
          <cell r="B921">
            <v>4463</v>
          </cell>
          <cell r="C921" t="str">
            <v>Gustavo  Enrique Paz  Guerra</v>
          </cell>
          <cell r="D921" t="str">
            <v>Gerente de Planeación Demanda</v>
          </cell>
          <cell r="E921">
            <v>42186</v>
          </cell>
          <cell r="F921">
            <v>40000</v>
          </cell>
          <cell r="G921" t="str">
            <v>PLANEACION DEMANDA</v>
          </cell>
          <cell r="H921" t="str">
            <v>Aldo  Hugo  Aguero  Castillo</v>
          </cell>
        </row>
        <row r="921">
          <cell r="J921">
            <v>30278</v>
          </cell>
          <cell r="K921" t="str">
            <v>SAN PEDRO SULA-ADMINISTRACION</v>
          </cell>
          <cell r="L921" t="str">
            <v>M</v>
          </cell>
          <cell r="M921" t="str">
            <v>Col. Loarque, Sector Norte, Bloque 25 L, Casa# 404   Tegucigalpa</v>
          </cell>
          <cell r="N921" t="str">
            <v>0801-1982-08793</v>
          </cell>
          <cell r="O921" t="str">
            <v>9482-5085</v>
          </cell>
        </row>
        <row r="921">
          <cell r="Q921" t="str">
            <v>300-05-13</v>
          </cell>
          <cell r="R921">
            <v>3695</v>
          </cell>
          <cell r="S921">
            <v>11</v>
          </cell>
        </row>
        <row r="922">
          <cell r="B922">
            <v>4464</v>
          </cell>
          <cell r="C922" t="str">
            <v>Diana Yennifer Ortiz  Argueta</v>
          </cell>
          <cell r="D922" t="str">
            <v>Cajera</v>
          </cell>
          <cell r="E922">
            <v>42205</v>
          </cell>
          <cell r="F922">
            <v>8646.49</v>
          </cell>
          <cell r="G922" t="str">
            <v>PUNTOS DE VENTA</v>
          </cell>
          <cell r="H922" t="str">
            <v>Karen Nohelia Romero  Aquino</v>
          </cell>
        </row>
        <row r="922">
          <cell r="J922">
            <v>35149</v>
          </cell>
          <cell r="K922" t="str">
            <v>SAN PEDRO SULA-TEMPORAL</v>
          </cell>
          <cell r="L922" t="str">
            <v>F</v>
          </cell>
          <cell r="M922" t="str">
            <v>Aldea Peña Blanca, atras de la EIS   San Pedro Sula, N.O.</v>
          </cell>
          <cell r="N922" t="str">
            <v>0501-1997-07435</v>
          </cell>
          <cell r="O922" t="str">
            <v>9654-5936</v>
          </cell>
        </row>
        <row r="922">
          <cell r="Q922" t="str">
            <v>200-01-13</v>
          </cell>
          <cell r="R922">
            <v>3698</v>
          </cell>
          <cell r="S922">
            <v>3</v>
          </cell>
        </row>
        <row r="923">
          <cell r="B923">
            <v>4467</v>
          </cell>
          <cell r="C923" t="str">
            <v>Digna Yamileth Gomez  Galvez</v>
          </cell>
          <cell r="D923" t="str">
            <v>Supervisora de Puntos de Venta</v>
          </cell>
          <cell r="E923">
            <v>42191</v>
          </cell>
          <cell r="F923">
            <v>11964.74</v>
          </cell>
          <cell r="G923" t="str">
            <v>PUNTOS DE VENTA</v>
          </cell>
          <cell r="H923" t="str">
            <v>Heydy  Vanessa  Maldonado  Acosta</v>
          </cell>
        </row>
        <row r="923">
          <cell r="J923">
            <v>32463</v>
          </cell>
          <cell r="K923" t="str">
            <v>TEGUCIGALPA MIRAFLORES -ADMINISTRACION</v>
          </cell>
          <cell r="L923" t="str">
            <v>F</v>
          </cell>
          <cell r="M923" t="str">
            <v>Barrio El Chile, calle principal, casa 1635   Tegucigalpa</v>
          </cell>
          <cell r="N923" t="str">
            <v>0801-1988-21492</v>
          </cell>
          <cell r="O923" t="str">
            <v>3350-0505</v>
          </cell>
        </row>
        <row r="923">
          <cell r="Q923" t="str">
            <v>200-03-13</v>
          </cell>
          <cell r="R923">
            <v>3700</v>
          </cell>
          <cell r="S923">
            <v>11</v>
          </cell>
        </row>
        <row r="924">
          <cell r="B924">
            <v>4468</v>
          </cell>
          <cell r="C924" t="str">
            <v>Pedro Orlando Sauceda Nuñez</v>
          </cell>
          <cell r="D924" t="str">
            <v>Auxiliar de Logística</v>
          </cell>
          <cell r="E924">
            <v>42191</v>
          </cell>
          <cell r="F924">
            <v>8646.89</v>
          </cell>
          <cell r="G924" t="str">
            <v>INVENTARIOS MIRAFLORES</v>
          </cell>
          <cell r="H924" t="str">
            <v>Melvin Eliodoro Hernandez</v>
          </cell>
        </row>
        <row r="924">
          <cell r="J924">
            <v>34136</v>
          </cell>
          <cell r="K924" t="str">
            <v>TEGUCIGALPA MIRAFLORES-SEMANAL</v>
          </cell>
          <cell r="L924" t="str">
            <v>M</v>
          </cell>
          <cell r="M924" t="str">
            <v>Col. Nueva Suyapa , Sector las Torres, Estación 9   Tegucigalpa</v>
          </cell>
          <cell r="N924" t="str">
            <v>0801-1993-15349</v>
          </cell>
          <cell r="O924" t="str">
            <v>9519-0787</v>
          </cell>
        </row>
        <row r="924">
          <cell r="Q924" t="str">
            <v>300-02-11</v>
          </cell>
          <cell r="R924">
            <v>3701</v>
          </cell>
          <cell r="S924">
            <v>6</v>
          </cell>
        </row>
        <row r="925">
          <cell r="B925">
            <v>4469</v>
          </cell>
          <cell r="C925" t="str">
            <v>Daniel Orlando  Gomez De Jesus</v>
          </cell>
          <cell r="D925" t="str">
            <v>Auxiliar de Sala Hogar</v>
          </cell>
          <cell r="E925">
            <v>42198</v>
          </cell>
          <cell r="F925">
            <v>8646.49</v>
          </cell>
          <cell r="G925" t="str">
            <v>HOGAR</v>
          </cell>
          <cell r="H925" t="str">
            <v>Ana Ruth Erazo Urquia</v>
          </cell>
        </row>
        <row r="925">
          <cell r="J925">
            <v>34058</v>
          </cell>
          <cell r="K925" t="str">
            <v>SAN PEDRO SULA-SEMANAL SAN FERNANDO</v>
          </cell>
          <cell r="L925" t="str">
            <v>M</v>
          </cell>
          <cell r="M925" t="str">
            <v>Col. Cosmul, Sector Ocotillo, Casa #4, Bloque 28   San Pedro Sula, S.E.</v>
          </cell>
          <cell r="N925" t="str">
            <v>0501-1993-03904</v>
          </cell>
          <cell r="O925" t="str">
            <v>3323-2967</v>
          </cell>
        </row>
        <row r="925">
          <cell r="Q925" t="str">
            <v>200-01-10</v>
          </cell>
          <cell r="R925">
            <v>3702</v>
          </cell>
          <cell r="S925">
            <v>3</v>
          </cell>
        </row>
        <row r="926">
          <cell r="B926">
            <v>4470</v>
          </cell>
          <cell r="C926" t="str">
            <v>Alexis Hernandez Perdomo</v>
          </cell>
          <cell r="D926" t="str">
            <v>Auxiliar Sala Moda/Deportes</v>
          </cell>
          <cell r="E926">
            <v>42198</v>
          </cell>
          <cell r="F926">
            <v>8646.49</v>
          </cell>
          <cell r="G926" t="str">
            <v>MODA Y DEPORTES</v>
          </cell>
          <cell r="H926" t="str">
            <v>Ingrid Johely Hernandez  Orellana</v>
          </cell>
        </row>
        <row r="926">
          <cell r="J926">
            <v>32973</v>
          </cell>
          <cell r="K926" t="str">
            <v>SAN PEDRO SULA-SEMANAL SAN FERNANDO</v>
          </cell>
          <cell r="L926" t="str">
            <v>M</v>
          </cell>
          <cell r="M926" t="str">
            <v>Col. Valle de Sula #1, 12 y 14 Avenida, 28 Calle, Casa#367   San Pedro Sula, S.E.</v>
          </cell>
          <cell r="N926" t="str">
            <v>0501-1990-04037</v>
          </cell>
          <cell r="O926" t="str">
            <v>9618-4004</v>
          </cell>
        </row>
        <row r="926">
          <cell r="Q926" t="str">
            <v>200-01-12</v>
          </cell>
          <cell r="R926">
            <v>3703</v>
          </cell>
          <cell r="S926">
            <v>4</v>
          </cell>
        </row>
        <row r="927">
          <cell r="B927">
            <v>4473</v>
          </cell>
          <cell r="C927" t="str">
            <v>Marvin Saul Vasquez Sanchez</v>
          </cell>
          <cell r="D927" t="str">
            <v>Vendedor Foraneo</v>
          </cell>
          <cell r="E927">
            <v>42198</v>
          </cell>
          <cell r="F927">
            <v>583.45</v>
          </cell>
          <cell r="G927" t="str">
            <v>VENTAS MAYOREO FORANEO</v>
          </cell>
          <cell r="H927" t="str">
            <v>Oscar Orlando Bonilla Osorto</v>
          </cell>
        </row>
        <row r="927">
          <cell r="J927">
            <v>30620</v>
          </cell>
          <cell r="K927" t="str">
            <v>TEGUCIGALPA MIRAFLORES-COMISIONES SEMANAL</v>
          </cell>
          <cell r="L927" t="str">
            <v>M</v>
          </cell>
          <cell r="M927" t="str">
            <v>Col Cerro Grande, Zona 4, dos cuadras adelante del campo   Tegucigalpa</v>
          </cell>
          <cell r="N927" t="str">
            <v>0801-1983-13854</v>
          </cell>
          <cell r="O927" t="str">
            <v>9549-7294</v>
          </cell>
        </row>
        <row r="927">
          <cell r="Q927" t="str">
            <v>200-02-05</v>
          </cell>
          <cell r="R927">
            <v>3706</v>
          </cell>
          <cell r="S927">
            <v>10</v>
          </cell>
        </row>
        <row r="928">
          <cell r="B928">
            <v>4477</v>
          </cell>
          <cell r="C928" t="str">
            <v>Hory Naid Caceres  Canelas</v>
          </cell>
          <cell r="D928" t="str">
            <v>Empacador</v>
          </cell>
          <cell r="E928">
            <v>42201</v>
          </cell>
          <cell r="F928">
            <v>8646.49</v>
          </cell>
          <cell r="G928" t="str">
            <v>PUNTOS DE VENTA</v>
          </cell>
          <cell r="H928" t="str">
            <v>Victor Otoniel Rivera  Lopez</v>
          </cell>
        </row>
        <row r="928">
          <cell r="J928">
            <v>35265</v>
          </cell>
          <cell r="K928" t="str">
            <v>CEIBA-SEMANAL</v>
          </cell>
          <cell r="L928" t="str">
            <v>M</v>
          </cell>
          <cell r="M928" t="str">
            <v>Col. Palmira, Carretera de Ceiba a Tela fte a Leyde   La Ceiba</v>
          </cell>
          <cell r="N928" t="str">
            <v>0101-1996-03065</v>
          </cell>
          <cell r="O928" t="str">
            <v>9711-9244</v>
          </cell>
        </row>
        <row r="928">
          <cell r="Q928" t="str">
            <v>200-06-13</v>
          </cell>
          <cell r="R928">
            <v>3707</v>
          </cell>
          <cell r="S928">
            <v>7</v>
          </cell>
        </row>
        <row r="929">
          <cell r="B929">
            <v>4478</v>
          </cell>
          <cell r="C929" t="str">
            <v>Giuliana  Faraj Pumpo</v>
          </cell>
        </row>
        <row r="929">
          <cell r="E929">
            <v>42207</v>
          </cell>
        </row>
        <row r="929">
          <cell r="J929">
            <v>1</v>
          </cell>
          <cell r="K929" t="str">
            <v>CONSULTORES EXTERNOS</v>
          </cell>
        </row>
        <row r="929">
          <cell r="O929" t="str">
            <v>33908302</v>
          </cell>
        </row>
        <row r="929">
          <cell r="R929">
            <v>3733</v>
          </cell>
          <cell r="S929">
            <v>1</v>
          </cell>
        </row>
        <row r="930">
          <cell r="B930">
            <v>4479</v>
          </cell>
          <cell r="C930" t="str">
            <v>Delmer Roberto Paguada Pavon pavon</v>
          </cell>
          <cell r="D930" t="str">
            <v>Vendedor Tienda</v>
          </cell>
          <cell r="E930">
            <v>42207</v>
          </cell>
          <cell r="F930">
            <v>233.45</v>
          </cell>
          <cell r="G930" t="str">
            <v>HOGAR</v>
          </cell>
        </row>
        <row r="930">
          <cell r="J930">
            <v>31408</v>
          </cell>
          <cell r="K930" t="str">
            <v>TEGUCIGALPA MIRAFLORES-COMISIONES SEMANAL</v>
          </cell>
          <cell r="L930" t="str">
            <v>M</v>
          </cell>
          <cell r="M930" t="str">
            <v>Col. Kennedy, Bloq 45, Casa 3504   Tegucigalpa</v>
          </cell>
          <cell r="N930" t="str">
            <v>0801-1986-00208</v>
          </cell>
          <cell r="O930" t="str">
            <v>9772-6951</v>
          </cell>
        </row>
        <row r="930">
          <cell r="Q930" t="str">
            <v>200-02-10</v>
          </cell>
          <cell r="R930">
            <v>3734</v>
          </cell>
          <cell r="S930">
            <v>12</v>
          </cell>
        </row>
        <row r="931">
          <cell r="B931">
            <v>4480</v>
          </cell>
          <cell r="C931" t="str">
            <v>Henry Douglas Acosta Hernandez Hernandez</v>
          </cell>
          <cell r="D931" t="str">
            <v>Vendedor Tienda</v>
          </cell>
          <cell r="E931">
            <v>42207</v>
          </cell>
          <cell r="F931">
            <v>233.45</v>
          </cell>
          <cell r="G931" t="str">
            <v>HOGAR</v>
          </cell>
        </row>
        <row r="931">
          <cell r="J931">
            <v>32812</v>
          </cell>
          <cell r="K931" t="str">
            <v>TEGUCIGALPA MIRAFLORES-COMISIONES SEMANAL</v>
          </cell>
          <cell r="L931" t="str">
            <v>M</v>
          </cell>
          <cell r="M931" t="str">
            <v>Aldea La Cañada   Tegucigalpa</v>
          </cell>
          <cell r="N931" t="str">
            <v>0801-1989-24067</v>
          </cell>
          <cell r="O931" t="str">
            <v>8894-8030</v>
          </cell>
        </row>
        <row r="931">
          <cell r="Q931" t="str">
            <v>200-02-10</v>
          </cell>
          <cell r="R931">
            <v>3735</v>
          </cell>
          <cell r="S931">
            <v>10</v>
          </cell>
        </row>
        <row r="932">
          <cell r="B932">
            <v>4481</v>
          </cell>
          <cell r="C932" t="str">
            <v>Franklin Javier Moran  Borjas</v>
          </cell>
          <cell r="D932" t="str">
            <v>Vendedor Junior Moda/Deportes</v>
          </cell>
          <cell r="E932">
            <v>42207</v>
          </cell>
          <cell r="F932">
            <v>233.45</v>
          </cell>
          <cell r="G932" t="str">
            <v>MODA Y DEPORTES</v>
          </cell>
          <cell r="H932" t="str">
            <v>Ingrid Lorena Carranza  Oliva</v>
          </cell>
        </row>
        <row r="932">
          <cell r="J932">
            <v>35158</v>
          </cell>
          <cell r="K932" t="str">
            <v>TEGUCIGALPA METROMALL-COMISIONES SEMANAL</v>
          </cell>
          <cell r="L932" t="str">
            <v>M</v>
          </cell>
          <cell r="M932" t="str">
            <v>Col. Flor del Campo # 2, Comayaguela   Tegucigalpa</v>
          </cell>
          <cell r="N932" t="str">
            <v>0611-1996-00371</v>
          </cell>
          <cell r="O932" t="str">
            <v>9974-9687</v>
          </cell>
        </row>
        <row r="932">
          <cell r="Q932" t="str">
            <v>200-03-12</v>
          </cell>
          <cell r="R932">
            <v>3739</v>
          </cell>
          <cell r="S932">
            <v>4</v>
          </cell>
        </row>
        <row r="933">
          <cell r="B933">
            <v>4482</v>
          </cell>
          <cell r="C933" t="str">
            <v>Maria Suyapa Altamirano Chacón Chacon</v>
          </cell>
          <cell r="D933" t="str">
            <v>Vendedor Tienda</v>
          </cell>
          <cell r="E933">
            <v>42207</v>
          </cell>
          <cell r="F933">
            <v>233.45</v>
          </cell>
          <cell r="G933" t="str">
            <v>MODA Y DEPORTES</v>
          </cell>
          <cell r="H933" t="str">
            <v>Fernando  Josue  Godoy  Lezama</v>
          </cell>
        </row>
        <row r="933">
          <cell r="J933">
            <v>32094</v>
          </cell>
          <cell r="K933" t="str">
            <v>TEGUCIGALPA MIRAFLORES-COMISIONES SEMANAL</v>
          </cell>
          <cell r="L933" t="str">
            <v>F</v>
          </cell>
          <cell r="M933" t="str">
            <v>Res. Maya, B. 3, Casa 504   Tegucigalpa</v>
          </cell>
          <cell r="N933" t="str">
            <v>0501-1987-12637</v>
          </cell>
          <cell r="O933" t="str">
            <v>3394-0882</v>
          </cell>
        </row>
        <row r="933">
          <cell r="Q933" t="str">
            <v>200-02-12</v>
          </cell>
          <cell r="R933">
            <v>3743</v>
          </cell>
          <cell r="S933">
            <v>11</v>
          </cell>
        </row>
        <row r="934">
          <cell r="B934">
            <v>4483</v>
          </cell>
          <cell r="C934" t="str">
            <v>Kevin Felipe Velásquez Vargas Vargas</v>
          </cell>
          <cell r="D934" t="str">
            <v>Vendedor Tienda</v>
          </cell>
          <cell r="E934">
            <v>42207</v>
          </cell>
          <cell r="F934">
            <v>233.45</v>
          </cell>
          <cell r="G934" t="str">
            <v>HOGAR</v>
          </cell>
        </row>
        <row r="934">
          <cell r="J934">
            <v>30991</v>
          </cell>
          <cell r="K934" t="str">
            <v>TEGUCIGALPA MIRAFLORES-COMISIONES SEMANAL</v>
          </cell>
          <cell r="L934" t="str">
            <v>M</v>
          </cell>
          <cell r="M934" t="str">
            <v>Col Oscar Castro Tejada, Blq U, Casa 26, por pulperia Esmera   Tegucigalpa</v>
          </cell>
          <cell r="N934" t="str">
            <v>0801-1985-09400</v>
          </cell>
          <cell r="O934" t="str">
            <v>9766-4849</v>
          </cell>
        </row>
        <row r="934">
          <cell r="Q934" t="str">
            <v>200-02-10</v>
          </cell>
          <cell r="R934">
            <v>3745</v>
          </cell>
          <cell r="S934">
            <v>11</v>
          </cell>
        </row>
        <row r="935">
          <cell r="B935">
            <v>4484</v>
          </cell>
          <cell r="C935" t="str">
            <v>Percy Otoniel Garcia Ayala</v>
          </cell>
          <cell r="D935" t="str">
            <v>Jefe de Higiene y Seguridad</v>
          </cell>
          <cell r="E935">
            <v>42208</v>
          </cell>
          <cell r="F935">
            <v>25000</v>
          </cell>
          <cell r="G935" t="str">
            <v>HIGIENE Y SEGURIDAD</v>
          </cell>
          <cell r="H935" t="str">
            <v>Aldo  Hugo  Aguero  Castillo</v>
          </cell>
        </row>
        <row r="935">
          <cell r="J935">
            <v>29200</v>
          </cell>
          <cell r="K935" t="str">
            <v>SAN PEDRO SULA-ADMINISTRACION</v>
          </cell>
          <cell r="L935" t="str">
            <v>M</v>
          </cell>
          <cell r="M935" t="str">
            <v>Col.Montefresco, 27 Calle, 8 y 9 Calle   San Pedro Sula, S.E.</v>
          </cell>
          <cell r="N935" t="str">
            <v>0501-1979-11020</v>
          </cell>
          <cell r="O935" t="str">
            <v>3252-9610</v>
          </cell>
        </row>
        <row r="935">
          <cell r="Q935" t="str">
            <v>300-05-26</v>
          </cell>
          <cell r="R935">
            <v>3746</v>
          </cell>
          <cell r="S935">
            <v>12</v>
          </cell>
        </row>
        <row r="936">
          <cell r="B936">
            <v>4487</v>
          </cell>
          <cell r="C936" t="str">
            <v>Suany Lizbeth Rivera Castro</v>
          </cell>
          <cell r="D936" t="str">
            <v>Key Account Manager</v>
          </cell>
          <cell r="E936">
            <v>42213</v>
          </cell>
          <cell r="F936">
            <v>20000</v>
          </cell>
          <cell r="G936" t="str">
            <v>VENTAS MAYOREO</v>
          </cell>
          <cell r="H936" t="str">
            <v>Oscar Orlando Bonilla Osorto</v>
          </cell>
        </row>
        <row r="936">
          <cell r="J936">
            <v>31601</v>
          </cell>
          <cell r="K936" t="str">
            <v>TEGUCIGALPA MIRAFLORES -ADMINISTRACION</v>
          </cell>
          <cell r="L936" t="str">
            <v>F</v>
          </cell>
          <cell r="M936" t="str">
            <v>Col. Las Colinas, Blq O, Casa 2310   Tegucigalpa</v>
          </cell>
          <cell r="N936" t="str">
            <v>0801-1986-11644</v>
          </cell>
          <cell r="O936" t="str">
            <v>8877-2892</v>
          </cell>
        </row>
        <row r="936">
          <cell r="Q936" t="str">
            <v>200-02-04</v>
          </cell>
          <cell r="R936">
            <v>3749</v>
          </cell>
          <cell r="S936">
            <v>7</v>
          </cell>
        </row>
        <row r="937">
          <cell r="B937">
            <v>4488</v>
          </cell>
          <cell r="C937" t="str">
            <v>Feisel  Estiv  Orellana  Lopez</v>
          </cell>
          <cell r="D937" t="str">
            <v>Surtidor</v>
          </cell>
          <cell r="E937">
            <v>42230</v>
          </cell>
          <cell r="F937">
            <v>8646.49</v>
          </cell>
          <cell r="G937" t="str">
            <v>SUMINISTROS</v>
          </cell>
          <cell r="H937" t="str">
            <v>Carlos Arturo Gutierrez Cuvas</v>
          </cell>
        </row>
        <row r="937">
          <cell r="J937">
            <v>34034</v>
          </cell>
          <cell r="K937" t="str">
            <v>SAN PEDRO SULA-SEMANAL SAN FERNANDO</v>
          </cell>
          <cell r="L937" t="str">
            <v>M</v>
          </cell>
          <cell r="M937" t="str">
            <v>Col. Luisiana, 33 calle, pasaje 8 a la par de la CD del R.E 33 33 </v>
          </cell>
          <cell r="N937" t="str">
            <v>0501-1993-03428</v>
          </cell>
          <cell r="O937" t="str">
            <v>8943-4234</v>
          </cell>
        </row>
        <row r="937">
          <cell r="Q937" t="str">
            <v>300-01-13</v>
          </cell>
          <cell r="R937">
            <v>3754</v>
          </cell>
          <cell r="S937">
            <v>3</v>
          </cell>
        </row>
        <row r="938">
          <cell r="B938">
            <v>4489</v>
          </cell>
          <cell r="C938" t="str">
            <v>Carlos  Edgardo Mencias Membreño</v>
          </cell>
          <cell r="D938" t="str">
            <v>Jefe de Formación</v>
          </cell>
          <cell r="E938">
            <v>42233</v>
          </cell>
          <cell r="F938">
            <v>17000</v>
          </cell>
          <cell r="G938" t="str">
            <v>TIENDA SUPERSTORE SPS</v>
          </cell>
          <cell r="H938" t="str">
            <v>Luis Alejandro Caballero  Molina</v>
          </cell>
        </row>
        <row r="938">
          <cell r="J938">
            <v>33560</v>
          </cell>
          <cell r="K938" t="str">
            <v>SAN PEDRO SULA-ADMINISTRACION</v>
          </cell>
          <cell r="L938" t="str">
            <v>M</v>
          </cell>
          <cell r="M938" t="str">
            <v>Res. Toledo, Bloque 15, Casa 3, Calle Principal   San Pedro Sula, S.E.</v>
          </cell>
          <cell r="N938" t="str">
            <v>0501-1991-11395</v>
          </cell>
          <cell r="O938" t="str">
            <v>9748-7436</v>
          </cell>
        </row>
        <row r="938">
          <cell r="Q938" t="str">
            <v>200-01-09</v>
          </cell>
          <cell r="R938">
            <v>3755</v>
          </cell>
          <cell r="S938">
            <v>11</v>
          </cell>
        </row>
        <row r="939">
          <cell r="B939">
            <v>4490</v>
          </cell>
          <cell r="C939" t="str">
            <v>Melissa Lilibeth Bueso Valeriano</v>
          </cell>
          <cell r="D939" t="str">
            <v>Jefe de Formación</v>
          </cell>
          <cell r="E939">
            <v>42235</v>
          </cell>
          <cell r="F939">
            <v>17000</v>
          </cell>
          <cell r="G939" t="str">
            <v>TIENDA SUPERSTORE MIRAFLORES</v>
          </cell>
          <cell r="H939" t="str">
            <v>Luis Alejandro Caballero  Molina</v>
          </cell>
        </row>
        <row r="939">
          <cell r="J939">
            <v>30732</v>
          </cell>
          <cell r="K939" t="str">
            <v>TEGUCIGALPA MIRAFLORES -ADMINISTRACION</v>
          </cell>
          <cell r="L939" t="str">
            <v>F</v>
          </cell>
          <cell r="M939" t="str">
            <v>Col Lomas de Toncontin, Bloque 2, casa 14   Tegucigalpa</v>
          </cell>
          <cell r="N939" t="str">
            <v>0801-1984-11253</v>
          </cell>
          <cell r="O939" t="str">
            <v>9927-1585</v>
          </cell>
        </row>
        <row r="939">
          <cell r="Q939" t="str">
            <v>200-02-09</v>
          </cell>
          <cell r="R939">
            <v>3757</v>
          </cell>
          <cell r="S939">
            <v>2</v>
          </cell>
        </row>
        <row r="940">
          <cell r="B940">
            <v>4491</v>
          </cell>
          <cell r="C940" t="str">
            <v>Efrain Antonio Canales Gomez</v>
          </cell>
          <cell r="D940" t="str">
            <v>Supervisor Regional Canal Mayoreo</v>
          </cell>
          <cell r="E940">
            <v>42235</v>
          </cell>
          <cell r="F940">
            <v>23000</v>
          </cell>
          <cell r="G940" t="str">
            <v>VENTAS MAYOREO</v>
          </cell>
          <cell r="H940" t="str">
            <v>Antonio Eduardo Palacio  Abraham</v>
          </cell>
        </row>
        <row r="940">
          <cell r="J940">
            <v>31068</v>
          </cell>
          <cell r="K940" t="str">
            <v>SAN PEDRO SULA-ADMINISTRACION</v>
          </cell>
          <cell r="L940" t="str">
            <v>M</v>
          </cell>
          <cell r="M940" t="str">
            <v>Col. Pastor Zelaya, 17 Calle, 18 Ave, Casa#1759   San Pedro Sula, S.O.</v>
          </cell>
          <cell r="N940" t="str">
            <v>0501-1985-01424</v>
          </cell>
          <cell r="O940" t="str">
            <v>9548-6038</v>
          </cell>
        </row>
        <row r="940">
          <cell r="Q940" t="str">
            <v>200-01-04</v>
          </cell>
          <cell r="R940">
            <v>3758</v>
          </cell>
          <cell r="S940">
            <v>1</v>
          </cell>
        </row>
        <row r="941">
          <cell r="B941">
            <v>4492</v>
          </cell>
          <cell r="C941" t="str">
            <v>Adan  Alberto Rodriguez Bados</v>
          </cell>
          <cell r="D941" t="str">
            <v>Auxiliar de Logística</v>
          </cell>
          <cell r="E941">
            <v>42240</v>
          </cell>
          <cell r="F941">
            <v>8646.49</v>
          </cell>
          <cell r="G941" t="str">
            <v>INVENTARIOS</v>
          </cell>
          <cell r="H941" t="str">
            <v>Carlos Arturo Gutierrez Cuvas</v>
          </cell>
        </row>
        <row r="941">
          <cell r="J941">
            <v>31369</v>
          </cell>
          <cell r="K941" t="str">
            <v>SAN PEDRO SULA-SEMANAL SAN FERNANDO</v>
          </cell>
          <cell r="L941" t="str">
            <v>M</v>
          </cell>
          <cell r="M941" t="str">
            <v>Col. Jerusalem, Calle Principal, Pasaje #10   </v>
          </cell>
          <cell r="N941" t="str">
            <v>1601-1985-01053</v>
          </cell>
          <cell r="O941" t="str">
            <v>9581-0286</v>
          </cell>
        </row>
        <row r="941">
          <cell r="Q941" t="str">
            <v>300-01-11</v>
          </cell>
          <cell r="R941">
            <v>3761</v>
          </cell>
          <cell r="S941">
            <v>11</v>
          </cell>
        </row>
        <row r="942">
          <cell r="B942">
            <v>4493</v>
          </cell>
          <cell r="C942" t="str">
            <v>Andrea  Maria Nicolly Ortega  Recinos</v>
          </cell>
          <cell r="D942" t="str">
            <v>Coordinador Temporal de Recursos Humanos</v>
          </cell>
          <cell r="E942">
            <v>42242</v>
          </cell>
          <cell r="F942">
            <v>10000</v>
          </cell>
          <cell r="G942" t="str">
            <v>RECURSOS HUMANOS</v>
          </cell>
          <cell r="H942" t="str">
            <v>Tania Johana Hernandez  Chinchilla</v>
          </cell>
        </row>
        <row r="942">
          <cell r="J942">
            <v>34374</v>
          </cell>
          <cell r="K942" t="str">
            <v>SAN PEDRO SULA-ADMINISTRACION</v>
          </cell>
          <cell r="L942" t="str">
            <v>F</v>
          </cell>
          <cell r="M942" t="str">
            <v>Col. Santa Monica,  Bloque #13, Casa#22   San Pedro Sula, N.O.</v>
          </cell>
          <cell r="N942" t="str">
            <v>0501-1994-02365</v>
          </cell>
          <cell r="O942" t="str">
            <v>9503-3212</v>
          </cell>
        </row>
        <row r="942">
          <cell r="Q942" t="str">
            <v>300-01-05</v>
          </cell>
          <cell r="R942">
            <v>3763</v>
          </cell>
          <cell r="S942">
            <v>2</v>
          </cell>
        </row>
        <row r="943">
          <cell r="B943">
            <v>4494</v>
          </cell>
          <cell r="C943" t="str">
            <v>Nory Aracely Zelaya  Sanchez</v>
          </cell>
          <cell r="D943" t="str">
            <v>Impulsadora Temporal</v>
          </cell>
          <cell r="E943">
            <v>42248</v>
          </cell>
        </row>
        <row r="943">
          <cell r="G943" t="str">
            <v>VENTAS MAYOREO</v>
          </cell>
          <cell r="H943" t="str">
            <v>Ivonne Yaneth Irias  Ochoa</v>
          </cell>
        </row>
        <row r="943">
          <cell r="J943">
            <v>33898</v>
          </cell>
          <cell r="K943" t="str">
            <v>TEGUCIGALPA MIRAFLORES -ADMINISTRACION</v>
          </cell>
          <cell r="L943" t="str">
            <v>F</v>
          </cell>
          <cell r="M943" t="str">
            <v>Col Villa Nueva Sector 4 casa 3 lote 8   Tegucigalpa</v>
          </cell>
          <cell r="N943" t="str">
            <v>0711-1992-00174</v>
          </cell>
          <cell r="O943" t="str">
            <v>8855-0079</v>
          </cell>
        </row>
        <row r="943">
          <cell r="Q943" t="str">
            <v>200-02-04</v>
          </cell>
          <cell r="R943">
            <v>3764</v>
          </cell>
          <cell r="S943">
            <v>10</v>
          </cell>
        </row>
        <row r="944">
          <cell r="B944">
            <v>4495</v>
          </cell>
          <cell r="C944" t="str">
            <v>Jennifer Fabiola Leiva Torres</v>
          </cell>
          <cell r="D944" t="str">
            <v>Impulsadora Temporal</v>
          </cell>
          <cell r="E944">
            <v>42248</v>
          </cell>
        </row>
        <row r="944">
          <cell r="G944" t="str">
            <v>VENTAS MAYOREO</v>
          </cell>
          <cell r="H944" t="str">
            <v>Liliam Olivia Escobar  Navarrete</v>
          </cell>
        </row>
        <row r="944">
          <cell r="J944">
            <v>34908</v>
          </cell>
          <cell r="K944" t="str">
            <v>TEGUCIGALPA MIRAFLORES -ADMINISTRACION</v>
          </cell>
          <cell r="L944" t="str">
            <v>F</v>
          </cell>
          <cell r="M944" t="str">
            <v>Col villa nueva una cuadra atras de banasupro   Tegucigalpa</v>
          </cell>
          <cell r="N944" t="str">
            <v>0801-1995-13786</v>
          </cell>
          <cell r="O944" t="str">
            <v>8929-5110</v>
          </cell>
        </row>
        <row r="944">
          <cell r="Q944" t="str">
            <v>200-02-04</v>
          </cell>
          <cell r="R944">
            <v>3765</v>
          </cell>
          <cell r="S944">
            <v>7</v>
          </cell>
        </row>
        <row r="945">
          <cell r="B945">
            <v>4496</v>
          </cell>
          <cell r="C945" t="str">
            <v>Wendy Carolina Varela Mendez</v>
          </cell>
          <cell r="D945" t="str">
            <v>Cajera</v>
          </cell>
          <cell r="E945">
            <v>42249</v>
          </cell>
          <cell r="F945">
            <v>8646.49</v>
          </cell>
          <cell r="G945" t="str">
            <v>PUNTOS DE VENTA</v>
          </cell>
          <cell r="H945" t="str">
            <v>Karen Nohelia Romero  Aquino</v>
          </cell>
        </row>
        <row r="945">
          <cell r="J945">
            <v>33063</v>
          </cell>
          <cell r="K945" t="str">
            <v>SAN PEDRO SULA-SEMANAL SAN FERNANDO</v>
          </cell>
          <cell r="L945" t="str">
            <v>F</v>
          </cell>
          <cell r="M945" t="str">
            <v>Aldea El Carmen, Calle Principal, enfrente tanque de agua   San Pedro Sula, S.O.</v>
          </cell>
          <cell r="N945" t="str">
            <v>0501-1990-07786</v>
          </cell>
          <cell r="O945" t="str">
            <v>9551-0227</v>
          </cell>
        </row>
        <row r="945">
          <cell r="Q945" t="str">
            <v>200-01-13</v>
          </cell>
          <cell r="R945">
            <v>3768</v>
          </cell>
          <cell r="S945">
            <v>7</v>
          </cell>
        </row>
        <row r="946">
          <cell r="B946">
            <v>4497</v>
          </cell>
          <cell r="C946" t="str">
            <v>Julio  Adalberto Acevedo Castro</v>
          </cell>
          <cell r="D946" t="str">
            <v>Analista de Planeación Demanda</v>
          </cell>
          <cell r="E946">
            <v>42257</v>
          </cell>
          <cell r="F946">
            <v>15000</v>
          </cell>
          <cell r="G946" t="str">
            <v>LOGISTICA CD</v>
          </cell>
          <cell r="H946" t="str">
            <v>Gustavo  Enrique Paz  Guerra</v>
          </cell>
        </row>
        <row r="946">
          <cell r="J946">
            <v>33012</v>
          </cell>
          <cell r="K946" t="str">
            <v>SAN PEDRO SULA-ADMINISTRACION</v>
          </cell>
          <cell r="L946" t="str">
            <v>M</v>
          </cell>
          <cell r="M946" t="str">
            <v>Col. Los Alamos, 1 era Calle, 8 Ave, Casa #334   San Pedro Sula, N.O.</v>
          </cell>
          <cell r="N946" t="str">
            <v>1201-1990-00424</v>
          </cell>
          <cell r="O946" t="str">
            <v>9516-9831</v>
          </cell>
        </row>
        <row r="946">
          <cell r="Q946" t="str">
            <v>300-05-10</v>
          </cell>
          <cell r="R946">
            <v>3769</v>
          </cell>
          <cell r="S946">
            <v>5</v>
          </cell>
        </row>
        <row r="947">
          <cell r="B947">
            <v>4498</v>
          </cell>
          <cell r="C947" t="str">
            <v>Sindy Marily  Alvarado  Banegas</v>
          </cell>
          <cell r="D947" t="str">
            <v>Impulsadora Temporal</v>
          </cell>
          <cell r="E947">
            <v>42256</v>
          </cell>
        </row>
        <row r="947">
          <cell r="G947" t="str">
            <v>VENTAS MAYOREO</v>
          </cell>
          <cell r="H947" t="str">
            <v>Liliam Olivia Escobar  Navarrete</v>
          </cell>
        </row>
        <row r="947">
          <cell r="J947">
            <v>33966</v>
          </cell>
          <cell r="K947" t="str">
            <v>SAN PEDRO SULA-ADMINISTRACION</v>
          </cell>
          <cell r="L947" t="str">
            <v>F</v>
          </cell>
          <cell r="M947" t="str">
            <v>Col. Villeda Morales, 10 y 15 Calle, Pasaje El Molino   San Pedro Sula, S.O.</v>
          </cell>
          <cell r="N947" t="str">
            <v>0210-1993-00127</v>
          </cell>
          <cell r="O947" t="str">
            <v>9948-3366</v>
          </cell>
        </row>
        <row r="947">
          <cell r="Q947" t="str">
            <v>200-02-04</v>
          </cell>
          <cell r="R947">
            <v>3772</v>
          </cell>
          <cell r="S947">
            <v>12</v>
          </cell>
        </row>
        <row r="948">
          <cell r="B948">
            <v>4499</v>
          </cell>
          <cell r="C948" t="str">
            <v>Ilsa  Maribel Peraza  Turcios</v>
          </cell>
          <cell r="D948" t="str">
            <v>Jefe de Division Electro</v>
          </cell>
          <cell r="E948">
            <v>42263</v>
          </cell>
          <cell r="F948">
            <v>17000</v>
          </cell>
          <cell r="G948" t="str">
            <v>ELECTRO</v>
          </cell>
          <cell r="H948" t="str">
            <v>Roberto Ricardo Sammur  Nazal</v>
          </cell>
        </row>
        <row r="948">
          <cell r="J948">
            <v>30132</v>
          </cell>
          <cell r="K948" t="str">
            <v>SAN PEDRO SULA-ADMINISTRACION PEDREGAL</v>
          </cell>
          <cell r="L948" t="str">
            <v>F</v>
          </cell>
          <cell r="M948" t="str">
            <v>Col. Rio Blanco, Calle 1, 4 Avenida, Casa #171   San Pedro Sula, N.O.</v>
          </cell>
          <cell r="N948" t="str">
            <v>0502-1982-01401</v>
          </cell>
          <cell r="O948" t="str">
            <v>9740-5415</v>
          </cell>
        </row>
        <row r="948">
          <cell r="Q948" t="str">
            <v>200-04-11</v>
          </cell>
          <cell r="R948">
            <v>3773</v>
          </cell>
          <cell r="S948">
            <v>6</v>
          </cell>
        </row>
        <row r="949">
          <cell r="B949">
            <v>4500</v>
          </cell>
          <cell r="C949" t="str">
            <v>Eduardo  Enrique Flores  Cerpas</v>
          </cell>
          <cell r="D949" t="str">
            <v>Display</v>
          </cell>
          <cell r="E949">
            <v>42263</v>
          </cell>
        </row>
        <row r="949">
          <cell r="G949" t="str">
            <v>VENTAS MAYOREO</v>
          </cell>
          <cell r="H949" t="str">
            <v>Ivonne Yaneth Irias  Ochoa</v>
          </cell>
        </row>
        <row r="949">
          <cell r="J949">
            <v>33305</v>
          </cell>
          <cell r="K949" t="str">
            <v>TEGUCIGALPA MIRAFLORES -ADMINISTRACION</v>
          </cell>
          <cell r="L949" t="str">
            <v>M</v>
          </cell>
          <cell r="M949" t="str">
            <v>Col. La haya, calle principal casa 10   Tegucigalpa</v>
          </cell>
          <cell r="N949" t="str">
            <v>0801-1993-08565</v>
          </cell>
          <cell r="O949" t="str">
            <v>2223-1134</v>
          </cell>
        </row>
        <row r="949">
          <cell r="Q949" t="str">
            <v>200-02-04</v>
          </cell>
          <cell r="R949">
            <v>3774</v>
          </cell>
          <cell r="S949">
            <v>3</v>
          </cell>
        </row>
        <row r="950">
          <cell r="B950">
            <v>4501</v>
          </cell>
          <cell r="C950" t="str">
            <v>Grecia Nicole  Castillo Diaz</v>
          </cell>
          <cell r="D950" t="str">
            <v>Cajera Temporal</v>
          </cell>
          <cell r="E950">
            <v>42263</v>
          </cell>
          <cell r="F950">
            <v>8646.49</v>
          </cell>
          <cell r="G950" t="str">
            <v>PUNTOS DE VENTA</v>
          </cell>
          <cell r="H950" t="str">
            <v>Karen Nohelia Romero  Aquino</v>
          </cell>
        </row>
        <row r="950">
          <cell r="J950">
            <v>35576</v>
          </cell>
          <cell r="K950" t="str">
            <v>SAN PEDRO SULA-TEMPORAL</v>
          </cell>
          <cell r="L950" t="str">
            <v>F</v>
          </cell>
          <cell r="M950" t="str">
            <v>Col. Pineda, 1 calle, Casa #33   San Pedro Sula, S.O.</v>
          </cell>
          <cell r="N950" t="str">
            <v>0512-1997-01363</v>
          </cell>
          <cell r="O950" t="str">
            <v>9504-1275</v>
          </cell>
        </row>
        <row r="950">
          <cell r="Q950" t="str">
            <v>200-01-13</v>
          </cell>
          <cell r="R950">
            <v>3775</v>
          </cell>
          <cell r="S950">
            <v>5</v>
          </cell>
        </row>
        <row r="951">
          <cell r="B951">
            <v>4502</v>
          </cell>
          <cell r="C951" t="str">
            <v>Indiana Paz  Munguia</v>
          </cell>
          <cell r="D951" t="str">
            <v>Cajera Temporal</v>
          </cell>
          <cell r="E951">
            <v>42263</v>
          </cell>
          <cell r="F951">
            <v>8646.49</v>
          </cell>
          <cell r="G951" t="str">
            <v>PUNTOS DE VENTA</v>
          </cell>
          <cell r="H951" t="str">
            <v>Karen Nohelia Romero  Aquino</v>
          </cell>
        </row>
        <row r="951">
          <cell r="J951">
            <v>32186</v>
          </cell>
          <cell r="K951" t="str">
            <v>SAN PEDRO SULA-TEMPORAL</v>
          </cell>
          <cell r="L951" t="str">
            <v>F</v>
          </cell>
          <cell r="M951" t="str">
            <v>Col. Satelite, Bloque 27, Casa# 15   San Pedro Sula, S.E.</v>
          </cell>
          <cell r="N951" t="str">
            <v>0501-1988-01768</v>
          </cell>
          <cell r="O951" t="str">
            <v>9675-8666</v>
          </cell>
        </row>
        <row r="951">
          <cell r="Q951" t="str">
            <v>200-01-13</v>
          </cell>
          <cell r="R951">
            <v>3776</v>
          </cell>
          <cell r="S951">
            <v>2</v>
          </cell>
        </row>
        <row r="952">
          <cell r="B952">
            <v>4503</v>
          </cell>
          <cell r="C952" t="str">
            <v>German Josue Castejon Cartagena</v>
          </cell>
          <cell r="D952" t="str">
            <v>Auxiliar de Mercadeo Temporal</v>
          </cell>
          <cell r="E952">
            <v>42264</v>
          </cell>
        </row>
        <row r="952">
          <cell r="G952" t="str">
            <v>MERCADEO</v>
          </cell>
        </row>
        <row r="952">
          <cell r="J952">
            <v>33116</v>
          </cell>
          <cell r="K952" t="str">
            <v>TEGUCIGALPA MIRAFLORES -ADMINISTRACION</v>
          </cell>
          <cell r="L952" t="str">
            <v>M</v>
          </cell>
          <cell r="M952" t="str">
            <v>Col. Villa Nueva Sector 2 Casa 19   Tegucigalpa</v>
          </cell>
          <cell r="N952" t="str">
            <v>0801-1990-17974</v>
          </cell>
          <cell r="O952" t="str">
            <v>3280-7226</v>
          </cell>
        </row>
        <row r="952">
          <cell r="Q952" t="str">
            <v>200-02-02</v>
          </cell>
          <cell r="R952">
            <v>3777</v>
          </cell>
          <cell r="S952">
            <v>8</v>
          </cell>
        </row>
        <row r="953">
          <cell r="B953">
            <v>4504</v>
          </cell>
          <cell r="C953" t="str">
            <v>Jasmin  Patricia Perez  Diaz</v>
          </cell>
          <cell r="D953" t="str">
            <v>Auxiliar Sala Moda/Deportes</v>
          </cell>
          <cell r="E953">
            <v>42269</v>
          </cell>
          <cell r="F953">
            <v>8646.49</v>
          </cell>
          <cell r="G953" t="str">
            <v>MODA Y DEPORTES</v>
          </cell>
          <cell r="H953" t="str">
            <v>Ingrid Johely Hernandez  Orellana</v>
          </cell>
        </row>
        <row r="953">
          <cell r="J953">
            <v>34097</v>
          </cell>
          <cell r="K953" t="str">
            <v>SAN PEDRO SULA-SEMANAL SAN FERNANDO</v>
          </cell>
          <cell r="L953" t="str">
            <v>F</v>
          </cell>
          <cell r="M953" t="str">
            <v>Col. Rivera Hernandez, 25 Calle, 25 Avenida, Bloque51 Casa13   San Pedro Sula, S.E.</v>
          </cell>
          <cell r="N953" t="str">
            <v>0501-1993-05345</v>
          </cell>
          <cell r="O953" t="str">
            <v>9542-9089</v>
          </cell>
        </row>
        <row r="953">
          <cell r="Q953" t="str">
            <v>200-01-12</v>
          </cell>
          <cell r="R953">
            <v>3779</v>
          </cell>
          <cell r="S953">
            <v>5</v>
          </cell>
        </row>
        <row r="954">
          <cell r="B954">
            <v>4505</v>
          </cell>
          <cell r="C954" t="str">
            <v>Jose Naun Lemus Oseguera</v>
          </cell>
          <cell r="D954" t="str">
            <v>Empacador Temporal FSM</v>
          </cell>
          <cell r="E954">
            <v>42272</v>
          </cell>
          <cell r="F954">
            <v>12213.6</v>
          </cell>
          <cell r="G954" t="str">
            <v>PUNTOS DE VENTA</v>
          </cell>
          <cell r="H954" t="str">
            <v>Karen Nohelia Romero  Aquino</v>
          </cell>
        </row>
        <row r="954">
          <cell r="J954">
            <v>34714</v>
          </cell>
          <cell r="K954" t="str">
            <v>SAN PEDRO SULA-TEMPORAL</v>
          </cell>
          <cell r="L954" t="str">
            <v>M</v>
          </cell>
          <cell r="M954" t="str">
            <v>Col. Nuevo Paraiso, 27 Calle, Pasaje 2, Casa#4   San Pedro Sula, S.O.</v>
          </cell>
          <cell r="N954" t="str">
            <v>0310-1995-00238</v>
          </cell>
          <cell r="O954" t="str">
            <v>9994-7526</v>
          </cell>
        </row>
        <row r="954">
          <cell r="Q954" t="str">
            <v>200-01-13</v>
          </cell>
          <cell r="R954">
            <v>3781</v>
          </cell>
          <cell r="S954">
            <v>1</v>
          </cell>
        </row>
        <row r="955">
          <cell r="B955">
            <v>4507</v>
          </cell>
          <cell r="C955" t="str">
            <v>Luisa  Margarita Villatoro Amador</v>
          </cell>
          <cell r="D955" t="str">
            <v>Vendedor Foraneo</v>
          </cell>
          <cell r="E955">
            <v>42278</v>
          </cell>
        </row>
        <row r="955">
          <cell r="G955" t="str">
            <v>VENTAS MAYOREO FORANEO</v>
          </cell>
          <cell r="H955" t="str">
            <v>Efrain Antonio Canales Gomez</v>
          </cell>
        </row>
        <row r="955">
          <cell r="J955">
            <v>23549</v>
          </cell>
        </row>
        <row r="955">
          <cell r="L955" t="str">
            <v>F</v>
          </cell>
          <cell r="M955" t="str">
            <v>Col. Buenos Aires, Sector Planeta, Apt 7   San Pedro Sula, S.O.</v>
          </cell>
          <cell r="N955" t="str">
            <v>1804-1964-01090</v>
          </cell>
          <cell r="O955" t="str">
            <v>3390-2945</v>
          </cell>
        </row>
        <row r="955">
          <cell r="Q955" t="str">
            <v>200-01-05</v>
          </cell>
          <cell r="R955">
            <v>3782</v>
          </cell>
          <cell r="S955">
            <v>6</v>
          </cell>
        </row>
        <row r="956">
          <cell r="B956">
            <v>4508</v>
          </cell>
          <cell r="C956" t="str">
            <v>Walther  Stevens  Mejia Franco</v>
          </cell>
          <cell r="D956" t="str">
            <v>Motorista de Patrulla</v>
          </cell>
          <cell r="E956">
            <v>42279</v>
          </cell>
        </row>
        <row r="956">
          <cell r="G956" t="str">
            <v>SEGURIDAD MIRAFLORES</v>
          </cell>
          <cell r="H956" t="str">
            <v>Celan Rodriguez  Sanchez</v>
          </cell>
        </row>
        <row r="956">
          <cell r="J956">
            <v>29486</v>
          </cell>
          <cell r="K956">
            <v>0</v>
          </cell>
          <cell r="L956" t="str">
            <v>M</v>
          </cell>
          <cell r="M956" t="str">
            <v>Col. Panting, Sector Chamelecon, 6 y 7 Avenida, Casa#36   San Pedro Sula, S.O.</v>
          </cell>
          <cell r="N956" t="str">
            <v>0501-1980-08815</v>
          </cell>
          <cell r="O956" t="str">
            <v>9902-4250</v>
          </cell>
        </row>
        <row r="956">
          <cell r="Q956" t="str">
            <v>100-02-01</v>
          </cell>
          <cell r="R956">
            <v>0</v>
          </cell>
          <cell r="S956">
            <v>9</v>
          </cell>
        </row>
        <row r="957">
          <cell r="B957">
            <v>4509</v>
          </cell>
          <cell r="C957" t="str">
            <v>Delesmy Bessey Garcia  Alvarado</v>
          </cell>
          <cell r="D957" t="str">
            <v>Impulsadora Temporal</v>
          </cell>
          <cell r="E957">
            <v>42282</v>
          </cell>
          <cell r="F957">
            <v>0</v>
          </cell>
          <cell r="G957" t="str">
            <v>VENTAS MAYOREO</v>
          </cell>
          <cell r="H957" t="str">
            <v>Ivonne Yaneth Irias  Ochoa</v>
          </cell>
        </row>
        <row r="957">
          <cell r="J957">
            <v>34491</v>
          </cell>
          <cell r="K957">
            <v>0</v>
          </cell>
          <cell r="L957" t="str">
            <v>F</v>
          </cell>
          <cell r="M957" t="str">
            <v>Col Fuerzas Unidas Principal Principal Tegucigalpa</v>
          </cell>
          <cell r="N957" t="str">
            <v>0801-1994-13746</v>
          </cell>
          <cell r="O957" t="str">
            <v>3201-3216</v>
          </cell>
        </row>
        <row r="957">
          <cell r="Q957" t="str">
            <v>200-02-04</v>
          </cell>
          <cell r="R957">
            <v>0</v>
          </cell>
          <cell r="S957">
            <v>6</v>
          </cell>
        </row>
        <row r="958">
          <cell r="B958">
            <v>4510</v>
          </cell>
          <cell r="C958" t="str">
            <v>Hector David Moya  Castellon</v>
          </cell>
          <cell r="D958" t="str">
            <v>Auxiliar de Inventarios Perpetuos</v>
          </cell>
          <cell r="E958">
            <v>42282</v>
          </cell>
          <cell r="F958">
            <v>0</v>
          </cell>
          <cell r="G958" t="str">
            <v>INVENTARIOS PERPETUOS</v>
          </cell>
          <cell r="H958" t="str">
            <v>Javier Enrique Euceda  Torres</v>
          </cell>
        </row>
        <row r="958">
          <cell r="J958">
            <v>31265</v>
          </cell>
          <cell r="K958">
            <v>0</v>
          </cell>
          <cell r="L958" t="str">
            <v>M</v>
          </cell>
          <cell r="M958" t="str">
            <v>Col. San Jose de Sula, 7 y 8 Calle, 9 ave casa #9   San Pedro Sula, S.O.</v>
          </cell>
          <cell r="N958" t="str">
            <v>0501-1985-10949</v>
          </cell>
          <cell r="O958" t="str">
            <v>9719-2031</v>
          </cell>
        </row>
        <row r="958">
          <cell r="Q958" t="str">
            <v>200-01-15</v>
          </cell>
          <cell r="R958">
            <v>0</v>
          </cell>
          <cell r="S958">
            <v>8</v>
          </cell>
        </row>
        <row r="959">
          <cell r="S959" t="e">
            <v>#VALUE!</v>
          </cell>
        </row>
        <row r="960">
          <cell r="B960">
            <v>0</v>
          </cell>
          <cell r="C960">
            <v>0</v>
          </cell>
          <cell r="D960">
            <v>0</v>
          </cell>
        </row>
        <row r="960">
          <cell r="H960">
            <v>0</v>
          </cell>
        </row>
        <row r="960">
          <cell r="S960" t="e">
            <v>#VALUE!</v>
          </cell>
        </row>
        <row r="961">
          <cell r="B961">
            <v>0</v>
          </cell>
          <cell r="C961">
            <v>0</v>
          </cell>
          <cell r="D961">
            <v>0</v>
          </cell>
        </row>
        <row r="961">
          <cell r="F961">
            <v>0</v>
          </cell>
        </row>
        <row r="961">
          <cell r="H961">
            <v>0</v>
          </cell>
        </row>
        <row r="961">
          <cell r="S961" t="e">
            <v>#VALUE!</v>
          </cell>
        </row>
        <row r="962">
          <cell r="H962">
            <v>0</v>
          </cell>
        </row>
        <row r="962">
          <cell r="S962" t="e">
            <v>#VALUE!</v>
          </cell>
        </row>
        <row r="963">
          <cell r="S963" t="e">
            <v>#VALUE!</v>
          </cell>
        </row>
        <row r="964">
          <cell r="S964" t="e">
            <v>#VALUE!</v>
          </cell>
        </row>
        <row r="965">
          <cell r="G965" t="str">
            <v>RECEPCION CD A</v>
          </cell>
          <cell r="H965" t="str">
            <v>300-05-25</v>
          </cell>
        </row>
        <row r="965">
          <cell r="S965" t="e">
            <v>#VALUE!</v>
          </cell>
        </row>
        <row r="966">
          <cell r="G966" t="str">
            <v>TRANSPORTE CD</v>
          </cell>
          <cell r="H966" t="str">
            <v>300-05-22</v>
          </cell>
        </row>
        <row r="966">
          <cell r="S966" t="e">
            <v>#VALUE!</v>
          </cell>
        </row>
        <row r="967">
          <cell r="S967" t="e">
            <v>#VALUE!</v>
          </cell>
        </row>
        <row r="968">
          <cell r="S968" t="e">
            <v>#VALUE!</v>
          </cell>
        </row>
        <row r="969">
          <cell r="S969" t="e">
            <v>#VALUE!</v>
          </cell>
        </row>
        <row r="970">
          <cell r="S970" t="e">
            <v>#VALUE!</v>
          </cell>
        </row>
        <row r="971">
          <cell r="S971" t="e">
            <v>#VALUE!</v>
          </cell>
        </row>
        <row r="972">
          <cell r="G972" t="str">
            <v>INVENTARIO CD C</v>
          </cell>
          <cell r="H972" t="str">
            <v>300-05-18</v>
          </cell>
        </row>
        <row r="972">
          <cell r="S972" t="e">
            <v>#VALUE!</v>
          </cell>
        </row>
        <row r="973">
          <cell r="G973" t="str">
            <v>RECEPCION CD A</v>
          </cell>
          <cell r="H973" t="str">
            <v>300-05-25</v>
          </cell>
        </row>
        <row r="973">
          <cell r="S973" t="e">
            <v>#VALUE!</v>
          </cell>
        </row>
        <row r="974">
          <cell r="G974" t="str">
            <v>RECEPCION CD B</v>
          </cell>
          <cell r="H974" t="str">
            <v>300-05-27</v>
          </cell>
        </row>
        <row r="974">
          <cell r="S974" t="e">
            <v>#VALUE!</v>
          </cell>
        </row>
        <row r="975">
          <cell r="G975" t="str">
            <v>RECEPCION CD C</v>
          </cell>
          <cell r="H975" t="str">
            <v>300-05-28</v>
          </cell>
        </row>
        <row r="975">
          <cell r="S975" t="e">
            <v>#VALUE!</v>
          </cell>
        </row>
        <row r="976">
          <cell r="H976">
            <v>0</v>
          </cell>
        </row>
        <row r="976">
          <cell r="S976" t="e">
            <v>#VALUE!</v>
          </cell>
        </row>
        <row r="977">
          <cell r="H977">
            <v>0</v>
          </cell>
        </row>
        <row r="977">
          <cell r="S977" t="e">
            <v>#VALUE!</v>
          </cell>
        </row>
        <row r="978">
          <cell r="H978">
            <v>0</v>
          </cell>
        </row>
        <row r="978">
          <cell r="S978" t="e">
            <v>#VALUE!</v>
          </cell>
        </row>
        <row r="979">
          <cell r="S979" t="e">
            <v>#VALUE!</v>
          </cell>
        </row>
        <row r="980">
          <cell r="H980" t="str">
            <v>Francisco Nahum Cartagena  Reyes</v>
          </cell>
        </row>
        <row r="980">
          <cell r="S980" t="e">
            <v>#VALUE!</v>
          </cell>
        </row>
        <row r="981">
          <cell r="H981" t="str">
            <v>Jose Alexis Izaguirre  Lopez</v>
          </cell>
        </row>
        <row r="981">
          <cell r="S981" t="e">
            <v>#VALUE!</v>
          </cell>
        </row>
        <row r="982">
          <cell r="H982" t="str">
            <v>Sadid Ramon Galdamez  Reyes</v>
          </cell>
        </row>
        <row r="982">
          <cell r="S982" t="e">
            <v>#VALUE!</v>
          </cell>
        </row>
        <row r="983">
          <cell r="S983" t="e">
            <v>#VALUE!</v>
          </cell>
        </row>
        <row r="984">
          <cell r="S984" t="e">
            <v>#VALUE!</v>
          </cell>
        </row>
        <row r="985">
          <cell r="S985" t="e">
            <v>#VALUE!</v>
          </cell>
        </row>
        <row r="986">
          <cell r="S986" t="e">
            <v>#VALUE!</v>
          </cell>
        </row>
        <row r="987">
          <cell r="S987" t="e">
            <v>#VALUE!</v>
          </cell>
        </row>
        <row r="988">
          <cell r="S988" t="e">
            <v>#VALUE!</v>
          </cell>
        </row>
        <row r="989">
          <cell r="S989" t="e">
            <v>#VALUE!</v>
          </cell>
        </row>
        <row r="990">
          <cell r="S990" t="e">
            <v>#VALUE!</v>
          </cell>
        </row>
        <row r="991">
          <cell r="S991" t="e">
            <v>#VALUE!</v>
          </cell>
        </row>
        <row r="992">
          <cell r="S992" t="e">
            <v>#VALUE!</v>
          </cell>
        </row>
        <row r="993">
          <cell r="S993" t="e">
            <v>#VALUE!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ALTAS"/>
      <sheetName val="VAca"/>
      <sheetName val="VACACIONES"/>
      <sheetName val="Incap"/>
      <sheetName val="INCAPACIDADES"/>
    </sheetNames>
    <sheetDataSet>
      <sheetData sheetId="0"/>
      <sheetData sheetId="1"/>
      <sheetData sheetId="2"/>
      <sheetData sheetId="3">
        <row r="3">
          <cell r="A3" t="str">
            <v>Row Labels</v>
          </cell>
          <cell r="B3" t="str">
            <v>Sum of Dias3</v>
          </cell>
          <cell r="C3" t="str">
            <v>Sum of Dias3</v>
          </cell>
          <cell r="D3" t="str">
            <v>Dias Traba</v>
          </cell>
        </row>
        <row r="4">
          <cell r="A4">
            <v>26</v>
          </cell>
          <cell r="B4">
            <v>6</v>
          </cell>
          <cell r="C4">
            <v>6</v>
          </cell>
          <cell r="D4">
            <v>25</v>
          </cell>
        </row>
        <row r="5">
          <cell r="A5">
            <v>68</v>
          </cell>
          <cell r="B5">
            <v>2</v>
          </cell>
          <cell r="C5">
            <v>2</v>
          </cell>
          <cell r="D5">
            <v>29</v>
          </cell>
        </row>
        <row r="6">
          <cell r="A6">
            <v>197</v>
          </cell>
          <cell r="B6">
            <v>8</v>
          </cell>
          <cell r="C6">
            <v>8</v>
          </cell>
          <cell r="D6">
            <v>23</v>
          </cell>
        </row>
        <row r="7">
          <cell r="A7">
            <v>276</v>
          </cell>
          <cell r="B7">
            <v>8</v>
          </cell>
          <cell r="C7">
            <v>8</v>
          </cell>
          <cell r="D7">
            <v>23</v>
          </cell>
        </row>
        <row r="8">
          <cell r="A8">
            <v>306</v>
          </cell>
          <cell r="B8">
            <v>2</v>
          </cell>
          <cell r="C8">
            <v>2</v>
          </cell>
          <cell r="D8">
            <v>29</v>
          </cell>
        </row>
        <row r="9">
          <cell r="A9">
            <v>337</v>
          </cell>
          <cell r="B9">
            <v>31</v>
          </cell>
          <cell r="C9">
            <v>31</v>
          </cell>
          <cell r="D9">
            <v>0</v>
          </cell>
        </row>
        <row r="10">
          <cell r="A10">
            <v>419</v>
          </cell>
          <cell r="B10">
            <v>12</v>
          </cell>
          <cell r="C10">
            <v>12</v>
          </cell>
          <cell r="D10">
            <v>19</v>
          </cell>
        </row>
        <row r="11">
          <cell r="A11">
            <v>588</v>
          </cell>
          <cell r="B11">
            <v>31</v>
          </cell>
          <cell r="C11">
            <v>31</v>
          </cell>
          <cell r="D11">
            <v>0</v>
          </cell>
        </row>
        <row r="12">
          <cell r="A12">
            <v>653</v>
          </cell>
          <cell r="B12">
            <v>3</v>
          </cell>
          <cell r="C12">
            <v>3</v>
          </cell>
          <cell r="D12">
            <v>28</v>
          </cell>
        </row>
        <row r="13">
          <cell r="A13">
            <v>1032</v>
          </cell>
          <cell r="B13">
            <v>31</v>
          </cell>
          <cell r="C13">
            <v>31</v>
          </cell>
          <cell r="D13">
            <v>0</v>
          </cell>
        </row>
        <row r="14">
          <cell r="A14">
            <v>1611</v>
          </cell>
          <cell r="B14">
            <v>14</v>
          </cell>
          <cell r="C14">
            <v>14</v>
          </cell>
          <cell r="D14">
            <v>17</v>
          </cell>
        </row>
        <row r="15">
          <cell r="A15">
            <v>1904</v>
          </cell>
          <cell r="B15">
            <v>1</v>
          </cell>
          <cell r="C15">
            <v>1</v>
          </cell>
          <cell r="D15">
            <v>30</v>
          </cell>
        </row>
        <row r="16">
          <cell r="A16">
            <v>1945</v>
          </cell>
          <cell r="B16">
            <v>31</v>
          </cell>
          <cell r="C16">
            <v>31</v>
          </cell>
          <cell r="D16">
            <v>0</v>
          </cell>
        </row>
        <row r="17">
          <cell r="A17">
            <v>1983</v>
          </cell>
          <cell r="B17">
            <v>2</v>
          </cell>
          <cell r="C17">
            <v>2</v>
          </cell>
          <cell r="D17">
            <v>29</v>
          </cell>
        </row>
        <row r="18">
          <cell r="A18">
            <v>2153</v>
          </cell>
          <cell r="B18">
            <v>1</v>
          </cell>
          <cell r="C18">
            <v>1</v>
          </cell>
          <cell r="D18">
            <v>30</v>
          </cell>
        </row>
        <row r="19">
          <cell r="A19">
            <v>2391</v>
          </cell>
          <cell r="B19">
            <v>5</v>
          </cell>
          <cell r="C19">
            <v>5</v>
          </cell>
          <cell r="D19">
            <v>26</v>
          </cell>
        </row>
        <row r="20">
          <cell r="A20">
            <v>2581</v>
          </cell>
          <cell r="B20">
            <v>5</v>
          </cell>
          <cell r="C20">
            <v>5</v>
          </cell>
          <cell r="D20">
            <v>26</v>
          </cell>
        </row>
        <row r="21">
          <cell r="A21">
            <v>2592</v>
          </cell>
          <cell r="B21">
            <v>1</v>
          </cell>
          <cell r="C21">
            <v>1</v>
          </cell>
          <cell r="D21">
            <v>30</v>
          </cell>
        </row>
        <row r="22">
          <cell r="A22">
            <v>2611</v>
          </cell>
          <cell r="B22">
            <v>15</v>
          </cell>
          <cell r="C22">
            <v>15</v>
          </cell>
          <cell r="D22">
            <v>16</v>
          </cell>
        </row>
        <row r="23">
          <cell r="A23">
            <v>2619</v>
          </cell>
          <cell r="B23">
            <v>1</v>
          </cell>
          <cell r="C23">
            <v>1</v>
          </cell>
          <cell r="D23">
            <v>30</v>
          </cell>
        </row>
        <row r="24">
          <cell r="A24">
            <v>2758</v>
          </cell>
          <cell r="B24">
            <v>10</v>
          </cell>
          <cell r="C24">
            <v>10</v>
          </cell>
          <cell r="D24">
            <v>21</v>
          </cell>
        </row>
        <row r="25">
          <cell r="A25">
            <v>2797</v>
          </cell>
          <cell r="B25">
            <v>2</v>
          </cell>
          <cell r="C25">
            <v>2</v>
          </cell>
          <cell r="D25">
            <v>29</v>
          </cell>
        </row>
        <row r="26">
          <cell r="A26">
            <v>2856</v>
          </cell>
          <cell r="B26">
            <v>5</v>
          </cell>
          <cell r="C26">
            <v>5</v>
          </cell>
          <cell r="D26">
            <v>26</v>
          </cell>
        </row>
        <row r="27">
          <cell r="A27">
            <v>2925</v>
          </cell>
          <cell r="B27">
            <v>27</v>
          </cell>
          <cell r="C27">
            <v>27</v>
          </cell>
          <cell r="D27">
            <v>4</v>
          </cell>
        </row>
        <row r="28">
          <cell r="A28">
            <v>2993</v>
          </cell>
          <cell r="B28">
            <v>20</v>
          </cell>
          <cell r="C28">
            <v>20</v>
          </cell>
          <cell r="D28">
            <v>11</v>
          </cell>
        </row>
        <row r="29">
          <cell r="A29">
            <v>3422</v>
          </cell>
          <cell r="B29">
            <v>2</v>
          </cell>
          <cell r="C29">
            <v>2</v>
          </cell>
          <cell r="D29">
            <v>29</v>
          </cell>
        </row>
        <row r="30">
          <cell r="A30">
            <v>3479</v>
          </cell>
          <cell r="B30">
            <v>3</v>
          </cell>
          <cell r="C30">
            <v>3</v>
          </cell>
          <cell r="D30">
            <v>28</v>
          </cell>
        </row>
        <row r="31">
          <cell r="A31">
            <v>3540</v>
          </cell>
          <cell r="B31">
            <v>5</v>
          </cell>
          <cell r="C31">
            <v>5</v>
          </cell>
          <cell r="D31">
            <v>26</v>
          </cell>
        </row>
        <row r="32">
          <cell r="A32">
            <v>3568</v>
          </cell>
          <cell r="B32">
            <v>1</v>
          </cell>
          <cell r="C32">
            <v>1</v>
          </cell>
          <cell r="D32">
            <v>30</v>
          </cell>
        </row>
        <row r="33">
          <cell r="A33">
            <v>3580</v>
          </cell>
          <cell r="B33">
            <v>31</v>
          </cell>
          <cell r="C33">
            <v>31</v>
          </cell>
          <cell r="D33">
            <v>0</v>
          </cell>
        </row>
        <row r="34">
          <cell r="A34">
            <v>3586</v>
          </cell>
          <cell r="B34">
            <v>6</v>
          </cell>
          <cell r="C34">
            <v>6</v>
          </cell>
          <cell r="D34">
            <v>25</v>
          </cell>
        </row>
        <row r="35">
          <cell r="A35">
            <v>3589</v>
          </cell>
          <cell r="B35">
            <v>5</v>
          </cell>
          <cell r="C35">
            <v>5</v>
          </cell>
          <cell r="D35">
            <v>26</v>
          </cell>
        </row>
        <row r="36">
          <cell r="A36">
            <v>3635</v>
          </cell>
          <cell r="B36">
            <v>9</v>
          </cell>
          <cell r="C36">
            <v>9</v>
          </cell>
          <cell r="D36">
            <v>22</v>
          </cell>
        </row>
        <row r="37">
          <cell r="A37">
            <v>3695</v>
          </cell>
          <cell r="B37">
            <v>22</v>
          </cell>
          <cell r="C37">
            <v>22</v>
          </cell>
          <cell r="D37">
            <v>9</v>
          </cell>
        </row>
        <row r="38">
          <cell r="A38">
            <v>3749</v>
          </cell>
          <cell r="B38">
            <v>5</v>
          </cell>
          <cell r="C38">
            <v>5</v>
          </cell>
          <cell r="D38">
            <v>26</v>
          </cell>
        </row>
        <row r="39">
          <cell r="A39">
            <v>3822</v>
          </cell>
          <cell r="B39">
            <v>3</v>
          </cell>
          <cell r="C39">
            <v>3</v>
          </cell>
          <cell r="D39">
            <v>28</v>
          </cell>
        </row>
        <row r="40">
          <cell r="A40">
            <v>3823</v>
          </cell>
          <cell r="B40">
            <v>1</v>
          </cell>
          <cell r="C40">
            <v>1</v>
          </cell>
          <cell r="D40">
            <v>30</v>
          </cell>
        </row>
        <row r="41">
          <cell r="A41">
            <v>3890</v>
          </cell>
          <cell r="B41">
            <v>1</v>
          </cell>
          <cell r="C41">
            <v>1</v>
          </cell>
          <cell r="D41">
            <v>30</v>
          </cell>
        </row>
        <row r="42">
          <cell r="A42">
            <v>4253</v>
          </cell>
          <cell r="B42">
            <v>1</v>
          </cell>
          <cell r="C42">
            <v>1</v>
          </cell>
          <cell r="D42">
            <v>30</v>
          </cell>
        </row>
        <row r="43">
          <cell r="A43">
            <v>4254</v>
          </cell>
          <cell r="B43">
            <v>1</v>
          </cell>
          <cell r="C43">
            <v>1</v>
          </cell>
          <cell r="D43">
            <v>30</v>
          </cell>
        </row>
        <row r="44">
          <cell r="A44">
            <v>4480</v>
          </cell>
          <cell r="B44">
            <v>8</v>
          </cell>
          <cell r="C44">
            <v>8</v>
          </cell>
          <cell r="D44">
            <v>23</v>
          </cell>
        </row>
        <row r="45">
          <cell r="A45">
            <v>4708</v>
          </cell>
          <cell r="B45">
            <v>1</v>
          </cell>
          <cell r="C45">
            <v>1</v>
          </cell>
          <cell r="D45">
            <v>30</v>
          </cell>
        </row>
        <row r="46">
          <cell r="A46" t="str">
            <v>Grand Total</v>
          </cell>
          <cell r="B46">
            <v>379</v>
          </cell>
          <cell r="C46">
            <v>379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13</v>
          </cell>
          <cell r="B3" t="str">
            <v>Diana Julissa Bonilla  Guillen</v>
          </cell>
          <cell r="C3" t="str">
            <v>Vendedor Mayorista</v>
          </cell>
          <cell r="D3" t="str">
            <v>Operativo</v>
          </cell>
          <cell r="E3" t="str">
            <v>Mayoreo TGA</v>
          </cell>
          <cell r="F3">
            <v>33252</v>
          </cell>
          <cell r="G3" t="str">
            <v>VENTAS MAYOREO SALA</v>
          </cell>
          <cell r="H3" t="str">
            <v>MIRAFLORES</v>
          </cell>
        </row>
        <row r="4">
          <cell r="A4">
            <v>15</v>
          </cell>
          <cell r="B4" t="str">
            <v>Roberto Ricardo Sammur  Nazal</v>
          </cell>
          <cell r="C4" t="str">
            <v>Gerente de Tienda</v>
          </cell>
          <cell r="D4" t="str">
            <v>Gerente</v>
          </cell>
          <cell r="E4" t="str">
            <v>Tienda PD</v>
          </cell>
          <cell r="F4">
            <v>34280</v>
          </cell>
          <cell r="G4" t="str">
            <v>TIENDA SUPERSTORE EL PEDREGAL</v>
          </cell>
          <cell r="H4" t="str">
            <v>PEDREGAL</v>
          </cell>
        </row>
        <row r="5">
          <cell r="A5">
            <v>24</v>
          </cell>
          <cell r="B5" t="str">
            <v>Mercy Alberty Salcedo Galo</v>
          </cell>
          <cell r="C5" t="str">
            <v>Vendedor Tienda</v>
          </cell>
          <cell r="D5" t="str">
            <v>Operativo</v>
          </cell>
          <cell r="E5" t="str">
            <v>Tienda sf</v>
          </cell>
          <cell r="F5">
            <v>34761</v>
          </cell>
          <cell r="G5" t="str">
            <v>ELECTRO</v>
          </cell>
          <cell r="H5" t="str">
            <v>SAN FERNANDO</v>
          </cell>
        </row>
        <row r="6">
          <cell r="A6">
            <v>32</v>
          </cell>
          <cell r="B6" t="str">
            <v>Hector Rolando Ayala  RIVERA</v>
          </cell>
          <cell r="C6" t="str">
            <v>Vendedor Mayorista</v>
          </cell>
          <cell r="D6" t="str">
            <v>Operativo</v>
          </cell>
          <cell r="E6" t="str">
            <v>Mayoreo</v>
          </cell>
          <cell r="F6">
            <v>35226</v>
          </cell>
          <cell r="G6" t="str">
            <v>VENTAS MAYOREO SALA</v>
          </cell>
          <cell r="H6" t="str">
            <v>SAN FERNANDO</v>
          </cell>
        </row>
        <row r="7">
          <cell r="A7">
            <v>34</v>
          </cell>
          <cell r="B7" t="str">
            <v>Julio Cesar Sanchez  Sevilla</v>
          </cell>
          <cell r="C7" t="str">
            <v>Vendedor Mayorista</v>
          </cell>
          <cell r="D7" t="str">
            <v>Operativo</v>
          </cell>
          <cell r="E7" t="str">
            <v>Mayoreo</v>
          </cell>
          <cell r="F7">
            <v>35095</v>
          </cell>
          <cell r="G7" t="str">
            <v>VENTAS MAYOREO SALA</v>
          </cell>
          <cell r="H7" t="str">
            <v>SAN FERNANDO</v>
          </cell>
        </row>
        <row r="8">
          <cell r="A8">
            <v>44</v>
          </cell>
          <cell r="B8" t="str">
            <v>Aida Esther Martinez  LOPEZ</v>
          </cell>
          <cell r="C8" t="str">
            <v>Auxiliar de Resurtido</v>
          </cell>
          <cell r="D8" t="str">
            <v>Operativo</v>
          </cell>
          <cell r="E8" t="str">
            <v>Tienda sf</v>
          </cell>
          <cell r="F8">
            <v>35705</v>
          </cell>
          <cell r="G8" t="str">
            <v>HOGAR</v>
          </cell>
          <cell r="H8" t="str">
            <v>SAN FERNANDO</v>
          </cell>
        </row>
        <row r="9">
          <cell r="A9">
            <v>68</v>
          </cell>
          <cell r="B9" t="str">
            <v>Ever Alcides Rios  TEYES</v>
          </cell>
          <cell r="C9" t="str">
            <v>Vendedor Foraneo</v>
          </cell>
          <cell r="D9" t="str">
            <v>Operativo</v>
          </cell>
          <cell r="E9" t="str">
            <v>Mayoreo TGA</v>
          </cell>
          <cell r="F9">
            <v>40787</v>
          </cell>
          <cell r="G9" t="str">
            <v>VENTAS MAYOREO FORANEO</v>
          </cell>
          <cell r="H9" t="str">
            <v>MIRAFLORES</v>
          </cell>
        </row>
        <row r="10">
          <cell r="A10">
            <v>69</v>
          </cell>
          <cell r="B10" t="str">
            <v>Eleuterio Espino  berrios</v>
          </cell>
          <cell r="C10" t="str">
            <v>Vendedor Tienda</v>
          </cell>
          <cell r="D10" t="str">
            <v>Operativo</v>
          </cell>
          <cell r="E10" t="str">
            <v>Tienda MF</v>
          </cell>
          <cell r="F10">
            <v>36353</v>
          </cell>
          <cell r="G10" t="str">
            <v>HOGAR</v>
          </cell>
          <cell r="H10" t="str">
            <v>MIRAFLORES</v>
          </cell>
        </row>
        <row r="11">
          <cell r="A11">
            <v>75</v>
          </cell>
          <cell r="B11" t="str">
            <v>Griselda  Gonzales Alcantara</v>
          </cell>
          <cell r="C11" t="str">
            <v>Vendedor Mayorista</v>
          </cell>
          <cell r="D11" t="str">
            <v>Operativo</v>
          </cell>
          <cell r="E11" t="str">
            <v>Mayoreo</v>
          </cell>
          <cell r="F11">
            <v>36465</v>
          </cell>
          <cell r="G11" t="str">
            <v>VENTAS MAYOREO SALA</v>
          </cell>
          <cell r="H11" t="str">
            <v>SAN FERNANDO</v>
          </cell>
        </row>
        <row r="12">
          <cell r="A12">
            <v>77</v>
          </cell>
          <cell r="B12" t="str">
            <v>Rosa Lizeth Dubon Ham</v>
          </cell>
          <cell r="C12" t="str">
            <v>Coordinadora de Promociones</v>
          </cell>
          <cell r="D12" t="str">
            <v>Jefatura</v>
          </cell>
          <cell r="E12" t="str">
            <v>Admon SPS</v>
          </cell>
          <cell r="F12">
            <v>36500</v>
          </cell>
          <cell r="G12" t="str">
            <v>MERCADEO</v>
          </cell>
          <cell r="H12" t="str">
            <v>SAN FERNANDO</v>
          </cell>
        </row>
        <row r="13">
          <cell r="A13">
            <v>78</v>
          </cell>
          <cell r="B13" t="str">
            <v>Dunia Yamileth Bu  Madrid</v>
          </cell>
          <cell r="C13" t="str">
            <v>Vendedor Mayorista</v>
          </cell>
          <cell r="D13" t="str">
            <v>Operativo</v>
          </cell>
          <cell r="E13" t="str">
            <v>Mayoreo</v>
          </cell>
          <cell r="F13">
            <v>36556</v>
          </cell>
          <cell r="G13" t="str">
            <v>VENTAS MAYOREO SALA</v>
          </cell>
          <cell r="H13" t="str">
            <v>SAN FERNANDO</v>
          </cell>
        </row>
        <row r="14">
          <cell r="A14">
            <v>83</v>
          </cell>
          <cell r="B14" t="str">
            <v>Nuri Waldina Urrutia  Rodriguez</v>
          </cell>
          <cell r="C14" t="str">
            <v>Vendedor Tienda</v>
          </cell>
          <cell r="D14" t="str">
            <v>Operativo</v>
          </cell>
          <cell r="E14" t="str">
            <v>Tienda sf</v>
          </cell>
          <cell r="F14">
            <v>36610</v>
          </cell>
          <cell r="G14" t="str">
            <v>ELECTRO</v>
          </cell>
          <cell r="H14" t="str">
            <v>SAN FERNANDO</v>
          </cell>
        </row>
        <row r="15">
          <cell r="A15">
            <v>89</v>
          </cell>
          <cell r="B15" t="str">
            <v>Maria Elizabeth Fernandez Reyes Cantarero</v>
          </cell>
          <cell r="C15" t="str">
            <v>Asistente de Compras</v>
          </cell>
          <cell r="D15" t="str">
            <v>Coordinadores</v>
          </cell>
          <cell r="E15" t="str">
            <v>Admon SPS</v>
          </cell>
          <cell r="F15">
            <v>36829</v>
          </cell>
          <cell r="G15" t="str">
            <v>COMERCIAL</v>
          </cell>
          <cell r="H15" t="str">
            <v>SAN FERNANDO</v>
          </cell>
        </row>
        <row r="16">
          <cell r="A16">
            <v>90</v>
          </cell>
          <cell r="B16" t="str">
            <v>Juan Carlos Zavala  MEZA</v>
          </cell>
          <cell r="C16" t="str">
            <v>Vendedor Foraneo</v>
          </cell>
          <cell r="D16" t="str">
            <v>Operativo</v>
          </cell>
          <cell r="E16" t="str">
            <v>Mayoreo TGA</v>
          </cell>
          <cell r="F16">
            <v>36851</v>
          </cell>
          <cell r="G16" t="str">
            <v>VENTAS MAYOREO FORANEO</v>
          </cell>
          <cell r="H16" t="str">
            <v>MIRAFLORES</v>
          </cell>
        </row>
        <row r="17">
          <cell r="A17">
            <v>105</v>
          </cell>
          <cell r="B17" t="str">
            <v>Marlen Idania Ardon Herrera</v>
          </cell>
          <cell r="C17" t="str">
            <v>Impulsadora</v>
          </cell>
          <cell r="D17" t="str">
            <v>Operativo</v>
          </cell>
          <cell r="E17" t="str">
            <v>Mayoreo</v>
          </cell>
          <cell r="F17">
            <v>37151</v>
          </cell>
          <cell r="G17" t="str">
            <v>VENTAS MAYOREO</v>
          </cell>
          <cell r="H17" t="str">
            <v>SAN FERNANDO</v>
          </cell>
        </row>
        <row r="18">
          <cell r="A18">
            <v>106</v>
          </cell>
          <cell r="B18" t="str">
            <v>Maritza del Carmen Irias  Mejia</v>
          </cell>
          <cell r="C18" t="str">
            <v>Auxiliar de Sala Regalos/Paquetes</v>
          </cell>
          <cell r="D18" t="str">
            <v>Operativo</v>
          </cell>
          <cell r="E18" t="str">
            <v>Tienda sf</v>
          </cell>
          <cell r="F18">
            <v>37186</v>
          </cell>
          <cell r="G18" t="str">
            <v>HOGAR</v>
          </cell>
          <cell r="H18" t="str">
            <v>SAN FERNANDO</v>
          </cell>
        </row>
        <row r="19">
          <cell r="A19">
            <v>110</v>
          </cell>
          <cell r="B19" t="str">
            <v>Fernando De Leon Zaldivar Espinoza</v>
          </cell>
          <cell r="C19" t="str">
            <v>Gerente de Categoria</v>
          </cell>
          <cell r="D19" t="str">
            <v>Gerente</v>
          </cell>
          <cell r="E19" t="str">
            <v>Admon SPS</v>
          </cell>
          <cell r="F19">
            <v>37295</v>
          </cell>
          <cell r="G19" t="str">
            <v>COMPRAS</v>
          </cell>
          <cell r="H19" t="str">
            <v>SAN FERNANDO</v>
          </cell>
        </row>
        <row r="20">
          <cell r="A20">
            <v>117</v>
          </cell>
          <cell r="B20" t="str">
            <v>Andres Eduviges Zuniga   flores</v>
          </cell>
          <cell r="C20" t="str">
            <v>Vendedor Foraneo</v>
          </cell>
          <cell r="D20" t="str">
            <v>Operativo</v>
          </cell>
          <cell r="E20" t="str">
            <v>Mayoreo TGA</v>
          </cell>
          <cell r="F20">
            <v>37375</v>
          </cell>
          <cell r="G20" t="str">
            <v>VENTAS MAYOREO FORANEO</v>
          </cell>
          <cell r="H20" t="str">
            <v>MIRAFLORES</v>
          </cell>
        </row>
        <row r="21">
          <cell r="A21">
            <v>125</v>
          </cell>
          <cell r="B21" t="str">
            <v>Merlyn Eskarla Lopez  Fernandez</v>
          </cell>
          <cell r="C21" t="str">
            <v>Asistente de Compras</v>
          </cell>
          <cell r="D21" t="str">
            <v>Coordinadores</v>
          </cell>
          <cell r="E21" t="str">
            <v>Admon SPS</v>
          </cell>
          <cell r="F21">
            <v>37508</v>
          </cell>
          <cell r="G21" t="str">
            <v>COMERCIAL</v>
          </cell>
          <cell r="H21" t="str">
            <v>SAN FERNANDO</v>
          </cell>
        </row>
        <row r="22">
          <cell r="A22">
            <v>133</v>
          </cell>
          <cell r="B22" t="str">
            <v>Ileana Valesca Perez  Rodriguez</v>
          </cell>
          <cell r="C22" t="str">
            <v>Auxiliar de Resurtido</v>
          </cell>
          <cell r="D22" t="str">
            <v>Operativo</v>
          </cell>
          <cell r="E22" t="str">
            <v>Tienda sf</v>
          </cell>
          <cell r="F22">
            <v>37653</v>
          </cell>
          <cell r="G22" t="str">
            <v>HOGAR</v>
          </cell>
          <cell r="H22" t="str">
            <v>SAN FERNANDO</v>
          </cell>
        </row>
        <row r="23">
          <cell r="A23">
            <v>136</v>
          </cell>
          <cell r="B23" t="str">
            <v>Daysi Maribel Guzman  Canizales</v>
          </cell>
          <cell r="C23" t="str">
            <v>Auxiliar de Sala Regalos/Paquetes</v>
          </cell>
          <cell r="D23" t="str">
            <v>Operativo</v>
          </cell>
          <cell r="E23" t="str">
            <v>Tienda PD</v>
          </cell>
          <cell r="F23">
            <v>37704</v>
          </cell>
          <cell r="G23" t="str">
            <v>HOGAR</v>
          </cell>
          <cell r="H23" t="str">
            <v>PEDREGAL</v>
          </cell>
        </row>
        <row r="24">
          <cell r="A24">
            <v>143</v>
          </cell>
          <cell r="B24" t="str">
            <v>Celia Nohemi Ortiz  Guevara</v>
          </cell>
          <cell r="C24" t="str">
            <v>Auxiliar de Resurtido</v>
          </cell>
          <cell r="D24" t="str">
            <v>Operativo</v>
          </cell>
          <cell r="E24" t="str">
            <v>Tienda sf</v>
          </cell>
          <cell r="F24">
            <v>37895</v>
          </cell>
          <cell r="G24" t="str">
            <v>HOGAR</v>
          </cell>
          <cell r="H24" t="str">
            <v>SAN FERNANDO</v>
          </cell>
        </row>
        <row r="25">
          <cell r="A25">
            <v>147</v>
          </cell>
          <cell r="B25" t="str">
            <v>Marvin Lopez  Ramirez</v>
          </cell>
          <cell r="C25" t="str">
            <v>Vendedor Tienda</v>
          </cell>
          <cell r="D25" t="str">
            <v>Operativo</v>
          </cell>
          <cell r="E25" t="str">
            <v>Tienda MM</v>
          </cell>
          <cell r="F25">
            <v>38005</v>
          </cell>
          <cell r="G25" t="str">
            <v>ELECTRO</v>
          </cell>
          <cell r="H25" t="str">
            <v>METROMALL</v>
          </cell>
        </row>
        <row r="26">
          <cell r="A26">
            <v>153</v>
          </cell>
          <cell r="B26" t="str">
            <v>Carlos Alberto Argueta  HERNANDEZ</v>
          </cell>
          <cell r="C26" t="str">
            <v>Vendedor Foraneo</v>
          </cell>
          <cell r="D26" t="str">
            <v>Operativo</v>
          </cell>
          <cell r="E26" t="str">
            <v>Mayoreo</v>
          </cell>
          <cell r="F26">
            <v>38180</v>
          </cell>
          <cell r="G26" t="str">
            <v>VENTAS MAYOREO FORANEO</v>
          </cell>
          <cell r="H26" t="str">
            <v>SAN FERNANDO</v>
          </cell>
        </row>
        <row r="27">
          <cell r="A27">
            <v>168</v>
          </cell>
          <cell r="B27" t="str">
            <v>Jorge Alberto Motino  CANALES</v>
          </cell>
          <cell r="C27" t="str">
            <v>Coordinador SAC</v>
          </cell>
          <cell r="D27" t="str">
            <v>Coordinadores</v>
          </cell>
          <cell r="E27" t="str">
            <v>Tienda MM</v>
          </cell>
          <cell r="F27">
            <v>38407</v>
          </cell>
          <cell r="G27" t="str">
            <v>SERVICIO AL CLIENTE</v>
          </cell>
          <cell r="H27" t="str">
            <v>METROMALL</v>
          </cell>
        </row>
        <row r="28">
          <cell r="A28">
            <v>172</v>
          </cell>
          <cell r="B28" t="str">
            <v>Karina Lizeth Ramirez  Bustillo</v>
          </cell>
          <cell r="C28" t="str">
            <v>Asistente de Compras</v>
          </cell>
          <cell r="D28" t="str">
            <v>Coordinadores</v>
          </cell>
          <cell r="E28" t="str">
            <v>Admon SPS</v>
          </cell>
          <cell r="F28">
            <v>38454</v>
          </cell>
          <cell r="G28" t="str">
            <v>COMERCIAL</v>
          </cell>
          <cell r="H28" t="str">
            <v>SAN FERNANDO</v>
          </cell>
        </row>
        <row r="29">
          <cell r="A29">
            <v>179</v>
          </cell>
          <cell r="B29" t="str">
            <v>Wendy Jesery Caballero  Caballero</v>
          </cell>
          <cell r="C29" t="str">
            <v>Impulsadora</v>
          </cell>
          <cell r="D29" t="str">
            <v>Operativo</v>
          </cell>
          <cell r="E29" t="str">
            <v>Mayoreo</v>
          </cell>
          <cell r="F29">
            <v>38596</v>
          </cell>
          <cell r="G29" t="str">
            <v>VENTAS MAYOREO</v>
          </cell>
          <cell r="H29" t="str">
            <v>SAN FERNANDO</v>
          </cell>
        </row>
        <row r="30">
          <cell r="A30">
            <v>180</v>
          </cell>
          <cell r="B30" t="str">
            <v>Mario Wilfredo Martinez  PEREZ</v>
          </cell>
          <cell r="C30" t="str">
            <v>Vendedor Tienda</v>
          </cell>
          <cell r="D30" t="str">
            <v>Operativo</v>
          </cell>
          <cell r="E30" t="str">
            <v>Tienda PD</v>
          </cell>
          <cell r="F30">
            <v>38635</v>
          </cell>
          <cell r="G30" t="str">
            <v>ELECTRO</v>
          </cell>
          <cell r="H30" t="str">
            <v>PEDREGAL</v>
          </cell>
        </row>
        <row r="31">
          <cell r="A31">
            <v>191</v>
          </cell>
          <cell r="B31" t="str">
            <v>Ana Ruth Erazo Urquia</v>
          </cell>
          <cell r="C31" t="str">
            <v>Jefe de Division Hogar</v>
          </cell>
          <cell r="D31" t="str">
            <v>Jefatura</v>
          </cell>
          <cell r="E31" t="str">
            <v>Tienda PD</v>
          </cell>
          <cell r="F31">
            <v>38763</v>
          </cell>
          <cell r="G31" t="str">
            <v>HOGAR</v>
          </cell>
          <cell r="H31" t="str">
            <v>PEDREGAL</v>
          </cell>
        </row>
        <row r="32">
          <cell r="A32">
            <v>194</v>
          </cell>
          <cell r="B32" t="str">
            <v>Kelin Yaneth Mendez  Molina</v>
          </cell>
          <cell r="C32" t="str">
            <v>Auxiliar de Resurtido</v>
          </cell>
          <cell r="D32" t="str">
            <v>Operativo</v>
          </cell>
          <cell r="E32" t="str">
            <v>Tienda Proceres</v>
          </cell>
          <cell r="F32">
            <v>38769</v>
          </cell>
          <cell r="G32" t="str">
            <v>HOGAR</v>
          </cell>
          <cell r="H32" t="str">
            <v>PROCERES</v>
          </cell>
        </row>
        <row r="33">
          <cell r="A33">
            <v>197</v>
          </cell>
          <cell r="B33" t="str">
            <v>Sugey Yasmin Vasquez  Euceda</v>
          </cell>
          <cell r="C33" t="str">
            <v>Auxiliar de Resurtido</v>
          </cell>
          <cell r="D33" t="str">
            <v>Operativo</v>
          </cell>
          <cell r="E33" t="str">
            <v>Tienda sf</v>
          </cell>
          <cell r="F33">
            <v>38782</v>
          </cell>
          <cell r="G33" t="str">
            <v>HOGAR</v>
          </cell>
          <cell r="H33" t="str">
            <v>SAN FERNANDO</v>
          </cell>
        </row>
        <row r="34">
          <cell r="A34">
            <v>199</v>
          </cell>
          <cell r="B34" t="str">
            <v>Blanca Vilma Casco  ALVAREZ</v>
          </cell>
          <cell r="C34" t="str">
            <v>Jefe de Division PDV'S</v>
          </cell>
          <cell r="D34" t="str">
            <v>Jefatura</v>
          </cell>
          <cell r="E34" t="str">
            <v>Tienda MF</v>
          </cell>
          <cell r="F34">
            <v>38792</v>
          </cell>
          <cell r="G34" t="str">
            <v>PUNTOS DE VENTA</v>
          </cell>
          <cell r="H34" t="str">
            <v>MIRAFLORES</v>
          </cell>
        </row>
        <row r="35">
          <cell r="A35">
            <v>201</v>
          </cell>
          <cell r="B35" t="str">
            <v>Paola Lorena Escobar  castellanos</v>
          </cell>
          <cell r="C35" t="str">
            <v>Cajera</v>
          </cell>
          <cell r="D35" t="str">
            <v>Operativo</v>
          </cell>
          <cell r="E35" t="str">
            <v>Tienda Proceres</v>
          </cell>
          <cell r="F35">
            <v>38792</v>
          </cell>
          <cell r="G35" t="str">
            <v>PUNTOS DE VENTA</v>
          </cell>
          <cell r="H35" t="str">
            <v>PROCERES</v>
          </cell>
        </row>
        <row r="36">
          <cell r="A36">
            <v>205</v>
          </cell>
          <cell r="B36" t="str">
            <v>Raul Ernesto Portillo Ordoñez</v>
          </cell>
          <cell r="C36" t="str">
            <v>Gerente Nacional Servicio al Cliente</v>
          </cell>
          <cell r="D36" t="str">
            <v>Gerente</v>
          </cell>
          <cell r="E36" t="str">
            <v>Admon SPS</v>
          </cell>
          <cell r="F36">
            <v>38808</v>
          </cell>
          <cell r="G36" t="str">
            <v>SERVICIO AL CLIENTE</v>
          </cell>
          <cell r="H36" t="str">
            <v>SAN FERNANDO</v>
          </cell>
        </row>
        <row r="37">
          <cell r="A37">
            <v>206</v>
          </cell>
          <cell r="B37" t="str">
            <v>Sinia  Saray Arteaga  hernandez</v>
          </cell>
          <cell r="C37" t="str">
            <v>Jefe de Division Hogar</v>
          </cell>
          <cell r="D37" t="str">
            <v>Jefatura</v>
          </cell>
          <cell r="E37" t="str">
            <v>Tienda Proceres</v>
          </cell>
          <cell r="F37">
            <v>38810</v>
          </cell>
          <cell r="G37" t="str">
            <v>HOGAR</v>
          </cell>
          <cell r="H37" t="str">
            <v>PROCERES</v>
          </cell>
        </row>
        <row r="38">
          <cell r="A38">
            <v>208</v>
          </cell>
          <cell r="B38" t="str">
            <v>Digna  Leticia Alvarado  Garcia</v>
          </cell>
          <cell r="C38" t="str">
            <v>Auxiliar de Sala Regalos/Paquetes</v>
          </cell>
          <cell r="D38" t="str">
            <v>Operativo</v>
          </cell>
          <cell r="E38" t="str">
            <v>Tienda MM</v>
          </cell>
          <cell r="F38">
            <v>38814</v>
          </cell>
          <cell r="G38" t="str">
            <v>HOGAR</v>
          </cell>
          <cell r="H38" t="str">
            <v>METROMALL</v>
          </cell>
        </row>
        <row r="39">
          <cell r="A39">
            <v>209</v>
          </cell>
          <cell r="B39" t="str">
            <v>Maria Abelina Flores  Canales</v>
          </cell>
          <cell r="C39" t="str">
            <v>Cajera</v>
          </cell>
          <cell r="D39" t="str">
            <v>Operativo</v>
          </cell>
          <cell r="E39" t="str">
            <v>Tienda MM</v>
          </cell>
          <cell r="F39">
            <v>38814</v>
          </cell>
          <cell r="G39" t="str">
            <v>PUNTOS DE VENTA</v>
          </cell>
          <cell r="H39" t="str">
            <v>METROMALL</v>
          </cell>
        </row>
        <row r="40">
          <cell r="A40">
            <v>218</v>
          </cell>
          <cell r="B40" t="str">
            <v>Cindy Melissa Flores  Flores</v>
          </cell>
          <cell r="C40" t="str">
            <v>Auxiliar de Resurtido</v>
          </cell>
          <cell r="D40" t="str">
            <v>Operativo</v>
          </cell>
          <cell r="E40" t="str">
            <v>Tienda MF</v>
          </cell>
          <cell r="F40">
            <v>38835</v>
          </cell>
          <cell r="G40" t="str">
            <v>HOGAR</v>
          </cell>
          <cell r="H40" t="str">
            <v>MIRAFLORES</v>
          </cell>
        </row>
        <row r="41">
          <cell r="A41">
            <v>221</v>
          </cell>
          <cell r="B41" t="str">
            <v>Veronica Elizabeth Castro  Morataya</v>
          </cell>
          <cell r="C41" t="str">
            <v>Auxiliar de Resurtido</v>
          </cell>
          <cell r="D41" t="str">
            <v>Operativo</v>
          </cell>
          <cell r="E41" t="str">
            <v>Tienda sf</v>
          </cell>
          <cell r="F41">
            <v>38845</v>
          </cell>
          <cell r="G41" t="str">
            <v>HOGAR</v>
          </cell>
          <cell r="H41" t="str">
            <v>SAN FERNANDO</v>
          </cell>
        </row>
        <row r="42">
          <cell r="A42">
            <v>224</v>
          </cell>
          <cell r="B42" t="str">
            <v>Lesly  Dalila Rodas  BACA</v>
          </cell>
          <cell r="C42" t="str">
            <v>Cajera</v>
          </cell>
          <cell r="D42" t="str">
            <v>Operativo</v>
          </cell>
          <cell r="E42" t="str">
            <v>Tienda Proceres</v>
          </cell>
          <cell r="F42">
            <v>38847</v>
          </cell>
          <cell r="G42" t="str">
            <v>PUNTOS DE VENTA</v>
          </cell>
          <cell r="H42" t="str">
            <v>PROCERES</v>
          </cell>
        </row>
        <row r="43">
          <cell r="A43">
            <v>234</v>
          </cell>
          <cell r="B43" t="str">
            <v>Sayda Melissa Sabillon  FERNANDEZ</v>
          </cell>
          <cell r="C43" t="str">
            <v>Encargada de Precios</v>
          </cell>
          <cell r="D43" t="str">
            <v>Coordinadores</v>
          </cell>
          <cell r="E43" t="str">
            <v>Admon SPS</v>
          </cell>
          <cell r="F43">
            <v>38930</v>
          </cell>
          <cell r="G43" t="str">
            <v>COMERCIAL</v>
          </cell>
          <cell r="H43" t="str">
            <v>SAN FERNANDO</v>
          </cell>
        </row>
        <row r="44">
          <cell r="A44">
            <v>245</v>
          </cell>
          <cell r="B44" t="str">
            <v>Yenny  Ermelinda Portillo  CORRALES</v>
          </cell>
          <cell r="C44" t="str">
            <v>Impulsadora</v>
          </cell>
          <cell r="D44" t="str">
            <v>Operativo</v>
          </cell>
          <cell r="E44" t="str">
            <v>Mayoreo</v>
          </cell>
          <cell r="F44">
            <v>39003</v>
          </cell>
          <cell r="G44" t="str">
            <v>VENTAS MAYOREO</v>
          </cell>
          <cell r="H44" t="str">
            <v>MIRAFLORES</v>
          </cell>
        </row>
        <row r="45">
          <cell r="A45">
            <v>251</v>
          </cell>
          <cell r="B45" t="str">
            <v>Liliam Olivia Escobar  Navarrete</v>
          </cell>
          <cell r="C45" t="str">
            <v>Supervisora de Impulsadora</v>
          </cell>
          <cell r="D45" t="str">
            <v>Coordinadores</v>
          </cell>
          <cell r="E45" t="str">
            <v>Mayoreo</v>
          </cell>
          <cell r="F45">
            <v>39023</v>
          </cell>
          <cell r="G45" t="str">
            <v>VENTAS MAYOREO</v>
          </cell>
          <cell r="H45" t="str">
            <v>SAN FERNANDO</v>
          </cell>
        </row>
        <row r="46">
          <cell r="A46">
            <v>253</v>
          </cell>
          <cell r="B46" t="str">
            <v>Rommel Antonio Castro  Umana</v>
          </cell>
          <cell r="C46" t="str">
            <v>Auxiliar de Resurtido</v>
          </cell>
          <cell r="D46" t="str">
            <v>Operativo</v>
          </cell>
          <cell r="E46" t="str">
            <v>Tienda sf</v>
          </cell>
          <cell r="F46">
            <v>39024</v>
          </cell>
          <cell r="G46" t="str">
            <v>MODA Y DEPORTES</v>
          </cell>
          <cell r="H46" t="str">
            <v>SAN FERNANDO</v>
          </cell>
        </row>
        <row r="47">
          <cell r="A47">
            <v>259</v>
          </cell>
          <cell r="B47" t="str">
            <v>Elda Lidia Figueroa  SANDRES</v>
          </cell>
          <cell r="C47" t="str">
            <v>Impulsadora</v>
          </cell>
          <cell r="D47" t="str">
            <v>Operativo</v>
          </cell>
          <cell r="E47" t="str">
            <v>Mayoreo</v>
          </cell>
          <cell r="F47">
            <v>39049</v>
          </cell>
          <cell r="G47" t="str">
            <v>VENTAS MAYOREO</v>
          </cell>
          <cell r="H47" t="str">
            <v>MIRAFLORES</v>
          </cell>
        </row>
        <row r="48">
          <cell r="A48">
            <v>264</v>
          </cell>
          <cell r="B48" t="str">
            <v>Elmer Marel Rodriguez  Espinal</v>
          </cell>
          <cell r="C48" t="str">
            <v>Auxiliar de Resurtido</v>
          </cell>
          <cell r="D48" t="str">
            <v>Operativo</v>
          </cell>
          <cell r="E48" t="str">
            <v>Tienda MM</v>
          </cell>
          <cell r="F48">
            <v>39067</v>
          </cell>
          <cell r="G48" t="str">
            <v>HOGAR</v>
          </cell>
          <cell r="H48" t="str">
            <v>METROMALL</v>
          </cell>
        </row>
        <row r="49">
          <cell r="A49">
            <v>281</v>
          </cell>
          <cell r="B49" t="str">
            <v>kenia Jazmin Zelaya  Nuñez</v>
          </cell>
          <cell r="C49" t="str">
            <v>Cajera</v>
          </cell>
          <cell r="D49" t="str">
            <v>Operativo</v>
          </cell>
          <cell r="E49" t="str">
            <v>Tienda Oulet</v>
          </cell>
          <cell r="F49">
            <v>39126</v>
          </cell>
          <cell r="G49" t="str">
            <v>PUNTOS DE VENTA</v>
          </cell>
          <cell r="H49" t="str">
            <v>OUTLET</v>
          </cell>
        </row>
        <row r="50">
          <cell r="A50">
            <v>282</v>
          </cell>
          <cell r="B50" t="str">
            <v>Rosibel Chavarria  Salinas</v>
          </cell>
          <cell r="C50" t="str">
            <v>Auxiliar de Resurtido</v>
          </cell>
          <cell r="D50" t="str">
            <v>Operativo</v>
          </cell>
          <cell r="E50" t="str">
            <v>Tienda sf</v>
          </cell>
          <cell r="F50">
            <v>39128</v>
          </cell>
          <cell r="G50" t="str">
            <v>HOGAR</v>
          </cell>
          <cell r="H50" t="str">
            <v>SAN FERNANDO</v>
          </cell>
        </row>
        <row r="51">
          <cell r="A51">
            <v>283</v>
          </cell>
          <cell r="B51" t="str">
            <v>Evelyn Yadira Sevilla  Ramos</v>
          </cell>
          <cell r="C51" t="str">
            <v>Impulsadora</v>
          </cell>
          <cell r="D51" t="str">
            <v>Operativo</v>
          </cell>
          <cell r="E51" t="str">
            <v>Mayoreo</v>
          </cell>
          <cell r="F51">
            <v>39128</v>
          </cell>
          <cell r="G51" t="str">
            <v>VENTAS MAYOREO</v>
          </cell>
          <cell r="H51" t="str">
            <v>SAN FERNANDO</v>
          </cell>
        </row>
        <row r="52">
          <cell r="A52">
            <v>284</v>
          </cell>
          <cell r="B52" t="str">
            <v>Dora Esmeralda Lopez  perez</v>
          </cell>
          <cell r="C52" t="str">
            <v>Impulsadora</v>
          </cell>
          <cell r="D52" t="str">
            <v>Operativo</v>
          </cell>
          <cell r="E52" t="str">
            <v>Mayoreo</v>
          </cell>
          <cell r="F52">
            <v>39128</v>
          </cell>
          <cell r="G52" t="str">
            <v>VENTAS MAYOREO</v>
          </cell>
          <cell r="H52" t="str">
            <v>SAN FERNANDO</v>
          </cell>
        </row>
        <row r="53">
          <cell r="A53">
            <v>299</v>
          </cell>
          <cell r="B53" t="str">
            <v>Ingrid Lorena Carranza  Oliva</v>
          </cell>
          <cell r="C53" t="str">
            <v>Gerente de Tienda</v>
          </cell>
          <cell r="D53" t="str">
            <v>Jefatura</v>
          </cell>
          <cell r="E53" t="str">
            <v>Tienda MM</v>
          </cell>
          <cell r="F53">
            <v>39244</v>
          </cell>
          <cell r="G53" t="str">
            <v>TIENDA SUPERSTORE METROMALL</v>
          </cell>
          <cell r="H53" t="str">
            <v>METROMALL</v>
          </cell>
        </row>
        <row r="54">
          <cell r="A54">
            <v>306</v>
          </cell>
          <cell r="B54" t="str">
            <v>Oneida Sanchez  AMAYA</v>
          </cell>
          <cell r="C54" t="str">
            <v>Vendedor Tienda</v>
          </cell>
          <cell r="D54" t="str">
            <v>Operativo</v>
          </cell>
          <cell r="E54" t="str">
            <v>Tienda MF</v>
          </cell>
          <cell r="F54">
            <v>39294</v>
          </cell>
          <cell r="G54" t="str">
            <v>HOGAR</v>
          </cell>
          <cell r="H54" t="str">
            <v>MIRAFLORES</v>
          </cell>
        </row>
        <row r="55">
          <cell r="A55">
            <v>316</v>
          </cell>
          <cell r="B55" t="str">
            <v>Jesus Salvador Paz  Erazo</v>
          </cell>
          <cell r="C55" t="str">
            <v>Gestor de Abastecimiento</v>
          </cell>
          <cell r="D55" t="str">
            <v>Operativo</v>
          </cell>
          <cell r="E55" t="str">
            <v>Admon SPS</v>
          </cell>
          <cell r="F55">
            <v>39315</v>
          </cell>
          <cell r="G55" t="str">
            <v>COMERCIAL</v>
          </cell>
          <cell r="H55" t="str">
            <v>SAN FERNANDO</v>
          </cell>
        </row>
        <row r="56">
          <cell r="A56">
            <v>320</v>
          </cell>
          <cell r="B56" t="str">
            <v>Karol Julissa Avila  AVILA</v>
          </cell>
          <cell r="C56" t="str">
            <v>Cajera</v>
          </cell>
          <cell r="D56" t="str">
            <v>Operativo</v>
          </cell>
          <cell r="E56" t="str">
            <v>Tienda MF</v>
          </cell>
          <cell r="F56">
            <v>39316</v>
          </cell>
          <cell r="G56" t="str">
            <v>PUNTOS DE VENTA</v>
          </cell>
          <cell r="H56" t="str">
            <v>MIRAFLORES</v>
          </cell>
        </row>
        <row r="57">
          <cell r="A57">
            <v>324</v>
          </cell>
          <cell r="B57" t="str">
            <v>Lidia Esperanza  Ramos  Palma</v>
          </cell>
          <cell r="C57" t="str">
            <v>Auxiliar de Resurtido</v>
          </cell>
          <cell r="D57" t="str">
            <v>Operativo</v>
          </cell>
          <cell r="E57" t="str">
            <v>Tienda MM</v>
          </cell>
          <cell r="F57">
            <v>39327</v>
          </cell>
          <cell r="G57" t="str">
            <v>HOGAR</v>
          </cell>
          <cell r="H57" t="str">
            <v>METROMALL</v>
          </cell>
        </row>
        <row r="58">
          <cell r="A58">
            <v>325</v>
          </cell>
          <cell r="B58" t="str">
            <v>Derik Daniel Carson  Matute</v>
          </cell>
          <cell r="C58" t="str">
            <v>Auxiliar de Resurtido</v>
          </cell>
          <cell r="D58" t="str">
            <v>Operativo</v>
          </cell>
          <cell r="E58" t="str">
            <v>Tienda sf</v>
          </cell>
          <cell r="F58">
            <v>39328</v>
          </cell>
          <cell r="G58" t="str">
            <v>HOGAR</v>
          </cell>
          <cell r="H58" t="str">
            <v>SAN FERNANDO</v>
          </cell>
        </row>
        <row r="59">
          <cell r="A59">
            <v>326</v>
          </cell>
          <cell r="B59" t="str">
            <v>Elsa Maria Montoya Melgar</v>
          </cell>
          <cell r="C59" t="str">
            <v>Impulsadora</v>
          </cell>
          <cell r="D59" t="str">
            <v>Operativo</v>
          </cell>
          <cell r="E59" t="str">
            <v>Mayoreo</v>
          </cell>
          <cell r="F59">
            <v>39328</v>
          </cell>
          <cell r="G59" t="str">
            <v>VENTAS MAYOREO</v>
          </cell>
          <cell r="H59" t="str">
            <v>SAN FERNANDO</v>
          </cell>
        </row>
        <row r="60">
          <cell r="A60">
            <v>332</v>
          </cell>
          <cell r="B60" t="str">
            <v>Melvin Noel Luque  FIGUEROA</v>
          </cell>
          <cell r="C60" t="str">
            <v>Auxiliar de Resurtido</v>
          </cell>
          <cell r="D60" t="str">
            <v>Operativo</v>
          </cell>
          <cell r="E60" t="str">
            <v>Tienda MF</v>
          </cell>
          <cell r="F60">
            <v>39354</v>
          </cell>
          <cell r="G60" t="str">
            <v>HOGAR</v>
          </cell>
          <cell r="H60" t="str">
            <v>MIRAFLORES</v>
          </cell>
        </row>
        <row r="61">
          <cell r="A61">
            <v>334</v>
          </cell>
          <cell r="B61" t="str">
            <v>Geyli Marideni Estrada  sanchez</v>
          </cell>
          <cell r="C61" t="str">
            <v>Impulsadora</v>
          </cell>
          <cell r="D61" t="str">
            <v>Operativo</v>
          </cell>
          <cell r="E61" t="str">
            <v>Mayoreo</v>
          </cell>
          <cell r="F61">
            <v>39356</v>
          </cell>
          <cell r="G61" t="str">
            <v>VENTAS MAYOREO</v>
          </cell>
          <cell r="H61" t="str">
            <v>MIRAFLORES</v>
          </cell>
        </row>
        <row r="62">
          <cell r="A62">
            <v>335</v>
          </cell>
          <cell r="B62" t="str">
            <v>Angel Adan Andino  ortiz</v>
          </cell>
          <cell r="C62" t="str">
            <v>Vendedor Tienda</v>
          </cell>
          <cell r="D62" t="str">
            <v>Operativo</v>
          </cell>
          <cell r="E62" t="str">
            <v>Tienda MF</v>
          </cell>
          <cell r="F62">
            <v>39360</v>
          </cell>
          <cell r="G62" t="str">
            <v>MODA Y DEPORTES</v>
          </cell>
          <cell r="H62" t="str">
            <v>MIRAFLORES</v>
          </cell>
        </row>
        <row r="63">
          <cell r="A63">
            <v>337</v>
          </cell>
          <cell r="B63" t="str">
            <v>Gloria Lizeth Martinez  Matuz</v>
          </cell>
          <cell r="C63" t="str">
            <v>Auxiliar de Resurtido</v>
          </cell>
          <cell r="D63" t="str">
            <v>Operativo</v>
          </cell>
          <cell r="E63" t="str">
            <v>Tienda sf</v>
          </cell>
          <cell r="F63">
            <v>39365</v>
          </cell>
          <cell r="G63" t="str">
            <v>HOGAR</v>
          </cell>
          <cell r="H63" t="str">
            <v>SAN FERNANDO</v>
          </cell>
        </row>
        <row r="64">
          <cell r="A64">
            <v>338</v>
          </cell>
          <cell r="B64" t="str">
            <v>Jenny Elizabeth Perez  Fernandez</v>
          </cell>
          <cell r="C64" t="str">
            <v>Vendedor Tienda</v>
          </cell>
          <cell r="D64" t="str">
            <v>Operativo</v>
          </cell>
          <cell r="E64" t="str">
            <v>Tienda sf</v>
          </cell>
          <cell r="F64">
            <v>39365</v>
          </cell>
          <cell r="G64" t="str">
            <v>HOGAR</v>
          </cell>
          <cell r="H64" t="str">
            <v>SAN FERNANDO</v>
          </cell>
        </row>
        <row r="65">
          <cell r="A65">
            <v>341</v>
          </cell>
          <cell r="B65" t="str">
            <v>Gelin Josefina Baca  Guevara</v>
          </cell>
          <cell r="C65" t="str">
            <v>Auxiliar de Resurtido</v>
          </cell>
          <cell r="D65" t="str">
            <v>Operativo</v>
          </cell>
          <cell r="E65" t="str">
            <v>Tienda sf</v>
          </cell>
          <cell r="F65">
            <v>39389</v>
          </cell>
          <cell r="G65" t="str">
            <v>MODA Y DEPORTES</v>
          </cell>
          <cell r="H65" t="str">
            <v>SAN FERNANDO</v>
          </cell>
        </row>
        <row r="66">
          <cell r="A66">
            <v>345</v>
          </cell>
          <cell r="B66" t="str">
            <v>Norma Elizabeth Escalante Abrego</v>
          </cell>
          <cell r="C66" t="str">
            <v>Vendedor Tienda</v>
          </cell>
          <cell r="D66" t="str">
            <v>Operativo</v>
          </cell>
          <cell r="E66" t="str">
            <v>Tienda sf</v>
          </cell>
          <cell r="F66">
            <v>39396</v>
          </cell>
          <cell r="G66" t="str">
            <v>HOGAR</v>
          </cell>
          <cell r="H66" t="str">
            <v>SAN FERNANDO</v>
          </cell>
        </row>
        <row r="67">
          <cell r="A67">
            <v>348</v>
          </cell>
          <cell r="B67" t="str">
            <v>Nelly Esmerani Hernandez  Mancia</v>
          </cell>
          <cell r="C67" t="str">
            <v>Vendedor Tienda</v>
          </cell>
          <cell r="D67" t="str">
            <v>Operativo</v>
          </cell>
          <cell r="E67" t="str">
            <v>Tienda Oulet</v>
          </cell>
          <cell r="F67">
            <v>39398</v>
          </cell>
          <cell r="G67" t="str">
            <v>TIENDA OUTLET SAN FERNANDO</v>
          </cell>
          <cell r="H67" t="str">
            <v>OUTLET</v>
          </cell>
        </row>
        <row r="68">
          <cell r="A68">
            <v>359</v>
          </cell>
          <cell r="B68" t="str">
            <v>Hector Amilcar Hernandez  Lopez</v>
          </cell>
          <cell r="C68" t="str">
            <v>Etiquetador</v>
          </cell>
          <cell r="D68" t="str">
            <v>Operativo</v>
          </cell>
          <cell r="E68" t="str">
            <v>Tienda MF</v>
          </cell>
          <cell r="F68">
            <v>39415</v>
          </cell>
          <cell r="G68" t="str">
            <v>HOGAR</v>
          </cell>
          <cell r="H68" t="str">
            <v>MIRAFLORES</v>
          </cell>
        </row>
        <row r="69">
          <cell r="A69">
            <v>366</v>
          </cell>
          <cell r="B69" t="str">
            <v>Fany Esther Avila   Reyes</v>
          </cell>
          <cell r="C69" t="str">
            <v>Cajera</v>
          </cell>
          <cell r="D69" t="str">
            <v>Operativo</v>
          </cell>
          <cell r="E69" t="str">
            <v>Tienda MF</v>
          </cell>
          <cell r="F69">
            <v>39450</v>
          </cell>
          <cell r="G69" t="str">
            <v>PUNTOS DE VENTA</v>
          </cell>
          <cell r="H69" t="str">
            <v>MIRAFLORES</v>
          </cell>
        </row>
        <row r="70">
          <cell r="A70">
            <v>373</v>
          </cell>
          <cell r="B70" t="str">
            <v>Yilian Miladis Perez  Padilla</v>
          </cell>
          <cell r="C70" t="str">
            <v>Auxiliar de Sala Regalos/Paquetes</v>
          </cell>
          <cell r="D70" t="str">
            <v>Operativo</v>
          </cell>
          <cell r="E70" t="str">
            <v>Tienda sf</v>
          </cell>
          <cell r="F70">
            <v>39486</v>
          </cell>
          <cell r="G70" t="str">
            <v>HOGAR</v>
          </cell>
          <cell r="H70" t="str">
            <v>SAN FERNANDO</v>
          </cell>
        </row>
        <row r="71">
          <cell r="A71">
            <v>394</v>
          </cell>
          <cell r="B71" t="str">
            <v>Marco Antonio López  Hernandez</v>
          </cell>
          <cell r="C71" t="str">
            <v>Gestor de Abastecimiento</v>
          </cell>
          <cell r="D71" t="str">
            <v>Operativo</v>
          </cell>
          <cell r="E71" t="str">
            <v>Admon SPS</v>
          </cell>
          <cell r="F71">
            <v>39519</v>
          </cell>
          <cell r="G71" t="str">
            <v>COMERCIAL</v>
          </cell>
          <cell r="H71" t="str">
            <v>SAN FERNANDO</v>
          </cell>
        </row>
        <row r="72">
          <cell r="A72">
            <v>395</v>
          </cell>
          <cell r="B72" t="str">
            <v>Ivonne Yaneth Irias  Ochoa</v>
          </cell>
          <cell r="C72" t="str">
            <v>Supervisora de Impulsadora</v>
          </cell>
          <cell r="D72" t="str">
            <v>Coordinadores</v>
          </cell>
          <cell r="E72" t="str">
            <v>Mayoreo</v>
          </cell>
          <cell r="F72">
            <v>39524</v>
          </cell>
          <cell r="G72" t="str">
            <v>VENTAS MAYOREO</v>
          </cell>
          <cell r="H72" t="str">
            <v>MIRAFLORES</v>
          </cell>
        </row>
        <row r="73">
          <cell r="A73">
            <v>403</v>
          </cell>
          <cell r="B73" t="str">
            <v>Gerbin Donal Rodriguez  Izaguirre</v>
          </cell>
          <cell r="C73" t="str">
            <v>Etiquetador</v>
          </cell>
          <cell r="D73" t="str">
            <v>Operativo</v>
          </cell>
          <cell r="E73" t="str">
            <v>Tienda MF</v>
          </cell>
          <cell r="F73">
            <v>39539</v>
          </cell>
          <cell r="G73" t="str">
            <v>HOGAR</v>
          </cell>
          <cell r="H73" t="str">
            <v>MIRAFLORES</v>
          </cell>
        </row>
        <row r="74">
          <cell r="A74">
            <v>406</v>
          </cell>
          <cell r="B74" t="str">
            <v>Victor Otoniel Rivera  Lopez</v>
          </cell>
          <cell r="C74" t="str">
            <v>Jefe de Division PDV'S</v>
          </cell>
          <cell r="D74" t="str">
            <v>Jefatura</v>
          </cell>
          <cell r="E74" t="str">
            <v>Tienda CBA</v>
          </cell>
          <cell r="F74">
            <v>39555</v>
          </cell>
          <cell r="G74" t="str">
            <v>PUNTOS DE VENTA</v>
          </cell>
          <cell r="H74" t="str">
            <v>TORONJAL</v>
          </cell>
        </row>
        <row r="75">
          <cell r="A75">
            <v>417</v>
          </cell>
          <cell r="B75" t="str">
            <v>Noblida Emelinda Sevilla  PADILLA</v>
          </cell>
          <cell r="C75" t="str">
            <v>Auxiliar de Resurtido</v>
          </cell>
          <cell r="D75" t="str">
            <v>Operativo</v>
          </cell>
          <cell r="E75" t="str">
            <v>Tienda MF</v>
          </cell>
          <cell r="F75">
            <v>39577</v>
          </cell>
          <cell r="G75" t="str">
            <v>HOGAR</v>
          </cell>
          <cell r="H75" t="str">
            <v>MIRAFLORES</v>
          </cell>
        </row>
        <row r="76">
          <cell r="A76">
            <v>419</v>
          </cell>
          <cell r="B76" t="str">
            <v>Miriam Leticia Thomas  BONIFACIO</v>
          </cell>
          <cell r="C76" t="str">
            <v>Auxiliar de Resurtido</v>
          </cell>
          <cell r="D76" t="str">
            <v>Operativo</v>
          </cell>
          <cell r="E76" t="str">
            <v>Tienda sf</v>
          </cell>
          <cell r="F76">
            <v>39589</v>
          </cell>
          <cell r="G76" t="str">
            <v>HOGAR</v>
          </cell>
          <cell r="H76" t="str">
            <v>SAN FERNANDO</v>
          </cell>
        </row>
        <row r="77">
          <cell r="A77">
            <v>425</v>
          </cell>
          <cell r="B77" t="str">
            <v>Marvin  Fajardo Zaldivar</v>
          </cell>
          <cell r="C77" t="str">
            <v>Auxiliar de Resurtido</v>
          </cell>
          <cell r="D77" t="str">
            <v>Operativo</v>
          </cell>
          <cell r="E77" t="str">
            <v>Tienda sf</v>
          </cell>
          <cell r="F77">
            <v>39604</v>
          </cell>
          <cell r="G77" t="str">
            <v>HOGAR</v>
          </cell>
          <cell r="H77" t="str">
            <v>SAN FERNANDO</v>
          </cell>
        </row>
        <row r="78">
          <cell r="A78">
            <v>434</v>
          </cell>
          <cell r="B78" t="str">
            <v>Maria del Carmen Aguilera  GARCIA</v>
          </cell>
          <cell r="C78" t="str">
            <v>Auxiliar de Sala Regalos/Paquetes</v>
          </cell>
          <cell r="D78" t="str">
            <v>Operativo</v>
          </cell>
          <cell r="E78" t="str">
            <v>Tienda MF</v>
          </cell>
          <cell r="F78">
            <v>39652</v>
          </cell>
          <cell r="G78" t="str">
            <v>HOGAR</v>
          </cell>
          <cell r="H78" t="str">
            <v>MIRAFLORES</v>
          </cell>
        </row>
        <row r="79">
          <cell r="A79">
            <v>466</v>
          </cell>
          <cell r="B79" t="str">
            <v>Maria Elena  Morgan Banegas</v>
          </cell>
          <cell r="C79" t="str">
            <v>Auxiliar de Resurtido</v>
          </cell>
          <cell r="D79" t="str">
            <v>Operativo</v>
          </cell>
          <cell r="E79" t="str">
            <v>Tienda Proceres</v>
          </cell>
          <cell r="F79">
            <v>39755</v>
          </cell>
          <cell r="G79" t="str">
            <v>HOGAR</v>
          </cell>
          <cell r="H79" t="str">
            <v>PROCERES</v>
          </cell>
        </row>
        <row r="80">
          <cell r="A80">
            <v>489</v>
          </cell>
          <cell r="B80" t="str">
            <v>Nelson Edgardo Garcia  Cubas</v>
          </cell>
          <cell r="C80" t="str">
            <v>Gerente de Tienda</v>
          </cell>
          <cell r="D80" t="str">
            <v>Gerente</v>
          </cell>
          <cell r="E80" t="str">
            <v>Tienda Proceres</v>
          </cell>
          <cell r="F80">
            <v>39849</v>
          </cell>
          <cell r="G80" t="str">
            <v>TIENDA SUPERSTORE LOS PROCERES</v>
          </cell>
          <cell r="H80" t="str">
            <v>PROCERES</v>
          </cell>
        </row>
        <row r="81">
          <cell r="A81">
            <v>496</v>
          </cell>
          <cell r="B81" t="str">
            <v>Felix Alonso  Mejía  medina</v>
          </cell>
          <cell r="C81" t="str">
            <v>Key Account Manager</v>
          </cell>
          <cell r="D81" t="str">
            <v>Operativo</v>
          </cell>
          <cell r="E81" t="str">
            <v>Mayoreo</v>
          </cell>
          <cell r="F81">
            <v>39858</v>
          </cell>
          <cell r="G81" t="str">
            <v>VENTAS MAYOREO</v>
          </cell>
          <cell r="H81" t="str">
            <v>SAN FERNANDO</v>
          </cell>
        </row>
        <row r="82">
          <cell r="A82">
            <v>512</v>
          </cell>
          <cell r="B82" t="str">
            <v>Elsis de Jesus Arias  ALONSO</v>
          </cell>
          <cell r="C82" t="str">
            <v>Auxiliar de Resurtido</v>
          </cell>
          <cell r="D82" t="str">
            <v>Operativo</v>
          </cell>
          <cell r="E82" t="str">
            <v>Tienda MF</v>
          </cell>
          <cell r="F82">
            <v>39931</v>
          </cell>
          <cell r="G82" t="str">
            <v>HOGAR</v>
          </cell>
          <cell r="H82" t="str">
            <v>MIRAFLORES</v>
          </cell>
        </row>
        <row r="83">
          <cell r="A83">
            <v>515</v>
          </cell>
          <cell r="B83" t="str">
            <v>Ada Lizeth Lopez  RAUDALES</v>
          </cell>
          <cell r="C83" t="str">
            <v>Auxiliar de Resurtido</v>
          </cell>
          <cell r="D83" t="str">
            <v>Operativo</v>
          </cell>
          <cell r="E83" t="str">
            <v>Tienda MF</v>
          </cell>
          <cell r="F83">
            <v>39935</v>
          </cell>
          <cell r="G83" t="str">
            <v>HOGAR</v>
          </cell>
          <cell r="H83" t="str">
            <v>MIRAFLORES</v>
          </cell>
        </row>
        <row r="84">
          <cell r="A84">
            <v>531</v>
          </cell>
          <cell r="B84" t="str">
            <v>Mirian Iveth Rivera  CASTELLANOS</v>
          </cell>
          <cell r="C84" t="str">
            <v>Cajera</v>
          </cell>
          <cell r="D84" t="str">
            <v>Operativo</v>
          </cell>
          <cell r="E84" t="str">
            <v>Tienda PD</v>
          </cell>
          <cell r="F84">
            <v>39993</v>
          </cell>
          <cell r="G84" t="str">
            <v>PUNTOS DE VENTA</v>
          </cell>
          <cell r="H84" t="str">
            <v>PEDREGAL</v>
          </cell>
        </row>
        <row r="85">
          <cell r="A85">
            <v>551</v>
          </cell>
          <cell r="B85" t="str">
            <v>Leybi Lily Hernández  Gomez</v>
          </cell>
          <cell r="C85" t="str">
            <v>Jefe de Division Hogar</v>
          </cell>
          <cell r="D85" t="str">
            <v>Jefatura</v>
          </cell>
          <cell r="E85" t="str">
            <v>Tienda sf</v>
          </cell>
          <cell r="F85">
            <v>40077</v>
          </cell>
          <cell r="G85" t="str">
            <v>HOGAR</v>
          </cell>
          <cell r="H85" t="str">
            <v>SAN FERNANDO</v>
          </cell>
        </row>
        <row r="86">
          <cell r="A86">
            <v>557</v>
          </cell>
          <cell r="B86" t="str">
            <v>Karen Nohelia Romero  Aquino</v>
          </cell>
          <cell r="C86" t="str">
            <v>Jefe de Division PDV'S</v>
          </cell>
          <cell r="D86" t="str">
            <v>Jefatura</v>
          </cell>
          <cell r="E86" t="str">
            <v>Tienda sf</v>
          </cell>
          <cell r="F86">
            <v>40148</v>
          </cell>
          <cell r="G86" t="str">
            <v>PUNTOS DE VENTA</v>
          </cell>
          <cell r="H86" t="str">
            <v>SAN FERNANDO</v>
          </cell>
        </row>
        <row r="87">
          <cell r="A87">
            <v>558</v>
          </cell>
          <cell r="B87" t="str">
            <v>Yadira Elizabeth Velasquez  Quintanilla</v>
          </cell>
          <cell r="C87" t="str">
            <v>Asistente de Compras</v>
          </cell>
          <cell r="D87" t="str">
            <v>Coordinadores</v>
          </cell>
          <cell r="E87" t="str">
            <v>Admon SPS</v>
          </cell>
          <cell r="F87">
            <v>40156</v>
          </cell>
          <cell r="G87" t="str">
            <v>COMERCIAL</v>
          </cell>
          <cell r="H87" t="str">
            <v>SAN FERNANDO</v>
          </cell>
        </row>
        <row r="88">
          <cell r="A88">
            <v>566</v>
          </cell>
          <cell r="B88" t="str">
            <v>Digna Suyapa Escobar  Enamorado</v>
          </cell>
          <cell r="C88" t="str">
            <v>Supervisora de Puntos de Venta</v>
          </cell>
          <cell r="D88" t="str">
            <v>Coordinadores</v>
          </cell>
          <cell r="E88" t="str">
            <v>Tienda sf</v>
          </cell>
          <cell r="F88">
            <v>40190</v>
          </cell>
          <cell r="G88" t="str">
            <v>PUNTOS DE VENTA</v>
          </cell>
          <cell r="H88" t="str">
            <v>SAN FERNANDO</v>
          </cell>
        </row>
        <row r="89">
          <cell r="A89">
            <v>574</v>
          </cell>
          <cell r="B89" t="str">
            <v>Pablo Cecilio  Zelaya   ZELAYA</v>
          </cell>
          <cell r="C89" t="str">
            <v>Etiquetador</v>
          </cell>
          <cell r="D89" t="str">
            <v>Operativo</v>
          </cell>
          <cell r="E89" t="str">
            <v>Tienda MF</v>
          </cell>
          <cell r="F89">
            <v>40196</v>
          </cell>
          <cell r="G89" t="str">
            <v>HOGAR</v>
          </cell>
          <cell r="H89" t="str">
            <v>MIRAFLORES</v>
          </cell>
        </row>
        <row r="90">
          <cell r="A90">
            <v>586</v>
          </cell>
          <cell r="B90" t="str">
            <v>Elena Elizabeth Faraj  Pumpo</v>
          </cell>
          <cell r="C90" t="str">
            <v>Gerente de Categoria</v>
          </cell>
          <cell r="D90" t="str">
            <v>Gerente</v>
          </cell>
          <cell r="E90" t="str">
            <v>Admon SPS</v>
          </cell>
          <cell r="F90">
            <v>40211</v>
          </cell>
          <cell r="G90" t="str">
            <v>COMPRAS</v>
          </cell>
          <cell r="H90" t="str">
            <v>SAN FERNANDO</v>
          </cell>
        </row>
        <row r="91">
          <cell r="A91">
            <v>588</v>
          </cell>
          <cell r="B91" t="str">
            <v>Melida Graciela Amaya  Bronfield</v>
          </cell>
          <cell r="C91" t="str">
            <v>Auxiliar de Resurtido</v>
          </cell>
          <cell r="D91" t="str">
            <v>Operativo</v>
          </cell>
          <cell r="E91" t="str">
            <v>Tienda sf</v>
          </cell>
          <cell r="F91">
            <v>40217</v>
          </cell>
          <cell r="G91" t="str">
            <v>HOGAR</v>
          </cell>
          <cell r="H91" t="str">
            <v>SAN FERNANDO</v>
          </cell>
        </row>
        <row r="92">
          <cell r="A92">
            <v>592</v>
          </cell>
          <cell r="B92" t="str">
            <v>Karla Patricia Molina  Alfaro</v>
          </cell>
          <cell r="C92" t="str">
            <v>Cajera</v>
          </cell>
          <cell r="D92" t="str">
            <v>Operativo</v>
          </cell>
          <cell r="E92" t="str">
            <v>Tienda PD</v>
          </cell>
          <cell r="F92">
            <v>40217</v>
          </cell>
          <cell r="G92" t="str">
            <v>PUNTOS DE VENTA</v>
          </cell>
          <cell r="H92" t="str">
            <v>PEDREGAL</v>
          </cell>
        </row>
        <row r="93">
          <cell r="A93">
            <v>604</v>
          </cell>
          <cell r="B93" t="str">
            <v>Ludy Eunice Mejía   Almendarez</v>
          </cell>
          <cell r="C93" t="str">
            <v>Auxiliar de Resurtido</v>
          </cell>
          <cell r="D93" t="str">
            <v>Operativo</v>
          </cell>
          <cell r="E93" t="str">
            <v>Tienda sf</v>
          </cell>
          <cell r="F93">
            <v>40217</v>
          </cell>
          <cell r="G93" t="str">
            <v>HOGAR</v>
          </cell>
          <cell r="H93" t="str">
            <v>SAN FERNANDO</v>
          </cell>
        </row>
        <row r="94">
          <cell r="A94">
            <v>615</v>
          </cell>
          <cell r="B94" t="str">
            <v>Jose Francisco Mejia  Tercero</v>
          </cell>
          <cell r="C94" t="str">
            <v>Etiquetador</v>
          </cell>
          <cell r="D94" t="str">
            <v>Operativo</v>
          </cell>
          <cell r="E94" t="str">
            <v>Tienda MF</v>
          </cell>
          <cell r="F94">
            <v>40231</v>
          </cell>
          <cell r="G94" t="str">
            <v>HOGAR</v>
          </cell>
          <cell r="H94" t="str">
            <v>MIRAFLORES</v>
          </cell>
        </row>
        <row r="95">
          <cell r="A95">
            <v>653</v>
          </cell>
          <cell r="B95" t="str">
            <v>Erin Lorenzo Barahona  AMAYA</v>
          </cell>
          <cell r="C95" t="str">
            <v>Vendedor Tienda</v>
          </cell>
          <cell r="D95" t="str">
            <v>Operativo</v>
          </cell>
          <cell r="E95" t="str">
            <v>Tienda sf</v>
          </cell>
          <cell r="F95">
            <v>40352</v>
          </cell>
          <cell r="G95" t="str">
            <v>MODA Y DEPORTES</v>
          </cell>
          <cell r="H95" t="str">
            <v>SAN FERNANDO</v>
          </cell>
        </row>
        <row r="96">
          <cell r="A96">
            <v>680</v>
          </cell>
          <cell r="B96" t="str">
            <v>Rosa Emilia Vasquez  VASQUEZ</v>
          </cell>
          <cell r="C96" t="str">
            <v>Impulsadora</v>
          </cell>
          <cell r="D96" t="str">
            <v>Operativo</v>
          </cell>
          <cell r="E96" t="str">
            <v>Mayoreo</v>
          </cell>
          <cell r="F96">
            <v>40397</v>
          </cell>
          <cell r="G96" t="str">
            <v>VENTAS MAYOREO</v>
          </cell>
          <cell r="H96" t="str">
            <v>MIRAFLORES</v>
          </cell>
        </row>
        <row r="97">
          <cell r="A97">
            <v>682</v>
          </cell>
          <cell r="B97" t="str">
            <v>Cindy Aracely  López  Gomez</v>
          </cell>
          <cell r="C97" t="str">
            <v>Jefe de Division PDV'S</v>
          </cell>
          <cell r="D97" t="str">
            <v>Jefatura</v>
          </cell>
          <cell r="E97" t="str">
            <v>Tienda PD</v>
          </cell>
          <cell r="F97">
            <v>40409</v>
          </cell>
          <cell r="G97" t="str">
            <v>PUNTOS DE VENTA</v>
          </cell>
          <cell r="H97" t="str">
            <v>PEDREGAL</v>
          </cell>
        </row>
        <row r="98">
          <cell r="A98">
            <v>686</v>
          </cell>
          <cell r="B98" t="str">
            <v>Jesus Othoman Fajardo  BARAHONA</v>
          </cell>
          <cell r="C98" t="str">
            <v>Vendedor Mayorista</v>
          </cell>
          <cell r="D98" t="str">
            <v>Operativo</v>
          </cell>
          <cell r="E98" t="str">
            <v>Mayoreo</v>
          </cell>
          <cell r="F98">
            <v>40411</v>
          </cell>
          <cell r="G98" t="str">
            <v>VENTAS MAYOREO SALA</v>
          </cell>
          <cell r="H98" t="str">
            <v>SAN FERNANDO</v>
          </cell>
        </row>
        <row r="99">
          <cell r="A99">
            <v>700</v>
          </cell>
          <cell r="B99" t="str">
            <v>Yonis Adelid  Velasquez   Gonzalez</v>
          </cell>
          <cell r="C99" t="str">
            <v>Cajera</v>
          </cell>
          <cell r="D99" t="str">
            <v>Operativo</v>
          </cell>
          <cell r="E99" t="str">
            <v>Tienda MF</v>
          </cell>
          <cell r="F99">
            <v>40448</v>
          </cell>
          <cell r="G99" t="str">
            <v>PUNTOS DE VENTA</v>
          </cell>
          <cell r="H99" t="str">
            <v>MIRAFLORES</v>
          </cell>
        </row>
        <row r="100">
          <cell r="A100">
            <v>701</v>
          </cell>
          <cell r="B100" t="str">
            <v>Bryan Josue Alas</v>
          </cell>
          <cell r="C100" t="str">
            <v>Display</v>
          </cell>
          <cell r="D100" t="str">
            <v>Operativo</v>
          </cell>
          <cell r="E100" t="str">
            <v>Mayoreo</v>
          </cell>
          <cell r="F100">
            <v>40449</v>
          </cell>
          <cell r="G100" t="str">
            <v>VENTAS MAYOREO</v>
          </cell>
          <cell r="H100" t="str">
            <v>SAN FERNANDO</v>
          </cell>
        </row>
        <row r="101">
          <cell r="A101">
            <v>707</v>
          </cell>
          <cell r="B101" t="str">
            <v>Onris Misael Alvarez  Rios</v>
          </cell>
          <cell r="C101" t="str">
            <v>Display</v>
          </cell>
          <cell r="D101" t="str">
            <v>Operativo</v>
          </cell>
          <cell r="E101" t="str">
            <v>Mayoreo</v>
          </cell>
          <cell r="F101">
            <v>40770</v>
          </cell>
          <cell r="G101" t="str">
            <v>VENTAS MAYOREO</v>
          </cell>
          <cell r="H101" t="str">
            <v>MIRAFLORES</v>
          </cell>
        </row>
        <row r="102">
          <cell r="A102">
            <v>710</v>
          </cell>
          <cell r="B102" t="str">
            <v>Dili Carolina Gonzalez  Osorio</v>
          </cell>
          <cell r="C102" t="str">
            <v>Asistente de Compras</v>
          </cell>
          <cell r="D102" t="str">
            <v>Coordinadores</v>
          </cell>
          <cell r="E102" t="str">
            <v>Admon SPS</v>
          </cell>
          <cell r="F102">
            <v>40497</v>
          </cell>
          <cell r="G102" t="str">
            <v>COMERCIAL</v>
          </cell>
          <cell r="H102" t="str">
            <v>SAN FERNANDO</v>
          </cell>
        </row>
        <row r="103">
          <cell r="A103">
            <v>737</v>
          </cell>
          <cell r="B103" t="str">
            <v>Braysy Alejandra Garcia Paz</v>
          </cell>
          <cell r="C103" t="str">
            <v>Supervisora de Puntos de Venta</v>
          </cell>
          <cell r="D103" t="str">
            <v>Coordinadores</v>
          </cell>
          <cell r="E103" t="str">
            <v>Tienda Oulet</v>
          </cell>
          <cell r="F103">
            <v>42009</v>
          </cell>
          <cell r="G103" t="str">
            <v>PUNTOS DE VENTA</v>
          </cell>
          <cell r="H103" t="str">
            <v>OUTLET</v>
          </cell>
        </row>
        <row r="104">
          <cell r="A104">
            <v>739</v>
          </cell>
          <cell r="B104" t="str">
            <v>Sindy Dayana  Elvir   Vallejo</v>
          </cell>
          <cell r="C104" t="str">
            <v>Auxiliar de Resurtido</v>
          </cell>
          <cell r="D104" t="str">
            <v>Operativo</v>
          </cell>
          <cell r="E104" t="str">
            <v>Tienda Proceres</v>
          </cell>
          <cell r="F104">
            <v>40560</v>
          </cell>
          <cell r="G104" t="str">
            <v>HOGAR</v>
          </cell>
          <cell r="H104" t="str">
            <v>PROCERES</v>
          </cell>
        </row>
        <row r="105">
          <cell r="A105">
            <v>775</v>
          </cell>
          <cell r="B105" t="str">
            <v>Alejandra Maria Lanza   Lagos</v>
          </cell>
          <cell r="C105" t="str">
            <v>Cajera</v>
          </cell>
          <cell r="D105" t="str">
            <v>Operativo</v>
          </cell>
          <cell r="E105" t="str">
            <v>Tienda MM</v>
          </cell>
          <cell r="F105">
            <v>40596</v>
          </cell>
          <cell r="G105" t="str">
            <v>PUNTOS DE VENTA</v>
          </cell>
          <cell r="H105" t="str">
            <v>METROMALL</v>
          </cell>
        </row>
        <row r="106">
          <cell r="A106">
            <v>778</v>
          </cell>
          <cell r="B106" t="str">
            <v>Bayron Leonidas Gomez  Murillo</v>
          </cell>
          <cell r="C106" t="str">
            <v>Vendedor Tienda</v>
          </cell>
          <cell r="D106" t="str">
            <v>Operativo</v>
          </cell>
          <cell r="E106" t="str">
            <v>Tienda Oulet</v>
          </cell>
          <cell r="F106">
            <v>40599</v>
          </cell>
          <cell r="G106" t="str">
            <v>TIENDA OUTLET SAN FERNANDO</v>
          </cell>
          <cell r="H106" t="str">
            <v>OUTLET</v>
          </cell>
        </row>
        <row r="107">
          <cell r="A107">
            <v>785</v>
          </cell>
          <cell r="B107" t="str">
            <v>Irma Patricia Gomez  Gomez</v>
          </cell>
          <cell r="C107" t="str">
            <v>Auxiliar de Resurtido</v>
          </cell>
          <cell r="D107" t="str">
            <v>Operativo</v>
          </cell>
          <cell r="E107" t="str">
            <v>Tienda sf</v>
          </cell>
          <cell r="F107">
            <v>40603</v>
          </cell>
          <cell r="G107" t="str">
            <v>HOGAR</v>
          </cell>
          <cell r="H107" t="str">
            <v>SAN FERNANDO</v>
          </cell>
        </row>
        <row r="108">
          <cell r="A108">
            <v>799</v>
          </cell>
          <cell r="B108" t="str">
            <v>Virginia Margarita Zuniga Rapalo</v>
          </cell>
          <cell r="C108" t="str">
            <v>Vendedor Tienda</v>
          </cell>
          <cell r="D108" t="str">
            <v>Operativo</v>
          </cell>
          <cell r="E108" t="str">
            <v>Tienda sf</v>
          </cell>
          <cell r="F108">
            <v>40610</v>
          </cell>
          <cell r="G108" t="str">
            <v>ELECTRO</v>
          </cell>
          <cell r="H108" t="str">
            <v>SAN FERNANDO</v>
          </cell>
        </row>
        <row r="109">
          <cell r="A109">
            <v>806</v>
          </cell>
          <cell r="B109" t="str">
            <v>Darwin Geovany Martinez</v>
          </cell>
          <cell r="C109" t="str">
            <v>Jefe de Trastienda</v>
          </cell>
          <cell r="D109" t="str">
            <v>Jefatura</v>
          </cell>
          <cell r="E109" t="str">
            <v>Admon CBA</v>
          </cell>
          <cell r="F109">
            <v>40626</v>
          </cell>
          <cell r="G109" t="str">
            <v>TIENDA SUPERSTORE CEIBA</v>
          </cell>
          <cell r="H109" t="str">
            <v>TORONJAL</v>
          </cell>
        </row>
        <row r="110">
          <cell r="A110">
            <v>822</v>
          </cell>
          <cell r="B110" t="str">
            <v>Mariela Judith Marquez Hernandez</v>
          </cell>
          <cell r="C110" t="str">
            <v>Supervisora de Puntos de Venta</v>
          </cell>
          <cell r="D110" t="str">
            <v>Coordinadores</v>
          </cell>
          <cell r="E110" t="str">
            <v>Tienda PD</v>
          </cell>
          <cell r="F110">
            <v>40770</v>
          </cell>
          <cell r="G110" t="str">
            <v>PUNTOS DE VENTA</v>
          </cell>
          <cell r="H110" t="str">
            <v>PEDREGAL</v>
          </cell>
        </row>
        <row r="111">
          <cell r="A111">
            <v>848</v>
          </cell>
          <cell r="B111" t="str">
            <v>Cristhian Antonio Tejeda Fernandez</v>
          </cell>
          <cell r="C111" t="str">
            <v>Vendedor Tienda</v>
          </cell>
          <cell r="D111" t="str">
            <v>Operativo</v>
          </cell>
          <cell r="E111" t="str">
            <v>Tienda sf</v>
          </cell>
          <cell r="F111">
            <v>40848</v>
          </cell>
          <cell r="G111" t="str">
            <v>ELECTRO</v>
          </cell>
          <cell r="H111" t="str">
            <v>SAN FERNANDO</v>
          </cell>
        </row>
        <row r="112">
          <cell r="A112">
            <v>866</v>
          </cell>
          <cell r="B112" t="str">
            <v>Jenifer Odesa Fuentes</v>
          </cell>
          <cell r="C112" t="str">
            <v>Auxiliar de Resurtido</v>
          </cell>
          <cell r="D112" t="str">
            <v>Operativo</v>
          </cell>
          <cell r="E112" t="str">
            <v>Tienda PD</v>
          </cell>
          <cell r="F112">
            <v>40777</v>
          </cell>
          <cell r="G112" t="str">
            <v>MODA Y DEPORTES</v>
          </cell>
          <cell r="H112" t="str">
            <v>PEDREGAL</v>
          </cell>
        </row>
        <row r="113">
          <cell r="A113">
            <v>948</v>
          </cell>
          <cell r="B113" t="str">
            <v>Janeth Eduviges Amador Canales</v>
          </cell>
          <cell r="C113" t="str">
            <v>Vendedor Tienda</v>
          </cell>
          <cell r="D113" t="str">
            <v>Operativo</v>
          </cell>
          <cell r="E113" t="str">
            <v>Tienda MF</v>
          </cell>
          <cell r="F113">
            <v>40687</v>
          </cell>
          <cell r="G113" t="str">
            <v>HOGAR</v>
          </cell>
          <cell r="H113" t="str">
            <v>MIRAFLORES</v>
          </cell>
        </row>
        <row r="114">
          <cell r="A114">
            <v>992</v>
          </cell>
          <cell r="B114" t="str">
            <v>Diana Marissela Pineda Gomez</v>
          </cell>
          <cell r="C114" t="str">
            <v>Vendedor Tienda</v>
          </cell>
          <cell r="D114" t="str">
            <v>Operativo</v>
          </cell>
          <cell r="E114" t="str">
            <v>Tienda sf</v>
          </cell>
          <cell r="F114">
            <v>40882</v>
          </cell>
          <cell r="G114" t="str">
            <v>HOGAR</v>
          </cell>
          <cell r="H114" t="str">
            <v>SAN FERNANDO</v>
          </cell>
        </row>
        <row r="115">
          <cell r="A115">
            <v>1021</v>
          </cell>
          <cell r="B115" t="str">
            <v>Jessenia Jamileth Amaya Alvarenga</v>
          </cell>
          <cell r="C115" t="str">
            <v>Auxiliar de Resurtido</v>
          </cell>
          <cell r="D115" t="str">
            <v>Operativo</v>
          </cell>
          <cell r="E115" t="str">
            <v>Tienda PD</v>
          </cell>
          <cell r="F115">
            <v>40784</v>
          </cell>
          <cell r="G115" t="str">
            <v>MODA Y DEPORTES</v>
          </cell>
          <cell r="H115" t="str">
            <v>PEDREGAL</v>
          </cell>
        </row>
        <row r="116">
          <cell r="A116">
            <v>1032</v>
          </cell>
          <cell r="B116" t="str">
            <v>Marlon Reniery Salcedo Colindres</v>
          </cell>
          <cell r="C116" t="str">
            <v>Vendedor Foraneo</v>
          </cell>
          <cell r="D116" t="str">
            <v>Operativo</v>
          </cell>
          <cell r="E116" t="str">
            <v>Mayoreo TGA</v>
          </cell>
          <cell r="F116">
            <v>40756</v>
          </cell>
          <cell r="G116" t="str">
            <v>VENTAS MAYOREO FORANEO</v>
          </cell>
          <cell r="H116" t="str">
            <v>MIRAFLORES</v>
          </cell>
        </row>
        <row r="117">
          <cell r="A117">
            <v>1037</v>
          </cell>
          <cell r="B117" t="str">
            <v>Mailen Sarahy Moreno Colindres</v>
          </cell>
          <cell r="C117" t="str">
            <v>Coordinador SAC</v>
          </cell>
          <cell r="D117" t="str">
            <v>Operativo</v>
          </cell>
          <cell r="E117" t="str">
            <v>Tienda MM</v>
          </cell>
          <cell r="F117">
            <v>40756</v>
          </cell>
          <cell r="G117" t="str">
            <v>SERVICIO AL CLIENTE</v>
          </cell>
          <cell r="H117" t="str">
            <v>MIRAFLORES</v>
          </cell>
        </row>
        <row r="118">
          <cell r="A118">
            <v>1096</v>
          </cell>
          <cell r="B118" t="str">
            <v>Lidia  Gabriela  Salgado Rodas</v>
          </cell>
          <cell r="C118" t="str">
            <v>Cajera</v>
          </cell>
          <cell r="D118" t="str">
            <v>Operativo</v>
          </cell>
          <cell r="E118" t="str">
            <v>Tienda MM</v>
          </cell>
          <cell r="F118">
            <v>40854</v>
          </cell>
          <cell r="G118" t="str">
            <v>PUNTOS DE VENTA</v>
          </cell>
          <cell r="H118" t="str">
            <v>METROMALL</v>
          </cell>
        </row>
        <row r="119">
          <cell r="A119">
            <v>1108</v>
          </cell>
          <cell r="B119" t="str">
            <v>Carlos Enrique Bautista Fuentes</v>
          </cell>
          <cell r="C119" t="str">
            <v>Key Account Manager</v>
          </cell>
          <cell r="D119" t="str">
            <v>Operativo</v>
          </cell>
          <cell r="E119" t="str">
            <v>Mayoreo</v>
          </cell>
          <cell r="F119">
            <v>40791</v>
          </cell>
          <cell r="G119" t="str">
            <v>VENTAS MAYOREO</v>
          </cell>
          <cell r="H119" t="str">
            <v>SAN FERNANDO</v>
          </cell>
        </row>
        <row r="120">
          <cell r="A120">
            <v>1136</v>
          </cell>
          <cell r="B120" t="str">
            <v>Skarlet Briggiet Alvardo Sanchez</v>
          </cell>
          <cell r="C120" t="str">
            <v>Cajera</v>
          </cell>
          <cell r="D120" t="str">
            <v>Operativo</v>
          </cell>
          <cell r="E120" t="str">
            <v>Tienda Proceres</v>
          </cell>
          <cell r="F120">
            <v>40924</v>
          </cell>
          <cell r="G120" t="str">
            <v>PUNTOS DE VENTA</v>
          </cell>
          <cell r="H120" t="str">
            <v>PROCERES</v>
          </cell>
        </row>
        <row r="121">
          <cell r="A121">
            <v>1143</v>
          </cell>
          <cell r="B121" t="str">
            <v>Gloria  Esther Garcia Perdomo</v>
          </cell>
          <cell r="C121" t="str">
            <v>Jefe Servicio al Cliente</v>
          </cell>
          <cell r="D121" t="str">
            <v>Jefatura</v>
          </cell>
          <cell r="E121" t="str">
            <v>Tienda PD</v>
          </cell>
          <cell r="F121">
            <v>40805</v>
          </cell>
          <cell r="G121" t="str">
            <v>SERVICIO AL CLIENTE</v>
          </cell>
          <cell r="H121" t="str">
            <v>PEDREGAL</v>
          </cell>
        </row>
        <row r="122">
          <cell r="A122">
            <v>1155</v>
          </cell>
          <cell r="B122" t="str">
            <v>Eddy Alexander Quezada Trochez</v>
          </cell>
          <cell r="C122" t="str">
            <v>Auxiliar de Resurtido</v>
          </cell>
          <cell r="D122" t="str">
            <v>Operativo</v>
          </cell>
          <cell r="E122" t="str">
            <v>Tienda PD</v>
          </cell>
          <cell r="F122">
            <v>40924</v>
          </cell>
          <cell r="G122" t="str">
            <v>HOGAR</v>
          </cell>
          <cell r="H122" t="str">
            <v>PEDREGAL</v>
          </cell>
        </row>
        <row r="123">
          <cell r="A123">
            <v>1176</v>
          </cell>
          <cell r="B123" t="str">
            <v>Claudia Isabel  Hernández Portillo</v>
          </cell>
          <cell r="C123" t="str">
            <v>Cajera</v>
          </cell>
          <cell r="D123" t="str">
            <v>Operativo</v>
          </cell>
          <cell r="E123" t="str">
            <v>Tienda PD</v>
          </cell>
          <cell r="F123">
            <v>40812</v>
          </cell>
          <cell r="G123" t="str">
            <v>PUNTOS DE VENTA</v>
          </cell>
          <cell r="H123" t="str">
            <v>PEDREGAL</v>
          </cell>
        </row>
        <row r="124">
          <cell r="A124">
            <v>1216</v>
          </cell>
          <cell r="B124" t="str">
            <v>Dimas Danilo Gómez Mendez</v>
          </cell>
          <cell r="C124" t="str">
            <v>Auxiliar de Resurtido</v>
          </cell>
          <cell r="D124" t="str">
            <v>Operativo</v>
          </cell>
          <cell r="E124" t="str">
            <v>Tienda PD</v>
          </cell>
          <cell r="F124">
            <v>40924</v>
          </cell>
          <cell r="G124" t="str">
            <v>HOGAR</v>
          </cell>
          <cell r="H124" t="str">
            <v>PEDREGAL</v>
          </cell>
        </row>
        <row r="125">
          <cell r="A125">
            <v>1241</v>
          </cell>
          <cell r="B125" t="str">
            <v>Diana Melissa Guzman Amaya</v>
          </cell>
          <cell r="C125" t="str">
            <v>Jefe Servicio al Cliente</v>
          </cell>
          <cell r="D125" t="str">
            <v>Jefatura</v>
          </cell>
          <cell r="E125" t="str">
            <v>Tienda sf</v>
          </cell>
          <cell r="F125">
            <v>40826</v>
          </cell>
          <cell r="G125" t="str">
            <v>SERVICIO AL CLIENTE</v>
          </cell>
          <cell r="H125" t="str">
            <v>SAN FERNANDO</v>
          </cell>
        </row>
        <row r="126">
          <cell r="A126">
            <v>1273</v>
          </cell>
          <cell r="B126" t="str">
            <v>Gladys  Ondina Velasquez Madrid</v>
          </cell>
          <cell r="C126" t="str">
            <v>Auxiliar de Resurtido</v>
          </cell>
          <cell r="D126" t="str">
            <v>Operativo</v>
          </cell>
          <cell r="E126" t="str">
            <v>Tienda PD</v>
          </cell>
          <cell r="F126">
            <v>40924</v>
          </cell>
          <cell r="G126" t="str">
            <v>HOGAR</v>
          </cell>
          <cell r="H126" t="str">
            <v>PEDREGAL</v>
          </cell>
        </row>
        <row r="127">
          <cell r="A127">
            <v>1282</v>
          </cell>
          <cell r="B127" t="str">
            <v>Dilcia  Lizeth León Santiago</v>
          </cell>
          <cell r="C127" t="str">
            <v>Vendedor Tienda</v>
          </cell>
          <cell r="D127" t="str">
            <v>Operativo</v>
          </cell>
          <cell r="E127" t="str">
            <v>Tienda sf</v>
          </cell>
          <cell r="F127">
            <v>40924</v>
          </cell>
          <cell r="G127" t="str">
            <v>ELECTRO</v>
          </cell>
          <cell r="H127" t="str">
            <v>SAN FERNANDO</v>
          </cell>
        </row>
        <row r="128">
          <cell r="A128">
            <v>1308</v>
          </cell>
          <cell r="B128" t="str">
            <v>Luz  Marina Ramos Hernández</v>
          </cell>
          <cell r="C128" t="str">
            <v>Auxiliar de Resurtido</v>
          </cell>
          <cell r="D128" t="str">
            <v>Operativo</v>
          </cell>
          <cell r="E128" t="str">
            <v>Tienda PD</v>
          </cell>
          <cell r="F128">
            <v>40924</v>
          </cell>
          <cell r="G128" t="str">
            <v>HOGAR</v>
          </cell>
          <cell r="H128" t="str">
            <v>PEDREGAL</v>
          </cell>
        </row>
        <row r="129">
          <cell r="A129">
            <v>1333</v>
          </cell>
          <cell r="B129" t="str">
            <v>Ninoska  Jackeline Casco Andrade</v>
          </cell>
          <cell r="C129" t="str">
            <v>Auxiliar de Sala Regalos/Paquetes</v>
          </cell>
          <cell r="D129" t="str">
            <v>Operativo</v>
          </cell>
          <cell r="E129" t="str">
            <v>Tienda sf</v>
          </cell>
          <cell r="F129">
            <v>40924</v>
          </cell>
          <cell r="G129" t="str">
            <v>HOGAR</v>
          </cell>
          <cell r="H129" t="str">
            <v>SAN FERNANDO</v>
          </cell>
        </row>
        <row r="130">
          <cell r="A130">
            <v>1337</v>
          </cell>
          <cell r="B130" t="str">
            <v>Marvin Bayardo  Leiva Gamez</v>
          </cell>
          <cell r="C130" t="str">
            <v>Vendedor Tienda</v>
          </cell>
          <cell r="D130" t="str">
            <v>Operativo</v>
          </cell>
          <cell r="E130" t="str">
            <v>Tienda sf</v>
          </cell>
          <cell r="F130">
            <v>40924</v>
          </cell>
          <cell r="G130" t="str">
            <v>MODA Y DEPORTES</v>
          </cell>
          <cell r="H130" t="str">
            <v>SAN FERNANDO</v>
          </cell>
        </row>
        <row r="131">
          <cell r="A131">
            <v>1369</v>
          </cell>
          <cell r="B131" t="str">
            <v>Breny Said Martínez Elvir</v>
          </cell>
          <cell r="C131" t="str">
            <v>Vendedor Tienda</v>
          </cell>
          <cell r="D131" t="str">
            <v>Operativo</v>
          </cell>
          <cell r="E131" t="str">
            <v>Tienda sf</v>
          </cell>
          <cell r="F131">
            <v>40854</v>
          </cell>
          <cell r="G131" t="str">
            <v>ELECTRO</v>
          </cell>
          <cell r="H131" t="str">
            <v>SAN FERNANDO</v>
          </cell>
        </row>
        <row r="132">
          <cell r="A132">
            <v>1386</v>
          </cell>
          <cell r="B132" t="str">
            <v>Elsy Nohemy Aguilera Ortez</v>
          </cell>
          <cell r="C132" t="str">
            <v>Gerente de Tienda</v>
          </cell>
          <cell r="D132" t="str">
            <v>Gerente</v>
          </cell>
          <cell r="E132" t="str">
            <v>Tienda sf</v>
          </cell>
          <cell r="F132">
            <v>40843</v>
          </cell>
          <cell r="G132" t="str">
            <v>TIENDA SUPERSTORE SPS</v>
          </cell>
          <cell r="H132" t="str">
            <v>SAN FERNANDO</v>
          </cell>
        </row>
        <row r="133">
          <cell r="A133">
            <v>1566</v>
          </cell>
          <cell r="B133" t="str">
            <v>Dorys Alejandrina Sanchez Oyuela</v>
          </cell>
          <cell r="C133" t="str">
            <v>Auxiliar de Sala Regalos/Paquetes</v>
          </cell>
          <cell r="D133" t="str">
            <v>Operativo</v>
          </cell>
          <cell r="E133" t="str">
            <v>Tienda MF</v>
          </cell>
          <cell r="F133">
            <v>40945</v>
          </cell>
          <cell r="G133" t="str">
            <v>HOGAR</v>
          </cell>
          <cell r="H133" t="str">
            <v>MIRAFLORES</v>
          </cell>
        </row>
        <row r="134">
          <cell r="A134">
            <v>1595</v>
          </cell>
          <cell r="B134" t="str">
            <v>Ana  Clementina Alvarenga Padilla</v>
          </cell>
          <cell r="C134" t="str">
            <v>Auxiliar de Resurtido</v>
          </cell>
          <cell r="D134" t="str">
            <v>Operativo</v>
          </cell>
          <cell r="E134" t="str">
            <v>Tienda MM</v>
          </cell>
          <cell r="F134">
            <v>40863</v>
          </cell>
          <cell r="G134" t="str">
            <v>HOGAR</v>
          </cell>
          <cell r="H134" t="str">
            <v>METROMALL</v>
          </cell>
        </row>
        <row r="135">
          <cell r="A135">
            <v>1638</v>
          </cell>
          <cell r="B135" t="str">
            <v>Rolbin Antonio Rivera Dubón</v>
          </cell>
          <cell r="C135" t="str">
            <v>Auxiliar de Reparaciones</v>
          </cell>
          <cell r="D135" t="str">
            <v>Operativo</v>
          </cell>
          <cell r="E135" t="str">
            <v>Tienda PD</v>
          </cell>
          <cell r="F135">
            <v>40924</v>
          </cell>
          <cell r="G135" t="str">
            <v>SERVICIO AL CLIENTE</v>
          </cell>
          <cell r="H135" t="str">
            <v>PEDREGAL</v>
          </cell>
        </row>
        <row r="136">
          <cell r="A136">
            <v>1669</v>
          </cell>
          <cell r="B136" t="str">
            <v>Katterin Yolibeth Alvarado Diaz</v>
          </cell>
          <cell r="C136" t="str">
            <v>Vendedor Tienda</v>
          </cell>
          <cell r="D136" t="str">
            <v>Operativo</v>
          </cell>
          <cell r="E136" t="str">
            <v>Tienda PD</v>
          </cell>
          <cell r="F136">
            <v>40924</v>
          </cell>
          <cell r="G136" t="str">
            <v>HOGAR</v>
          </cell>
          <cell r="H136" t="str">
            <v>PEDREGAL</v>
          </cell>
        </row>
        <row r="137">
          <cell r="A137">
            <v>1687</v>
          </cell>
          <cell r="B137" t="str">
            <v>Madelyn  Eskarly  Amaya Licona</v>
          </cell>
          <cell r="C137" t="str">
            <v>Vendedor Tienda</v>
          </cell>
          <cell r="D137" t="str">
            <v>Operativo</v>
          </cell>
          <cell r="E137" t="str">
            <v>Tienda PD</v>
          </cell>
          <cell r="F137">
            <v>40959</v>
          </cell>
          <cell r="G137" t="str">
            <v>HOGAR</v>
          </cell>
          <cell r="H137" t="str">
            <v>PEDREGAL</v>
          </cell>
        </row>
        <row r="138">
          <cell r="A138">
            <v>1749</v>
          </cell>
          <cell r="B138" t="str">
            <v>Kety Sharon España Bueso</v>
          </cell>
          <cell r="C138" t="str">
            <v>Auxiliar de Resurtido</v>
          </cell>
          <cell r="D138" t="str">
            <v>Operativo</v>
          </cell>
          <cell r="E138" t="str">
            <v>Tienda MF</v>
          </cell>
          <cell r="F138">
            <v>40912</v>
          </cell>
          <cell r="G138" t="str">
            <v>HOGAR</v>
          </cell>
          <cell r="H138" t="str">
            <v>MIRAFLORES</v>
          </cell>
        </row>
        <row r="139">
          <cell r="A139">
            <v>1786</v>
          </cell>
          <cell r="B139" t="str">
            <v>Nely  Adeivy Yanez Vasquez</v>
          </cell>
          <cell r="C139" t="str">
            <v>Cajera</v>
          </cell>
          <cell r="D139" t="str">
            <v>Operativo</v>
          </cell>
          <cell r="E139" t="str">
            <v>Tienda MF</v>
          </cell>
          <cell r="F139">
            <v>41008</v>
          </cell>
          <cell r="G139" t="str">
            <v>PUNTOS DE VENTA</v>
          </cell>
          <cell r="H139" t="str">
            <v>MIRAFLORES</v>
          </cell>
        </row>
        <row r="140">
          <cell r="A140">
            <v>1791</v>
          </cell>
          <cell r="B140" t="str">
            <v>Jhasmin de Primavera Leiva Martinez</v>
          </cell>
          <cell r="C140" t="str">
            <v>Cajera</v>
          </cell>
          <cell r="D140" t="str">
            <v>Operativo</v>
          </cell>
          <cell r="E140" t="str">
            <v>Tienda MF</v>
          </cell>
          <cell r="F140">
            <v>41183</v>
          </cell>
          <cell r="G140" t="str">
            <v>PUNTOS DE VENTA</v>
          </cell>
          <cell r="H140" t="str">
            <v>MIRAFLORES</v>
          </cell>
        </row>
        <row r="141">
          <cell r="A141">
            <v>1795</v>
          </cell>
          <cell r="B141" t="str">
            <v>Reinaldo Alexander Bermudez Silva</v>
          </cell>
          <cell r="C141" t="str">
            <v>Display</v>
          </cell>
          <cell r="D141" t="str">
            <v>Operativo</v>
          </cell>
          <cell r="E141" t="str">
            <v>Mayoreo</v>
          </cell>
          <cell r="F141">
            <v>40966</v>
          </cell>
          <cell r="G141" t="str">
            <v>VENTAS MAYOREO</v>
          </cell>
          <cell r="H141" t="str">
            <v>MIRAFLORES</v>
          </cell>
        </row>
        <row r="142">
          <cell r="A142">
            <v>1799</v>
          </cell>
          <cell r="B142" t="str">
            <v>Yasmin Araceli Oviedo  Paz</v>
          </cell>
          <cell r="C142" t="str">
            <v>Auxiliar de Resurtido</v>
          </cell>
          <cell r="D142" t="str">
            <v>Operativo</v>
          </cell>
          <cell r="E142" t="str">
            <v>Tienda PD</v>
          </cell>
          <cell r="F142">
            <v>40973</v>
          </cell>
          <cell r="G142" t="str">
            <v>HOGAR</v>
          </cell>
          <cell r="H142" t="str">
            <v>PEDREGAL</v>
          </cell>
        </row>
        <row r="143">
          <cell r="A143">
            <v>1815</v>
          </cell>
          <cell r="B143" t="str">
            <v>Gerson  Alexander Garache Perez</v>
          </cell>
          <cell r="C143" t="str">
            <v>Auxiliar de Reparaciones</v>
          </cell>
          <cell r="D143" t="str">
            <v>Operativo</v>
          </cell>
          <cell r="E143" t="str">
            <v>Tienda MF</v>
          </cell>
          <cell r="F143">
            <v>40998</v>
          </cell>
          <cell r="G143" t="str">
            <v>SERVICIO AL CLIENTE</v>
          </cell>
          <cell r="H143" t="str">
            <v>MIRAFLORES</v>
          </cell>
        </row>
        <row r="144">
          <cell r="A144">
            <v>1833</v>
          </cell>
          <cell r="B144" t="str">
            <v>Gina  Vanessa  Hernández  Dominguez</v>
          </cell>
          <cell r="C144" t="str">
            <v>Auxiliar de Resurtido</v>
          </cell>
          <cell r="D144" t="str">
            <v>Operativo</v>
          </cell>
          <cell r="E144" t="str">
            <v>Tienda PD</v>
          </cell>
          <cell r="F144">
            <v>41064</v>
          </cell>
          <cell r="G144" t="str">
            <v>HOGAR</v>
          </cell>
          <cell r="H144" t="str">
            <v>PEDREGAL</v>
          </cell>
        </row>
        <row r="145">
          <cell r="A145">
            <v>1871</v>
          </cell>
          <cell r="B145" t="str">
            <v>Rosa  Ondina  Santamaria  Menendez</v>
          </cell>
          <cell r="C145" t="str">
            <v>Auxiliar de Resurtido</v>
          </cell>
          <cell r="D145" t="str">
            <v>Operativo</v>
          </cell>
          <cell r="E145" t="str">
            <v>Tienda PD</v>
          </cell>
          <cell r="F145">
            <v>41031</v>
          </cell>
          <cell r="G145" t="str">
            <v>HOGAR</v>
          </cell>
          <cell r="H145" t="str">
            <v>PEDREGAL</v>
          </cell>
        </row>
        <row r="146">
          <cell r="A146">
            <v>1907</v>
          </cell>
          <cell r="B146" t="str">
            <v>Brenda Yessenia Dormes Lopez</v>
          </cell>
          <cell r="C146" t="str">
            <v>Auxiliar de Resurtido</v>
          </cell>
          <cell r="D146" t="str">
            <v>Operativo</v>
          </cell>
          <cell r="E146" t="str">
            <v>Tienda MM</v>
          </cell>
          <cell r="F146">
            <v>41085</v>
          </cell>
          <cell r="G146" t="str">
            <v>HOGAR</v>
          </cell>
          <cell r="H146" t="str">
            <v>METROMALL</v>
          </cell>
        </row>
        <row r="147">
          <cell r="A147">
            <v>1914</v>
          </cell>
          <cell r="B147" t="str">
            <v>Jorge Luis Zelaya Mairena</v>
          </cell>
          <cell r="C147" t="str">
            <v>Vendedor Tienda</v>
          </cell>
          <cell r="D147" t="str">
            <v>Operativo</v>
          </cell>
          <cell r="E147" t="str">
            <v>Tienda MM</v>
          </cell>
          <cell r="F147">
            <v>41085</v>
          </cell>
          <cell r="G147" t="str">
            <v>ELECTRO</v>
          </cell>
          <cell r="H147" t="str">
            <v>METROMALL</v>
          </cell>
        </row>
        <row r="148">
          <cell r="A148">
            <v>1915</v>
          </cell>
          <cell r="B148" t="str">
            <v>Abel  Arturo Vasquez Hernandez</v>
          </cell>
          <cell r="C148" t="str">
            <v>Vendedor Tienda</v>
          </cell>
          <cell r="D148" t="str">
            <v>Operativo</v>
          </cell>
          <cell r="E148" t="str">
            <v>Tienda MM</v>
          </cell>
          <cell r="F148">
            <v>41127</v>
          </cell>
          <cell r="G148" t="str">
            <v>ELECTRO</v>
          </cell>
          <cell r="H148" t="str">
            <v>METROMALL</v>
          </cell>
        </row>
        <row r="149">
          <cell r="A149">
            <v>1937</v>
          </cell>
          <cell r="B149" t="str">
            <v>Belinda Carolina Bonilla  Martínez</v>
          </cell>
          <cell r="C149" t="str">
            <v>Gerente de Agencia</v>
          </cell>
          <cell r="D149" t="str">
            <v>Gerente</v>
          </cell>
          <cell r="E149" t="str">
            <v>Admon SPS</v>
          </cell>
          <cell r="F149">
            <v>41061</v>
          </cell>
          <cell r="G149" t="str">
            <v>AGENCIA ID</v>
          </cell>
          <cell r="H149" t="str">
            <v>SAN FERNANDO</v>
          </cell>
        </row>
        <row r="150">
          <cell r="A150">
            <v>1942</v>
          </cell>
          <cell r="B150" t="str">
            <v>Ruth Magdalena Castro Chavez</v>
          </cell>
          <cell r="C150" t="str">
            <v>Impulsadora</v>
          </cell>
          <cell r="D150" t="str">
            <v>Operativo</v>
          </cell>
          <cell r="E150" t="str">
            <v>Mayoreo</v>
          </cell>
          <cell r="F150">
            <v>41061</v>
          </cell>
          <cell r="G150" t="str">
            <v>VENTAS MAYOREO</v>
          </cell>
          <cell r="H150" t="str">
            <v>MIRAFLORES</v>
          </cell>
        </row>
        <row r="151">
          <cell r="A151">
            <v>1944</v>
          </cell>
          <cell r="B151" t="str">
            <v>Oscar Orlando Bonilla Osorto</v>
          </cell>
          <cell r="C151" t="str">
            <v>Jefe Regional Ventas Mayoreo</v>
          </cell>
          <cell r="D151" t="str">
            <v>Jefatura</v>
          </cell>
          <cell r="E151" t="str">
            <v>Mayoreo</v>
          </cell>
          <cell r="F151">
            <v>41065</v>
          </cell>
          <cell r="G151" t="str">
            <v>VENTAS MAYOREO</v>
          </cell>
          <cell r="H151" t="str">
            <v>MIRAFLORES</v>
          </cell>
        </row>
        <row r="152">
          <cell r="A152">
            <v>1983</v>
          </cell>
          <cell r="B152" t="str">
            <v>Isacc Nohe Aleman Valle</v>
          </cell>
          <cell r="C152" t="str">
            <v>Vendedor Tienda</v>
          </cell>
          <cell r="D152" t="str">
            <v>Operativo</v>
          </cell>
          <cell r="E152" t="str">
            <v>Tienda sf</v>
          </cell>
          <cell r="F152">
            <v>41116</v>
          </cell>
          <cell r="G152" t="str">
            <v>ELECTRO</v>
          </cell>
          <cell r="H152" t="str">
            <v>SAN FERNANDO</v>
          </cell>
        </row>
        <row r="153">
          <cell r="A153">
            <v>2054</v>
          </cell>
          <cell r="B153" t="str">
            <v>Maria Del Carmen Garay Garcia</v>
          </cell>
          <cell r="C153" t="str">
            <v>Cajera</v>
          </cell>
          <cell r="D153" t="str">
            <v>Operativo</v>
          </cell>
          <cell r="E153" t="str">
            <v>Tienda MF</v>
          </cell>
          <cell r="F153">
            <v>41155</v>
          </cell>
          <cell r="G153" t="str">
            <v>PUNTOS DE VENTA</v>
          </cell>
          <cell r="H153" t="str">
            <v>MIRAFLORES</v>
          </cell>
        </row>
        <row r="154">
          <cell r="A154">
            <v>2057</v>
          </cell>
          <cell r="B154" t="str">
            <v>Ruben Eduardo  Izaguirre  Fiallos</v>
          </cell>
          <cell r="C154" t="str">
            <v>Director Creativo</v>
          </cell>
          <cell r="D154" t="str">
            <v>Jefatura</v>
          </cell>
          <cell r="E154" t="str">
            <v>Admon SPS</v>
          </cell>
          <cell r="F154">
            <v>41155</v>
          </cell>
          <cell r="G154" t="str">
            <v>AGENCIA ID</v>
          </cell>
          <cell r="H154" t="str">
            <v>SAN FERNANDO</v>
          </cell>
        </row>
        <row r="155">
          <cell r="A155">
            <v>2153</v>
          </cell>
          <cell r="B155" t="str">
            <v>Henry Alexander Benavides Gomez</v>
          </cell>
          <cell r="C155" t="str">
            <v>Vendedor Tienda</v>
          </cell>
          <cell r="D155" t="str">
            <v>Operativo</v>
          </cell>
          <cell r="E155" t="str">
            <v>Tienda Proceres</v>
          </cell>
          <cell r="F155">
            <v>41267</v>
          </cell>
          <cell r="G155" t="str">
            <v>HOGAR</v>
          </cell>
          <cell r="H155" t="str">
            <v>PROCERES</v>
          </cell>
        </row>
        <row r="156">
          <cell r="A156">
            <v>2173</v>
          </cell>
          <cell r="B156" t="str">
            <v>Valeska Rosely Villatoro Rivera</v>
          </cell>
          <cell r="C156" t="str">
            <v>Vendedor Tienda</v>
          </cell>
          <cell r="D156" t="str">
            <v>Operativo</v>
          </cell>
          <cell r="E156" t="str">
            <v>Tienda sf</v>
          </cell>
          <cell r="F156">
            <v>41309</v>
          </cell>
          <cell r="G156" t="str">
            <v>ELECTRO</v>
          </cell>
          <cell r="H156" t="str">
            <v>SAN FERNANDO</v>
          </cell>
        </row>
        <row r="157">
          <cell r="A157">
            <v>2188</v>
          </cell>
          <cell r="B157" t="str">
            <v>Darwin  Josue Espinoza Oliva</v>
          </cell>
          <cell r="C157" t="str">
            <v>Vendedor Tienda</v>
          </cell>
          <cell r="D157" t="str">
            <v>Operativo</v>
          </cell>
          <cell r="E157" t="str">
            <v>Tienda Proceres</v>
          </cell>
          <cell r="F157">
            <v>41277</v>
          </cell>
          <cell r="G157" t="str">
            <v>HOGAR</v>
          </cell>
          <cell r="H157" t="str">
            <v>PROCERES</v>
          </cell>
        </row>
        <row r="158">
          <cell r="A158">
            <v>2245</v>
          </cell>
          <cell r="B158" t="str">
            <v>Marcela Del Pilar Abrego Marcia</v>
          </cell>
          <cell r="C158" t="str">
            <v>Vendedor Tienda</v>
          </cell>
          <cell r="D158" t="str">
            <v>Operativo</v>
          </cell>
          <cell r="E158" t="str">
            <v>Tienda sf</v>
          </cell>
          <cell r="F158">
            <v>41309</v>
          </cell>
          <cell r="G158" t="str">
            <v>HOGAR</v>
          </cell>
          <cell r="H158" t="str">
            <v>SAN FERNANDO</v>
          </cell>
        </row>
        <row r="159">
          <cell r="A159">
            <v>2275</v>
          </cell>
          <cell r="B159" t="str">
            <v>Brenda Yadira Herrera Ramos</v>
          </cell>
          <cell r="C159" t="str">
            <v>Auxiliar de Resurtido</v>
          </cell>
          <cell r="D159" t="str">
            <v>Operativo</v>
          </cell>
          <cell r="E159" t="str">
            <v>Tienda PD</v>
          </cell>
          <cell r="F159">
            <v>41330</v>
          </cell>
          <cell r="G159" t="str">
            <v>MODA Y DEPORTES</v>
          </cell>
          <cell r="H159" t="str">
            <v>PEDREGAL</v>
          </cell>
        </row>
        <row r="160">
          <cell r="A160">
            <v>2317</v>
          </cell>
          <cell r="B160" t="str">
            <v>Sindy Gabriela Martinez Perdomo</v>
          </cell>
          <cell r="C160" t="str">
            <v>Vendedor Tienda</v>
          </cell>
          <cell r="D160" t="str">
            <v>Operativo</v>
          </cell>
          <cell r="E160" t="str">
            <v>Tienda PD</v>
          </cell>
          <cell r="F160">
            <v>41337</v>
          </cell>
          <cell r="G160" t="str">
            <v>HOGAR</v>
          </cell>
          <cell r="H160" t="str">
            <v>PEDREGAL</v>
          </cell>
        </row>
        <row r="161">
          <cell r="A161">
            <v>2331</v>
          </cell>
          <cell r="B161" t="str">
            <v>Heidy Feline Pineda Nuñez</v>
          </cell>
          <cell r="C161" t="str">
            <v>Auxiliar de Resurtido</v>
          </cell>
          <cell r="D161" t="str">
            <v>Operativo</v>
          </cell>
          <cell r="E161" t="str">
            <v>Tienda sf</v>
          </cell>
          <cell r="F161">
            <v>41309</v>
          </cell>
          <cell r="G161" t="str">
            <v>MODA Y DEPORTES</v>
          </cell>
          <cell r="H161" t="str">
            <v>SAN FERNANDO</v>
          </cell>
        </row>
        <row r="162">
          <cell r="A162">
            <v>2354</v>
          </cell>
          <cell r="B162" t="str">
            <v>Dunia  Valeska  Caballero  Guillen</v>
          </cell>
          <cell r="C162" t="str">
            <v>Auxiliar de Sala Regalos/Paquetes</v>
          </cell>
          <cell r="D162" t="str">
            <v>Operativo</v>
          </cell>
          <cell r="E162" t="str">
            <v>Tienda PD</v>
          </cell>
          <cell r="F162">
            <v>41316</v>
          </cell>
          <cell r="G162" t="str">
            <v>HOGAR</v>
          </cell>
          <cell r="H162" t="str">
            <v>PEDREGAL</v>
          </cell>
        </row>
        <row r="163">
          <cell r="A163">
            <v>2391</v>
          </cell>
          <cell r="B163" t="str">
            <v>Rene  Antonio Avilez Mendoza</v>
          </cell>
          <cell r="C163" t="str">
            <v>Coordinador SAC</v>
          </cell>
          <cell r="D163" t="str">
            <v>Operativo</v>
          </cell>
          <cell r="E163" t="str">
            <v>Tienda MM</v>
          </cell>
          <cell r="F163">
            <v>41289</v>
          </cell>
          <cell r="G163" t="str">
            <v>SERVICIO AL CLIENTE</v>
          </cell>
          <cell r="H163" t="str">
            <v>METROMALL</v>
          </cell>
        </row>
        <row r="164">
          <cell r="A164">
            <v>2400</v>
          </cell>
          <cell r="B164" t="str">
            <v>Julio  Cesar  Interiano  Rivera</v>
          </cell>
          <cell r="C164" t="str">
            <v>Auxiliar de Resurtido</v>
          </cell>
          <cell r="D164" t="str">
            <v>Operativo</v>
          </cell>
          <cell r="E164" t="str">
            <v>Tienda PD</v>
          </cell>
          <cell r="F164">
            <v>41316</v>
          </cell>
          <cell r="G164" t="str">
            <v>HOGAR</v>
          </cell>
          <cell r="H164" t="str">
            <v>PEDREGAL</v>
          </cell>
        </row>
        <row r="165">
          <cell r="A165">
            <v>2422</v>
          </cell>
          <cell r="B165" t="str">
            <v>Edmundo Jeovanny Figueroa Serrano</v>
          </cell>
          <cell r="C165" t="str">
            <v>Vendedor Foraneo</v>
          </cell>
          <cell r="D165" t="str">
            <v>Operativo</v>
          </cell>
          <cell r="E165" t="str">
            <v>Mayoreo TGA</v>
          </cell>
          <cell r="F165">
            <v>41225</v>
          </cell>
          <cell r="G165" t="str">
            <v>VENTAS MAYOREO FORANEO</v>
          </cell>
          <cell r="H165" t="str">
            <v>MIRAFLORES</v>
          </cell>
        </row>
        <row r="166">
          <cell r="A166">
            <v>2567</v>
          </cell>
          <cell r="B166" t="str">
            <v>Yolani Beatriz Ramirez Rosa</v>
          </cell>
          <cell r="C166" t="str">
            <v>Cajera</v>
          </cell>
          <cell r="D166" t="str">
            <v>Operativo</v>
          </cell>
          <cell r="E166" t="str">
            <v>Tienda MF</v>
          </cell>
          <cell r="F166">
            <v>41295</v>
          </cell>
          <cell r="G166" t="str">
            <v>PUNTOS DE VENTA</v>
          </cell>
          <cell r="H166" t="str">
            <v>MIRAFLORES</v>
          </cell>
        </row>
        <row r="167">
          <cell r="A167">
            <v>2580</v>
          </cell>
          <cell r="B167" t="str">
            <v>Milthon Eduardo Martinez Pino</v>
          </cell>
          <cell r="C167" t="str">
            <v>Vendedor Tienda</v>
          </cell>
          <cell r="D167" t="str">
            <v>Operativo</v>
          </cell>
          <cell r="E167" t="str">
            <v>Tienda MM</v>
          </cell>
          <cell r="F167">
            <v>41302</v>
          </cell>
          <cell r="G167" t="str">
            <v>HOGAR</v>
          </cell>
          <cell r="H167" t="str">
            <v>METROMALL</v>
          </cell>
        </row>
        <row r="168">
          <cell r="A168">
            <v>2585</v>
          </cell>
          <cell r="B168" t="str">
            <v>Thammy Julissa  Juarez  Arguello</v>
          </cell>
          <cell r="C168" t="str">
            <v>Vendedor Tienda</v>
          </cell>
          <cell r="D168" t="str">
            <v>Operativo</v>
          </cell>
          <cell r="E168" t="str">
            <v>Tienda sf</v>
          </cell>
          <cell r="F168">
            <v>41302</v>
          </cell>
          <cell r="G168" t="str">
            <v>ELECTRO</v>
          </cell>
          <cell r="H168" t="str">
            <v>SAN FERNANDO</v>
          </cell>
        </row>
        <row r="169">
          <cell r="A169">
            <v>2592</v>
          </cell>
          <cell r="B169" t="str">
            <v>William  Alexander Izaguirre Padilla</v>
          </cell>
          <cell r="C169" t="str">
            <v>Vendedor Tienda</v>
          </cell>
          <cell r="D169" t="str">
            <v>Operativo</v>
          </cell>
          <cell r="E169" t="str">
            <v>Tienda MF</v>
          </cell>
          <cell r="F169">
            <v>41316</v>
          </cell>
          <cell r="G169" t="str">
            <v>ELECTRO</v>
          </cell>
          <cell r="H169" t="str">
            <v>MIRAFLORES</v>
          </cell>
        </row>
        <row r="170">
          <cell r="A170">
            <v>2611</v>
          </cell>
          <cell r="B170" t="str">
            <v>Heidy Lariza Morales Corrales</v>
          </cell>
          <cell r="C170" t="str">
            <v>Cajera</v>
          </cell>
          <cell r="D170" t="str">
            <v>Operativo</v>
          </cell>
          <cell r="E170" t="str">
            <v>Tienda MM</v>
          </cell>
          <cell r="F170">
            <v>41330</v>
          </cell>
          <cell r="G170" t="str">
            <v>PUNTOS DE VENTA</v>
          </cell>
          <cell r="H170" t="str">
            <v>METROMALL</v>
          </cell>
        </row>
        <row r="171">
          <cell r="A171">
            <v>2616</v>
          </cell>
          <cell r="B171" t="str">
            <v>Karla  Melissa Amador Lara</v>
          </cell>
          <cell r="C171" t="str">
            <v>Gerente de Categoria</v>
          </cell>
          <cell r="D171" t="str">
            <v>Jefatura</v>
          </cell>
          <cell r="E171" t="str">
            <v>Admon SPS</v>
          </cell>
          <cell r="F171">
            <v>41333</v>
          </cell>
          <cell r="G171" t="str">
            <v>COMPRAS</v>
          </cell>
          <cell r="H171" t="str">
            <v>SAN FERNANDO</v>
          </cell>
        </row>
        <row r="172">
          <cell r="A172">
            <v>2647</v>
          </cell>
          <cell r="B172" t="str">
            <v>Jennifer Dinela Mendoza Mendez</v>
          </cell>
          <cell r="C172" t="str">
            <v>Vendedor Tienda</v>
          </cell>
          <cell r="D172" t="str">
            <v>Operativo</v>
          </cell>
          <cell r="E172" t="str">
            <v>Tienda MM</v>
          </cell>
          <cell r="F172">
            <v>41365</v>
          </cell>
          <cell r="G172" t="str">
            <v>HOGAR</v>
          </cell>
          <cell r="H172" t="str">
            <v>METROMALL</v>
          </cell>
        </row>
        <row r="173">
          <cell r="A173">
            <v>2672</v>
          </cell>
          <cell r="B173" t="str">
            <v>Jissela  Yohana  Hernández  Ortiz</v>
          </cell>
          <cell r="C173" t="str">
            <v>Vendedor Tienda</v>
          </cell>
          <cell r="D173" t="str">
            <v>Operativo</v>
          </cell>
          <cell r="E173" t="str">
            <v>Tienda PD</v>
          </cell>
          <cell r="F173">
            <v>41383</v>
          </cell>
          <cell r="G173" t="str">
            <v>HOGAR</v>
          </cell>
          <cell r="H173" t="str">
            <v>PEDREGAL</v>
          </cell>
        </row>
        <row r="174">
          <cell r="A174">
            <v>2716</v>
          </cell>
          <cell r="B174" t="str">
            <v>Fany  Paola  Serrano Ramos</v>
          </cell>
          <cell r="C174" t="str">
            <v>Vendedor Tienda</v>
          </cell>
          <cell r="D174" t="str">
            <v>Operativo</v>
          </cell>
          <cell r="E174" t="str">
            <v>Tienda PD</v>
          </cell>
          <cell r="F174">
            <v>41449</v>
          </cell>
          <cell r="G174" t="str">
            <v>HOGAR</v>
          </cell>
          <cell r="H174" t="str">
            <v>PEDREGAL</v>
          </cell>
        </row>
        <row r="175">
          <cell r="A175">
            <v>2735</v>
          </cell>
          <cell r="B175" t="str">
            <v>Heidy  Roxana  Ayala  Montes</v>
          </cell>
          <cell r="C175" t="str">
            <v>Cajera</v>
          </cell>
          <cell r="D175" t="str">
            <v>Operativo</v>
          </cell>
          <cell r="E175" t="str">
            <v>Tienda sf</v>
          </cell>
          <cell r="F175">
            <v>41610</v>
          </cell>
          <cell r="G175" t="str">
            <v>PUNTOS DE VENTA</v>
          </cell>
          <cell r="H175" t="str">
            <v>SAN FERNANDO</v>
          </cell>
        </row>
        <row r="176">
          <cell r="A176">
            <v>2736</v>
          </cell>
          <cell r="B176" t="str">
            <v>Ana Cristina  Aguilar  Caceres</v>
          </cell>
          <cell r="C176" t="str">
            <v>Vendedor Tienda</v>
          </cell>
          <cell r="D176" t="str">
            <v>Operativo</v>
          </cell>
          <cell r="E176" t="str">
            <v>Tienda sf</v>
          </cell>
          <cell r="F176">
            <v>41456</v>
          </cell>
          <cell r="G176" t="str">
            <v>MODA Y DEPORTES</v>
          </cell>
          <cell r="H176" t="str">
            <v>SAN FERNANDO</v>
          </cell>
        </row>
        <row r="177">
          <cell r="A177">
            <v>2750</v>
          </cell>
          <cell r="B177" t="str">
            <v>Ruth Grin Galdamez</v>
          </cell>
          <cell r="C177" t="str">
            <v>Auxiliar de Resurtido</v>
          </cell>
          <cell r="D177" t="str">
            <v>Operativo</v>
          </cell>
          <cell r="E177" t="str">
            <v>Tienda sf</v>
          </cell>
          <cell r="F177">
            <v>41456</v>
          </cell>
          <cell r="G177" t="str">
            <v>MODA Y DEPORTES</v>
          </cell>
          <cell r="H177" t="str">
            <v>SAN FERNANDO</v>
          </cell>
        </row>
        <row r="178">
          <cell r="A178">
            <v>2782</v>
          </cell>
          <cell r="B178" t="str">
            <v>Ana Yessenia Reyes Martinez</v>
          </cell>
          <cell r="C178" t="str">
            <v>Auxiliar de Resurtido</v>
          </cell>
          <cell r="D178" t="str">
            <v>Operativo</v>
          </cell>
          <cell r="E178" t="str">
            <v>Tienda PD</v>
          </cell>
          <cell r="F178">
            <v>41442</v>
          </cell>
          <cell r="G178" t="str">
            <v>HOGAR</v>
          </cell>
          <cell r="H178" t="str">
            <v>PEDREGAL</v>
          </cell>
        </row>
        <row r="179">
          <cell r="A179">
            <v>2783</v>
          </cell>
          <cell r="B179" t="str">
            <v>Jessica Carolina Avila Mejia</v>
          </cell>
          <cell r="C179" t="str">
            <v>Auxiliar de Resurtido</v>
          </cell>
          <cell r="D179" t="str">
            <v>Operativo</v>
          </cell>
          <cell r="E179" t="str">
            <v>Tienda PD</v>
          </cell>
          <cell r="F179">
            <v>41456</v>
          </cell>
          <cell r="G179" t="str">
            <v>HOGAR</v>
          </cell>
          <cell r="H179" t="str">
            <v>PEDREGAL</v>
          </cell>
        </row>
        <row r="180">
          <cell r="A180">
            <v>2797</v>
          </cell>
          <cell r="B180" t="str">
            <v>Olvin Jose Reyes Reyes</v>
          </cell>
          <cell r="C180" t="str">
            <v>Vendedor Tienda</v>
          </cell>
          <cell r="D180" t="str">
            <v>Operativo</v>
          </cell>
          <cell r="E180" t="str">
            <v>Tienda MM</v>
          </cell>
          <cell r="F180">
            <v>41425</v>
          </cell>
          <cell r="G180" t="str">
            <v>ELECTRO</v>
          </cell>
          <cell r="H180" t="str">
            <v>METROMALL</v>
          </cell>
        </row>
        <row r="181">
          <cell r="A181">
            <v>2798</v>
          </cell>
          <cell r="B181" t="str">
            <v>Gelson Jovel  Irias Sierra</v>
          </cell>
          <cell r="C181" t="str">
            <v>Vendedor Tienda</v>
          </cell>
          <cell r="D181" t="str">
            <v>Operativo</v>
          </cell>
          <cell r="E181" t="str">
            <v>Tienda Proceres</v>
          </cell>
          <cell r="F181">
            <v>41425</v>
          </cell>
          <cell r="G181" t="str">
            <v>HOGAR</v>
          </cell>
          <cell r="H181" t="str">
            <v>PROCERES</v>
          </cell>
        </row>
        <row r="182">
          <cell r="A182">
            <v>2834</v>
          </cell>
          <cell r="B182" t="str">
            <v>Jose  Manuel Enamorado Paz</v>
          </cell>
          <cell r="C182" t="str">
            <v>Vendedor Tienda</v>
          </cell>
          <cell r="D182" t="str">
            <v>Operativo</v>
          </cell>
          <cell r="E182" t="str">
            <v>Tienda sf</v>
          </cell>
          <cell r="F182">
            <v>41460</v>
          </cell>
          <cell r="G182" t="str">
            <v>HOGAR</v>
          </cell>
          <cell r="H182" t="str">
            <v>SAN FERNANDO</v>
          </cell>
        </row>
        <row r="183">
          <cell r="A183">
            <v>2856</v>
          </cell>
          <cell r="B183" t="str">
            <v>Jose Porfirio   Perdomo Alvarez</v>
          </cell>
          <cell r="C183" t="str">
            <v>Vendedor Tienda</v>
          </cell>
          <cell r="D183" t="str">
            <v>Operativo</v>
          </cell>
          <cell r="E183" t="str">
            <v>Tienda MM</v>
          </cell>
          <cell r="F183">
            <v>41477</v>
          </cell>
          <cell r="G183" t="str">
            <v>ELECTRO</v>
          </cell>
          <cell r="H183" t="str">
            <v>METROMALL</v>
          </cell>
        </row>
        <row r="184">
          <cell r="A184">
            <v>2857</v>
          </cell>
          <cell r="B184" t="str">
            <v>Jarol Otoniel Corrales Sanchez</v>
          </cell>
          <cell r="C184" t="str">
            <v>Vendedor Tienda</v>
          </cell>
          <cell r="D184" t="str">
            <v>Operativo</v>
          </cell>
          <cell r="E184" t="str">
            <v>Tienda MM</v>
          </cell>
          <cell r="F184">
            <v>41477</v>
          </cell>
          <cell r="G184" t="str">
            <v>ELECTRO</v>
          </cell>
          <cell r="H184" t="str">
            <v>METROMALL</v>
          </cell>
        </row>
        <row r="185">
          <cell r="A185">
            <v>2871</v>
          </cell>
          <cell r="B185" t="str">
            <v>Jonathan  Andres Avila Garcia</v>
          </cell>
          <cell r="C185" t="str">
            <v>Vendedor Tienda</v>
          </cell>
          <cell r="D185" t="str">
            <v>Operativo</v>
          </cell>
          <cell r="E185" t="str">
            <v>Tienda MF</v>
          </cell>
          <cell r="F185">
            <v>41493</v>
          </cell>
          <cell r="G185" t="str">
            <v>ELECTRO</v>
          </cell>
          <cell r="H185" t="str">
            <v>MIRAFLORES</v>
          </cell>
        </row>
        <row r="186">
          <cell r="A186">
            <v>2923</v>
          </cell>
          <cell r="B186" t="str">
            <v>Wendy  Gisselle Graugnard Sabillón</v>
          </cell>
          <cell r="C186" t="str">
            <v>Jefe de Division Hogar</v>
          </cell>
          <cell r="D186" t="str">
            <v>Jefatura</v>
          </cell>
          <cell r="E186" t="str">
            <v>Tienda CBA</v>
          </cell>
          <cell r="F186">
            <v>41523</v>
          </cell>
          <cell r="G186" t="str">
            <v>HOGAR</v>
          </cell>
          <cell r="H186" t="str">
            <v>TORONJAL</v>
          </cell>
        </row>
        <row r="187">
          <cell r="A187">
            <v>2931</v>
          </cell>
          <cell r="B187" t="str">
            <v>Keila Yanim Tejeda Acosta</v>
          </cell>
          <cell r="C187" t="str">
            <v>Supervisora de Puntos de Venta</v>
          </cell>
          <cell r="D187" t="str">
            <v>Coordinadores</v>
          </cell>
          <cell r="E187" t="str">
            <v>Tienda CBA</v>
          </cell>
          <cell r="F187">
            <v>41523</v>
          </cell>
          <cell r="G187" t="str">
            <v>PUNTOS DE VENTA</v>
          </cell>
          <cell r="H187" t="str">
            <v>TORONJAL</v>
          </cell>
        </row>
        <row r="188">
          <cell r="A188">
            <v>2943</v>
          </cell>
          <cell r="B188" t="str">
            <v>Berta Maria Soto Dias</v>
          </cell>
          <cell r="C188" t="str">
            <v>Jefe Servicio al Cliente</v>
          </cell>
          <cell r="D188" t="str">
            <v>Jefatura</v>
          </cell>
          <cell r="E188" t="str">
            <v>Admon CBA</v>
          </cell>
          <cell r="F188">
            <v>41534</v>
          </cell>
          <cell r="G188" t="str">
            <v>SERVICIO AL CLIENTE</v>
          </cell>
          <cell r="H188" t="str">
            <v>TORONJAL</v>
          </cell>
        </row>
        <row r="189">
          <cell r="A189">
            <v>2955</v>
          </cell>
          <cell r="B189" t="str">
            <v>Iris Johana   Portillo Turcios</v>
          </cell>
          <cell r="C189" t="str">
            <v>Coordinador Tienda Apple</v>
          </cell>
          <cell r="D189" t="str">
            <v>Operativo</v>
          </cell>
          <cell r="E189" t="str">
            <v>Tienda CBA</v>
          </cell>
          <cell r="F189">
            <v>41540</v>
          </cell>
          <cell r="G189" t="str">
            <v>TIENDA SUPERSTORE CEIBA</v>
          </cell>
          <cell r="H189" t="str">
            <v>TORONJAL</v>
          </cell>
        </row>
        <row r="190">
          <cell r="A190">
            <v>2960</v>
          </cell>
          <cell r="B190" t="str">
            <v>Jhony Ricardo  Cruz Martinez</v>
          </cell>
          <cell r="C190" t="str">
            <v>Vendedor Tienda</v>
          </cell>
          <cell r="D190" t="str">
            <v>Operativo</v>
          </cell>
          <cell r="E190" t="str">
            <v>Tienda CBA</v>
          </cell>
          <cell r="F190">
            <v>41540</v>
          </cell>
          <cell r="G190" t="str">
            <v>MODA Y DEPORTES</v>
          </cell>
          <cell r="H190" t="str">
            <v>TORONJAL</v>
          </cell>
        </row>
        <row r="191">
          <cell r="A191">
            <v>2964</v>
          </cell>
          <cell r="B191" t="str">
            <v>Maricela Estefania Castillo Meza</v>
          </cell>
          <cell r="C191" t="str">
            <v>Auxiliar de Resurtido</v>
          </cell>
          <cell r="D191" t="str">
            <v>Operativo</v>
          </cell>
          <cell r="E191" t="str">
            <v>Tienda MF</v>
          </cell>
          <cell r="F191">
            <v>41540</v>
          </cell>
          <cell r="G191" t="str">
            <v>HOGAR</v>
          </cell>
          <cell r="H191" t="str">
            <v>MIRAFLORES</v>
          </cell>
        </row>
        <row r="192">
          <cell r="A192">
            <v>2967</v>
          </cell>
          <cell r="B192" t="str">
            <v>Rafaihin Recarte Rosa</v>
          </cell>
          <cell r="C192" t="str">
            <v>Vendedor Tienda</v>
          </cell>
          <cell r="D192" t="str">
            <v>Operativo</v>
          </cell>
          <cell r="E192" t="str">
            <v>Tienda CBA</v>
          </cell>
          <cell r="F192">
            <v>41540</v>
          </cell>
          <cell r="G192" t="str">
            <v>ELECTRO</v>
          </cell>
          <cell r="H192" t="str">
            <v>TORONJAL</v>
          </cell>
        </row>
        <row r="193">
          <cell r="A193">
            <v>2970</v>
          </cell>
          <cell r="B193" t="str">
            <v>Ingris Geraldina Flores Ramos</v>
          </cell>
          <cell r="C193" t="str">
            <v>Auxiliar de Resurtido</v>
          </cell>
          <cell r="D193" t="str">
            <v>Operativo</v>
          </cell>
          <cell r="E193" t="str">
            <v>Tienda Proceres</v>
          </cell>
          <cell r="F193">
            <v>41541</v>
          </cell>
          <cell r="G193" t="str">
            <v>HOGAR</v>
          </cell>
          <cell r="H193" t="str">
            <v>PROCERES</v>
          </cell>
        </row>
        <row r="194">
          <cell r="A194">
            <v>2975</v>
          </cell>
          <cell r="B194" t="str">
            <v>Henry Samir  Ramirez Urbina</v>
          </cell>
          <cell r="C194" t="str">
            <v>Vendedor Tienda</v>
          </cell>
          <cell r="D194" t="str">
            <v>Operativo</v>
          </cell>
          <cell r="E194" t="str">
            <v>Tienda CBA</v>
          </cell>
          <cell r="F194">
            <v>41540</v>
          </cell>
          <cell r="G194" t="str">
            <v>ELECTRO</v>
          </cell>
          <cell r="H194" t="str">
            <v>TORONJAL</v>
          </cell>
        </row>
        <row r="195">
          <cell r="A195">
            <v>2980</v>
          </cell>
          <cell r="B195" t="str">
            <v>Elsa Margot Matute Funes</v>
          </cell>
          <cell r="C195" t="str">
            <v>Cajera</v>
          </cell>
          <cell r="D195" t="str">
            <v>Operativo</v>
          </cell>
          <cell r="E195" t="str">
            <v>Tienda CBA</v>
          </cell>
          <cell r="F195">
            <v>41548</v>
          </cell>
          <cell r="G195" t="str">
            <v>PUNTOS DE VENTA</v>
          </cell>
          <cell r="H195" t="str">
            <v>TORONJAL</v>
          </cell>
        </row>
        <row r="196">
          <cell r="A196">
            <v>2982</v>
          </cell>
          <cell r="B196" t="str">
            <v>Oscar Armando Matute Velasquez</v>
          </cell>
          <cell r="C196" t="str">
            <v>Vendedor Tienda</v>
          </cell>
          <cell r="D196" t="str">
            <v>Operativo</v>
          </cell>
          <cell r="E196" t="str">
            <v>Tienda CBA</v>
          </cell>
          <cell r="F196">
            <v>41548</v>
          </cell>
          <cell r="G196" t="str">
            <v>HOGAR</v>
          </cell>
          <cell r="H196" t="str">
            <v>TORONJAL</v>
          </cell>
        </row>
        <row r="197">
          <cell r="A197">
            <v>2983</v>
          </cell>
          <cell r="B197" t="str">
            <v>Irene Eloisa Romero Trejo</v>
          </cell>
          <cell r="C197" t="str">
            <v>Auxiliar de Resurtido</v>
          </cell>
          <cell r="D197" t="str">
            <v>Operativo</v>
          </cell>
          <cell r="E197" t="str">
            <v>Tienda CBA</v>
          </cell>
          <cell r="F197">
            <v>41548</v>
          </cell>
          <cell r="G197" t="str">
            <v>HOGAR</v>
          </cell>
          <cell r="H197" t="str">
            <v>TORONJAL</v>
          </cell>
        </row>
        <row r="198">
          <cell r="A198">
            <v>2987</v>
          </cell>
          <cell r="B198" t="str">
            <v>Leda Amalia Montalvan Andino</v>
          </cell>
          <cell r="C198" t="str">
            <v>Auxiliar de Resurtido</v>
          </cell>
          <cell r="D198" t="str">
            <v>Operativo</v>
          </cell>
          <cell r="E198" t="str">
            <v>Tienda CBA</v>
          </cell>
          <cell r="F198">
            <v>41548</v>
          </cell>
          <cell r="G198" t="str">
            <v>HOGAR</v>
          </cell>
          <cell r="H198" t="str">
            <v>TORONJAL</v>
          </cell>
        </row>
        <row r="199">
          <cell r="A199">
            <v>2988</v>
          </cell>
          <cell r="B199" t="str">
            <v>Leyla Paola Martinez Morel</v>
          </cell>
          <cell r="C199" t="str">
            <v>Auxiliar de Resurtido</v>
          </cell>
          <cell r="D199" t="str">
            <v>Operativo</v>
          </cell>
          <cell r="E199" t="str">
            <v>Tienda CBA</v>
          </cell>
          <cell r="F199">
            <v>41548</v>
          </cell>
          <cell r="G199" t="str">
            <v>HOGAR</v>
          </cell>
          <cell r="H199" t="str">
            <v>TORONJAL</v>
          </cell>
        </row>
        <row r="200">
          <cell r="A200">
            <v>2992</v>
          </cell>
          <cell r="B200" t="str">
            <v>Diana Gisela Carcamo Velasquez</v>
          </cell>
          <cell r="C200" t="str">
            <v>Auxiliar de Resurtido</v>
          </cell>
          <cell r="D200" t="str">
            <v>Operativo</v>
          </cell>
          <cell r="E200" t="str">
            <v>Tienda MF</v>
          </cell>
          <cell r="F200">
            <v>41548</v>
          </cell>
          <cell r="G200" t="str">
            <v>HOGAR</v>
          </cell>
          <cell r="H200" t="str">
            <v>MIRAFLORES</v>
          </cell>
        </row>
        <row r="201">
          <cell r="A201">
            <v>2993</v>
          </cell>
          <cell r="B201" t="str">
            <v>Lester Rigoberto Bardales  Doblado</v>
          </cell>
          <cell r="C201" t="str">
            <v>Auxiliar de Resurtido</v>
          </cell>
          <cell r="D201" t="str">
            <v>Operativo</v>
          </cell>
          <cell r="E201" t="str">
            <v>Tienda CBA</v>
          </cell>
          <cell r="F201">
            <v>41548</v>
          </cell>
          <cell r="G201" t="str">
            <v>HOGAR</v>
          </cell>
          <cell r="H201" t="str">
            <v>TORONJAL</v>
          </cell>
        </row>
        <row r="202">
          <cell r="A202">
            <v>2994</v>
          </cell>
          <cell r="B202" t="str">
            <v>Andrea Stephania Orellana Avila</v>
          </cell>
          <cell r="C202" t="str">
            <v>Auxiliar de Resurtido</v>
          </cell>
          <cell r="D202" t="str">
            <v>Operativo</v>
          </cell>
          <cell r="E202" t="str">
            <v>Tienda CBA</v>
          </cell>
          <cell r="F202">
            <v>41548</v>
          </cell>
          <cell r="G202" t="str">
            <v>HOGAR</v>
          </cell>
          <cell r="H202" t="str">
            <v>TORONJAL</v>
          </cell>
        </row>
        <row r="203">
          <cell r="A203">
            <v>3008</v>
          </cell>
          <cell r="B203" t="str">
            <v>Marvin Omar Mendez Miranda</v>
          </cell>
          <cell r="C203" t="str">
            <v>Vendedor Tienda</v>
          </cell>
          <cell r="D203" t="str">
            <v>Operativo</v>
          </cell>
          <cell r="E203" t="str">
            <v>Tienda CBA</v>
          </cell>
          <cell r="F203">
            <v>41555</v>
          </cell>
          <cell r="G203" t="str">
            <v>HOGAR</v>
          </cell>
          <cell r="H203" t="str">
            <v>TORONJAL</v>
          </cell>
        </row>
        <row r="204">
          <cell r="A204">
            <v>3127</v>
          </cell>
          <cell r="B204" t="str">
            <v>Ranses Ramon Sierra Andino</v>
          </cell>
          <cell r="C204" t="str">
            <v>Gerente de Tienda Volante</v>
          </cell>
          <cell r="D204" t="str">
            <v>Jefatura</v>
          </cell>
          <cell r="E204" t="str">
            <v>Tienda MF</v>
          </cell>
          <cell r="F204">
            <v>41569</v>
          </cell>
          <cell r="G204" t="str">
            <v>TIENDA SUPERSTORE MIRAFLORES</v>
          </cell>
          <cell r="H204" t="str">
            <v>MIRAFLORES</v>
          </cell>
        </row>
        <row r="205">
          <cell r="A205">
            <v>3141</v>
          </cell>
          <cell r="B205" t="str">
            <v>Jessica Ariana Cardona Valle</v>
          </cell>
          <cell r="C205" t="str">
            <v>Auxiliar de Resurtido</v>
          </cell>
          <cell r="D205" t="str">
            <v>Operativo</v>
          </cell>
          <cell r="E205" t="str">
            <v>Tienda CBA</v>
          </cell>
          <cell r="F205">
            <v>41570</v>
          </cell>
          <cell r="G205" t="str">
            <v>HOGAR</v>
          </cell>
          <cell r="H205" t="str">
            <v>TORONJAL</v>
          </cell>
        </row>
        <row r="206">
          <cell r="A206">
            <v>3142</v>
          </cell>
          <cell r="B206" t="str">
            <v>Victor Joel  Caceres Caceres</v>
          </cell>
          <cell r="C206" t="str">
            <v>Vendedor Tienda</v>
          </cell>
          <cell r="D206" t="str">
            <v>Operativo</v>
          </cell>
          <cell r="E206" t="str">
            <v>Tienda CBA</v>
          </cell>
          <cell r="F206">
            <v>41570</v>
          </cell>
          <cell r="G206" t="str">
            <v>MODA Y DEPORTES</v>
          </cell>
          <cell r="H206" t="str">
            <v>TORONJAL</v>
          </cell>
        </row>
        <row r="207">
          <cell r="A207">
            <v>3203</v>
          </cell>
          <cell r="B207" t="str">
            <v>Josselyn Pamela Hernandez Pineda</v>
          </cell>
          <cell r="C207" t="str">
            <v>Cajera</v>
          </cell>
          <cell r="D207" t="str">
            <v>Operativo</v>
          </cell>
          <cell r="E207" t="str">
            <v>Tienda CBA</v>
          </cell>
          <cell r="F207">
            <v>41575</v>
          </cell>
          <cell r="G207" t="str">
            <v>PUNTOS DE VENTA</v>
          </cell>
          <cell r="H207" t="str">
            <v>TORONJAL</v>
          </cell>
        </row>
        <row r="208">
          <cell r="A208">
            <v>3212</v>
          </cell>
          <cell r="B208" t="str">
            <v>Eva Stephany Bermudez  Ramos</v>
          </cell>
          <cell r="C208" t="str">
            <v>Auxiliar de Sala Regalos/Paquetes</v>
          </cell>
          <cell r="D208" t="str">
            <v>Operativo</v>
          </cell>
          <cell r="E208" t="str">
            <v>Tienda CBA</v>
          </cell>
          <cell r="F208">
            <v>41579</v>
          </cell>
          <cell r="G208" t="str">
            <v>HOGAR</v>
          </cell>
          <cell r="H208" t="str">
            <v>TORONJAL</v>
          </cell>
        </row>
        <row r="209">
          <cell r="A209">
            <v>3239</v>
          </cell>
          <cell r="B209" t="str">
            <v>Mario Alexander Cordova Reyes</v>
          </cell>
          <cell r="C209" t="str">
            <v>Vendedor Tienda</v>
          </cell>
          <cell r="D209" t="str">
            <v>Operativo</v>
          </cell>
          <cell r="E209" t="str">
            <v>Tienda PD</v>
          </cell>
          <cell r="F209">
            <v>41680</v>
          </cell>
          <cell r="G209" t="str">
            <v>ELECTRO</v>
          </cell>
          <cell r="H209" t="str">
            <v>PEDREGAL</v>
          </cell>
        </row>
        <row r="210">
          <cell r="A210">
            <v>3309</v>
          </cell>
          <cell r="B210" t="str">
            <v>Cristian Fabian Orellana Matute</v>
          </cell>
          <cell r="C210" t="str">
            <v>Vendedor Tienda</v>
          </cell>
          <cell r="D210" t="str">
            <v>Operativo</v>
          </cell>
          <cell r="E210" t="str">
            <v>Tienda CBA</v>
          </cell>
          <cell r="F210">
            <v>41575</v>
          </cell>
          <cell r="G210" t="str">
            <v>MODA Y DEPORTES</v>
          </cell>
          <cell r="H210" t="str">
            <v>TORONJAL</v>
          </cell>
        </row>
        <row r="211">
          <cell r="A211">
            <v>3310</v>
          </cell>
          <cell r="B211" t="str">
            <v>Osman  Roberto Solis Valladares</v>
          </cell>
          <cell r="C211" t="str">
            <v>Vendedor Tienda</v>
          </cell>
          <cell r="D211" t="str">
            <v>Operativo</v>
          </cell>
          <cell r="E211" t="str">
            <v>Tienda CBA</v>
          </cell>
          <cell r="F211">
            <v>41575</v>
          </cell>
          <cell r="G211" t="str">
            <v>MODA Y DEPORTES</v>
          </cell>
          <cell r="H211" t="str">
            <v>TORONJAL</v>
          </cell>
        </row>
        <row r="212">
          <cell r="A212">
            <v>3320</v>
          </cell>
          <cell r="B212" t="str">
            <v>Ivanna Daniela Lopez Degrande</v>
          </cell>
          <cell r="C212" t="str">
            <v>Cajera</v>
          </cell>
          <cell r="D212" t="str">
            <v>Operativo</v>
          </cell>
          <cell r="E212" t="str">
            <v>Tienda CBA</v>
          </cell>
          <cell r="F212">
            <v>41582</v>
          </cell>
          <cell r="G212" t="str">
            <v>PUNTOS DE VENTA</v>
          </cell>
          <cell r="H212" t="str">
            <v>TORONJAL</v>
          </cell>
        </row>
        <row r="213">
          <cell r="A213">
            <v>3338</v>
          </cell>
          <cell r="B213" t="str">
            <v>Fany  Maribel  Palma  Baca</v>
          </cell>
          <cell r="C213" t="str">
            <v>Auxiliar de Resurtido</v>
          </cell>
          <cell r="D213" t="str">
            <v>Operativo</v>
          </cell>
          <cell r="E213" t="str">
            <v>Tienda MF</v>
          </cell>
          <cell r="F213">
            <v>41585</v>
          </cell>
          <cell r="G213" t="str">
            <v>MODA Y DEPORTES</v>
          </cell>
          <cell r="H213" t="str">
            <v>MIRAFLORES</v>
          </cell>
        </row>
        <row r="214">
          <cell r="A214">
            <v>3339</v>
          </cell>
          <cell r="B214" t="str">
            <v>Mayra  Ruth  Moncada  Gomez</v>
          </cell>
          <cell r="C214" t="str">
            <v>Auxiliar de Resurtido</v>
          </cell>
          <cell r="D214" t="str">
            <v>Operativo</v>
          </cell>
          <cell r="E214" t="str">
            <v>Tienda MF</v>
          </cell>
          <cell r="F214">
            <v>41585</v>
          </cell>
          <cell r="G214" t="str">
            <v>MODA Y DEPORTES</v>
          </cell>
          <cell r="H214" t="str">
            <v>MIRAFLORES</v>
          </cell>
        </row>
        <row r="215">
          <cell r="A215">
            <v>3422</v>
          </cell>
          <cell r="B215" t="str">
            <v>Norlam  Ramon  Galiano  Maldonado</v>
          </cell>
          <cell r="C215" t="str">
            <v>Vendedor Tienda</v>
          </cell>
          <cell r="D215" t="str">
            <v>Operativo</v>
          </cell>
          <cell r="E215" t="str">
            <v>Tienda MF</v>
          </cell>
          <cell r="F215">
            <v>41596</v>
          </cell>
          <cell r="G215" t="str">
            <v>ELECTRO</v>
          </cell>
          <cell r="H215" t="str">
            <v>MIRAFLORES</v>
          </cell>
        </row>
        <row r="216">
          <cell r="A216">
            <v>3479</v>
          </cell>
          <cell r="B216" t="str">
            <v>Carlos Alberto  Herrera  Garcia</v>
          </cell>
          <cell r="C216" t="str">
            <v>Vendedor Tienda</v>
          </cell>
          <cell r="D216" t="str">
            <v>Operativo</v>
          </cell>
          <cell r="E216" t="str">
            <v>Tienda Proceres</v>
          </cell>
          <cell r="F216">
            <v>41605</v>
          </cell>
          <cell r="G216" t="str">
            <v>ELECTRO</v>
          </cell>
          <cell r="H216" t="str">
            <v>PROCERES</v>
          </cell>
        </row>
        <row r="217">
          <cell r="A217">
            <v>3491</v>
          </cell>
          <cell r="B217" t="str">
            <v>Christine Marie Dip Nassar</v>
          </cell>
          <cell r="C217" t="str">
            <v>Jefe de Merchandising e Imagen</v>
          </cell>
          <cell r="D217" t="str">
            <v>Jefatura</v>
          </cell>
          <cell r="E217" t="str">
            <v>Admon CBA</v>
          </cell>
          <cell r="F217">
            <v>41610</v>
          </cell>
          <cell r="G217" t="str">
            <v>TIENDA SUPERSTORE CEIBA</v>
          </cell>
          <cell r="H217" t="str">
            <v>TORONJAL</v>
          </cell>
        </row>
        <row r="218">
          <cell r="A218">
            <v>3515</v>
          </cell>
          <cell r="B218" t="str">
            <v>Karla  Patricia Abelar Burgos</v>
          </cell>
          <cell r="C218" t="str">
            <v>Gerente de Categoria</v>
          </cell>
          <cell r="D218" t="str">
            <v>Gerente</v>
          </cell>
          <cell r="E218" t="str">
            <v>Admon SPS</v>
          </cell>
          <cell r="F218">
            <v>41641</v>
          </cell>
          <cell r="G218" t="str">
            <v>COMPRAS</v>
          </cell>
          <cell r="H218" t="str">
            <v>SAN FERNANDO</v>
          </cell>
        </row>
        <row r="219">
          <cell r="A219">
            <v>3516</v>
          </cell>
          <cell r="B219" t="str">
            <v>Mercedes Johanna  Oliva Garcia Garcia</v>
          </cell>
          <cell r="C219" t="str">
            <v>Vendedor Tienda</v>
          </cell>
          <cell r="D219" t="str">
            <v>Operativo</v>
          </cell>
          <cell r="E219" t="str">
            <v>Tienda sf</v>
          </cell>
          <cell r="F219">
            <v>41641</v>
          </cell>
          <cell r="G219" t="str">
            <v>ELECTRO</v>
          </cell>
          <cell r="H219" t="str">
            <v>SAN FERNANDO</v>
          </cell>
        </row>
        <row r="220">
          <cell r="A220">
            <v>3542</v>
          </cell>
          <cell r="B220" t="str">
            <v>Ana Yamileth Arevalo Melgarr</v>
          </cell>
          <cell r="C220" t="str">
            <v>Cajera</v>
          </cell>
          <cell r="D220" t="str">
            <v>Operativo</v>
          </cell>
          <cell r="E220" t="str">
            <v>Tienda CBA</v>
          </cell>
          <cell r="F220">
            <v>41659</v>
          </cell>
          <cell r="G220" t="str">
            <v>PUNTOS DE VENTA</v>
          </cell>
          <cell r="H220" t="str">
            <v>TORONJAL</v>
          </cell>
        </row>
        <row r="221">
          <cell r="A221">
            <v>3558</v>
          </cell>
          <cell r="B221" t="str">
            <v>Siria Iveth Lopez Andino</v>
          </cell>
          <cell r="C221" t="str">
            <v>Jefe de Mercadeo</v>
          </cell>
          <cell r="D221" t="str">
            <v>Jefatura</v>
          </cell>
          <cell r="E221" t="str">
            <v>Admon SPS</v>
          </cell>
          <cell r="F221">
            <v>41666</v>
          </cell>
          <cell r="G221" t="str">
            <v>MERCADEO</v>
          </cell>
          <cell r="H221" t="str">
            <v>SAN FERNANDO</v>
          </cell>
        </row>
        <row r="222">
          <cell r="A222">
            <v>3559</v>
          </cell>
          <cell r="B222" t="str">
            <v>Karen  Suyapa Vasquez  Avila</v>
          </cell>
          <cell r="C222" t="str">
            <v>Auxiliar de Resurtido</v>
          </cell>
          <cell r="D222" t="str">
            <v>Operativo</v>
          </cell>
          <cell r="E222" t="str">
            <v>Tienda Proceres</v>
          </cell>
          <cell r="F222">
            <v>41668</v>
          </cell>
          <cell r="G222" t="str">
            <v>HOGAR</v>
          </cell>
          <cell r="H222" t="str">
            <v>PROCERES</v>
          </cell>
        </row>
        <row r="223">
          <cell r="A223">
            <v>3562</v>
          </cell>
          <cell r="B223" t="str">
            <v>Santos Arnoldo Buezo Lopez</v>
          </cell>
          <cell r="C223" t="str">
            <v>Vendedor Tienda</v>
          </cell>
          <cell r="D223" t="str">
            <v>Operativo</v>
          </cell>
          <cell r="E223" t="str">
            <v>Tienda sf</v>
          </cell>
          <cell r="F223">
            <v>41729</v>
          </cell>
          <cell r="G223" t="str">
            <v>ELECTRO</v>
          </cell>
          <cell r="H223" t="str">
            <v>SAN FERNANDO</v>
          </cell>
        </row>
        <row r="224">
          <cell r="A224">
            <v>3563</v>
          </cell>
          <cell r="B224" t="str">
            <v>Derik David  Vallejo  Reyes</v>
          </cell>
          <cell r="C224" t="str">
            <v>Vendedor Tienda</v>
          </cell>
          <cell r="D224" t="str">
            <v>Operativo</v>
          </cell>
          <cell r="E224" t="str">
            <v>Tienda MF</v>
          </cell>
          <cell r="F224">
            <v>41673</v>
          </cell>
          <cell r="G224" t="str">
            <v>ELECTRO</v>
          </cell>
          <cell r="H224" t="str">
            <v>MIRAFLORES</v>
          </cell>
        </row>
        <row r="225">
          <cell r="A225">
            <v>3564</v>
          </cell>
          <cell r="B225" t="str">
            <v>Dunia  Mariela Veliz  Ruiz</v>
          </cell>
          <cell r="C225" t="str">
            <v>Coordinador Tienda Apple</v>
          </cell>
          <cell r="D225" t="str">
            <v>Operativo</v>
          </cell>
          <cell r="E225" t="str">
            <v>Tienda MF</v>
          </cell>
          <cell r="F225">
            <v>41673</v>
          </cell>
          <cell r="G225" t="str">
            <v>TIENDA SUPERSTORE MIRAFLORES</v>
          </cell>
          <cell r="H225" t="str">
            <v>MIRAFLORES</v>
          </cell>
        </row>
        <row r="226">
          <cell r="A226">
            <v>3569</v>
          </cell>
          <cell r="B226" t="str">
            <v>Omar Eduardo   Duron  Amador</v>
          </cell>
          <cell r="C226" t="str">
            <v>Vendedor Tienda</v>
          </cell>
          <cell r="D226" t="str">
            <v>Operativo</v>
          </cell>
          <cell r="E226" t="str">
            <v>Tienda MM</v>
          </cell>
          <cell r="F226">
            <v>41673</v>
          </cell>
          <cell r="G226" t="str">
            <v>ELECTRO</v>
          </cell>
          <cell r="H226" t="str">
            <v>METROMALL</v>
          </cell>
        </row>
        <row r="227">
          <cell r="A227">
            <v>3570</v>
          </cell>
          <cell r="B227" t="str">
            <v>Fabiana  Catania  Casanova  Velasquez</v>
          </cell>
          <cell r="C227" t="str">
            <v>Vendedor Mayorista</v>
          </cell>
          <cell r="D227" t="str">
            <v>Operativo</v>
          </cell>
          <cell r="E227" t="str">
            <v>Mayoreo TGA</v>
          </cell>
          <cell r="F227">
            <v>41673</v>
          </cell>
          <cell r="G227" t="str">
            <v>VENTAS MAYOREO SALA</v>
          </cell>
          <cell r="H227" t="str">
            <v>MIRAFLORES</v>
          </cell>
        </row>
        <row r="228">
          <cell r="A228">
            <v>3584</v>
          </cell>
          <cell r="B228" t="str">
            <v>Heber Leonel  Palma Mondragon</v>
          </cell>
          <cell r="C228" t="str">
            <v>Vendedor Tienda</v>
          </cell>
          <cell r="D228" t="str">
            <v>Operativo</v>
          </cell>
          <cell r="E228" t="str">
            <v>Tienda PD</v>
          </cell>
          <cell r="F228">
            <v>41682</v>
          </cell>
          <cell r="G228" t="str">
            <v>MODA Y DEPORTES</v>
          </cell>
          <cell r="H228" t="str">
            <v>PEDREGAL</v>
          </cell>
        </row>
        <row r="229">
          <cell r="A229">
            <v>3607</v>
          </cell>
          <cell r="B229" t="str">
            <v>Carlos David  Aguilar  Garcia</v>
          </cell>
          <cell r="C229" t="str">
            <v>Auxiliar de Resurtido</v>
          </cell>
          <cell r="D229" t="str">
            <v>Operativo</v>
          </cell>
          <cell r="E229" t="str">
            <v>Tienda Proceres</v>
          </cell>
          <cell r="F229">
            <v>41722</v>
          </cell>
          <cell r="G229" t="str">
            <v>HOGAR</v>
          </cell>
          <cell r="H229" t="str">
            <v>PROCERES</v>
          </cell>
        </row>
        <row r="230">
          <cell r="A230">
            <v>3615</v>
          </cell>
          <cell r="B230" t="str">
            <v>Gexi Josue Sagastume</v>
          </cell>
          <cell r="C230" t="str">
            <v>Vendedor Tienda</v>
          </cell>
          <cell r="D230" t="str">
            <v>Operativo</v>
          </cell>
          <cell r="E230" t="str">
            <v>Tienda PD</v>
          </cell>
          <cell r="F230">
            <v>41729</v>
          </cell>
          <cell r="G230" t="str">
            <v>ELECTRO</v>
          </cell>
          <cell r="H230" t="str">
            <v>PEDREGAL</v>
          </cell>
        </row>
        <row r="231">
          <cell r="A231">
            <v>3623</v>
          </cell>
          <cell r="B231" t="str">
            <v>Rey  David  Andrade  Valladares</v>
          </cell>
          <cell r="C231" t="str">
            <v>Auxiliar de Resurtido</v>
          </cell>
          <cell r="D231" t="str">
            <v>Operativo</v>
          </cell>
          <cell r="E231" t="str">
            <v>Tienda Proceres</v>
          </cell>
          <cell r="F231">
            <v>41729</v>
          </cell>
          <cell r="G231" t="str">
            <v>HOGAR</v>
          </cell>
          <cell r="H231" t="str">
            <v>PROCERES</v>
          </cell>
        </row>
        <row r="232">
          <cell r="A232">
            <v>3627</v>
          </cell>
          <cell r="B232" t="str">
            <v>Jessy Mariela Sanabria Acosta</v>
          </cell>
          <cell r="C232" t="str">
            <v>Vendedor Tienda</v>
          </cell>
          <cell r="D232" t="str">
            <v>Operativo</v>
          </cell>
          <cell r="E232" t="str">
            <v>Tienda PD</v>
          </cell>
          <cell r="F232">
            <v>41764</v>
          </cell>
          <cell r="G232" t="str">
            <v>HOGAR</v>
          </cell>
          <cell r="H232" t="str">
            <v>PEDREGAL</v>
          </cell>
        </row>
        <row r="233">
          <cell r="A233">
            <v>3629</v>
          </cell>
          <cell r="B233" t="str">
            <v>Delmy Lizeth Castillo Reyes</v>
          </cell>
          <cell r="C233" t="str">
            <v>Vendedor Tienda</v>
          </cell>
          <cell r="D233" t="str">
            <v>Operativo</v>
          </cell>
          <cell r="E233" t="str">
            <v>Tienda sf</v>
          </cell>
          <cell r="F233">
            <v>41750</v>
          </cell>
          <cell r="G233" t="str">
            <v>HOGAR</v>
          </cell>
          <cell r="H233" t="str">
            <v>SAN FERNANDO</v>
          </cell>
        </row>
        <row r="234">
          <cell r="A234">
            <v>3635</v>
          </cell>
          <cell r="B234" t="str">
            <v>Jandiry Rivera   Gomez</v>
          </cell>
          <cell r="C234" t="str">
            <v>Vendedor Tienda</v>
          </cell>
          <cell r="D234" t="str">
            <v>Operativo</v>
          </cell>
          <cell r="E234" t="str">
            <v>Tienda sf</v>
          </cell>
          <cell r="F234">
            <v>41750</v>
          </cell>
          <cell r="G234" t="str">
            <v>HOGAR</v>
          </cell>
          <cell r="H234" t="str">
            <v>SAN FERNANDO</v>
          </cell>
        </row>
        <row r="235">
          <cell r="A235">
            <v>3639</v>
          </cell>
          <cell r="B235" t="str">
            <v>Cinthia  Marlen  Avila  Vasquez</v>
          </cell>
          <cell r="C235" t="str">
            <v>Cajera</v>
          </cell>
          <cell r="D235" t="str">
            <v>Operativo</v>
          </cell>
          <cell r="E235" t="str">
            <v>Tienda MF</v>
          </cell>
          <cell r="F235">
            <v>41733</v>
          </cell>
          <cell r="G235" t="str">
            <v>PUNTOS DE VENTA</v>
          </cell>
          <cell r="H235" t="str">
            <v>MIRAFLORES</v>
          </cell>
        </row>
        <row r="236">
          <cell r="A236">
            <v>3651</v>
          </cell>
          <cell r="B236" t="str">
            <v>Johanna  Melissa  Martinez  Reyes</v>
          </cell>
          <cell r="C236" t="str">
            <v>Key Account Manager</v>
          </cell>
          <cell r="D236" t="str">
            <v>Operativo</v>
          </cell>
          <cell r="E236" t="str">
            <v>Mayoreo</v>
          </cell>
          <cell r="F236">
            <v>41739</v>
          </cell>
          <cell r="G236" t="str">
            <v>VENTAS MAYOREO</v>
          </cell>
          <cell r="H236" t="str">
            <v>MIRAFLORES</v>
          </cell>
        </row>
        <row r="237">
          <cell r="A237">
            <v>3656</v>
          </cell>
          <cell r="B237" t="str">
            <v>Byron Alberto Martinez Jackson</v>
          </cell>
          <cell r="C237" t="str">
            <v>Vendedor Tienda</v>
          </cell>
          <cell r="D237" t="str">
            <v>Operativo</v>
          </cell>
          <cell r="E237" t="str">
            <v>Tienda CBA</v>
          </cell>
          <cell r="F237">
            <v>41750</v>
          </cell>
          <cell r="G237" t="str">
            <v>ELECTRO</v>
          </cell>
          <cell r="H237" t="str">
            <v>TORONJAL</v>
          </cell>
        </row>
        <row r="238">
          <cell r="A238">
            <v>3698</v>
          </cell>
          <cell r="B238" t="str">
            <v>Iris Nohemy Martinez</v>
          </cell>
          <cell r="C238" t="str">
            <v>Auxiliar de Sala Regalos/Paquetes</v>
          </cell>
          <cell r="D238" t="str">
            <v>Operativo</v>
          </cell>
          <cell r="E238" t="str">
            <v>Tienda sf</v>
          </cell>
          <cell r="F238">
            <v>41785</v>
          </cell>
          <cell r="G238" t="str">
            <v>HOGAR</v>
          </cell>
          <cell r="H238" t="str">
            <v>SAN FERNANDO</v>
          </cell>
        </row>
        <row r="239">
          <cell r="A239">
            <v>3700</v>
          </cell>
          <cell r="B239" t="str">
            <v>Lilian Dinabel Garcia Castro</v>
          </cell>
          <cell r="C239" t="str">
            <v>Vendedor Tienda</v>
          </cell>
          <cell r="D239" t="str">
            <v>Operativo</v>
          </cell>
          <cell r="E239" t="str">
            <v>Tienda sf</v>
          </cell>
          <cell r="F239">
            <v>41785</v>
          </cell>
          <cell r="G239" t="str">
            <v>HOGAR</v>
          </cell>
          <cell r="H239" t="str">
            <v>SAN FERNANDO</v>
          </cell>
        </row>
        <row r="240">
          <cell r="A240">
            <v>3706</v>
          </cell>
          <cell r="B240" t="str">
            <v>Helmer Santiago Figueroa Urrutia</v>
          </cell>
          <cell r="C240" t="str">
            <v>Coordinador Tienda Apple</v>
          </cell>
          <cell r="D240" t="str">
            <v>Operativo</v>
          </cell>
          <cell r="E240" t="str">
            <v>Tienda PD</v>
          </cell>
          <cell r="F240">
            <v>41771</v>
          </cell>
          <cell r="G240" t="str">
            <v>TIENDA SUPERSTORE EL PEDREGAL</v>
          </cell>
          <cell r="H240" t="str">
            <v>PEDREGAL</v>
          </cell>
        </row>
        <row r="241">
          <cell r="A241">
            <v>3735</v>
          </cell>
          <cell r="B241" t="str">
            <v>Rafael Indalecio Calix Mendoza</v>
          </cell>
          <cell r="C241" t="str">
            <v>Auxiliar de Resurtido</v>
          </cell>
          <cell r="D241" t="str">
            <v>Operativo</v>
          </cell>
          <cell r="E241" t="str">
            <v>Tienda CBA</v>
          </cell>
          <cell r="F241">
            <v>41750</v>
          </cell>
          <cell r="G241" t="str">
            <v>HOGAR</v>
          </cell>
          <cell r="H241" t="str">
            <v>TORONJAL</v>
          </cell>
        </row>
        <row r="242">
          <cell r="A242">
            <v>3743</v>
          </cell>
          <cell r="B242" t="str">
            <v>Marcos David Aleman Bardales</v>
          </cell>
          <cell r="C242" t="str">
            <v>Vendedor Tienda</v>
          </cell>
          <cell r="D242" t="str">
            <v>Operativo</v>
          </cell>
          <cell r="E242" t="str">
            <v>Tienda PD</v>
          </cell>
          <cell r="F242">
            <v>41771</v>
          </cell>
          <cell r="G242" t="str">
            <v>MODA Y DEPORTES</v>
          </cell>
          <cell r="H242" t="str">
            <v>PEDREGAL</v>
          </cell>
        </row>
        <row r="243">
          <cell r="A243">
            <v>3746</v>
          </cell>
          <cell r="B243" t="str">
            <v>Claudia Carolina Mejia Nuñez</v>
          </cell>
          <cell r="C243" t="str">
            <v>Gerente de Categoria</v>
          </cell>
          <cell r="D243" t="str">
            <v>Gerente</v>
          </cell>
          <cell r="E243" t="str">
            <v>Admon SPS</v>
          </cell>
          <cell r="F243">
            <v>41764</v>
          </cell>
          <cell r="G243" t="str">
            <v>COMPRAS</v>
          </cell>
          <cell r="H243" t="str">
            <v>SAN FERNANDO</v>
          </cell>
        </row>
        <row r="244">
          <cell r="A244">
            <v>3758</v>
          </cell>
          <cell r="B244" t="str">
            <v>Heydy  Vanessa  Maldonado  Acosta</v>
          </cell>
          <cell r="C244" t="str">
            <v>Jefe de Division PDV'S</v>
          </cell>
          <cell r="D244" t="str">
            <v>Jefatura</v>
          </cell>
          <cell r="E244" t="str">
            <v>Tienda Proceres</v>
          </cell>
          <cell r="F244">
            <v>41775</v>
          </cell>
          <cell r="G244" t="str">
            <v>PUNTOS DE VENTA</v>
          </cell>
          <cell r="H244" t="str">
            <v>PROCERES</v>
          </cell>
        </row>
        <row r="245">
          <cell r="A245">
            <v>3769</v>
          </cell>
          <cell r="B245" t="str">
            <v>Ingris Carolina Cordova  Cordova Reyes</v>
          </cell>
          <cell r="C245" t="str">
            <v>Cajera</v>
          </cell>
          <cell r="D245" t="str">
            <v>Operativo</v>
          </cell>
          <cell r="E245" t="str">
            <v>Tienda PD</v>
          </cell>
          <cell r="F245">
            <v>41785</v>
          </cell>
          <cell r="G245" t="str">
            <v>PUNTOS DE VENTA</v>
          </cell>
          <cell r="H245" t="str">
            <v>PEDREGAL</v>
          </cell>
        </row>
        <row r="246">
          <cell r="A246">
            <v>3773</v>
          </cell>
          <cell r="B246" t="str">
            <v>Jenifer Celena   Pacheco Villafranc</v>
          </cell>
          <cell r="C246" t="str">
            <v>Vendedor Tienda</v>
          </cell>
          <cell r="D246" t="str">
            <v>Operativo</v>
          </cell>
          <cell r="E246" t="str">
            <v>Tienda sf</v>
          </cell>
          <cell r="F246">
            <v>41787</v>
          </cell>
          <cell r="G246" t="str">
            <v>MODA Y DEPORTES</v>
          </cell>
          <cell r="H246" t="str">
            <v>SAN FERNANDO</v>
          </cell>
        </row>
        <row r="247">
          <cell r="A247">
            <v>3781</v>
          </cell>
          <cell r="B247" t="str">
            <v>Rigoberto  Dominguez Gutierrez</v>
          </cell>
          <cell r="C247" t="str">
            <v>Vendedor Tienda</v>
          </cell>
          <cell r="D247" t="str">
            <v>Operativo</v>
          </cell>
          <cell r="E247" t="str">
            <v>Tienda PD</v>
          </cell>
          <cell r="F247">
            <v>41790</v>
          </cell>
          <cell r="G247" t="str">
            <v>HOGAR</v>
          </cell>
          <cell r="H247" t="str">
            <v>PEDREGAL</v>
          </cell>
        </row>
        <row r="248">
          <cell r="A248">
            <v>3802</v>
          </cell>
          <cell r="B248" t="str">
            <v>Melvin  Alexander  Nunez  Lopez</v>
          </cell>
          <cell r="C248" t="str">
            <v>Jefe de Division Hogar</v>
          </cell>
          <cell r="D248" t="str">
            <v>Jefatura</v>
          </cell>
          <cell r="E248" t="str">
            <v>Tienda MM</v>
          </cell>
          <cell r="F248">
            <v>41807</v>
          </cell>
          <cell r="G248" t="str">
            <v>HOGAR</v>
          </cell>
          <cell r="H248" t="str">
            <v>METROMALL</v>
          </cell>
        </row>
        <row r="249">
          <cell r="A249">
            <v>3804</v>
          </cell>
          <cell r="B249" t="str">
            <v>Jency Carolina Romero Amaya</v>
          </cell>
          <cell r="C249" t="str">
            <v>Cajera</v>
          </cell>
          <cell r="D249" t="str">
            <v>Operativo</v>
          </cell>
          <cell r="E249" t="str">
            <v>Tienda CBA</v>
          </cell>
          <cell r="F249">
            <v>41813</v>
          </cell>
          <cell r="G249" t="str">
            <v>PUNTOS DE VENTA</v>
          </cell>
          <cell r="H249" t="str">
            <v>TORONJAL</v>
          </cell>
        </row>
        <row r="250">
          <cell r="A250">
            <v>3805</v>
          </cell>
          <cell r="B250" t="str">
            <v>Thania Celeste Urbina Pineda</v>
          </cell>
          <cell r="C250" t="str">
            <v>Auxiliar de Resurtido</v>
          </cell>
          <cell r="D250" t="str">
            <v>Operativo</v>
          </cell>
          <cell r="E250" t="str">
            <v>Tienda CBA</v>
          </cell>
          <cell r="F250">
            <v>41813</v>
          </cell>
          <cell r="G250" t="str">
            <v>HOGAR</v>
          </cell>
          <cell r="H250" t="str">
            <v>TORONJAL</v>
          </cell>
        </row>
        <row r="251">
          <cell r="A251">
            <v>3807</v>
          </cell>
          <cell r="B251" t="str">
            <v>Martha Fabiola Hernandez Licona</v>
          </cell>
          <cell r="C251" t="str">
            <v>Key Account Manager</v>
          </cell>
          <cell r="D251" t="str">
            <v>Operativo</v>
          </cell>
          <cell r="E251" t="str">
            <v>Mayoreo</v>
          </cell>
          <cell r="F251">
            <v>41816</v>
          </cell>
          <cell r="G251" t="str">
            <v>VENTAS MAYOREO</v>
          </cell>
          <cell r="H251" t="str">
            <v>SAN FERNANDO</v>
          </cell>
        </row>
        <row r="252">
          <cell r="A252">
            <v>3811</v>
          </cell>
          <cell r="B252" t="str">
            <v>Eder Alberto  Escalante  Lopez</v>
          </cell>
          <cell r="C252" t="str">
            <v>Jefe de Division Electro</v>
          </cell>
          <cell r="D252" t="str">
            <v>Jefatura</v>
          </cell>
          <cell r="E252" t="str">
            <v>Tienda Proceres</v>
          </cell>
          <cell r="F252">
            <v>41828</v>
          </cell>
          <cell r="G252" t="str">
            <v>ELECTRO</v>
          </cell>
          <cell r="H252" t="str">
            <v>PROCERES</v>
          </cell>
        </row>
        <row r="253">
          <cell r="A253">
            <v>3818</v>
          </cell>
          <cell r="B253" t="str">
            <v>Dany Ramon Lopez Ayala</v>
          </cell>
          <cell r="C253" t="str">
            <v>Auxiliar de Resurtido</v>
          </cell>
          <cell r="D253" t="str">
            <v>Operativo</v>
          </cell>
          <cell r="E253" t="str">
            <v>Tienda CBA</v>
          </cell>
          <cell r="F253">
            <v>41834</v>
          </cell>
          <cell r="G253" t="str">
            <v>HOGAR</v>
          </cell>
          <cell r="H253" t="str">
            <v>TORONJAL</v>
          </cell>
        </row>
        <row r="254">
          <cell r="A254">
            <v>3823</v>
          </cell>
          <cell r="B254" t="str">
            <v>Josue  Marcus  Varela  Nunez</v>
          </cell>
          <cell r="C254" t="str">
            <v>Vendedor Tienda</v>
          </cell>
          <cell r="D254" t="str">
            <v>Operativo</v>
          </cell>
          <cell r="E254" t="str">
            <v>Tienda MF</v>
          </cell>
          <cell r="F254">
            <v>41841</v>
          </cell>
          <cell r="G254" t="str">
            <v>ELECTRO</v>
          </cell>
          <cell r="H254" t="str">
            <v>MIRAFLORES</v>
          </cell>
        </row>
        <row r="255">
          <cell r="A255">
            <v>3826</v>
          </cell>
          <cell r="B255" t="str">
            <v>Jose Ernesto Peralta Rivera</v>
          </cell>
          <cell r="C255" t="str">
            <v>Vendedor Tienda</v>
          </cell>
          <cell r="D255" t="str">
            <v>Operativo</v>
          </cell>
          <cell r="E255" t="str">
            <v>Tienda CBA</v>
          </cell>
          <cell r="F255">
            <v>41850</v>
          </cell>
          <cell r="G255" t="str">
            <v>ELECTRO</v>
          </cell>
          <cell r="H255" t="str">
            <v>TORONJAL</v>
          </cell>
        </row>
        <row r="256">
          <cell r="A256">
            <v>3828</v>
          </cell>
          <cell r="B256" t="str">
            <v>Kevin  Armando  Figueroa  Alvarenga</v>
          </cell>
          <cell r="C256" t="str">
            <v>Vendedor Tienda</v>
          </cell>
          <cell r="D256" t="str">
            <v>Operativo</v>
          </cell>
          <cell r="E256" t="str">
            <v>Tienda MM</v>
          </cell>
          <cell r="F256">
            <v>41852</v>
          </cell>
          <cell r="G256" t="str">
            <v>ELECTRO</v>
          </cell>
          <cell r="H256" t="str">
            <v>METROMALL</v>
          </cell>
        </row>
        <row r="257">
          <cell r="A257">
            <v>3835</v>
          </cell>
          <cell r="B257" t="str">
            <v>Hector Enrique Mercadal Zapata</v>
          </cell>
          <cell r="C257" t="str">
            <v>Gerente de Tienda</v>
          </cell>
          <cell r="D257" t="str">
            <v>Jefatura</v>
          </cell>
          <cell r="E257" t="str">
            <v>Tienda CBA</v>
          </cell>
          <cell r="F257">
            <v>41862</v>
          </cell>
          <cell r="G257" t="str">
            <v>TIENDA SUPERSTORE CEIBA</v>
          </cell>
          <cell r="H257" t="str">
            <v>TORONJAL</v>
          </cell>
        </row>
        <row r="258">
          <cell r="A258">
            <v>3851</v>
          </cell>
          <cell r="B258" t="str">
            <v>Kevin  Roney  Martinez</v>
          </cell>
          <cell r="C258" t="str">
            <v>Vendedor Tienda</v>
          </cell>
          <cell r="D258" t="str">
            <v>Operativo</v>
          </cell>
          <cell r="E258" t="str">
            <v>Tienda Proceres</v>
          </cell>
          <cell r="F258">
            <v>41869</v>
          </cell>
          <cell r="G258" t="str">
            <v>ELECTRO</v>
          </cell>
          <cell r="H258" t="str">
            <v>PROCERES</v>
          </cell>
        </row>
        <row r="259">
          <cell r="A259">
            <v>3860</v>
          </cell>
          <cell r="B259" t="str">
            <v>Jesus  Adonay  Perez</v>
          </cell>
          <cell r="C259" t="str">
            <v>Vendedor Tienda</v>
          </cell>
          <cell r="D259" t="str">
            <v>Operativo</v>
          </cell>
          <cell r="E259" t="str">
            <v>Tienda PD</v>
          </cell>
          <cell r="F259">
            <v>41870</v>
          </cell>
          <cell r="G259" t="str">
            <v>ELECTRO</v>
          </cell>
          <cell r="H259" t="str">
            <v>PEDREGAL</v>
          </cell>
        </row>
        <row r="260">
          <cell r="A260">
            <v>3862</v>
          </cell>
          <cell r="B260" t="str">
            <v>Lee Salvador Velasquez Allen</v>
          </cell>
          <cell r="C260" t="str">
            <v>Vendedor Tienda</v>
          </cell>
          <cell r="D260" t="str">
            <v>Operativo</v>
          </cell>
          <cell r="E260" t="str">
            <v>Tienda CBA</v>
          </cell>
          <cell r="F260">
            <v>41877</v>
          </cell>
          <cell r="G260" t="str">
            <v>HOGAR</v>
          </cell>
          <cell r="H260" t="str">
            <v>TORONJAL</v>
          </cell>
        </row>
        <row r="261">
          <cell r="A261">
            <v>3865</v>
          </cell>
          <cell r="B261" t="str">
            <v>Javier Edgardo Muñoz Hernandez</v>
          </cell>
          <cell r="C261" t="str">
            <v>Auxiliar de Resurtido</v>
          </cell>
          <cell r="D261" t="str">
            <v>Operativo</v>
          </cell>
          <cell r="E261" t="str">
            <v>Tienda PD</v>
          </cell>
          <cell r="F261">
            <v>41880</v>
          </cell>
          <cell r="G261" t="str">
            <v>HOGAR</v>
          </cell>
          <cell r="H261" t="str">
            <v>PEDREGAL</v>
          </cell>
        </row>
        <row r="262">
          <cell r="A262">
            <v>3866</v>
          </cell>
          <cell r="B262" t="str">
            <v>Andrea Alejandra Arcile Navarro</v>
          </cell>
          <cell r="C262" t="str">
            <v>Cajera</v>
          </cell>
          <cell r="D262" t="str">
            <v>Operativo</v>
          </cell>
          <cell r="E262" t="str">
            <v>Tienda PD</v>
          </cell>
          <cell r="F262">
            <v>41880</v>
          </cell>
          <cell r="G262" t="str">
            <v>PUNTOS DE VENTA</v>
          </cell>
          <cell r="H262" t="str">
            <v>PEDREGAL</v>
          </cell>
        </row>
        <row r="263">
          <cell r="A263">
            <v>3867</v>
          </cell>
          <cell r="B263" t="str">
            <v>Lurbis Marily  Paz Murillo</v>
          </cell>
          <cell r="C263" t="str">
            <v>Auxiliar de Resurtido</v>
          </cell>
          <cell r="D263" t="str">
            <v>Operativo</v>
          </cell>
          <cell r="E263" t="str">
            <v>Tienda sf</v>
          </cell>
          <cell r="F263">
            <v>41883</v>
          </cell>
          <cell r="G263" t="str">
            <v>MODA Y DEPORTES</v>
          </cell>
          <cell r="H263" t="str">
            <v>SAN FERNANDO</v>
          </cell>
        </row>
        <row r="264">
          <cell r="A264">
            <v>3868</v>
          </cell>
          <cell r="B264" t="str">
            <v>Dayby  Alexander Gomez  Benitez</v>
          </cell>
          <cell r="C264" t="str">
            <v>Vendedor Tienda</v>
          </cell>
          <cell r="D264" t="str">
            <v>Operativo</v>
          </cell>
          <cell r="E264" t="str">
            <v>Tienda MF</v>
          </cell>
          <cell r="F264">
            <v>41883</v>
          </cell>
          <cell r="G264" t="str">
            <v>HOGAR</v>
          </cell>
          <cell r="H264" t="str">
            <v>MIRAFLORES</v>
          </cell>
        </row>
        <row r="265">
          <cell r="A265">
            <v>3876</v>
          </cell>
          <cell r="B265" t="str">
            <v>Wilmer Jose  Argueta Martinez</v>
          </cell>
          <cell r="C265" t="str">
            <v>Vendedor Tienda</v>
          </cell>
          <cell r="D265" t="str">
            <v>Operativo</v>
          </cell>
          <cell r="E265" t="str">
            <v>Tienda CBA</v>
          </cell>
          <cell r="F265">
            <v>41879</v>
          </cell>
          <cell r="G265" t="str">
            <v>ELECTRO</v>
          </cell>
          <cell r="H265" t="str">
            <v>TORONJAL</v>
          </cell>
        </row>
        <row r="266">
          <cell r="A266">
            <v>3885</v>
          </cell>
          <cell r="B266" t="str">
            <v>Wesley  Mauricio Contreras Rodezno</v>
          </cell>
          <cell r="C266" t="str">
            <v>Gerente de Mercadeo</v>
          </cell>
          <cell r="D266" t="str">
            <v>Gerente</v>
          </cell>
          <cell r="E266" t="str">
            <v>Admon SPS</v>
          </cell>
          <cell r="F266">
            <v>41898</v>
          </cell>
          <cell r="G266" t="str">
            <v>MERCADEO</v>
          </cell>
          <cell r="H266" t="str">
            <v>SAN FERNANDO</v>
          </cell>
        </row>
        <row r="267">
          <cell r="A267">
            <v>3889</v>
          </cell>
          <cell r="B267" t="str">
            <v>Denis  Antonio  Mejia  Maldonado</v>
          </cell>
          <cell r="C267" t="str">
            <v>Vendedor Tienda</v>
          </cell>
          <cell r="D267" t="str">
            <v>Operativo</v>
          </cell>
          <cell r="E267" t="str">
            <v>Tienda MF</v>
          </cell>
          <cell r="F267">
            <v>41911</v>
          </cell>
          <cell r="G267" t="str">
            <v>ELECTRO</v>
          </cell>
          <cell r="H267" t="str">
            <v>MIRAFLORES</v>
          </cell>
        </row>
        <row r="268">
          <cell r="A268">
            <v>3892</v>
          </cell>
          <cell r="B268" t="str">
            <v>Jasmin  Dessiree Avila  Salgado</v>
          </cell>
          <cell r="C268" t="str">
            <v>Cajera</v>
          </cell>
          <cell r="D268" t="str">
            <v>Operativo</v>
          </cell>
          <cell r="E268" t="str">
            <v>Tienda Proceres</v>
          </cell>
          <cell r="F268">
            <v>41911</v>
          </cell>
          <cell r="G268" t="str">
            <v>PUNTOS DE VENTA</v>
          </cell>
          <cell r="H268" t="str">
            <v>PROCERES</v>
          </cell>
        </row>
        <row r="269">
          <cell r="A269">
            <v>3895</v>
          </cell>
          <cell r="B269" t="str">
            <v>Jeronimo   Cruz</v>
          </cell>
          <cell r="C269" t="str">
            <v>Vendedor Foraneo</v>
          </cell>
          <cell r="D269" t="str">
            <v>Operativo</v>
          </cell>
          <cell r="E269" t="str">
            <v>Mayoreo</v>
          </cell>
          <cell r="F269">
            <v>41913</v>
          </cell>
          <cell r="G269" t="str">
            <v>VENTAS MAYOREO FORANEO</v>
          </cell>
          <cell r="H269" t="str">
            <v>SAN FERNANDO</v>
          </cell>
        </row>
        <row r="270">
          <cell r="A270">
            <v>3897</v>
          </cell>
          <cell r="B270" t="str">
            <v>Bryan Robert Quezada Flores</v>
          </cell>
          <cell r="C270" t="str">
            <v>Vendedor Tienda</v>
          </cell>
          <cell r="D270" t="str">
            <v>Operativo</v>
          </cell>
          <cell r="E270" t="str">
            <v>Tienda CBA</v>
          </cell>
          <cell r="F270">
            <v>41918</v>
          </cell>
          <cell r="G270" t="str">
            <v>ELECTRO</v>
          </cell>
          <cell r="H270" t="str">
            <v>TORONJAL</v>
          </cell>
        </row>
        <row r="271">
          <cell r="A271">
            <v>3926</v>
          </cell>
          <cell r="B271" t="str">
            <v>Edward  David  Pineda  Gonzalez</v>
          </cell>
          <cell r="C271" t="str">
            <v>Vendedor Tienda</v>
          </cell>
          <cell r="D271" t="str">
            <v>Operativo</v>
          </cell>
          <cell r="E271" t="str">
            <v>Tienda MF</v>
          </cell>
          <cell r="F271">
            <v>41925</v>
          </cell>
          <cell r="G271" t="str">
            <v>ELECTRO</v>
          </cell>
          <cell r="H271" t="str">
            <v>MIRAFLORES</v>
          </cell>
        </row>
        <row r="272">
          <cell r="A272">
            <v>3946</v>
          </cell>
          <cell r="B272" t="str">
            <v>Oscar  Ivan Lainez Guzman</v>
          </cell>
          <cell r="C272" t="str">
            <v>Analista de Inteligencia Comercial</v>
          </cell>
          <cell r="D272" t="str">
            <v>Coordinadores</v>
          </cell>
          <cell r="E272" t="str">
            <v>Admon SPS</v>
          </cell>
          <cell r="F272">
            <v>41928</v>
          </cell>
          <cell r="G272" t="str">
            <v>COMERCIAL</v>
          </cell>
          <cell r="H272" t="str">
            <v>SAN FERNANDO</v>
          </cell>
        </row>
        <row r="273">
          <cell r="A273">
            <v>3948</v>
          </cell>
          <cell r="B273" t="str">
            <v>Merary  Pamela  Rodas  Flores</v>
          </cell>
          <cell r="C273" t="str">
            <v>Cajera</v>
          </cell>
          <cell r="D273" t="str">
            <v>Operativo</v>
          </cell>
          <cell r="E273" t="str">
            <v>Tienda Proceres</v>
          </cell>
          <cell r="F273">
            <v>41932</v>
          </cell>
          <cell r="G273" t="str">
            <v>PUNTOS DE VENTA</v>
          </cell>
          <cell r="H273" t="str">
            <v>PROCERES</v>
          </cell>
        </row>
        <row r="274">
          <cell r="A274">
            <v>3965</v>
          </cell>
          <cell r="B274" t="str">
            <v>Wendy Giselle Castro Garcia</v>
          </cell>
          <cell r="C274" t="str">
            <v>Cajera</v>
          </cell>
          <cell r="D274" t="str">
            <v>Operativo</v>
          </cell>
          <cell r="E274" t="str">
            <v>Tienda PD</v>
          </cell>
          <cell r="F274">
            <v>41988</v>
          </cell>
          <cell r="G274" t="str">
            <v>PUNTOS DE VENTA</v>
          </cell>
          <cell r="H274" t="str">
            <v>PEDREGAL</v>
          </cell>
        </row>
        <row r="275">
          <cell r="A275">
            <v>4074</v>
          </cell>
          <cell r="B275" t="str">
            <v>Angela Maria Yanez Ramirez</v>
          </cell>
          <cell r="C275" t="str">
            <v>Cajera</v>
          </cell>
          <cell r="D275" t="str">
            <v>Operativo</v>
          </cell>
          <cell r="E275" t="str">
            <v>Tienda PD</v>
          </cell>
          <cell r="F275">
            <v>41988</v>
          </cell>
          <cell r="G275" t="str">
            <v>PUNTOS DE VENTA</v>
          </cell>
          <cell r="H275" t="str">
            <v>PEDREGAL</v>
          </cell>
        </row>
        <row r="276">
          <cell r="A276">
            <v>4125</v>
          </cell>
          <cell r="B276" t="str">
            <v>Saira  Yissell  Rodriguez  Sevilla</v>
          </cell>
          <cell r="C276" t="str">
            <v>Vendedor Tienda</v>
          </cell>
          <cell r="D276" t="str">
            <v>Operativo</v>
          </cell>
          <cell r="E276" t="str">
            <v>Tienda Oulet</v>
          </cell>
          <cell r="F276">
            <v>42002</v>
          </cell>
          <cell r="G276" t="str">
            <v>TIENDA OUTLET SAN FERNANDO</v>
          </cell>
          <cell r="H276" t="str">
            <v>OUTLET</v>
          </cell>
        </row>
        <row r="277">
          <cell r="A277">
            <v>4128</v>
          </cell>
          <cell r="B277" t="str">
            <v>Mayra  Johana Mejia  Ferrera</v>
          </cell>
          <cell r="C277" t="str">
            <v>Auxiliar de Resurtido</v>
          </cell>
          <cell r="D277" t="str">
            <v>Operativo</v>
          </cell>
          <cell r="E277" t="str">
            <v>Tienda PD</v>
          </cell>
          <cell r="F277">
            <v>42002</v>
          </cell>
          <cell r="G277" t="str">
            <v>HOGAR</v>
          </cell>
          <cell r="H277" t="str">
            <v>PEDREGAL</v>
          </cell>
        </row>
        <row r="278">
          <cell r="A278">
            <v>4180</v>
          </cell>
          <cell r="B278" t="str">
            <v>Oscar Rolando    Rivera Zuniga</v>
          </cell>
          <cell r="C278" t="str">
            <v>Coordinador SAC</v>
          </cell>
          <cell r="D278" t="str">
            <v>Operativo</v>
          </cell>
          <cell r="E278" t="str">
            <v>Tienda PD</v>
          </cell>
          <cell r="F278">
            <v>41967</v>
          </cell>
          <cell r="G278" t="str">
            <v>SERVICIO AL CLIENTE</v>
          </cell>
          <cell r="H278" t="str">
            <v>PEDREGAL</v>
          </cell>
        </row>
        <row r="279">
          <cell r="A279">
            <v>4205</v>
          </cell>
          <cell r="B279" t="str">
            <v>Antonio Eduardo Palacio  Abraham</v>
          </cell>
          <cell r="C279" t="str">
            <v>Gerente Nacional Canal Mayoreo</v>
          </cell>
          <cell r="D279" t="str">
            <v>Gerente</v>
          </cell>
          <cell r="E279" t="str">
            <v>Admon SPS</v>
          </cell>
          <cell r="F279">
            <v>41976</v>
          </cell>
          <cell r="G279" t="str">
            <v>COMERCIAL</v>
          </cell>
          <cell r="H279" t="str">
            <v>SAN FERNANDO</v>
          </cell>
        </row>
        <row r="280">
          <cell r="A280">
            <v>4237</v>
          </cell>
          <cell r="B280" t="str">
            <v>Wendy  Aracely  Zambrano Jimenez</v>
          </cell>
          <cell r="C280" t="str">
            <v>Auxiliar de Resurtido</v>
          </cell>
          <cell r="D280" t="str">
            <v>Operativo</v>
          </cell>
          <cell r="E280" t="str">
            <v>Tienda MM</v>
          </cell>
          <cell r="F280">
            <v>42016</v>
          </cell>
          <cell r="G280" t="str">
            <v>HOGAR</v>
          </cell>
          <cell r="H280" t="str">
            <v>METROMALL</v>
          </cell>
        </row>
        <row r="281">
          <cell r="A281">
            <v>4238</v>
          </cell>
          <cell r="B281" t="str">
            <v>Junior  Calixto  Ruiz  Banegas</v>
          </cell>
          <cell r="C281" t="str">
            <v>Auxiliar de Resurtido</v>
          </cell>
          <cell r="D281" t="str">
            <v>Operativo</v>
          </cell>
          <cell r="E281" t="str">
            <v>Tienda MF</v>
          </cell>
          <cell r="F281">
            <v>42016</v>
          </cell>
          <cell r="G281" t="str">
            <v>HOGAR</v>
          </cell>
          <cell r="H281" t="str">
            <v>MIRAFLORES</v>
          </cell>
        </row>
        <row r="282">
          <cell r="A282">
            <v>4240</v>
          </cell>
          <cell r="B282" t="str">
            <v>Lilian  Belliny Villanueva Redondo</v>
          </cell>
          <cell r="C282" t="str">
            <v>Jefe de Tienda Outlet</v>
          </cell>
          <cell r="D282" t="str">
            <v>Jefatura</v>
          </cell>
          <cell r="E282" t="str">
            <v>Admon SPS</v>
          </cell>
          <cell r="F282">
            <v>42019</v>
          </cell>
          <cell r="G282" t="str">
            <v>TIENDA OUTLET SAN FERNANDO</v>
          </cell>
          <cell r="H282" t="str">
            <v>OUTLET</v>
          </cell>
        </row>
        <row r="283">
          <cell r="A283">
            <v>4242</v>
          </cell>
          <cell r="B283" t="str">
            <v>Mayra  Sarahi  Diaz  Calderon</v>
          </cell>
          <cell r="C283" t="str">
            <v>Cajera</v>
          </cell>
          <cell r="D283" t="str">
            <v>Operativo</v>
          </cell>
          <cell r="E283" t="str">
            <v>Tienda PD</v>
          </cell>
          <cell r="F283">
            <v>42023</v>
          </cell>
          <cell r="G283" t="str">
            <v>PUNTOS DE VENTA</v>
          </cell>
          <cell r="H283" t="str">
            <v>PEDREGAL</v>
          </cell>
        </row>
        <row r="284">
          <cell r="A284">
            <v>4243</v>
          </cell>
          <cell r="B284" t="str">
            <v>Melissa  Paola  Alvarado  Gomez</v>
          </cell>
          <cell r="C284" t="str">
            <v>Supervisora de Puntos de Venta</v>
          </cell>
          <cell r="D284" t="str">
            <v>Coordinadores</v>
          </cell>
          <cell r="E284" t="str">
            <v>Tienda MF</v>
          </cell>
          <cell r="F284">
            <v>42023</v>
          </cell>
          <cell r="G284" t="str">
            <v>PUNTOS DE VENTA</v>
          </cell>
          <cell r="H284" t="str">
            <v>MIRAFLORES</v>
          </cell>
        </row>
        <row r="285">
          <cell r="A285">
            <v>4248</v>
          </cell>
          <cell r="B285" t="str">
            <v>Luis Alfonso Mejia  Lopez</v>
          </cell>
          <cell r="C285" t="str">
            <v>Vendedor Tienda</v>
          </cell>
          <cell r="D285" t="str">
            <v>Operativo</v>
          </cell>
          <cell r="E285" t="str">
            <v>Tienda Oulet</v>
          </cell>
          <cell r="F285">
            <v>42033</v>
          </cell>
          <cell r="G285" t="str">
            <v>TIENDA OUTLET SAN FERNANDO</v>
          </cell>
          <cell r="H285" t="str">
            <v>OUTLET</v>
          </cell>
        </row>
        <row r="286">
          <cell r="A286">
            <v>4253</v>
          </cell>
          <cell r="B286" t="str">
            <v>Norman  De Jesus  Olivares  Gutierrez</v>
          </cell>
          <cell r="C286" t="str">
            <v>Vendedor Tienda</v>
          </cell>
          <cell r="D286" t="str">
            <v>Operativo</v>
          </cell>
          <cell r="E286" t="str">
            <v>Tienda MF</v>
          </cell>
          <cell r="F286">
            <v>42037</v>
          </cell>
          <cell r="G286" t="str">
            <v>HOGAR</v>
          </cell>
          <cell r="H286" t="str">
            <v>MIRAFLORES</v>
          </cell>
        </row>
        <row r="287">
          <cell r="A287">
            <v>4254</v>
          </cell>
          <cell r="B287" t="str">
            <v>Josue  David Sierra  Hernandez</v>
          </cell>
          <cell r="C287" t="str">
            <v>Vendedor Tienda</v>
          </cell>
          <cell r="D287" t="str">
            <v>Operativo</v>
          </cell>
          <cell r="E287" t="str">
            <v>Tienda Proceres</v>
          </cell>
          <cell r="F287">
            <v>42037</v>
          </cell>
          <cell r="G287" t="str">
            <v>ELECTRO</v>
          </cell>
          <cell r="H287" t="str">
            <v>PROCERES</v>
          </cell>
        </row>
        <row r="288">
          <cell r="A288">
            <v>4256</v>
          </cell>
          <cell r="B288" t="str">
            <v>Paola  Emelina  Amador  Estrada</v>
          </cell>
          <cell r="C288" t="str">
            <v>Vendedor Mayorista</v>
          </cell>
          <cell r="D288" t="str">
            <v>Operativo</v>
          </cell>
          <cell r="E288" t="str">
            <v>Mayoreo TGA</v>
          </cell>
          <cell r="F288">
            <v>42037</v>
          </cell>
          <cell r="G288" t="str">
            <v>VENTAS MAYOREO SALA</v>
          </cell>
          <cell r="H288" t="str">
            <v>MIRAFLORES</v>
          </cell>
        </row>
        <row r="289">
          <cell r="A289">
            <v>4257</v>
          </cell>
          <cell r="B289" t="str">
            <v>Mario  Jose  Rosales Maradiaga</v>
          </cell>
          <cell r="C289" t="str">
            <v>Coordinador de Marketing</v>
          </cell>
          <cell r="D289" t="str">
            <v>Coordinadores</v>
          </cell>
          <cell r="E289" t="str">
            <v>Admon SPS</v>
          </cell>
          <cell r="F289">
            <v>42037</v>
          </cell>
          <cell r="G289" t="str">
            <v>MERCADEO</v>
          </cell>
          <cell r="H289" t="str">
            <v>SAN FERNANDO</v>
          </cell>
        </row>
        <row r="290">
          <cell r="A290">
            <v>4260</v>
          </cell>
          <cell r="B290" t="str">
            <v>Johana  Patricia Garcia  Osorio</v>
          </cell>
          <cell r="C290" t="str">
            <v>Auxiliar de Resurtido</v>
          </cell>
          <cell r="D290" t="str">
            <v>Operativo</v>
          </cell>
          <cell r="E290" t="str">
            <v>Tienda PD</v>
          </cell>
          <cell r="F290">
            <v>42044</v>
          </cell>
          <cell r="G290" t="str">
            <v>HOGAR</v>
          </cell>
          <cell r="H290" t="str">
            <v>PEDREGAL</v>
          </cell>
        </row>
        <row r="291">
          <cell r="A291">
            <v>4262</v>
          </cell>
          <cell r="B291" t="str">
            <v>Wendy  Yesenia Paz Rivera</v>
          </cell>
          <cell r="C291" t="str">
            <v>Auxiliar de Resurtido</v>
          </cell>
          <cell r="D291" t="str">
            <v>Operativo</v>
          </cell>
          <cell r="E291" t="str">
            <v>Tienda PD</v>
          </cell>
          <cell r="F291">
            <v>42044</v>
          </cell>
          <cell r="G291" t="str">
            <v>MODA Y DEPORTES</v>
          </cell>
          <cell r="H291" t="str">
            <v>PEDREGAL</v>
          </cell>
        </row>
        <row r="292">
          <cell r="A292">
            <v>4264</v>
          </cell>
          <cell r="B292" t="str">
            <v>Evelyn  Mabelyn  Corea  Maradiaga</v>
          </cell>
          <cell r="C292" t="str">
            <v>Auxiliar de Resurtido</v>
          </cell>
          <cell r="D292" t="str">
            <v>Operativo</v>
          </cell>
          <cell r="E292" t="str">
            <v>Tienda MM</v>
          </cell>
          <cell r="F292">
            <v>42046</v>
          </cell>
          <cell r="G292" t="str">
            <v>HOGAR</v>
          </cell>
          <cell r="H292" t="str">
            <v>METROMALL</v>
          </cell>
        </row>
        <row r="293">
          <cell r="A293">
            <v>4286</v>
          </cell>
          <cell r="B293" t="str">
            <v>Ricardo Jhohanz  Ruiz Flores</v>
          </cell>
          <cell r="C293" t="str">
            <v>Vendedor Tienda</v>
          </cell>
          <cell r="D293" t="str">
            <v>Operativo</v>
          </cell>
          <cell r="E293" t="str">
            <v>Tienda PD</v>
          </cell>
          <cell r="F293">
            <v>42058</v>
          </cell>
          <cell r="G293" t="str">
            <v>ELECTRO</v>
          </cell>
          <cell r="H293" t="str">
            <v>PEDREGAL</v>
          </cell>
        </row>
        <row r="294">
          <cell r="A294">
            <v>4291</v>
          </cell>
          <cell r="B294" t="str">
            <v>Lizbania  Martinez Valladares</v>
          </cell>
          <cell r="C294" t="str">
            <v>Impulsadora</v>
          </cell>
          <cell r="D294" t="str">
            <v>Operativo</v>
          </cell>
          <cell r="E294" t="str">
            <v>Mayoreo</v>
          </cell>
          <cell r="F294">
            <v>42059</v>
          </cell>
          <cell r="G294" t="str">
            <v>VENTAS MAYOREO</v>
          </cell>
          <cell r="H294" t="str">
            <v>MIRAFLORES</v>
          </cell>
        </row>
        <row r="295">
          <cell r="A295">
            <v>4295</v>
          </cell>
          <cell r="B295" t="str">
            <v>Cindy Maria  Contreras Elvir</v>
          </cell>
          <cell r="C295" t="str">
            <v>Vendedor Tienda</v>
          </cell>
          <cell r="D295" t="str">
            <v>Operativo</v>
          </cell>
          <cell r="E295" t="str">
            <v>Tienda sf</v>
          </cell>
          <cell r="F295">
            <v>42060</v>
          </cell>
          <cell r="G295" t="str">
            <v>HOGAR</v>
          </cell>
          <cell r="H295" t="str">
            <v>SAN FERNANDO</v>
          </cell>
        </row>
        <row r="296">
          <cell r="A296">
            <v>4307</v>
          </cell>
          <cell r="B296" t="str">
            <v>Kevin Leonel  Varela  Alvarado</v>
          </cell>
          <cell r="C296" t="str">
            <v>Auxiliar de Resurtido</v>
          </cell>
          <cell r="D296" t="str">
            <v>Operativo</v>
          </cell>
          <cell r="E296" t="str">
            <v>Tienda sf</v>
          </cell>
          <cell r="F296">
            <v>42072</v>
          </cell>
          <cell r="G296" t="str">
            <v>HOGAR</v>
          </cell>
          <cell r="H296" t="str">
            <v>SAN FERNANDO</v>
          </cell>
        </row>
        <row r="297">
          <cell r="A297">
            <v>4312</v>
          </cell>
          <cell r="B297" t="str">
            <v>Carla  Patricia  Nunez  Ortez</v>
          </cell>
          <cell r="C297" t="str">
            <v>Vendedor Tienda</v>
          </cell>
          <cell r="D297" t="str">
            <v>Operativo</v>
          </cell>
          <cell r="E297" t="str">
            <v>Tienda Proceres</v>
          </cell>
          <cell r="F297">
            <v>42072</v>
          </cell>
          <cell r="G297" t="str">
            <v>HOGAR</v>
          </cell>
          <cell r="H297" t="str">
            <v>PROCERES</v>
          </cell>
        </row>
        <row r="298">
          <cell r="A298">
            <v>4318</v>
          </cell>
          <cell r="B298" t="str">
            <v>Cindy  Dayanari Sosa Flores</v>
          </cell>
          <cell r="C298" t="str">
            <v>Auxiliar de Resurtido</v>
          </cell>
          <cell r="D298" t="str">
            <v>Operativo</v>
          </cell>
          <cell r="E298" t="str">
            <v>Tienda CBA</v>
          </cell>
          <cell r="F298">
            <v>42072</v>
          </cell>
          <cell r="G298" t="str">
            <v>HOGAR</v>
          </cell>
          <cell r="H298" t="str">
            <v>TORONJAL</v>
          </cell>
        </row>
        <row r="299">
          <cell r="A299">
            <v>4319</v>
          </cell>
          <cell r="B299" t="str">
            <v>Ivonne Rossely  Colindres  Sanch</v>
          </cell>
          <cell r="C299" t="str">
            <v>Vendedor Tienda</v>
          </cell>
          <cell r="D299" t="str">
            <v>Operativo</v>
          </cell>
          <cell r="E299" t="str">
            <v>Tienda MM</v>
          </cell>
          <cell r="F299">
            <v>42079</v>
          </cell>
          <cell r="G299" t="str">
            <v>MODA Y DEPORTES</v>
          </cell>
          <cell r="H299" t="str">
            <v>METROMALL</v>
          </cell>
        </row>
        <row r="300">
          <cell r="A300">
            <v>4326</v>
          </cell>
          <cell r="B300" t="str">
            <v>Norman Jovel  Melara Lopez</v>
          </cell>
          <cell r="C300" t="str">
            <v>Jefe Regional Ventas Mayoreo</v>
          </cell>
          <cell r="D300" t="str">
            <v>Jefatura</v>
          </cell>
          <cell r="E300" t="str">
            <v>Admon SPS</v>
          </cell>
          <cell r="F300">
            <v>42100</v>
          </cell>
          <cell r="G300" t="str">
            <v>VENTAS MAYOREO</v>
          </cell>
          <cell r="H300" t="str">
            <v>MIRAFLORES</v>
          </cell>
        </row>
        <row r="301">
          <cell r="A301">
            <v>4327</v>
          </cell>
          <cell r="B301" t="str">
            <v>Rosalin  Suyapa  Pavon  Castro</v>
          </cell>
          <cell r="C301" t="str">
            <v>Vendedor Tienda</v>
          </cell>
          <cell r="D301" t="str">
            <v>Operativo</v>
          </cell>
          <cell r="E301" t="str">
            <v>Tienda MM</v>
          </cell>
          <cell r="F301">
            <v>42100</v>
          </cell>
          <cell r="G301" t="str">
            <v>ELECTRO</v>
          </cell>
          <cell r="H301" t="str">
            <v>METROMALL</v>
          </cell>
        </row>
        <row r="302">
          <cell r="A302">
            <v>4328</v>
          </cell>
          <cell r="B302" t="str">
            <v>Miguel  Antonio  Barahona  Lopez</v>
          </cell>
          <cell r="C302" t="str">
            <v>Vendedor Tienda</v>
          </cell>
          <cell r="D302" t="str">
            <v>Operativo</v>
          </cell>
          <cell r="E302" t="str">
            <v>Tienda MM</v>
          </cell>
          <cell r="F302">
            <v>42100</v>
          </cell>
          <cell r="G302" t="str">
            <v>HOGAR</v>
          </cell>
          <cell r="H302" t="str">
            <v>METROMALL</v>
          </cell>
        </row>
        <row r="303">
          <cell r="A303">
            <v>4329</v>
          </cell>
          <cell r="B303" t="str">
            <v>Darwin Javier  Barrientos  Garay Garay</v>
          </cell>
          <cell r="C303" t="str">
            <v>Vendedor Tienda</v>
          </cell>
          <cell r="D303" t="str">
            <v>Operativo</v>
          </cell>
          <cell r="E303" t="str">
            <v>Tienda MF</v>
          </cell>
          <cell r="F303">
            <v>42100</v>
          </cell>
          <cell r="G303" t="str">
            <v>MODA Y DEPORTES</v>
          </cell>
          <cell r="H303" t="str">
            <v>MIRAFLORES</v>
          </cell>
        </row>
        <row r="304">
          <cell r="A304">
            <v>4330</v>
          </cell>
          <cell r="B304" t="str">
            <v>Franklin  Geovanny  Moncada  Munguia</v>
          </cell>
          <cell r="C304" t="str">
            <v>Vendedor Tienda</v>
          </cell>
          <cell r="D304" t="str">
            <v>Operativo</v>
          </cell>
          <cell r="E304" t="str">
            <v>Tienda MM</v>
          </cell>
          <cell r="F304">
            <v>42100</v>
          </cell>
          <cell r="G304" t="str">
            <v>ELECTRO</v>
          </cell>
          <cell r="H304" t="str">
            <v>METROMALL</v>
          </cell>
        </row>
        <row r="305">
          <cell r="A305">
            <v>4331</v>
          </cell>
          <cell r="B305" t="str">
            <v>Samuel Cadavid  Izaguirre  Medra Izaguirre</v>
          </cell>
          <cell r="C305" t="str">
            <v>Vendedor Tienda</v>
          </cell>
          <cell r="D305" t="str">
            <v>Operativo</v>
          </cell>
          <cell r="E305" t="str">
            <v>Tienda Proceres</v>
          </cell>
          <cell r="F305">
            <v>42100</v>
          </cell>
          <cell r="G305" t="str">
            <v>MODA Y DEPORTES</v>
          </cell>
          <cell r="H305" t="str">
            <v>PROCERES</v>
          </cell>
        </row>
        <row r="306">
          <cell r="A306">
            <v>4332</v>
          </cell>
          <cell r="B306" t="str">
            <v>Walter Geovanny  Trochez  Franco Trochez</v>
          </cell>
          <cell r="C306" t="str">
            <v>Vendedor Tienda</v>
          </cell>
          <cell r="D306" t="str">
            <v>Operativo</v>
          </cell>
          <cell r="E306" t="str">
            <v>Tienda Proceres</v>
          </cell>
          <cell r="F306">
            <v>42100</v>
          </cell>
          <cell r="G306" t="str">
            <v>ELECTRO</v>
          </cell>
          <cell r="H306" t="str">
            <v>PROCERES</v>
          </cell>
        </row>
        <row r="307">
          <cell r="A307">
            <v>4334</v>
          </cell>
          <cell r="B307" t="str">
            <v>Wilfredo Antonio Nunez Cruz</v>
          </cell>
          <cell r="C307" t="str">
            <v>Key Account Manager</v>
          </cell>
          <cell r="D307" t="str">
            <v>Operativo</v>
          </cell>
          <cell r="E307" t="str">
            <v>Mayoreo</v>
          </cell>
          <cell r="F307">
            <v>42100</v>
          </cell>
          <cell r="G307" t="str">
            <v>VENTAS MAYOREO</v>
          </cell>
          <cell r="H307" t="str">
            <v>MIRAFLORES</v>
          </cell>
        </row>
        <row r="308">
          <cell r="A308">
            <v>4366</v>
          </cell>
          <cell r="B308" t="str">
            <v>Mirian Vanessa Murillo Orellana</v>
          </cell>
          <cell r="C308" t="str">
            <v>Vendedor Tienda</v>
          </cell>
          <cell r="D308" t="str">
            <v>Operativo</v>
          </cell>
          <cell r="E308" t="str">
            <v>Tienda PD</v>
          </cell>
          <cell r="F308">
            <v>42158</v>
          </cell>
          <cell r="G308" t="str">
            <v>ELECTRO</v>
          </cell>
          <cell r="H308" t="str">
            <v>PEDREGAL</v>
          </cell>
        </row>
        <row r="309">
          <cell r="A309">
            <v>4369</v>
          </cell>
          <cell r="B309" t="str">
            <v>Javier Antonio Rivera Baquedano</v>
          </cell>
          <cell r="C309" t="str">
            <v>Vendedor Tienda</v>
          </cell>
          <cell r="D309" t="str">
            <v>Operativo</v>
          </cell>
          <cell r="E309" t="str">
            <v>Tienda sf</v>
          </cell>
          <cell r="F309">
            <v>42170</v>
          </cell>
          <cell r="G309" t="str">
            <v>HOGAR</v>
          </cell>
          <cell r="H309" t="str">
            <v>SAN FERNANDO</v>
          </cell>
        </row>
        <row r="310">
          <cell r="A310">
            <v>4370</v>
          </cell>
          <cell r="B310" t="str">
            <v>Claudia Lineth Enamorado Chavarria</v>
          </cell>
          <cell r="C310" t="str">
            <v>Vendedor Tienda</v>
          </cell>
          <cell r="D310" t="str">
            <v>Operativo</v>
          </cell>
          <cell r="E310" t="str">
            <v>Tienda PD</v>
          </cell>
          <cell r="F310">
            <v>42170</v>
          </cell>
          <cell r="G310" t="str">
            <v>HOGAR</v>
          </cell>
          <cell r="H310" t="str">
            <v>PEDREGAL</v>
          </cell>
        </row>
        <row r="311">
          <cell r="A311">
            <v>4373</v>
          </cell>
          <cell r="B311" t="str">
            <v>Josselyn Scarleth Zelaya  Lara</v>
          </cell>
          <cell r="C311" t="str">
            <v>Cajera</v>
          </cell>
          <cell r="D311" t="str">
            <v>Operativo</v>
          </cell>
          <cell r="E311" t="str">
            <v>Tienda sf</v>
          </cell>
          <cell r="F311">
            <v>42170</v>
          </cell>
          <cell r="G311" t="str">
            <v>PUNTOS DE VENTA</v>
          </cell>
          <cell r="H311" t="str">
            <v>SAN FERNANDO</v>
          </cell>
        </row>
        <row r="312">
          <cell r="A312">
            <v>4378</v>
          </cell>
          <cell r="B312" t="str">
            <v>Edgardo Antonio  Bejarano Ramos</v>
          </cell>
          <cell r="C312" t="str">
            <v>Auxiliar de Resurtido</v>
          </cell>
          <cell r="D312" t="str">
            <v>Operativo</v>
          </cell>
          <cell r="E312" t="str">
            <v>Tienda sf</v>
          </cell>
          <cell r="F312">
            <v>42170</v>
          </cell>
          <cell r="G312" t="str">
            <v>HOGAR</v>
          </cell>
          <cell r="H312" t="str">
            <v>SAN FERNANDO</v>
          </cell>
        </row>
        <row r="313">
          <cell r="A313">
            <v>4379</v>
          </cell>
          <cell r="B313" t="str">
            <v>Karen Vanessa Vides Perdomo</v>
          </cell>
          <cell r="C313" t="str">
            <v>Vendedor Tienda</v>
          </cell>
          <cell r="D313" t="str">
            <v>Operativo</v>
          </cell>
          <cell r="E313" t="str">
            <v>Tienda PD</v>
          </cell>
          <cell r="F313">
            <v>42170</v>
          </cell>
          <cell r="G313" t="str">
            <v>HOGAR</v>
          </cell>
          <cell r="H313" t="str">
            <v>PEDREGAL</v>
          </cell>
        </row>
        <row r="314">
          <cell r="A314">
            <v>4391</v>
          </cell>
          <cell r="B314" t="str">
            <v>Maria  Alejandrina Maldonado Martinez</v>
          </cell>
          <cell r="C314" t="str">
            <v>Impulsadora</v>
          </cell>
          <cell r="D314" t="str">
            <v>Operativo</v>
          </cell>
          <cell r="E314" t="str">
            <v>Mayoreo</v>
          </cell>
          <cell r="F314">
            <v>42128</v>
          </cell>
          <cell r="G314" t="str">
            <v>VENTAS MAYOREO</v>
          </cell>
          <cell r="H314" t="str">
            <v>SAN FERNANDO</v>
          </cell>
        </row>
        <row r="315">
          <cell r="A315">
            <v>4392</v>
          </cell>
          <cell r="B315" t="str">
            <v>Gabriela Suyapa Varela Morales</v>
          </cell>
          <cell r="C315" t="str">
            <v>Impulsadora</v>
          </cell>
          <cell r="D315" t="str">
            <v>Operativo</v>
          </cell>
          <cell r="E315" t="str">
            <v>Mayoreo</v>
          </cell>
          <cell r="F315">
            <v>42128</v>
          </cell>
          <cell r="G315" t="str">
            <v>VENTAS MAYOREO</v>
          </cell>
          <cell r="H315" t="str">
            <v>SAN FERNANDO</v>
          </cell>
        </row>
        <row r="316">
          <cell r="A316">
            <v>4393</v>
          </cell>
          <cell r="B316" t="str">
            <v>Escarlen Carolina  Cruz  Espinoza Espinoza</v>
          </cell>
          <cell r="C316" t="str">
            <v>Vendedor Tienda</v>
          </cell>
          <cell r="D316" t="str">
            <v>Operativo</v>
          </cell>
          <cell r="E316" t="str">
            <v>Tienda MF</v>
          </cell>
          <cell r="F316">
            <v>42129</v>
          </cell>
          <cell r="G316" t="str">
            <v>HOGAR</v>
          </cell>
          <cell r="H316" t="str">
            <v>MIRAFLORES</v>
          </cell>
        </row>
        <row r="317">
          <cell r="A317">
            <v>4394</v>
          </cell>
          <cell r="B317" t="str">
            <v>Lourdes  Eugenia  Ramirez  Lopez</v>
          </cell>
          <cell r="C317" t="str">
            <v>Impulsadora</v>
          </cell>
          <cell r="D317" t="str">
            <v>Operativo</v>
          </cell>
          <cell r="E317" t="str">
            <v>Mayoreo</v>
          </cell>
          <cell r="F317">
            <v>42129</v>
          </cell>
          <cell r="G317" t="str">
            <v>VENTAS MAYOREO</v>
          </cell>
          <cell r="H317" t="str">
            <v>MIRAFLORES</v>
          </cell>
        </row>
        <row r="318">
          <cell r="A318">
            <v>4398</v>
          </cell>
          <cell r="B318" t="str">
            <v>Claudia  Dionella  Cruz  Ramos</v>
          </cell>
          <cell r="C318" t="str">
            <v>Jefe de Surtido e Imagen</v>
          </cell>
          <cell r="D318" t="str">
            <v>Jefatura</v>
          </cell>
          <cell r="E318" t="str">
            <v>Tienda MF</v>
          </cell>
          <cell r="F318">
            <v>42137</v>
          </cell>
          <cell r="G318" t="str">
            <v>HOGAR</v>
          </cell>
          <cell r="H318" t="str">
            <v>MIRAFLORES</v>
          </cell>
        </row>
        <row r="319">
          <cell r="A319">
            <v>4447</v>
          </cell>
          <cell r="B319" t="str">
            <v>Edgar Yobany Cabrera Padilla</v>
          </cell>
          <cell r="C319" t="str">
            <v>Vendedor Tienda</v>
          </cell>
          <cell r="D319" t="str">
            <v>Operativo</v>
          </cell>
          <cell r="E319" t="str">
            <v>Tienda Proceres</v>
          </cell>
          <cell r="F319">
            <v>42156</v>
          </cell>
          <cell r="G319" t="str">
            <v>ELECTRO</v>
          </cell>
          <cell r="H319" t="str">
            <v>PROCERES</v>
          </cell>
        </row>
        <row r="320">
          <cell r="A320">
            <v>4449</v>
          </cell>
          <cell r="B320" t="str">
            <v>Samuel  Enrique Flores Avila</v>
          </cell>
          <cell r="C320" t="str">
            <v>Vendedor Tienda</v>
          </cell>
          <cell r="D320" t="str">
            <v>Operativo</v>
          </cell>
          <cell r="E320" t="str">
            <v>Tienda PD</v>
          </cell>
          <cell r="F320">
            <v>42158</v>
          </cell>
          <cell r="G320" t="str">
            <v>ELECTRO</v>
          </cell>
          <cell r="H320" t="str">
            <v>PEDREGAL</v>
          </cell>
        </row>
        <row r="321">
          <cell r="A321">
            <v>4450</v>
          </cell>
          <cell r="B321" t="str">
            <v>Jose  Aguirnaldo Erazo Rivera</v>
          </cell>
          <cell r="C321" t="str">
            <v>Vendedor Tienda</v>
          </cell>
          <cell r="D321" t="str">
            <v>Operativo</v>
          </cell>
          <cell r="E321" t="str">
            <v>Tienda PD</v>
          </cell>
          <cell r="F321">
            <v>42158</v>
          </cell>
          <cell r="G321" t="str">
            <v>ELECTRO</v>
          </cell>
          <cell r="H321" t="str">
            <v>PEDREGAL</v>
          </cell>
        </row>
        <row r="322">
          <cell r="A322">
            <v>4455</v>
          </cell>
          <cell r="B322" t="str">
            <v>Moises Alejandro Espinoza Zuniga</v>
          </cell>
          <cell r="C322" t="str">
            <v>Vendedor Tienda</v>
          </cell>
          <cell r="D322" t="str">
            <v>Operativo</v>
          </cell>
          <cell r="E322" t="str">
            <v>Tienda CBA</v>
          </cell>
          <cell r="F322">
            <v>42151</v>
          </cell>
          <cell r="G322" t="str">
            <v>HOGAR</v>
          </cell>
          <cell r="H322" t="str">
            <v>TORONJAL</v>
          </cell>
        </row>
        <row r="323">
          <cell r="A323">
            <v>4467</v>
          </cell>
          <cell r="B323" t="str">
            <v>Digna Yamileth Gomez  Galvez</v>
          </cell>
          <cell r="C323" t="str">
            <v>Supervisora de Puntos de Venta</v>
          </cell>
          <cell r="D323" t="str">
            <v>Coordinadores</v>
          </cell>
          <cell r="E323" t="str">
            <v>Tienda Proceres</v>
          </cell>
          <cell r="F323">
            <v>42191</v>
          </cell>
          <cell r="G323" t="str">
            <v>PUNTOS DE VENTA</v>
          </cell>
          <cell r="H323" t="str">
            <v>PROCERES</v>
          </cell>
        </row>
        <row r="324">
          <cell r="A324">
            <v>4469</v>
          </cell>
          <cell r="B324" t="str">
            <v>Daniel Orlando  Gomez De Jesus</v>
          </cell>
          <cell r="C324" t="str">
            <v>Vendedor Tienda</v>
          </cell>
          <cell r="D324" t="str">
            <v>Operativo</v>
          </cell>
          <cell r="E324" t="str">
            <v>Tienda sf</v>
          </cell>
          <cell r="F324">
            <v>42198</v>
          </cell>
          <cell r="G324" t="str">
            <v>HOGAR</v>
          </cell>
          <cell r="H324" t="str">
            <v>SAN FERNANDO</v>
          </cell>
        </row>
        <row r="325">
          <cell r="A325">
            <v>4470</v>
          </cell>
          <cell r="B325" t="str">
            <v>Alexis Hernandez Perdomo</v>
          </cell>
          <cell r="C325" t="str">
            <v>Vendedor Tienda</v>
          </cell>
          <cell r="D325" t="str">
            <v>Operativo</v>
          </cell>
          <cell r="E325" t="str">
            <v>Tienda sf</v>
          </cell>
          <cell r="F325">
            <v>42198</v>
          </cell>
          <cell r="G325" t="str">
            <v>MODA Y DEPORTES</v>
          </cell>
          <cell r="H325" t="str">
            <v>SAN FERNANDO</v>
          </cell>
        </row>
        <row r="326">
          <cell r="A326">
            <v>4473</v>
          </cell>
          <cell r="B326" t="str">
            <v>Marvin Saul Vasquez Sanchez</v>
          </cell>
          <cell r="C326" t="str">
            <v>Vendedor Foraneo</v>
          </cell>
          <cell r="D326" t="str">
            <v>Operativo</v>
          </cell>
          <cell r="E326" t="str">
            <v>Mayoreo TGA</v>
          </cell>
          <cell r="F326">
            <v>42198</v>
          </cell>
          <cell r="G326" t="str">
            <v>VENTAS MAYOREO FORANEO</v>
          </cell>
          <cell r="H326" t="str">
            <v>MIRAFLORES</v>
          </cell>
        </row>
        <row r="327">
          <cell r="A327">
            <v>4477</v>
          </cell>
          <cell r="B327" t="str">
            <v>Hory Naid Caceres  Canelas</v>
          </cell>
          <cell r="C327" t="str">
            <v>Vendedor Tienda</v>
          </cell>
          <cell r="D327" t="str">
            <v>Operativo</v>
          </cell>
          <cell r="E327" t="str">
            <v>Tienda CBA</v>
          </cell>
          <cell r="F327">
            <v>42201</v>
          </cell>
          <cell r="G327" t="str">
            <v>HOGAR</v>
          </cell>
          <cell r="H327" t="str">
            <v>TORONJAL</v>
          </cell>
        </row>
        <row r="328">
          <cell r="A328">
            <v>4479</v>
          </cell>
          <cell r="B328" t="str">
            <v>Delmer Roberto Paguada Pavon pavon</v>
          </cell>
          <cell r="C328" t="str">
            <v>Vendedor Tienda</v>
          </cell>
          <cell r="D328" t="str">
            <v>Operativo</v>
          </cell>
          <cell r="E328" t="str">
            <v>Tienda MF</v>
          </cell>
          <cell r="F328">
            <v>42207</v>
          </cell>
          <cell r="G328" t="str">
            <v>MODA Y DEPORTES</v>
          </cell>
          <cell r="H328" t="str">
            <v>MIRAFLORES</v>
          </cell>
        </row>
        <row r="329">
          <cell r="A329">
            <v>4480</v>
          </cell>
          <cell r="B329" t="str">
            <v>Henry Douglas Acosta Hernandez Hernandez</v>
          </cell>
          <cell r="C329" t="str">
            <v>Vendedor Tienda</v>
          </cell>
          <cell r="D329" t="str">
            <v>Operativo</v>
          </cell>
          <cell r="E329" t="str">
            <v>Tienda MF</v>
          </cell>
          <cell r="F329">
            <v>42207</v>
          </cell>
          <cell r="G329" t="str">
            <v>ELECTRO</v>
          </cell>
          <cell r="H329" t="str">
            <v>MIRAFLORES</v>
          </cell>
        </row>
        <row r="330">
          <cell r="A330">
            <v>4483</v>
          </cell>
          <cell r="B330" t="str">
            <v>Kevin Felipe Velásquez Vargas Vargas</v>
          </cell>
          <cell r="C330" t="str">
            <v>Vendedor Tienda</v>
          </cell>
          <cell r="D330" t="str">
            <v>Operativo</v>
          </cell>
          <cell r="E330" t="str">
            <v>Tienda MF</v>
          </cell>
          <cell r="F330">
            <v>42207</v>
          </cell>
          <cell r="G330" t="str">
            <v>HOGAR</v>
          </cell>
          <cell r="H330" t="str">
            <v>MIRAFLORES</v>
          </cell>
        </row>
        <row r="331">
          <cell r="A331">
            <v>4487</v>
          </cell>
          <cell r="B331" t="str">
            <v>Suany Lizbeth Rivera Castro</v>
          </cell>
          <cell r="C331" t="str">
            <v>Key Account Manager</v>
          </cell>
          <cell r="D331" t="str">
            <v>Operativo</v>
          </cell>
          <cell r="E331" t="str">
            <v>Mayoreo</v>
          </cell>
          <cell r="F331">
            <v>42213</v>
          </cell>
          <cell r="G331" t="str">
            <v>VENTAS MAYOREO</v>
          </cell>
          <cell r="H331" t="str">
            <v>MIRAFLORES</v>
          </cell>
        </row>
        <row r="332">
          <cell r="A332">
            <v>4496</v>
          </cell>
          <cell r="B332" t="str">
            <v>Wendy Carolina Varela Mendez</v>
          </cell>
          <cell r="C332" t="str">
            <v>Cajera</v>
          </cell>
          <cell r="D332" t="str">
            <v>Operativo</v>
          </cell>
          <cell r="E332" t="str">
            <v>Tienda sf</v>
          </cell>
          <cell r="F332">
            <v>42249</v>
          </cell>
          <cell r="G332" t="str">
            <v>PUNTOS DE VENTA</v>
          </cell>
          <cell r="H332" t="str">
            <v>SAN FERNANDO</v>
          </cell>
        </row>
        <row r="333">
          <cell r="A333">
            <v>4499</v>
          </cell>
          <cell r="B333" t="str">
            <v>Ilsa  Maribel Peraza  Turcios</v>
          </cell>
          <cell r="C333" t="str">
            <v>Jefe de Division Moda y Deportes</v>
          </cell>
          <cell r="D333" t="str">
            <v>Jefatura</v>
          </cell>
          <cell r="E333" t="str">
            <v>Tienda PD</v>
          </cell>
          <cell r="F333">
            <v>42263</v>
          </cell>
          <cell r="G333" t="str">
            <v>MODA Y DEPORTES</v>
          </cell>
          <cell r="H333" t="str">
            <v>PEDREGAL</v>
          </cell>
        </row>
        <row r="334">
          <cell r="A334">
            <v>4504</v>
          </cell>
          <cell r="B334" t="str">
            <v>Jasmin  Patricia Perez  Diaz</v>
          </cell>
          <cell r="C334" t="str">
            <v>Auxiliar de Resurtido</v>
          </cell>
          <cell r="D334" t="str">
            <v>Operativo</v>
          </cell>
          <cell r="E334" t="str">
            <v>Tienda sf</v>
          </cell>
          <cell r="F334">
            <v>42269</v>
          </cell>
          <cell r="G334" t="str">
            <v>MODA Y DEPORTES</v>
          </cell>
          <cell r="H334" t="str">
            <v>SAN FERNANDO</v>
          </cell>
        </row>
        <row r="335">
          <cell r="A335">
            <v>4505</v>
          </cell>
          <cell r="B335" t="str">
            <v>Jose Naun Lemus Oseguera</v>
          </cell>
          <cell r="C335" t="str">
            <v>Vendedor Tienda</v>
          </cell>
          <cell r="D335" t="str">
            <v>Operativo</v>
          </cell>
          <cell r="E335" t="str">
            <v>Tienda sf</v>
          </cell>
          <cell r="F335">
            <v>42352</v>
          </cell>
          <cell r="G335" t="str">
            <v>HOGAR</v>
          </cell>
          <cell r="H335" t="str">
            <v>SAN FERNANDO</v>
          </cell>
        </row>
        <row r="336">
          <cell r="A336">
            <v>4507</v>
          </cell>
          <cell r="B336" t="str">
            <v>Luisa Margarita Villatoro  AMADOR</v>
          </cell>
          <cell r="C336" t="str">
            <v>Vendedor Foraneo</v>
          </cell>
          <cell r="D336" t="str">
            <v>Operativo</v>
          </cell>
          <cell r="E336" t="str">
            <v>Mayoreo</v>
          </cell>
          <cell r="F336">
            <v>42278</v>
          </cell>
          <cell r="G336" t="str">
            <v>VENTAS MAYOREO FORANEO</v>
          </cell>
          <cell r="H336" t="str">
            <v>SAN FERNANDO</v>
          </cell>
        </row>
        <row r="337">
          <cell r="A337">
            <v>4529</v>
          </cell>
          <cell r="B337" t="str">
            <v>Josselyn Roxana  Padilla Reyes</v>
          </cell>
          <cell r="C337" t="str">
            <v>Cajera</v>
          </cell>
          <cell r="D337" t="str">
            <v>Operativo</v>
          </cell>
          <cell r="E337" t="str">
            <v>Tienda sf</v>
          </cell>
          <cell r="F337">
            <v>42384</v>
          </cell>
          <cell r="G337" t="str">
            <v>PUNTOS DE VENTA</v>
          </cell>
          <cell r="H337" t="str">
            <v>SAN FERNANDO</v>
          </cell>
        </row>
        <row r="338">
          <cell r="A338">
            <v>4546</v>
          </cell>
          <cell r="B338" t="str">
            <v>Katherin Yessenia Mejia Garcia</v>
          </cell>
          <cell r="C338" t="str">
            <v>Cajera</v>
          </cell>
          <cell r="D338" t="str">
            <v>Operativo</v>
          </cell>
          <cell r="E338" t="str">
            <v>Tienda sf</v>
          </cell>
          <cell r="F338">
            <v>42416</v>
          </cell>
          <cell r="G338" t="str">
            <v>PUNTOS DE VENTA</v>
          </cell>
          <cell r="H338" t="str">
            <v>SAN FERNANDO</v>
          </cell>
        </row>
        <row r="339">
          <cell r="A339">
            <v>4551</v>
          </cell>
          <cell r="B339" t="str">
            <v>Astry  Carolina Rivera  Reyes</v>
          </cell>
          <cell r="C339" t="str">
            <v>Cajera</v>
          </cell>
          <cell r="D339" t="str">
            <v>Operativo</v>
          </cell>
          <cell r="E339" t="str">
            <v>Tienda PD</v>
          </cell>
          <cell r="F339">
            <v>42375</v>
          </cell>
          <cell r="G339" t="str">
            <v>PUNTOS DE VENTA</v>
          </cell>
          <cell r="H339" t="str">
            <v>PEDREGAL</v>
          </cell>
        </row>
        <row r="340">
          <cell r="A340">
            <v>4578</v>
          </cell>
          <cell r="B340" t="str">
            <v>Elvin Arnulfo  Bardales Guzman</v>
          </cell>
          <cell r="C340" t="str">
            <v>Vendedor Tienda</v>
          </cell>
          <cell r="D340" t="str">
            <v>Operativo</v>
          </cell>
          <cell r="E340" t="str">
            <v>Tienda PD</v>
          </cell>
          <cell r="F340">
            <v>42373</v>
          </cell>
          <cell r="G340" t="str">
            <v>ELECTRO</v>
          </cell>
          <cell r="H340" t="str">
            <v>PEDREGAL</v>
          </cell>
        </row>
        <row r="341">
          <cell r="A341">
            <v>4589</v>
          </cell>
          <cell r="B341" t="str">
            <v>Norma Cecilia Romero George</v>
          </cell>
          <cell r="C341" t="str">
            <v>Vendedor Tienda</v>
          </cell>
          <cell r="D341" t="str">
            <v>Operativo</v>
          </cell>
          <cell r="E341" t="str">
            <v>Tienda sf</v>
          </cell>
          <cell r="F341">
            <v>42373</v>
          </cell>
          <cell r="G341" t="str">
            <v>ELECTRO</v>
          </cell>
          <cell r="H341" t="str">
            <v>SAN FERNANDO</v>
          </cell>
        </row>
        <row r="342">
          <cell r="A342">
            <v>4661</v>
          </cell>
          <cell r="B342" t="str">
            <v>David Humberto Doblado Perez</v>
          </cell>
          <cell r="C342" t="str">
            <v>Auxiliar de Resurtido</v>
          </cell>
          <cell r="D342" t="str">
            <v>Operativo</v>
          </cell>
          <cell r="E342" t="str">
            <v>Tienda MF</v>
          </cell>
          <cell r="F342">
            <v>42310</v>
          </cell>
          <cell r="G342" t="str">
            <v>HOGAR</v>
          </cell>
          <cell r="H342" t="str">
            <v>MIRAFLORES</v>
          </cell>
        </row>
        <row r="343">
          <cell r="A343">
            <v>4685</v>
          </cell>
          <cell r="B343" t="str">
            <v>Maynor Argenis Alvarado Hernandez</v>
          </cell>
          <cell r="C343" t="str">
            <v>Vendedor Tienda</v>
          </cell>
          <cell r="D343" t="str">
            <v>Operativo</v>
          </cell>
          <cell r="E343" t="str">
            <v>Tienda sf</v>
          </cell>
          <cell r="F343">
            <v>42317</v>
          </cell>
          <cell r="G343" t="str">
            <v>ELECTRO</v>
          </cell>
          <cell r="H343" t="str">
            <v>SAN FERNANDO</v>
          </cell>
        </row>
        <row r="344">
          <cell r="A344">
            <v>4708</v>
          </cell>
          <cell r="B344" t="str">
            <v>Astrid  Vanessa Landa Caballero</v>
          </cell>
          <cell r="C344" t="str">
            <v>Vendedor Tienda</v>
          </cell>
          <cell r="D344" t="str">
            <v>Operativo</v>
          </cell>
          <cell r="E344" t="str">
            <v>Tienda MF</v>
          </cell>
          <cell r="F344">
            <v>42330</v>
          </cell>
          <cell r="G344" t="str">
            <v>HOGAR</v>
          </cell>
          <cell r="H344" t="str">
            <v>MIRAFLORES</v>
          </cell>
        </row>
        <row r="345">
          <cell r="A345">
            <v>4798</v>
          </cell>
          <cell r="B345" t="str">
            <v>Daniel Eduardo Romero Bojorque</v>
          </cell>
          <cell r="C345" t="str">
            <v>Vendedor Tienda</v>
          </cell>
          <cell r="D345" t="str">
            <v>Operativo</v>
          </cell>
          <cell r="E345" t="str">
            <v>Tienda PD</v>
          </cell>
          <cell r="F345">
            <v>42374</v>
          </cell>
          <cell r="G345" t="str">
            <v>ELECTRO</v>
          </cell>
          <cell r="H345" t="str">
            <v>PEDREGAL</v>
          </cell>
        </row>
        <row r="346">
          <cell r="A346">
            <v>4801</v>
          </cell>
          <cell r="B346" t="str">
            <v>Cinthia  Sarai Navarro Zuniga</v>
          </cell>
          <cell r="C346" t="str">
            <v>Vendedor Tienda</v>
          </cell>
          <cell r="D346" t="str">
            <v>Operativo</v>
          </cell>
          <cell r="E346" t="str">
            <v>Tienda MF</v>
          </cell>
          <cell r="F346">
            <v>42375</v>
          </cell>
          <cell r="G346" t="str">
            <v>HOGAR</v>
          </cell>
          <cell r="H346" t="str">
            <v>MIRAFLORES</v>
          </cell>
        </row>
        <row r="347">
          <cell r="A347">
            <v>4806</v>
          </cell>
          <cell r="B347" t="str">
            <v>Anderly Daniel Erazo Hernandez</v>
          </cell>
          <cell r="C347" t="str">
            <v>Auxiliar de Reparaciones</v>
          </cell>
          <cell r="D347" t="str">
            <v>Operativo</v>
          </cell>
          <cell r="E347" t="str">
            <v>Tienda MM</v>
          </cell>
          <cell r="F347">
            <v>42373</v>
          </cell>
          <cell r="G347" t="str">
            <v>SERVICIO AL CLIENTE</v>
          </cell>
          <cell r="H347" t="str">
            <v>METROMALL</v>
          </cell>
        </row>
        <row r="348">
          <cell r="A348">
            <v>4807</v>
          </cell>
          <cell r="B348" t="str">
            <v>Jehtzabel  Dinora Castillo Solorzano</v>
          </cell>
          <cell r="C348" t="str">
            <v>Auxiliar de Resurtido</v>
          </cell>
          <cell r="D348" t="str">
            <v>Operativo</v>
          </cell>
          <cell r="E348" t="str">
            <v>Tienda PD</v>
          </cell>
          <cell r="F348">
            <v>42376</v>
          </cell>
          <cell r="G348" t="str">
            <v>HOGAR</v>
          </cell>
          <cell r="H348" t="str">
            <v>PEDREGAL</v>
          </cell>
        </row>
        <row r="349">
          <cell r="A349">
            <v>4816</v>
          </cell>
          <cell r="B349" t="str">
            <v>Erick Joel Cruz Cruz</v>
          </cell>
          <cell r="C349" t="str">
            <v>Auxiliar de Resurtido</v>
          </cell>
          <cell r="D349" t="str">
            <v>Operativo</v>
          </cell>
          <cell r="E349" t="str">
            <v>Tienda MM</v>
          </cell>
          <cell r="F349">
            <v>42387</v>
          </cell>
          <cell r="G349" t="str">
            <v>HOGAR</v>
          </cell>
          <cell r="H349" t="str">
            <v>METROMALL</v>
          </cell>
        </row>
        <row r="350">
          <cell r="A350">
            <v>4817</v>
          </cell>
          <cell r="B350" t="str">
            <v>Yessenia Jackeline Puerto Paz</v>
          </cell>
          <cell r="C350" t="str">
            <v>Vendedor Tienda</v>
          </cell>
          <cell r="D350" t="str">
            <v>Operativo</v>
          </cell>
          <cell r="E350" t="str">
            <v>Tienda CBA</v>
          </cell>
          <cell r="F350">
            <v>42387</v>
          </cell>
          <cell r="G350" t="str">
            <v>ELECTRO</v>
          </cell>
          <cell r="H350" t="str">
            <v>TORONJAL</v>
          </cell>
        </row>
        <row r="351">
          <cell r="A351">
            <v>4818</v>
          </cell>
          <cell r="B351" t="str">
            <v>Jose Roberto Rosales Gamez</v>
          </cell>
          <cell r="C351" t="str">
            <v>Vendedor Tienda</v>
          </cell>
          <cell r="D351" t="str">
            <v>Operativo</v>
          </cell>
          <cell r="E351" t="str">
            <v>Tienda CBA</v>
          </cell>
          <cell r="F351">
            <v>42387</v>
          </cell>
          <cell r="G351" t="str">
            <v>ELECTRO</v>
          </cell>
          <cell r="H351" t="str">
            <v>TORONJAL</v>
          </cell>
        </row>
        <row r="352">
          <cell r="A352">
            <v>4819</v>
          </cell>
          <cell r="B352" t="str">
            <v>Wendy Jacqueline  Cedillo Castro</v>
          </cell>
          <cell r="C352" t="str">
            <v>Cajera</v>
          </cell>
          <cell r="D352" t="str">
            <v>Operativo</v>
          </cell>
          <cell r="E352" t="str">
            <v>Tienda sf</v>
          </cell>
          <cell r="F352">
            <v>42388</v>
          </cell>
          <cell r="G352" t="str">
            <v>PUNTOS DE VENTA</v>
          </cell>
          <cell r="H352" t="str">
            <v>SAN FERNANDO</v>
          </cell>
        </row>
        <row r="353">
          <cell r="A353">
            <v>4820</v>
          </cell>
          <cell r="B353" t="str">
            <v>Karen Lizeth Hernandez Cruz</v>
          </cell>
          <cell r="C353" t="str">
            <v>Vendedor Tienda</v>
          </cell>
          <cell r="D353" t="str">
            <v>Operativo</v>
          </cell>
          <cell r="E353" t="str">
            <v>Tienda PD</v>
          </cell>
          <cell r="F353">
            <v>42390</v>
          </cell>
          <cell r="G353" t="str">
            <v>HOGAR</v>
          </cell>
          <cell r="H353" t="str">
            <v>PEDREGAL</v>
          </cell>
        </row>
        <row r="354">
          <cell r="A354">
            <v>4822</v>
          </cell>
          <cell r="B354" t="str">
            <v>Nolbia Lizeth Perez Garcia</v>
          </cell>
          <cell r="C354" t="str">
            <v>Vendedor Tienda</v>
          </cell>
          <cell r="D354" t="str">
            <v>Operativo</v>
          </cell>
          <cell r="E354" t="str">
            <v>Tienda PD</v>
          </cell>
          <cell r="F354">
            <v>42390</v>
          </cell>
          <cell r="G354" t="str">
            <v>MODA Y DEPORTES</v>
          </cell>
          <cell r="H354" t="str">
            <v>PEDREGAL</v>
          </cell>
        </row>
        <row r="355">
          <cell r="A355">
            <v>4823</v>
          </cell>
          <cell r="B355" t="str">
            <v>Maria Luisa  Guzman Moreno</v>
          </cell>
          <cell r="C355" t="str">
            <v>Auxiliar de Resurtido</v>
          </cell>
          <cell r="D355" t="str">
            <v>Operativo</v>
          </cell>
          <cell r="E355" t="str">
            <v>Tienda sf</v>
          </cell>
          <cell r="F355">
            <v>42390</v>
          </cell>
          <cell r="G355" t="str">
            <v>HOGAR</v>
          </cell>
          <cell r="H355" t="str">
            <v>SAN FERNANDO</v>
          </cell>
        </row>
        <row r="356">
          <cell r="A356">
            <v>4824</v>
          </cell>
          <cell r="B356" t="str">
            <v>Matilde Roxana Martinez  Ramos</v>
          </cell>
          <cell r="C356" t="str">
            <v>Auxiliar de Resurtido</v>
          </cell>
          <cell r="D356" t="str">
            <v>Operativo</v>
          </cell>
          <cell r="E356" t="str">
            <v>Tienda sf</v>
          </cell>
          <cell r="F356">
            <v>42390</v>
          </cell>
          <cell r="G356" t="str">
            <v>MODA Y DEPORTES</v>
          </cell>
          <cell r="H356" t="str">
            <v>SAN FERNANDO</v>
          </cell>
        </row>
        <row r="357">
          <cell r="A357">
            <v>4829</v>
          </cell>
          <cell r="B357" t="str">
            <v>Melgien Daneris Aleman  Velasquez</v>
          </cell>
          <cell r="C357" t="str">
            <v>Vendedor Tienda</v>
          </cell>
          <cell r="D357" t="str">
            <v>Operativo</v>
          </cell>
          <cell r="E357" t="str">
            <v>Tienda sf</v>
          </cell>
          <cell r="F357">
            <v>42390</v>
          </cell>
          <cell r="G357" t="str">
            <v>MODA Y DEPORTES</v>
          </cell>
          <cell r="H357" t="str">
            <v>SAN FERNANDO</v>
          </cell>
        </row>
        <row r="358">
          <cell r="A358">
            <v>4830</v>
          </cell>
          <cell r="B358" t="str">
            <v>Daisy Jacqueline Sarmiento  Gutierrez</v>
          </cell>
          <cell r="C358" t="str">
            <v>Auxiliar de Resurtido</v>
          </cell>
          <cell r="D358" t="str">
            <v>Operativo</v>
          </cell>
          <cell r="E358" t="str">
            <v>Tienda PD</v>
          </cell>
          <cell r="F358">
            <v>42390</v>
          </cell>
          <cell r="G358" t="str">
            <v>MODA Y DEPORTES</v>
          </cell>
          <cell r="H358" t="str">
            <v>PEDREGAL</v>
          </cell>
        </row>
        <row r="359">
          <cell r="A359">
            <v>4831</v>
          </cell>
          <cell r="B359" t="str">
            <v>Nolbin Jovany Enamorado Ramos</v>
          </cell>
          <cell r="C359" t="str">
            <v>Vendedor Tienda</v>
          </cell>
          <cell r="D359" t="str">
            <v>Operativo</v>
          </cell>
          <cell r="E359" t="str">
            <v>Tienda Oulet</v>
          </cell>
          <cell r="F359">
            <v>42394</v>
          </cell>
          <cell r="G359" t="str">
            <v>TIENDA OUTLET SAN FERNANDO</v>
          </cell>
          <cell r="H359" t="str">
            <v>OUTLET</v>
          </cell>
        </row>
        <row r="360">
          <cell r="A360">
            <v>4832</v>
          </cell>
          <cell r="B360" t="str">
            <v>Angela Bertilia Romero Castro</v>
          </cell>
          <cell r="C360" t="str">
            <v>Auxiliar de Resurtido</v>
          </cell>
          <cell r="D360" t="str">
            <v>Operativo</v>
          </cell>
          <cell r="E360" t="str">
            <v>Tienda MM</v>
          </cell>
          <cell r="F360">
            <v>42394</v>
          </cell>
          <cell r="G360" t="str">
            <v>HOGAR</v>
          </cell>
          <cell r="H360" t="str">
            <v>METROMALL</v>
          </cell>
        </row>
        <row r="361">
          <cell r="A361">
            <v>4833</v>
          </cell>
          <cell r="B361" t="str">
            <v>Kisha Jesenia Amaya Hernandez</v>
          </cell>
          <cell r="C361" t="str">
            <v>Vendedor Tienda</v>
          </cell>
          <cell r="D361" t="str">
            <v>Operativo</v>
          </cell>
          <cell r="E361" t="str">
            <v>Tienda PD</v>
          </cell>
          <cell r="F361">
            <v>42394</v>
          </cell>
          <cell r="G361" t="str">
            <v>HOGAR</v>
          </cell>
          <cell r="H361" t="str">
            <v>PEDREGAL</v>
          </cell>
        </row>
        <row r="362">
          <cell r="A362">
            <v>4836</v>
          </cell>
          <cell r="B362" t="str">
            <v>Sindy Rebeca  Mendoza  Gomez</v>
          </cell>
          <cell r="C362" t="str">
            <v>Vendedor Tienda</v>
          </cell>
          <cell r="D362" t="str">
            <v>Operativo</v>
          </cell>
          <cell r="E362" t="str">
            <v>Tienda sf</v>
          </cell>
          <cell r="F362">
            <v>42397</v>
          </cell>
          <cell r="G362" t="str">
            <v>MODA Y DEPORTES</v>
          </cell>
          <cell r="H362" t="str">
            <v>SAN FERNANDO</v>
          </cell>
        </row>
        <row r="363">
          <cell r="A363">
            <v>4838</v>
          </cell>
          <cell r="B363" t="str">
            <v>Ingris Estela Mendoza Velasquez</v>
          </cell>
          <cell r="C363" t="str">
            <v>Vendedor Tienda</v>
          </cell>
          <cell r="D363" t="str">
            <v>Operativo</v>
          </cell>
          <cell r="E363" t="str">
            <v>Tienda Oulet</v>
          </cell>
          <cell r="F363">
            <v>42398</v>
          </cell>
          <cell r="G363" t="str">
            <v>TIENDA OUTLET SAN FERNANDO</v>
          </cell>
          <cell r="H363" t="str">
            <v>OUTLET</v>
          </cell>
        </row>
        <row r="364">
          <cell r="A364">
            <v>4839</v>
          </cell>
          <cell r="B364" t="str">
            <v>Josué Fernando Espinal  Flores</v>
          </cell>
          <cell r="C364" t="str">
            <v>Supervisor Regional Canal Mayoreo</v>
          </cell>
          <cell r="D364" t="str">
            <v>Coordinadores</v>
          </cell>
          <cell r="E364" t="str">
            <v>Admon MF</v>
          </cell>
          <cell r="F364">
            <v>42401</v>
          </cell>
          <cell r="G364" t="str">
            <v>VENTAS MAYOREO</v>
          </cell>
          <cell r="H364" t="str">
            <v>MIRAFLORES</v>
          </cell>
        </row>
        <row r="365">
          <cell r="A365">
            <v>4841</v>
          </cell>
          <cell r="B365" t="str">
            <v>Wendi  Marisol Morazan  Aguilar</v>
          </cell>
          <cell r="C365" t="str">
            <v>Cajera</v>
          </cell>
          <cell r="D365" t="str">
            <v>Operativo</v>
          </cell>
          <cell r="E365" t="str">
            <v>Tienda sf</v>
          </cell>
          <cell r="F365">
            <v>42401</v>
          </cell>
          <cell r="G365" t="str">
            <v>PUNTOS DE VENTA</v>
          </cell>
          <cell r="H365" t="str">
            <v>SAN FERNANDO</v>
          </cell>
        </row>
        <row r="366">
          <cell r="A366">
            <v>4843</v>
          </cell>
          <cell r="B366" t="str">
            <v>David Adolfo Umanzor Fernandez</v>
          </cell>
          <cell r="C366" t="str">
            <v>Auxiliar de Resurtido</v>
          </cell>
          <cell r="D366" t="str">
            <v>Operativo</v>
          </cell>
          <cell r="E366" t="str">
            <v>Tienda MM</v>
          </cell>
          <cell r="F366">
            <v>42408</v>
          </cell>
          <cell r="G366" t="str">
            <v>HOGAR</v>
          </cell>
          <cell r="H366" t="str">
            <v>METROMALL</v>
          </cell>
        </row>
        <row r="367">
          <cell r="A367">
            <v>4845</v>
          </cell>
          <cell r="B367" t="str">
            <v>Maycol Misael Castro Garcia</v>
          </cell>
          <cell r="C367" t="str">
            <v>Auxiliar de Resurtido</v>
          </cell>
          <cell r="D367" t="str">
            <v>Operativo</v>
          </cell>
          <cell r="E367" t="str">
            <v>Tienda MF</v>
          </cell>
          <cell r="F367">
            <v>42410</v>
          </cell>
          <cell r="G367" t="str">
            <v>HOGAR</v>
          </cell>
          <cell r="H367" t="str">
            <v>MIRAFLORES</v>
          </cell>
        </row>
        <row r="368">
          <cell r="A368">
            <v>4846</v>
          </cell>
          <cell r="B368" t="str">
            <v>Karla Froilan Castro Caceres</v>
          </cell>
          <cell r="C368" t="str">
            <v>Impulsadora</v>
          </cell>
          <cell r="D368" t="str">
            <v>Operativo</v>
          </cell>
          <cell r="E368" t="str">
            <v>Mayoreo</v>
          </cell>
          <cell r="F368">
            <v>42411</v>
          </cell>
          <cell r="G368" t="str">
            <v>VENTAS MAYOREO</v>
          </cell>
          <cell r="H368" t="str">
            <v>MIRAFLORES</v>
          </cell>
        </row>
        <row r="369">
          <cell r="A369">
            <v>4852</v>
          </cell>
          <cell r="B369" t="str">
            <v>Julia Ariel Valladares Simon</v>
          </cell>
          <cell r="C369" t="str">
            <v>Jefe de Division Moda y Deportes</v>
          </cell>
          <cell r="D369" t="str">
            <v>Jefatura</v>
          </cell>
          <cell r="E369" t="str">
            <v>Tienda CBA</v>
          </cell>
          <cell r="F369">
            <v>42416</v>
          </cell>
          <cell r="G369" t="str">
            <v>MODA Y DEPORTES</v>
          </cell>
          <cell r="H369" t="str">
            <v>TORONJAL</v>
          </cell>
        </row>
        <row r="370">
          <cell r="A370">
            <v>4853</v>
          </cell>
          <cell r="B370" t="str">
            <v>Yuriza Isela Mendoza  Romero</v>
          </cell>
          <cell r="C370" t="str">
            <v>Jefe de Division Electro</v>
          </cell>
          <cell r="D370" t="str">
            <v>Jefatura</v>
          </cell>
          <cell r="E370" t="str">
            <v>Tienda CBA</v>
          </cell>
          <cell r="F370">
            <v>42416</v>
          </cell>
          <cell r="G370" t="str">
            <v>ELECTRO</v>
          </cell>
          <cell r="H370" t="str">
            <v>TORONJAL</v>
          </cell>
        </row>
        <row r="371">
          <cell r="A371">
            <v>4854</v>
          </cell>
          <cell r="B371" t="str">
            <v>Karen Melissa Rivera Rodriguez</v>
          </cell>
          <cell r="C371" t="str">
            <v>Jefe Servicio al Cliente</v>
          </cell>
          <cell r="D371" t="str">
            <v>Jefatura</v>
          </cell>
          <cell r="E371" t="str">
            <v>Tienda MF</v>
          </cell>
          <cell r="F371">
            <v>42416</v>
          </cell>
          <cell r="G371" t="str">
            <v>SERVICIO AL CLIENTE</v>
          </cell>
          <cell r="H371" t="str">
            <v>MIRAFLORES</v>
          </cell>
        </row>
        <row r="372">
          <cell r="A372">
            <v>4857</v>
          </cell>
          <cell r="B372" t="str">
            <v>Emil  Medina Mejía</v>
          </cell>
          <cell r="C372" t="str">
            <v>Jefe de Division Moda y Deportes</v>
          </cell>
          <cell r="D372" t="str">
            <v>Jefatura</v>
          </cell>
          <cell r="E372" t="str">
            <v>Tienda Proceres</v>
          </cell>
          <cell r="F372">
            <v>42416</v>
          </cell>
          <cell r="G372" t="str">
            <v>MODA Y DEPORTES</v>
          </cell>
          <cell r="H372" t="str">
            <v>PROCERES</v>
          </cell>
        </row>
        <row r="373">
          <cell r="A373">
            <v>4859</v>
          </cell>
          <cell r="B373" t="str">
            <v>Moises  David Ramirez Maradiaga</v>
          </cell>
          <cell r="C373" t="str">
            <v>Vendedor Tienda</v>
          </cell>
          <cell r="D373" t="str">
            <v>Operativo</v>
          </cell>
          <cell r="E373" t="str">
            <v>Tienda MM</v>
          </cell>
          <cell r="F373">
            <v>42422</v>
          </cell>
          <cell r="G373" t="str">
            <v>ELECTRO</v>
          </cell>
          <cell r="H373" t="str">
            <v>METROMALL</v>
          </cell>
        </row>
        <row r="374">
          <cell r="A374">
            <v>4863</v>
          </cell>
          <cell r="B374" t="str">
            <v>Gabriela Isabel Valladares Mejia</v>
          </cell>
          <cell r="C374" t="str">
            <v>Impulsadora</v>
          </cell>
          <cell r="D374" t="str">
            <v>Operativo</v>
          </cell>
          <cell r="E374" t="str">
            <v>Mayoreo</v>
          </cell>
          <cell r="F374">
            <v>42430</v>
          </cell>
          <cell r="G374" t="str">
            <v>VENTAS MAYOREO</v>
          </cell>
          <cell r="H374" t="str">
            <v>SAN FERNANDO</v>
          </cell>
        </row>
        <row r="375">
          <cell r="A375">
            <v>4867</v>
          </cell>
          <cell r="B375" t="str">
            <v>Maria Xiomara Maldonado Medrano</v>
          </cell>
          <cell r="C375" t="str">
            <v>Vendedor Tienda</v>
          </cell>
          <cell r="D375" t="str">
            <v>Operativo</v>
          </cell>
          <cell r="E375" t="str">
            <v>Tienda sf</v>
          </cell>
          <cell r="F375">
            <v>42430</v>
          </cell>
          <cell r="G375" t="str">
            <v>HOGAR</v>
          </cell>
          <cell r="H375" t="str">
            <v>SAN FERNANDO</v>
          </cell>
        </row>
        <row r="376">
          <cell r="A376">
            <v>4869</v>
          </cell>
          <cell r="B376" t="str">
            <v>Jefry Alejandro Bautista Cruz</v>
          </cell>
          <cell r="C376" t="str">
            <v>Auxiliar de Resurtido</v>
          </cell>
          <cell r="D376" t="str">
            <v>Operativo</v>
          </cell>
          <cell r="E376" t="str">
            <v>Tienda PD</v>
          </cell>
          <cell r="F376">
            <v>42445</v>
          </cell>
          <cell r="G376" t="str">
            <v>HOGAR</v>
          </cell>
          <cell r="H376" t="str">
            <v>PEDREGAL</v>
          </cell>
        </row>
        <row r="377">
          <cell r="A377">
            <v>4877</v>
          </cell>
          <cell r="B377" t="str">
            <v>Brayan Alejandro García Urquía</v>
          </cell>
          <cell r="C377" t="str">
            <v>Vendedor Tienda</v>
          </cell>
          <cell r="D377" t="str">
            <v>Operativo</v>
          </cell>
          <cell r="E377" t="str">
            <v>Tienda MF</v>
          </cell>
          <cell r="F377">
            <v>42445</v>
          </cell>
          <cell r="G377" t="str">
            <v>MODA Y DEPORTES</v>
          </cell>
          <cell r="H377" t="str">
            <v>MIRAFLORES</v>
          </cell>
        </row>
        <row r="378">
          <cell r="A378">
            <v>4904</v>
          </cell>
          <cell r="B378" t="str">
            <v>Josue Ismael Soriano Cruz</v>
          </cell>
          <cell r="C378" t="str">
            <v>Jefe de Marketing Relacional</v>
          </cell>
          <cell r="D378" t="str">
            <v>Jefatura</v>
          </cell>
          <cell r="E378" t="str">
            <v>Admon SPS</v>
          </cell>
          <cell r="F378">
            <v>42479</v>
          </cell>
          <cell r="G378" t="str">
            <v>MERCADEO</v>
          </cell>
          <cell r="H378" t="str">
            <v>SAN FERNANDO</v>
          </cell>
        </row>
        <row r="379">
          <cell r="A379">
            <v>4905</v>
          </cell>
          <cell r="B379" t="str">
            <v>Marlon Obed Cardona Cerrato</v>
          </cell>
          <cell r="C379" t="str">
            <v>Coordinador de Marca</v>
          </cell>
          <cell r="D379" t="str">
            <v>Coordinadores</v>
          </cell>
          <cell r="E379" t="str">
            <v>Admon SPS</v>
          </cell>
          <cell r="F379">
            <v>42479</v>
          </cell>
          <cell r="G379" t="str">
            <v>MERCADEO</v>
          </cell>
          <cell r="H379" t="str">
            <v>SAN FERNANDO</v>
          </cell>
        </row>
        <row r="380">
          <cell r="A380">
            <v>4973</v>
          </cell>
          <cell r="B380" t="str">
            <v>Allan Emilio Almendares  ferrera</v>
          </cell>
          <cell r="C380" t="str">
            <v>Contador de Costos</v>
          </cell>
          <cell r="D380" t="str">
            <v>Jefatura</v>
          </cell>
          <cell r="E380" t="str">
            <v>Admon SPS</v>
          </cell>
          <cell r="F380">
            <v>42461</v>
          </cell>
          <cell r="G380" t="str">
            <v>COMERCIAL</v>
          </cell>
          <cell r="H380" t="str">
            <v>SAN FERNANDO</v>
          </cell>
        </row>
        <row r="381">
          <cell r="A381">
            <v>4987</v>
          </cell>
          <cell r="B381" t="str">
            <v>Greysthel Jerina Torres Zuniga</v>
          </cell>
          <cell r="C381" t="str">
            <v>Cajera</v>
          </cell>
          <cell r="D381" t="str">
            <v>Operativo</v>
          </cell>
          <cell r="E381" t="str">
            <v>Tienda CBA</v>
          </cell>
          <cell r="F381">
            <v>42506</v>
          </cell>
          <cell r="G381" t="str">
            <v>PUNTOS DE VENTA</v>
          </cell>
          <cell r="H381" t="str">
            <v>TORONJAL</v>
          </cell>
        </row>
        <row r="382">
          <cell r="A382">
            <v>4989</v>
          </cell>
          <cell r="B382" t="str">
            <v>Angélica Suyapa López Romero</v>
          </cell>
          <cell r="C382" t="str">
            <v>Supervisora de Puntos de Venta</v>
          </cell>
          <cell r="D382" t="str">
            <v>Coordinadores</v>
          </cell>
          <cell r="E382" t="str">
            <v>Tienda MF</v>
          </cell>
          <cell r="F382">
            <v>42522</v>
          </cell>
          <cell r="G382" t="str">
            <v>PUNTOS DE VENTA</v>
          </cell>
          <cell r="H382" t="str">
            <v>MIRAFLORES</v>
          </cell>
        </row>
        <row r="383">
          <cell r="A383">
            <v>4990</v>
          </cell>
          <cell r="B383" t="str">
            <v>Melody Anghell Santos Cruz</v>
          </cell>
          <cell r="C383" t="str">
            <v>Auxiliar de Resurtido</v>
          </cell>
          <cell r="D383" t="str">
            <v>Operativo</v>
          </cell>
          <cell r="E383" t="str">
            <v>Tienda Proceres</v>
          </cell>
          <cell r="F383">
            <v>42522</v>
          </cell>
          <cell r="G383" t="str">
            <v>HOGAR</v>
          </cell>
          <cell r="H383" t="str">
            <v>PROCERES</v>
          </cell>
        </row>
        <row r="384">
          <cell r="A384">
            <v>4991</v>
          </cell>
          <cell r="B384" t="str">
            <v>Luis Alonso Rodriguez Gonzales</v>
          </cell>
          <cell r="C384" t="str">
            <v>Jefe de Division Electro</v>
          </cell>
          <cell r="D384" t="str">
            <v>Jefatura</v>
          </cell>
          <cell r="E384" t="str">
            <v>Tienda SF</v>
          </cell>
          <cell r="F384">
            <v>42522</v>
          </cell>
          <cell r="G384" t="str">
            <v>ELECTRO</v>
          </cell>
          <cell r="H384" t="str">
            <v>SAN FERNANDO</v>
          </cell>
        </row>
        <row r="385">
          <cell r="A385">
            <v>4992</v>
          </cell>
          <cell r="B385" t="str">
            <v>Andrea Patricia Guzman Rosales</v>
          </cell>
          <cell r="C385" t="str">
            <v>Supervisora de Puntos de Venta</v>
          </cell>
          <cell r="D385" t="str">
            <v>Operativo</v>
          </cell>
          <cell r="E385" t="str">
            <v>Tienda sf</v>
          </cell>
          <cell r="F385">
            <v>42522</v>
          </cell>
          <cell r="G385" t="str">
            <v>PUNTOS DE VENTA</v>
          </cell>
          <cell r="H385" t="str">
            <v>SAN FERNANDO</v>
          </cell>
        </row>
        <row r="386">
          <cell r="A386">
            <v>4996</v>
          </cell>
          <cell r="B386" t="str">
            <v>Maryuris Tatiana Pineda  Garcia</v>
          </cell>
          <cell r="C386" t="str">
            <v>Cajera</v>
          </cell>
          <cell r="D386" t="str">
            <v>Operativo</v>
          </cell>
          <cell r="E386" t="str">
            <v>Tienda PD</v>
          </cell>
          <cell r="F386">
            <v>42523</v>
          </cell>
          <cell r="G386" t="str">
            <v>PUNTOS DE VENTA</v>
          </cell>
          <cell r="H386" t="str">
            <v>PEDREGAL</v>
          </cell>
        </row>
        <row r="387">
          <cell r="A387">
            <v>5009</v>
          </cell>
          <cell r="B387" t="str">
            <v>Seily Melissa Martinez Flores</v>
          </cell>
          <cell r="C387" t="str">
            <v>Comprador Junior</v>
          </cell>
          <cell r="D387" t="str">
            <v>Jefatura</v>
          </cell>
          <cell r="E387" t="str">
            <v>Admon SPS</v>
          </cell>
          <cell r="F387">
            <v>42522</v>
          </cell>
          <cell r="G387" t="str">
            <v>COMERCIAL</v>
          </cell>
          <cell r="H387" t="str">
            <v>SAN FERNANDO</v>
          </cell>
        </row>
        <row r="388">
          <cell r="A388">
            <v>5026</v>
          </cell>
          <cell r="B388" t="str">
            <v>Luis  Ernesto Herrera Flores</v>
          </cell>
          <cell r="C388" t="str">
            <v>Vendedor Tienda</v>
          </cell>
          <cell r="D388" t="str">
            <v>Operativo</v>
          </cell>
          <cell r="E388" t="str">
            <v>Tienda CBA</v>
          </cell>
          <cell r="F388">
            <v>42534</v>
          </cell>
          <cell r="G388" t="str">
            <v>HOGAR</v>
          </cell>
          <cell r="H388" t="str">
            <v>TORONJAL</v>
          </cell>
        </row>
        <row r="389">
          <cell r="A389">
            <v>5027</v>
          </cell>
          <cell r="B389" t="str">
            <v>Jose Luis  Amaya Torres</v>
          </cell>
          <cell r="C389" t="str">
            <v>Vendedor Especializado</v>
          </cell>
          <cell r="D389" t="str">
            <v>Operativo</v>
          </cell>
          <cell r="E389" t="str">
            <v>Admon SPS</v>
          </cell>
          <cell r="F389">
            <v>42541</v>
          </cell>
          <cell r="G389" t="str">
            <v>VENTAS ESPECIALIZADAS</v>
          </cell>
          <cell r="H389" t="str">
            <v>SAN FERNANDO</v>
          </cell>
        </row>
        <row r="390">
          <cell r="A390">
            <v>5029</v>
          </cell>
          <cell r="B390" t="str">
            <v>Jordi Ricardo Montañola Lopez</v>
          </cell>
          <cell r="C390" t="str">
            <v>Jefe de Ventas Especializadas</v>
          </cell>
          <cell r="D390" t="str">
            <v>Jefatura</v>
          </cell>
          <cell r="E390" t="str">
            <v>Admon SPS</v>
          </cell>
          <cell r="F390">
            <v>42541</v>
          </cell>
          <cell r="G390" t="str">
            <v>VENTAS ESPECIALIZADAS</v>
          </cell>
          <cell r="H390" t="str">
            <v>SAN FERNANDO</v>
          </cell>
        </row>
        <row r="391">
          <cell r="A391">
            <v>5032</v>
          </cell>
          <cell r="B391" t="str">
            <v>Giuliana Stephanie Faraj Pumpo</v>
          </cell>
          <cell r="C391" t="str">
            <v>Comprador Junior</v>
          </cell>
          <cell r="D391" t="str">
            <v>Jefatura</v>
          </cell>
          <cell r="E391" t="str">
            <v>Admon SPS</v>
          </cell>
          <cell r="F391">
            <v>42543</v>
          </cell>
          <cell r="G391" t="str">
            <v>COMERCIAL</v>
          </cell>
          <cell r="H391" t="str">
            <v>SAN FERNANDO</v>
          </cell>
        </row>
        <row r="392">
          <cell r="A392">
            <v>5044</v>
          </cell>
          <cell r="B392" t="str">
            <v>Carlos Josué Cerrato  Chavez</v>
          </cell>
          <cell r="C392" t="str">
            <v>Vendedor Especializado</v>
          </cell>
          <cell r="D392" t="str">
            <v>Operativo</v>
          </cell>
          <cell r="E392" t="str">
            <v>Admon MF</v>
          </cell>
          <cell r="F392">
            <v>42555</v>
          </cell>
          <cell r="G392" t="str">
            <v>VENTAS ESPECIALIZADAS MIRAFLORES</v>
          </cell>
          <cell r="H392" t="str">
            <v>MIRAFLORES</v>
          </cell>
        </row>
        <row r="393">
          <cell r="A393">
            <v>5084</v>
          </cell>
          <cell r="B393" t="str">
            <v>Scarlett Masiel Rivera Alvarado</v>
          </cell>
          <cell r="C393" t="str">
            <v>Coordinadora de Mercadeo</v>
          </cell>
          <cell r="D393" t="str">
            <v>Coordinadores</v>
          </cell>
          <cell r="E393" t="str">
            <v>Admon SPS</v>
          </cell>
          <cell r="F393">
            <v>42569</v>
          </cell>
          <cell r="G393" t="str">
            <v>MERCADEO</v>
          </cell>
          <cell r="H393" t="str">
            <v>SAN FERNANDO</v>
          </cell>
        </row>
        <row r="394">
          <cell r="A394">
            <v>5085</v>
          </cell>
          <cell r="B394" t="str">
            <v>Kimberly Sarai Osorio  Corea</v>
          </cell>
          <cell r="C394" t="str">
            <v>Jefe de Division Moda y Deportes</v>
          </cell>
          <cell r="D394" t="str">
            <v>Jefatura</v>
          </cell>
          <cell r="E394" t="str">
            <v>Tienda sf</v>
          </cell>
          <cell r="F394">
            <v>42569</v>
          </cell>
          <cell r="G394" t="str">
            <v>MODA Y DEPORTES</v>
          </cell>
          <cell r="H394" t="str">
            <v>SAN FERNANDO</v>
          </cell>
        </row>
        <row r="395">
          <cell r="A395">
            <v>5086</v>
          </cell>
          <cell r="B395" t="str">
            <v>Carlos Alberto Ramirez Dominguez</v>
          </cell>
          <cell r="C395" t="str">
            <v>Vendedor Foraneo</v>
          </cell>
          <cell r="D395" t="str">
            <v>Operativo</v>
          </cell>
          <cell r="E395" t="str">
            <v>Mayoreo</v>
          </cell>
          <cell r="F395">
            <v>42569</v>
          </cell>
          <cell r="G395" t="str">
            <v>VENTAS MAYOREO FORANEO</v>
          </cell>
          <cell r="H395" t="str">
            <v>SAN FERNANDO</v>
          </cell>
        </row>
        <row r="396">
          <cell r="A396">
            <v>5087</v>
          </cell>
          <cell r="B396" t="str">
            <v>Daniela Abigail Motiño Rodriguez</v>
          </cell>
          <cell r="C396" t="str">
            <v>Cajera</v>
          </cell>
          <cell r="D396" t="str">
            <v>Operativo</v>
          </cell>
          <cell r="E396" t="str">
            <v>Tienda sf</v>
          </cell>
          <cell r="F396">
            <v>42569</v>
          </cell>
          <cell r="G396" t="str">
            <v>PUNTOS DE VENTA</v>
          </cell>
          <cell r="H396" t="str">
            <v>SAN FERNANDO</v>
          </cell>
        </row>
        <row r="397">
          <cell r="A397">
            <v>5123</v>
          </cell>
          <cell r="B397" t="str">
            <v>Noel Adonay Mejía  Amador</v>
          </cell>
          <cell r="C397" t="str">
            <v>Vendedor Tienda</v>
          </cell>
          <cell r="D397" t="str">
            <v>Operativo</v>
          </cell>
          <cell r="E397" t="str">
            <v>Tienda MM</v>
          </cell>
          <cell r="F397">
            <v>42598</v>
          </cell>
          <cell r="G397" t="str">
            <v>MODA Y DEPORTES</v>
          </cell>
          <cell r="H397" t="str">
            <v>METROMALL</v>
          </cell>
        </row>
        <row r="398">
          <cell r="A398">
            <v>5127</v>
          </cell>
          <cell r="B398" t="str">
            <v>Marla  Karina  Escobar  Gomez</v>
          </cell>
          <cell r="C398" t="str">
            <v>Auxiliar de Reparaciones</v>
          </cell>
          <cell r="D398" t="str">
            <v>Operativo</v>
          </cell>
          <cell r="E398" t="str">
            <v>Tienda CBA</v>
          </cell>
          <cell r="F398">
            <v>42598</v>
          </cell>
          <cell r="G398" t="str">
            <v>SERVICIO AL CLIENTE</v>
          </cell>
          <cell r="H398" t="str">
            <v>TORONJAL</v>
          </cell>
        </row>
        <row r="399">
          <cell r="A399">
            <v>5167</v>
          </cell>
          <cell r="B399" t="str">
            <v>Gladys  Elizabeth Thomas Chirinos</v>
          </cell>
          <cell r="C399" t="str">
            <v>Auxiliar de Resurtido</v>
          </cell>
          <cell r="D399" t="str">
            <v>Operativo</v>
          </cell>
          <cell r="E399" t="str">
            <v>Tienda CBA</v>
          </cell>
          <cell r="F399">
            <v>42614</v>
          </cell>
          <cell r="G399" t="str">
            <v>MODA Y DEPORTES</v>
          </cell>
          <cell r="H399" t="str">
            <v>TORONJAL</v>
          </cell>
        </row>
        <row r="400">
          <cell r="A400">
            <v>5174</v>
          </cell>
          <cell r="B400" t="str">
            <v>Luis  Alonzo Rodriguez Chapas</v>
          </cell>
          <cell r="C400" t="str">
            <v>Vendedor Tienda</v>
          </cell>
          <cell r="D400" t="str">
            <v>Operativo</v>
          </cell>
          <cell r="E400" t="str">
            <v>Tienda Proceres</v>
          </cell>
          <cell r="F400">
            <v>42629</v>
          </cell>
          <cell r="G400" t="str">
            <v>HOGAR</v>
          </cell>
          <cell r="H400" t="str">
            <v>PROCERES</v>
          </cell>
        </row>
        <row r="401">
          <cell r="A401">
            <v>5175</v>
          </cell>
          <cell r="B401" t="str">
            <v>Sandra  Melissa Sanchez</v>
          </cell>
          <cell r="C401" t="str">
            <v>Vendedor Tienda</v>
          </cell>
          <cell r="D401" t="str">
            <v>Operativo</v>
          </cell>
          <cell r="E401" t="str">
            <v>Tienda MF</v>
          </cell>
          <cell r="F401">
            <v>42629</v>
          </cell>
          <cell r="G401" t="str">
            <v>MODA Y DEPORTES</v>
          </cell>
          <cell r="H401" t="str">
            <v>MIRAFLORES</v>
          </cell>
        </row>
        <row r="402">
          <cell r="A402">
            <v>5178</v>
          </cell>
          <cell r="B402" t="str">
            <v>Junior Ernesto Elvir Maradiaga</v>
          </cell>
          <cell r="C402" t="str">
            <v>Vendedor Tienda</v>
          </cell>
          <cell r="D402" t="str">
            <v>Operativo</v>
          </cell>
          <cell r="E402" t="str">
            <v>Tienda Proceres</v>
          </cell>
          <cell r="F402">
            <v>42629</v>
          </cell>
          <cell r="G402" t="str">
            <v>HOGAR</v>
          </cell>
          <cell r="H402" t="str">
            <v>PROCERES</v>
          </cell>
        </row>
        <row r="403">
          <cell r="A403">
            <v>5181</v>
          </cell>
          <cell r="B403" t="str">
            <v>Guillermo Josué Medina Martinez</v>
          </cell>
          <cell r="C403" t="str">
            <v>Vendedor Tienda</v>
          </cell>
          <cell r="D403" t="str">
            <v>Operativo</v>
          </cell>
          <cell r="E403" t="str">
            <v>Tienda Proceres</v>
          </cell>
          <cell r="F403">
            <v>42629</v>
          </cell>
          <cell r="G403" t="str">
            <v>ELECTRO</v>
          </cell>
          <cell r="H403" t="str">
            <v>PROCERES</v>
          </cell>
        </row>
        <row r="404">
          <cell r="A404">
            <v>5182</v>
          </cell>
          <cell r="B404" t="str">
            <v>Marvin Alberto López García</v>
          </cell>
          <cell r="C404" t="str">
            <v>Vendedor Tienda</v>
          </cell>
          <cell r="D404" t="str">
            <v>Operativo</v>
          </cell>
          <cell r="E404" t="str">
            <v>Tienda Proceres</v>
          </cell>
          <cell r="F404">
            <v>42629</v>
          </cell>
          <cell r="G404" t="str">
            <v>MODA Y DEPORTES</v>
          </cell>
          <cell r="H404" t="str">
            <v>PROCERES</v>
          </cell>
        </row>
        <row r="405">
          <cell r="A405">
            <v>5183</v>
          </cell>
          <cell r="B405" t="str">
            <v>Pedro  Celestino Fonseca Argueta</v>
          </cell>
          <cell r="C405" t="str">
            <v>Vendedor Tienda</v>
          </cell>
          <cell r="D405" t="str">
            <v>Operativo</v>
          </cell>
          <cell r="E405" t="str">
            <v>Tienda Proceres</v>
          </cell>
          <cell r="F405">
            <v>42622</v>
          </cell>
          <cell r="G405" t="str">
            <v>ELECTRO</v>
          </cell>
          <cell r="H405" t="str">
            <v>PROCERES</v>
          </cell>
        </row>
        <row r="406">
          <cell r="A406">
            <v>5186</v>
          </cell>
          <cell r="B406" t="str">
            <v>Kevin Ricardo Ortega Cardenas</v>
          </cell>
          <cell r="C406" t="str">
            <v>Vendedor Tienda</v>
          </cell>
          <cell r="D406" t="str">
            <v>Operativo</v>
          </cell>
          <cell r="E406" t="str">
            <v>Tienda Proceres</v>
          </cell>
          <cell r="F406">
            <v>42629</v>
          </cell>
          <cell r="G406" t="str">
            <v>MODA Y DEPORTES</v>
          </cell>
          <cell r="H406" t="str">
            <v>PROCERES</v>
          </cell>
        </row>
        <row r="407">
          <cell r="A407">
            <v>5187</v>
          </cell>
          <cell r="B407" t="str">
            <v>Deyfren Yoset Rodriguez Espinal</v>
          </cell>
          <cell r="C407" t="str">
            <v>Vendedor Tienda</v>
          </cell>
          <cell r="D407" t="str">
            <v>Operativo</v>
          </cell>
          <cell r="E407" t="str">
            <v>Tienda Proceres</v>
          </cell>
          <cell r="F407">
            <v>42629</v>
          </cell>
          <cell r="G407" t="str">
            <v>MODA Y DEPORTES</v>
          </cell>
          <cell r="H407" t="str">
            <v>PROCERES</v>
          </cell>
        </row>
        <row r="408">
          <cell r="A408">
            <v>5188</v>
          </cell>
          <cell r="B408" t="str">
            <v>Alejandra Gabriela Valladares Varela</v>
          </cell>
          <cell r="C408" t="str">
            <v>Cajera</v>
          </cell>
          <cell r="D408" t="str">
            <v>Operativo</v>
          </cell>
          <cell r="E408" t="str">
            <v>Tienda Proceres</v>
          </cell>
          <cell r="F408">
            <v>42629</v>
          </cell>
          <cell r="G408" t="str">
            <v>PUNTOS DE VENTA</v>
          </cell>
          <cell r="H408" t="str">
            <v>PROCERES</v>
          </cell>
        </row>
        <row r="409">
          <cell r="A409">
            <v>5189</v>
          </cell>
          <cell r="B409" t="str">
            <v>Lesly Patricia Henriquez Flores</v>
          </cell>
          <cell r="C409" t="str">
            <v>Cajera</v>
          </cell>
          <cell r="D409" t="str">
            <v>Operativo</v>
          </cell>
          <cell r="E409" t="str">
            <v>Tienda Proceres</v>
          </cell>
          <cell r="F409">
            <v>42629</v>
          </cell>
          <cell r="G409" t="str">
            <v>PUNTOS DE VENTA</v>
          </cell>
          <cell r="H409" t="str">
            <v>PROCERES</v>
          </cell>
        </row>
        <row r="410">
          <cell r="A410">
            <v>5191</v>
          </cell>
          <cell r="B410" t="str">
            <v>Silvia Leticia Salguero Rosales</v>
          </cell>
          <cell r="C410" t="str">
            <v>Cajera</v>
          </cell>
          <cell r="D410" t="str">
            <v>Operativo</v>
          </cell>
          <cell r="E410" t="str">
            <v>Tienda MF</v>
          </cell>
          <cell r="F410">
            <v>42629</v>
          </cell>
          <cell r="G410" t="str">
            <v>PUNTOS DE VENTA</v>
          </cell>
          <cell r="H410" t="str">
            <v>MIRAFLORES</v>
          </cell>
        </row>
        <row r="411">
          <cell r="A411">
            <v>5193</v>
          </cell>
          <cell r="B411" t="str">
            <v>Alexa Daniela Andino  Duron</v>
          </cell>
          <cell r="C411" t="str">
            <v>Cajera</v>
          </cell>
          <cell r="D411" t="str">
            <v>Operativo</v>
          </cell>
          <cell r="E411" t="str">
            <v>Tienda Proceres</v>
          </cell>
          <cell r="F411">
            <v>42629</v>
          </cell>
          <cell r="G411" t="str">
            <v>PUNTOS DE VENTA</v>
          </cell>
          <cell r="H411" t="str">
            <v>PROCERES</v>
          </cell>
        </row>
        <row r="412">
          <cell r="A412">
            <v>5194</v>
          </cell>
          <cell r="B412" t="str">
            <v>Dineyla Abigail Casco Cabrera</v>
          </cell>
          <cell r="C412" t="str">
            <v>Cajera</v>
          </cell>
          <cell r="D412" t="str">
            <v>Operativo</v>
          </cell>
          <cell r="E412" t="str">
            <v>Tienda MM</v>
          </cell>
          <cell r="F412">
            <v>42629</v>
          </cell>
          <cell r="G412" t="str">
            <v>PUNTOS DE VENTA</v>
          </cell>
          <cell r="H412" t="str">
            <v>METROMALL</v>
          </cell>
        </row>
        <row r="413">
          <cell r="A413">
            <v>5196</v>
          </cell>
          <cell r="B413" t="str">
            <v>Kenner Jancarlos Maldonado  Gonzalez</v>
          </cell>
          <cell r="C413" t="str">
            <v>Vendedor Tienda</v>
          </cell>
          <cell r="D413" t="str">
            <v>Operativo</v>
          </cell>
          <cell r="E413" t="str">
            <v>Tienda MF</v>
          </cell>
          <cell r="F413">
            <v>42629</v>
          </cell>
          <cell r="G413" t="str">
            <v>ELECTRO</v>
          </cell>
          <cell r="H413" t="str">
            <v>MIRAFLORES</v>
          </cell>
        </row>
        <row r="414">
          <cell r="A414">
            <v>5198</v>
          </cell>
          <cell r="B414" t="str">
            <v>Wilmer Alexander Argeñal Argeñal</v>
          </cell>
          <cell r="C414" t="str">
            <v>Vendedor Tienda</v>
          </cell>
          <cell r="D414" t="str">
            <v>Operativo</v>
          </cell>
          <cell r="E414" t="str">
            <v>Tienda Proceres</v>
          </cell>
          <cell r="F414">
            <v>42629</v>
          </cell>
          <cell r="G414" t="str">
            <v>MODA Y DEPORTES</v>
          </cell>
          <cell r="H414" t="str">
            <v>PROCERES</v>
          </cell>
        </row>
        <row r="415">
          <cell r="A415">
            <v>5201</v>
          </cell>
          <cell r="B415" t="str">
            <v>Nelson Eliezer Rivera Moncada</v>
          </cell>
          <cell r="C415" t="str">
            <v>Vendedor Tienda</v>
          </cell>
          <cell r="D415" t="str">
            <v>Operativo</v>
          </cell>
          <cell r="E415" t="str">
            <v>Tienda Proceres</v>
          </cell>
          <cell r="F415">
            <v>42629</v>
          </cell>
          <cell r="G415" t="str">
            <v>ELECTRO</v>
          </cell>
          <cell r="H415" t="str">
            <v>PROCERES</v>
          </cell>
        </row>
        <row r="416">
          <cell r="A416">
            <v>5202</v>
          </cell>
          <cell r="B416" t="str">
            <v>Fran Alexander Montoya Fuentes</v>
          </cell>
          <cell r="C416" t="str">
            <v>Vendedor Tienda</v>
          </cell>
          <cell r="D416" t="str">
            <v>Operativo</v>
          </cell>
          <cell r="E416" t="str">
            <v>Tienda MM</v>
          </cell>
          <cell r="F416">
            <v>42629</v>
          </cell>
          <cell r="G416" t="str">
            <v>MODA Y DEPORTES</v>
          </cell>
          <cell r="H416" t="str">
            <v>METROMALL</v>
          </cell>
        </row>
        <row r="417">
          <cell r="A417">
            <v>5203</v>
          </cell>
          <cell r="B417" t="str">
            <v>Nancy  Maritza Vallestero Montoya</v>
          </cell>
          <cell r="C417" t="str">
            <v>Auxiliar de Resurtido</v>
          </cell>
          <cell r="D417" t="str">
            <v>Operativo</v>
          </cell>
          <cell r="E417" t="str">
            <v>Tienda MM</v>
          </cell>
          <cell r="F417">
            <v>42629</v>
          </cell>
          <cell r="G417" t="str">
            <v>HOGAR</v>
          </cell>
          <cell r="H417" t="str">
            <v>METROMALL</v>
          </cell>
        </row>
        <row r="418">
          <cell r="A418">
            <v>5207</v>
          </cell>
          <cell r="B418" t="str">
            <v>Alex René Irías Alvarado</v>
          </cell>
          <cell r="C418" t="str">
            <v>Jefe Servicio al Cliente</v>
          </cell>
          <cell r="D418" t="str">
            <v>Jefatura</v>
          </cell>
          <cell r="E418" t="str">
            <v>Tienda Proceres</v>
          </cell>
          <cell r="F418">
            <v>42629</v>
          </cell>
          <cell r="G418" t="str">
            <v>SERVICIO AL CLIENTE</v>
          </cell>
          <cell r="H418" t="str">
            <v>PROCERES</v>
          </cell>
        </row>
        <row r="419">
          <cell r="A419">
            <v>5208</v>
          </cell>
          <cell r="B419" t="str">
            <v>Ramón Alfredo Sánchez Elvir</v>
          </cell>
          <cell r="C419" t="str">
            <v>Vendedor Tienda</v>
          </cell>
          <cell r="D419" t="str">
            <v>Operativo</v>
          </cell>
          <cell r="E419" t="str">
            <v>Tienda Proceres</v>
          </cell>
          <cell r="F419">
            <v>42629</v>
          </cell>
          <cell r="G419" t="str">
            <v>ELECTRO</v>
          </cell>
          <cell r="H419" t="str">
            <v>PROCERES</v>
          </cell>
        </row>
        <row r="420">
          <cell r="A420">
            <v>5213</v>
          </cell>
          <cell r="B420" t="str">
            <v>Danelia  Varinia Santos  Diaz</v>
          </cell>
          <cell r="C420" t="str">
            <v>Jefe de Division PDV'S</v>
          </cell>
          <cell r="D420" t="str">
            <v>Jefatura</v>
          </cell>
          <cell r="E420" t="str">
            <v>Tienda MM</v>
          </cell>
          <cell r="F420">
            <v>42639</v>
          </cell>
          <cell r="G420" t="str">
            <v>PUNTOS DE VENTA</v>
          </cell>
          <cell r="H420" t="str">
            <v>METROMALL</v>
          </cell>
        </row>
        <row r="421">
          <cell r="A421">
            <v>5215</v>
          </cell>
          <cell r="B421" t="str">
            <v>Marianela Lainez Cruz</v>
          </cell>
          <cell r="C421" t="str">
            <v>Supervisora de Puntos de Venta</v>
          </cell>
          <cell r="D421" t="str">
            <v>Coordinadores</v>
          </cell>
          <cell r="E421" t="str">
            <v>Tienda MM</v>
          </cell>
          <cell r="F421">
            <v>42639</v>
          </cell>
          <cell r="G421" t="str">
            <v>PUNTOS DE VENTA</v>
          </cell>
          <cell r="H421" t="str">
            <v>METROMALL</v>
          </cell>
        </row>
        <row r="422">
          <cell r="A422">
            <v>5216</v>
          </cell>
          <cell r="B422" t="str">
            <v>Daniela Lizeth Bardales Cruz</v>
          </cell>
          <cell r="C422" t="str">
            <v>Coordinadora de Merchandising e Imagen</v>
          </cell>
          <cell r="D422" t="str">
            <v>Coordinadores</v>
          </cell>
          <cell r="E422" t="str">
            <v>Tienda Proceres</v>
          </cell>
          <cell r="F422">
            <v>42639</v>
          </cell>
          <cell r="G422" t="str">
            <v>TIENDA SUPERSTORE LOS PROCERES</v>
          </cell>
          <cell r="H422" t="str">
            <v>PROCERES</v>
          </cell>
        </row>
        <row r="423">
          <cell r="A423">
            <v>5218</v>
          </cell>
          <cell r="B423" t="str">
            <v>Evelyns Suyen Aguilar  Maradiaga</v>
          </cell>
          <cell r="C423" t="str">
            <v>Vendedor Tienda</v>
          </cell>
          <cell r="D423" t="str">
            <v>Operativo</v>
          </cell>
          <cell r="E423" t="str">
            <v>Tienda MM</v>
          </cell>
          <cell r="F423">
            <v>42646</v>
          </cell>
          <cell r="G423" t="str">
            <v>MODA Y DEPORTES</v>
          </cell>
          <cell r="H423" t="str">
            <v>METROMALL</v>
          </cell>
        </row>
        <row r="424">
          <cell r="A424">
            <v>5219</v>
          </cell>
          <cell r="B424" t="str">
            <v>Abner Said Argueta Ramos</v>
          </cell>
          <cell r="C424" t="str">
            <v>Auxiliar de Resurtido</v>
          </cell>
          <cell r="D424" t="str">
            <v>Operativo</v>
          </cell>
          <cell r="E424" t="str">
            <v>Tienda MM</v>
          </cell>
          <cell r="F424">
            <v>42646</v>
          </cell>
          <cell r="G424" t="str">
            <v>HOGAR</v>
          </cell>
          <cell r="H424" t="str">
            <v>METROMALL</v>
          </cell>
        </row>
        <row r="425">
          <cell r="A425">
            <v>5220</v>
          </cell>
          <cell r="B425" t="str">
            <v>Mario  Alonso Gonzales Ramos</v>
          </cell>
          <cell r="C425" t="str">
            <v>Auxiliar de Resurtido</v>
          </cell>
          <cell r="D425" t="str">
            <v>Operativo</v>
          </cell>
          <cell r="E425" t="str">
            <v>Tienda Proceres</v>
          </cell>
          <cell r="F425">
            <v>42646</v>
          </cell>
          <cell r="G425" t="str">
            <v>HOGAR</v>
          </cell>
          <cell r="H425" t="str">
            <v>PROCERES</v>
          </cell>
        </row>
        <row r="426">
          <cell r="A426">
            <v>5221</v>
          </cell>
          <cell r="B426" t="str">
            <v>Bryan Ariel Valdes Campos</v>
          </cell>
          <cell r="C426" t="str">
            <v>Auxiliar de Resurtido</v>
          </cell>
          <cell r="D426" t="str">
            <v>Operativo</v>
          </cell>
          <cell r="E426" t="str">
            <v>Tienda Proceres</v>
          </cell>
          <cell r="F426">
            <v>42646</v>
          </cell>
          <cell r="G426" t="str">
            <v>HOGAR</v>
          </cell>
          <cell r="H426" t="str">
            <v>PROCERES</v>
          </cell>
        </row>
        <row r="427">
          <cell r="A427">
            <v>5222</v>
          </cell>
          <cell r="B427" t="str">
            <v>Carlos Roberto Carrasco Funez</v>
          </cell>
          <cell r="C427" t="str">
            <v>Auxiliar de Resurtido</v>
          </cell>
          <cell r="D427" t="str">
            <v>Operativo</v>
          </cell>
          <cell r="E427" t="str">
            <v>Tienda Proceres</v>
          </cell>
          <cell r="F427">
            <v>42646</v>
          </cell>
          <cell r="G427" t="str">
            <v>HOGAR</v>
          </cell>
          <cell r="H427" t="str">
            <v>PROCERES</v>
          </cell>
        </row>
        <row r="428">
          <cell r="A428">
            <v>5223</v>
          </cell>
          <cell r="B428" t="str">
            <v>Noelia Nazareth Escoto  Avila</v>
          </cell>
          <cell r="C428" t="str">
            <v>Vendedor Tienda</v>
          </cell>
          <cell r="D428" t="str">
            <v>Operativo</v>
          </cell>
          <cell r="E428" t="str">
            <v>Tienda MF</v>
          </cell>
          <cell r="F428">
            <v>42646</v>
          </cell>
          <cell r="G428" t="str">
            <v>ELECTRO</v>
          </cell>
          <cell r="H428" t="str">
            <v>MIRAFLORES</v>
          </cell>
        </row>
        <row r="429">
          <cell r="A429">
            <v>5224</v>
          </cell>
          <cell r="B429" t="str">
            <v>Cinthia Paola Gomez Godinez</v>
          </cell>
          <cell r="C429" t="str">
            <v>Auxiliar de Resurtido</v>
          </cell>
          <cell r="D429" t="str">
            <v>Operativo</v>
          </cell>
          <cell r="E429" t="str">
            <v>Tienda Proceres</v>
          </cell>
          <cell r="F429">
            <v>42646</v>
          </cell>
          <cell r="G429" t="str">
            <v>HOGAR</v>
          </cell>
          <cell r="H429" t="str">
            <v>PROCERES</v>
          </cell>
        </row>
        <row r="430">
          <cell r="A430">
            <v>5227</v>
          </cell>
          <cell r="B430" t="str">
            <v>Viviana Guadalupe Aguilar  Ulloa</v>
          </cell>
          <cell r="C430" t="str">
            <v>Auxiliar de Resurtido</v>
          </cell>
          <cell r="D430" t="str">
            <v>Operativo</v>
          </cell>
          <cell r="E430" t="str">
            <v>Tienda Proceres</v>
          </cell>
          <cell r="F430">
            <v>42646</v>
          </cell>
          <cell r="G430" t="str">
            <v>HOGAR</v>
          </cell>
          <cell r="H430" t="str">
            <v>PROCERES</v>
          </cell>
        </row>
        <row r="431">
          <cell r="A431">
            <v>5228</v>
          </cell>
          <cell r="B431" t="str">
            <v>Joseline Carolina Ochoa  Rodriguez</v>
          </cell>
          <cell r="C431" t="str">
            <v>Vendedor Tienda</v>
          </cell>
          <cell r="D431" t="str">
            <v>Operativo</v>
          </cell>
          <cell r="E431" t="str">
            <v>Tienda MF</v>
          </cell>
          <cell r="F431">
            <v>42646</v>
          </cell>
          <cell r="G431" t="str">
            <v>HOGAR</v>
          </cell>
          <cell r="H431" t="str">
            <v>MIRAFLORES</v>
          </cell>
        </row>
        <row r="432">
          <cell r="A432">
            <v>5229</v>
          </cell>
          <cell r="B432" t="str">
            <v>Mehilym Pamela Rodriguez Ordoñez</v>
          </cell>
          <cell r="C432" t="str">
            <v>Vendedor Tienda</v>
          </cell>
          <cell r="D432" t="str">
            <v>Operativo</v>
          </cell>
          <cell r="E432" t="str">
            <v>Tienda MM</v>
          </cell>
          <cell r="F432">
            <v>42646</v>
          </cell>
          <cell r="G432" t="str">
            <v>MODA Y DEPORTES</v>
          </cell>
          <cell r="H432" t="str">
            <v>METROMALL</v>
          </cell>
        </row>
        <row r="433">
          <cell r="A433">
            <v>5230</v>
          </cell>
          <cell r="B433" t="str">
            <v>Ana Lizeth  Castro Garcia</v>
          </cell>
          <cell r="C433" t="str">
            <v>Auxiliar de Resurtido</v>
          </cell>
          <cell r="D433" t="str">
            <v>Operativo</v>
          </cell>
          <cell r="E433" t="str">
            <v>Tienda Proceres</v>
          </cell>
          <cell r="F433">
            <v>42646</v>
          </cell>
          <cell r="G433" t="str">
            <v>HOGAR</v>
          </cell>
          <cell r="H433" t="str">
            <v>PROCERES</v>
          </cell>
        </row>
        <row r="434">
          <cell r="A434">
            <v>5231</v>
          </cell>
          <cell r="B434" t="str">
            <v>Milthon Fenando Avilez Arevalo</v>
          </cell>
          <cell r="C434" t="str">
            <v>Auxiliar de Resurtido</v>
          </cell>
          <cell r="D434" t="str">
            <v>Operativo</v>
          </cell>
          <cell r="E434" t="str">
            <v>Tienda Proceres</v>
          </cell>
          <cell r="F434">
            <v>42646</v>
          </cell>
          <cell r="G434" t="str">
            <v>HOGAR</v>
          </cell>
          <cell r="H434" t="str">
            <v>PROCERES</v>
          </cell>
        </row>
        <row r="435">
          <cell r="A435">
            <v>5232</v>
          </cell>
          <cell r="B435" t="str">
            <v>Enma Leticia Amaya  Alvarado</v>
          </cell>
          <cell r="C435" t="str">
            <v>Auxiliar de Resurtido</v>
          </cell>
          <cell r="D435" t="str">
            <v>Operativo</v>
          </cell>
          <cell r="E435" t="str">
            <v>Tienda Proceres</v>
          </cell>
          <cell r="F435">
            <v>42646</v>
          </cell>
          <cell r="G435" t="str">
            <v>HOGAR</v>
          </cell>
          <cell r="H435" t="str">
            <v>PROCERES</v>
          </cell>
        </row>
        <row r="436">
          <cell r="A436">
            <v>5234</v>
          </cell>
          <cell r="B436" t="str">
            <v>Astrid Karolina Ilovares Hernandez</v>
          </cell>
          <cell r="C436" t="str">
            <v>Auxiliar de Resurtido</v>
          </cell>
          <cell r="D436" t="str">
            <v>Operativo</v>
          </cell>
          <cell r="E436" t="str">
            <v>Tienda MF</v>
          </cell>
          <cell r="F436">
            <v>42646</v>
          </cell>
          <cell r="G436" t="str">
            <v>HOGAR</v>
          </cell>
          <cell r="H436" t="str">
            <v>MIRAFLORES</v>
          </cell>
        </row>
        <row r="437">
          <cell r="A437">
            <v>5235</v>
          </cell>
          <cell r="B437" t="str">
            <v>Carlos David Aguilar Garcia</v>
          </cell>
          <cell r="C437" t="str">
            <v>Auxiliar de Resurtido</v>
          </cell>
          <cell r="D437" t="str">
            <v>Operativo</v>
          </cell>
          <cell r="E437" t="str">
            <v>Tienda Proceres</v>
          </cell>
          <cell r="F437">
            <v>42646</v>
          </cell>
          <cell r="G437" t="str">
            <v>HOGAR</v>
          </cell>
          <cell r="H437" t="str">
            <v>PROCERES</v>
          </cell>
        </row>
        <row r="438">
          <cell r="A438">
            <v>5275</v>
          </cell>
          <cell r="B438" t="str">
            <v>Jose Roberto  Gonzalez Moreno</v>
          </cell>
          <cell r="C438" t="str">
            <v>Auxiliar de Resurtido</v>
          </cell>
          <cell r="D438" t="str">
            <v>Operativo</v>
          </cell>
          <cell r="E438" t="str">
            <v>Tienda sf</v>
          </cell>
          <cell r="F438">
            <v>42653</v>
          </cell>
          <cell r="G438" t="str">
            <v>HOGAR</v>
          </cell>
          <cell r="H438" t="str">
            <v>SAN FERNANDO</v>
          </cell>
        </row>
        <row r="439">
          <cell r="A439">
            <v>5302</v>
          </cell>
          <cell r="B439" t="str">
            <v>Medardo  Rodriguez Hernandez</v>
          </cell>
          <cell r="C439" t="str">
            <v>Vendedor Tienda</v>
          </cell>
          <cell r="D439" t="str">
            <v>Operativo</v>
          </cell>
          <cell r="E439" t="str">
            <v>Tienda Proceres</v>
          </cell>
          <cell r="F439">
            <v>42660</v>
          </cell>
          <cell r="G439" t="str">
            <v>ELECTRO</v>
          </cell>
          <cell r="H439" t="str">
            <v>PROCERES</v>
          </cell>
        </row>
        <row r="440">
          <cell r="A440">
            <v>5313</v>
          </cell>
          <cell r="B440" t="str">
            <v>Delmi Yudith Vasquez Ramirez</v>
          </cell>
          <cell r="C440" t="str">
            <v>Coordinador SAC</v>
          </cell>
          <cell r="D440" t="str">
            <v>Coordinadores</v>
          </cell>
          <cell r="E440" t="str">
            <v>Tienda Proceres</v>
          </cell>
          <cell r="F440">
            <v>42660</v>
          </cell>
          <cell r="G440" t="str">
            <v>SERVICIO AL CLIENTE</v>
          </cell>
          <cell r="H440" t="str">
            <v>PROCERES</v>
          </cell>
        </row>
        <row r="441">
          <cell r="A441">
            <v>5317</v>
          </cell>
          <cell r="B441" t="str">
            <v>Delesmy Bessey Garcia Alvarado</v>
          </cell>
          <cell r="C441" t="str">
            <v>Impulsadora</v>
          </cell>
          <cell r="D441" t="str">
            <v>Operativo</v>
          </cell>
          <cell r="E441" t="str">
            <v>Mayoreo</v>
          </cell>
          <cell r="F441">
            <v>42660</v>
          </cell>
          <cell r="G441" t="str">
            <v>VENTAS MAYOREO</v>
          </cell>
          <cell r="H441" t="str">
            <v>MIRAFLORES</v>
          </cell>
        </row>
        <row r="442">
          <cell r="A442">
            <v>5343</v>
          </cell>
          <cell r="B442" t="str">
            <v>Jose  Luis Hernandez</v>
          </cell>
          <cell r="C442" t="str">
            <v>Key Account Manager</v>
          </cell>
          <cell r="D442" t="str">
            <v>Coordinadores</v>
          </cell>
          <cell r="E442" t="str">
            <v>Mayoreo</v>
          </cell>
          <cell r="F442">
            <v>42653</v>
          </cell>
          <cell r="G442" t="str">
            <v>VENTAS MAYOREO</v>
          </cell>
          <cell r="H442" t="str">
            <v>SAN FERNANDO</v>
          </cell>
        </row>
        <row r="443">
          <cell r="A443">
            <v>5350</v>
          </cell>
          <cell r="B443" t="str">
            <v>Nelson Omar Avila Brooks</v>
          </cell>
          <cell r="C443" t="str">
            <v>Vendedor Tienda</v>
          </cell>
          <cell r="D443" t="str">
            <v>Operativo</v>
          </cell>
          <cell r="E443" t="str">
            <v>Tienda MM</v>
          </cell>
          <cell r="F443">
            <v>42676</v>
          </cell>
          <cell r="G443" t="str">
            <v>HOGAR</v>
          </cell>
          <cell r="H443" t="str">
            <v>METROMALL</v>
          </cell>
        </row>
        <row r="444">
          <cell r="A444">
            <v>5472</v>
          </cell>
          <cell r="B444" t="str">
            <v>Edgar Leonor Garcia</v>
          </cell>
          <cell r="C444" t="str">
            <v>Vendedor Especializado</v>
          </cell>
          <cell r="D444" t="str">
            <v>Operativo</v>
          </cell>
          <cell r="E444" t="str">
            <v>Admon SPS</v>
          </cell>
          <cell r="F444">
            <v>42691</v>
          </cell>
          <cell r="G444" t="str">
            <v>VENTAS ESPECIALIZADAS</v>
          </cell>
          <cell r="H444" t="str">
            <v>SAN FERNANDO</v>
          </cell>
        </row>
        <row r="445">
          <cell r="A445">
            <v>5491</v>
          </cell>
          <cell r="B445" t="str">
            <v>Fernanda Eloisa Rápalo Hernandez</v>
          </cell>
          <cell r="C445" t="str">
            <v>Vendedor Mayorista</v>
          </cell>
          <cell r="D445" t="str">
            <v>Operativo</v>
          </cell>
          <cell r="E445" t="str">
            <v>Mayoreo TGA</v>
          </cell>
          <cell r="F445">
            <v>42705</v>
          </cell>
          <cell r="G445" t="str">
            <v>VENTAS MAYOREO SALA</v>
          </cell>
          <cell r="H445" t="str">
            <v>MIRAFLORES</v>
          </cell>
        </row>
        <row r="446">
          <cell r="A446">
            <v>5511</v>
          </cell>
          <cell r="B446" t="str">
            <v>Keyli Jakeline Gutierrez Euceda</v>
          </cell>
          <cell r="C446" t="str">
            <v>Impulsadora</v>
          </cell>
          <cell r="D446" t="str">
            <v>Operativo</v>
          </cell>
          <cell r="E446" t="str">
            <v>Mayoreo</v>
          </cell>
          <cell r="F446">
            <v>42723</v>
          </cell>
          <cell r="G446" t="str">
            <v>VENTAS MAYOREO</v>
          </cell>
          <cell r="H446" t="str">
            <v>MIRAFLORES</v>
          </cell>
        </row>
        <row r="447">
          <cell r="A447">
            <v>5512</v>
          </cell>
          <cell r="B447" t="str">
            <v>Luis Roberto  Enrriquez Ulloa</v>
          </cell>
          <cell r="C447" t="str">
            <v>Jefe de Division Electro</v>
          </cell>
          <cell r="D447" t="str">
            <v>Jefatura</v>
          </cell>
          <cell r="E447" t="str">
            <v>Tienda PD</v>
          </cell>
          <cell r="F447">
            <v>42723</v>
          </cell>
          <cell r="G447" t="str">
            <v>ELECTRO</v>
          </cell>
          <cell r="H447" t="str">
            <v>PEDREGAL</v>
          </cell>
        </row>
        <row r="448">
          <cell r="A448">
            <v>5514</v>
          </cell>
          <cell r="B448" t="str">
            <v>Karla Patricia Ortega Pineda</v>
          </cell>
          <cell r="C448" t="str">
            <v>Coordinadora de Merchandising e Imagen</v>
          </cell>
          <cell r="D448" t="str">
            <v>Jefatura</v>
          </cell>
          <cell r="E448" t="str">
            <v>Tienda PD</v>
          </cell>
          <cell r="F448">
            <v>42737</v>
          </cell>
          <cell r="G448" t="str">
            <v>TIENDA SUPERSTORE EL PEDREGAL</v>
          </cell>
          <cell r="H448" t="str">
            <v>PEDREGAL</v>
          </cell>
        </row>
        <row r="449">
          <cell r="A449">
            <v>5515</v>
          </cell>
          <cell r="B449" t="str">
            <v>Joshelyn  Stefanny Aguilar Navarro</v>
          </cell>
          <cell r="C449" t="str">
            <v>Cajera</v>
          </cell>
          <cell r="D449" t="str">
            <v>Operativo</v>
          </cell>
          <cell r="E449" t="str">
            <v>Tienda Proceres</v>
          </cell>
          <cell r="F449">
            <v>42737</v>
          </cell>
          <cell r="G449" t="str">
            <v>PUNTOS DE VENTA</v>
          </cell>
          <cell r="H449" t="str">
            <v>PROCERES</v>
          </cell>
        </row>
        <row r="450">
          <cell r="A450">
            <v>5535</v>
          </cell>
          <cell r="B450" t="str">
            <v>George Antony Aguilera Rodriguez</v>
          </cell>
          <cell r="C450" t="str">
            <v>Vendedor Tienda</v>
          </cell>
          <cell r="D450" t="str">
            <v>Operativo</v>
          </cell>
          <cell r="E450" t="str">
            <v>Tienda MF</v>
          </cell>
          <cell r="F450">
            <v>42744</v>
          </cell>
          <cell r="G450" t="str">
            <v>MODA Y DEPORTES</v>
          </cell>
          <cell r="H450" t="str">
            <v>MIRAFLORES</v>
          </cell>
        </row>
        <row r="451">
          <cell r="A451">
            <v>5536</v>
          </cell>
          <cell r="B451" t="str">
            <v>Osmar Ozair Mejia Gomez</v>
          </cell>
          <cell r="C451" t="str">
            <v>Vendedor Tienda</v>
          </cell>
          <cell r="D451" t="str">
            <v>Operativo</v>
          </cell>
          <cell r="E451" t="str">
            <v>Tienda MM</v>
          </cell>
          <cell r="F451">
            <v>42744</v>
          </cell>
          <cell r="G451" t="str">
            <v>HOGAR</v>
          </cell>
          <cell r="H451" t="str">
            <v>METROMALL</v>
          </cell>
        </row>
        <row r="452">
          <cell r="A452">
            <v>5537</v>
          </cell>
          <cell r="B452" t="str">
            <v>Elsa Maria Montalvan Matamoros</v>
          </cell>
          <cell r="C452" t="str">
            <v>Vendedor Tienda</v>
          </cell>
          <cell r="D452" t="str">
            <v>Operativo</v>
          </cell>
          <cell r="E452" t="str">
            <v>Tienda Proceres</v>
          </cell>
          <cell r="F452">
            <v>42744</v>
          </cell>
          <cell r="G452" t="str">
            <v>HOGAR</v>
          </cell>
          <cell r="H452" t="str">
            <v>PROCERES</v>
          </cell>
        </row>
        <row r="453">
          <cell r="A453">
            <v>5556</v>
          </cell>
          <cell r="B453" t="str">
            <v>Nelson Isai Medina Romero</v>
          </cell>
          <cell r="C453" t="str">
            <v>Vendedor Tienda</v>
          </cell>
          <cell r="D453" t="str">
            <v>Operativo</v>
          </cell>
          <cell r="E453" t="str">
            <v>Tienda MF</v>
          </cell>
          <cell r="F453">
            <v>42758</v>
          </cell>
          <cell r="G453" t="str">
            <v>ELECTRO</v>
          </cell>
          <cell r="H453" t="str">
            <v>MIRAFLORES</v>
          </cell>
        </row>
        <row r="454">
          <cell r="A454">
            <v>5559</v>
          </cell>
          <cell r="B454" t="str">
            <v>Henrry Josue Trejo Gomez</v>
          </cell>
          <cell r="C454" t="str">
            <v>Vendedor Tienda</v>
          </cell>
          <cell r="D454" t="str">
            <v>Operativo</v>
          </cell>
          <cell r="E454" t="str">
            <v>Tienda sf</v>
          </cell>
          <cell r="F454">
            <v>42758</v>
          </cell>
          <cell r="G454" t="str">
            <v>ELECTRO</v>
          </cell>
          <cell r="H454" t="str">
            <v>SAN FERNANDO</v>
          </cell>
        </row>
        <row r="455">
          <cell r="A455">
            <v>5561</v>
          </cell>
          <cell r="B455" t="str">
            <v>Fredy Gustavo Garcia Cardona</v>
          </cell>
          <cell r="C455" t="str">
            <v>Vendedor Tienda</v>
          </cell>
          <cell r="D455" t="str">
            <v>Operativo</v>
          </cell>
          <cell r="E455" t="str">
            <v>Tienda PD</v>
          </cell>
          <cell r="F455">
            <v>42759</v>
          </cell>
          <cell r="G455" t="str">
            <v>MODA Y DEPORTES</v>
          </cell>
          <cell r="H455" t="str">
            <v>PEDREGAL</v>
          </cell>
        </row>
        <row r="456">
          <cell r="A456">
            <v>5562</v>
          </cell>
          <cell r="B456" t="str">
            <v>Jenny Jackeline Cruz Orellana</v>
          </cell>
          <cell r="C456" t="str">
            <v>Vendedor Tienda</v>
          </cell>
          <cell r="D456" t="str">
            <v>Operativo</v>
          </cell>
          <cell r="E456" t="str">
            <v>Tienda PD</v>
          </cell>
          <cell r="F456">
            <v>42759</v>
          </cell>
          <cell r="G456" t="str">
            <v>MODA Y DEPORTES</v>
          </cell>
          <cell r="H456" t="str">
            <v>PEDREGAL</v>
          </cell>
        </row>
        <row r="457">
          <cell r="A457">
            <v>5563</v>
          </cell>
          <cell r="B457" t="str">
            <v>Raul Caleb Orellan Garcia</v>
          </cell>
          <cell r="C457" t="str">
            <v>Vendedor Tienda</v>
          </cell>
          <cell r="D457" t="str">
            <v>Operativo</v>
          </cell>
          <cell r="E457" t="str">
            <v>Tienda PD</v>
          </cell>
          <cell r="F457">
            <v>42759</v>
          </cell>
          <cell r="G457" t="str">
            <v>MODA Y DEPORTES</v>
          </cell>
          <cell r="H457" t="str">
            <v>PEDREGAL</v>
          </cell>
        </row>
        <row r="458">
          <cell r="A458">
            <v>5565</v>
          </cell>
          <cell r="B458" t="str">
            <v>Lideny Lizeth  López  Espinoza</v>
          </cell>
          <cell r="C458" t="str">
            <v>Cajera</v>
          </cell>
          <cell r="D458" t="str">
            <v>Operativo</v>
          </cell>
          <cell r="E458" t="str">
            <v>Tienda MF</v>
          </cell>
          <cell r="F458">
            <v>42765</v>
          </cell>
          <cell r="G458" t="str">
            <v>PUNTOS DE VENTA</v>
          </cell>
          <cell r="H458" t="str">
            <v>MIRAFLORES</v>
          </cell>
        </row>
        <row r="459">
          <cell r="A459">
            <v>5568</v>
          </cell>
          <cell r="B459" t="str">
            <v>Juan Carlos Padilla Ortiz</v>
          </cell>
          <cell r="C459" t="str">
            <v>Display</v>
          </cell>
          <cell r="D459" t="str">
            <v>Operativo</v>
          </cell>
          <cell r="E459" t="str">
            <v>Mayoreo</v>
          </cell>
          <cell r="F459">
            <v>42767</v>
          </cell>
          <cell r="G459" t="str">
            <v>VENTAS MAYOREO</v>
          </cell>
          <cell r="H459" t="str">
            <v>SAN FERNANDO</v>
          </cell>
        </row>
        <row r="460">
          <cell r="A460">
            <v>5572</v>
          </cell>
          <cell r="B460" t="str">
            <v>Reina Victorina  Chiapas Enamorado</v>
          </cell>
          <cell r="C460" t="str">
            <v>Cajera</v>
          </cell>
          <cell r="D460" t="str">
            <v>Operativo</v>
          </cell>
          <cell r="E460" t="str">
            <v>Tienda sf</v>
          </cell>
          <cell r="F460">
            <v>42767</v>
          </cell>
          <cell r="G460" t="str">
            <v>PUNTOS DE VENTA</v>
          </cell>
          <cell r="H460" t="str">
            <v>SAN FERNANDO</v>
          </cell>
        </row>
        <row r="461">
          <cell r="A461">
            <v>5573</v>
          </cell>
          <cell r="B461" t="str">
            <v>Maria Jaqueline   Rivera  Henriquez</v>
          </cell>
          <cell r="C461" t="str">
            <v>Cajera</v>
          </cell>
          <cell r="D461" t="str">
            <v>Operativo</v>
          </cell>
          <cell r="E461" t="str">
            <v>Tienda sf</v>
          </cell>
          <cell r="F461">
            <v>42767</v>
          </cell>
          <cell r="G461" t="str">
            <v>PUNTOS DE VENTA</v>
          </cell>
          <cell r="H461" t="str">
            <v>SAN FERNANDO</v>
          </cell>
        </row>
        <row r="462">
          <cell r="A462">
            <v>5574</v>
          </cell>
          <cell r="B462" t="str">
            <v>Brenda Xiomara Vijil Lara</v>
          </cell>
          <cell r="C462" t="str">
            <v>Cajera</v>
          </cell>
          <cell r="D462" t="str">
            <v>Operativo</v>
          </cell>
          <cell r="E462" t="str">
            <v>Tienda sf</v>
          </cell>
          <cell r="F462">
            <v>42767</v>
          </cell>
          <cell r="G462" t="str">
            <v>PUNTOS DE VENTA</v>
          </cell>
          <cell r="H462" t="str">
            <v>SAN FERNANDO</v>
          </cell>
        </row>
        <row r="463">
          <cell r="A463">
            <v>5575</v>
          </cell>
          <cell r="B463" t="str">
            <v>Angy Jusseth  Gallardo Murillo</v>
          </cell>
          <cell r="C463" t="str">
            <v>Cajera</v>
          </cell>
          <cell r="D463" t="str">
            <v>Operativo</v>
          </cell>
          <cell r="E463" t="str">
            <v>Tienda sf</v>
          </cell>
          <cell r="F463">
            <v>42767</v>
          </cell>
          <cell r="G463" t="str">
            <v>PUNTOS DE VENTA</v>
          </cell>
          <cell r="H463" t="str">
            <v>SAN FERNANDO</v>
          </cell>
        </row>
        <row r="464">
          <cell r="A464">
            <v>5576</v>
          </cell>
          <cell r="B464" t="str">
            <v>Jorge Yoel Aguirre Lopez</v>
          </cell>
          <cell r="C464" t="str">
            <v>Auxiliar de Reparaciones</v>
          </cell>
          <cell r="D464" t="str">
            <v>Operativo</v>
          </cell>
          <cell r="E464" t="str">
            <v>Tienda Proceres</v>
          </cell>
          <cell r="F464">
            <v>42772</v>
          </cell>
          <cell r="G464" t="str">
            <v>SERVICIO AL CLIENTE</v>
          </cell>
          <cell r="H464" t="str">
            <v>PROCERES</v>
          </cell>
        </row>
        <row r="465">
          <cell r="A465">
            <v>5577</v>
          </cell>
          <cell r="B465" t="str">
            <v>Kathia Michell Rivera Andara</v>
          </cell>
          <cell r="C465" t="str">
            <v>Cajera</v>
          </cell>
          <cell r="D465" t="str">
            <v>Operativo</v>
          </cell>
          <cell r="E465" t="str">
            <v>Tienda Oulet</v>
          </cell>
          <cell r="F465">
            <v>42772</v>
          </cell>
          <cell r="G465" t="str">
            <v>PUNTOS DE VENTA</v>
          </cell>
          <cell r="H465" t="str">
            <v>OUTLET</v>
          </cell>
        </row>
        <row r="466">
          <cell r="A466">
            <v>5578</v>
          </cell>
          <cell r="B466" t="str">
            <v>Fatima Gisselle  Gutierrez Cruz</v>
          </cell>
          <cell r="C466" t="str">
            <v>Cajera</v>
          </cell>
          <cell r="D466" t="str">
            <v>Operativo</v>
          </cell>
          <cell r="E466" t="str">
            <v>Tienda sf</v>
          </cell>
          <cell r="F466">
            <v>42773</v>
          </cell>
          <cell r="G466" t="str">
            <v>PUNTOS DE VENTA</v>
          </cell>
          <cell r="H466" t="str">
            <v>SAN FERNANDO</v>
          </cell>
        </row>
        <row r="467">
          <cell r="A467">
            <v>5579</v>
          </cell>
          <cell r="B467" t="str">
            <v>Francia Tatiana  Hernandez Suazo</v>
          </cell>
          <cell r="C467" t="str">
            <v>Cajera</v>
          </cell>
          <cell r="D467" t="str">
            <v>Operativo</v>
          </cell>
          <cell r="E467" t="str">
            <v>Tienda Oulet</v>
          </cell>
          <cell r="F467">
            <v>42773</v>
          </cell>
          <cell r="G467" t="str">
            <v>PUNTOS DE VENTA</v>
          </cell>
          <cell r="H467" t="str">
            <v>OUTLET</v>
          </cell>
        </row>
        <row r="468">
          <cell r="A468">
            <v>5582</v>
          </cell>
          <cell r="B468" t="str">
            <v>Edgard Patricio Carranza Sorto</v>
          </cell>
          <cell r="C468" t="str">
            <v>Vendedor Tienda</v>
          </cell>
          <cell r="D468" t="str">
            <v>Operativo</v>
          </cell>
          <cell r="E468" t="str">
            <v>Tienda CBA</v>
          </cell>
          <cell r="F468">
            <v>42767</v>
          </cell>
          <cell r="G468" t="str">
            <v>ELECTRO</v>
          </cell>
          <cell r="H468" t="str">
            <v>TORONJAL</v>
          </cell>
        </row>
        <row r="469">
          <cell r="A469">
            <v>5584</v>
          </cell>
          <cell r="B469" t="str">
            <v>Francis Mariela Ortega Carias</v>
          </cell>
          <cell r="C469" t="str">
            <v>Cajera</v>
          </cell>
          <cell r="D469" t="str">
            <v>Operativo</v>
          </cell>
          <cell r="E469" t="str">
            <v>Tienda CBA</v>
          </cell>
          <cell r="F469">
            <v>42782</v>
          </cell>
          <cell r="G469" t="str">
            <v>PUNTOS DE VENTA</v>
          </cell>
          <cell r="H469" t="str">
            <v>TORONJAL</v>
          </cell>
        </row>
        <row r="470">
          <cell r="A470">
            <v>5585</v>
          </cell>
          <cell r="B470" t="str">
            <v>Moroni Gerardo Elvir Valladares</v>
          </cell>
          <cell r="C470" t="str">
            <v>Jefe de Division Electro</v>
          </cell>
          <cell r="D470" t="str">
            <v>Jefatura</v>
          </cell>
          <cell r="E470" t="str">
            <v>Tienda MM</v>
          </cell>
          <cell r="F470">
            <v>42786</v>
          </cell>
          <cell r="G470" t="str">
            <v>ELECTRO</v>
          </cell>
          <cell r="H470" t="str">
            <v>METROMALL</v>
          </cell>
        </row>
        <row r="471">
          <cell r="A471">
            <v>5586</v>
          </cell>
          <cell r="B471" t="str">
            <v>Victor Hugo Pacheco Herrera</v>
          </cell>
          <cell r="C471" t="str">
            <v>Jefe de Division Moda y Deportes</v>
          </cell>
          <cell r="D471" t="str">
            <v>Jefatura</v>
          </cell>
          <cell r="E471" t="str">
            <v>Tienda MF</v>
          </cell>
          <cell r="F471">
            <v>42786</v>
          </cell>
          <cell r="G471" t="str">
            <v>MODA Y DEPORTES</v>
          </cell>
          <cell r="H471" t="str">
            <v>MIRAFLORES</v>
          </cell>
        </row>
        <row r="472">
          <cell r="A472">
            <v>5587</v>
          </cell>
          <cell r="B472" t="str">
            <v>Lourdes Sofia Zuniga Lima</v>
          </cell>
          <cell r="C472" t="str">
            <v>Jefe de Division Hogar</v>
          </cell>
          <cell r="D472" t="str">
            <v>Jefatura</v>
          </cell>
          <cell r="E472" t="str">
            <v>Tienda MF</v>
          </cell>
          <cell r="F472">
            <v>42786</v>
          </cell>
          <cell r="G472" t="str">
            <v>HOGAR</v>
          </cell>
          <cell r="H472" t="str">
            <v>MIRAFLORES</v>
          </cell>
        </row>
        <row r="473">
          <cell r="A473">
            <v>5588</v>
          </cell>
          <cell r="B473" t="str">
            <v>Antony Saul  Nieto Velasquez</v>
          </cell>
          <cell r="C473" t="str">
            <v>Vendedor Tienda</v>
          </cell>
          <cell r="D473" t="str">
            <v>Operativo</v>
          </cell>
          <cell r="E473" t="str">
            <v>Tienda MF</v>
          </cell>
          <cell r="F473">
            <v>42786</v>
          </cell>
          <cell r="G473" t="str">
            <v>MODA Y DEPORTES</v>
          </cell>
          <cell r="H473" t="str">
            <v>MIRAFLORES</v>
          </cell>
        </row>
        <row r="474">
          <cell r="A474">
            <v>5590</v>
          </cell>
          <cell r="B474" t="str">
            <v>Evelin Claudette  Lopez Godoy</v>
          </cell>
          <cell r="C474" t="str">
            <v>Vendedor Tienda</v>
          </cell>
          <cell r="D474" t="str">
            <v>Operativo</v>
          </cell>
          <cell r="E474" t="str">
            <v>Tienda MF</v>
          </cell>
          <cell r="F474">
            <v>42786</v>
          </cell>
          <cell r="G474" t="str">
            <v>HOGAR</v>
          </cell>
          <cell r="H474" t="str">
            <v>MIRAFLORES</v>
          </cell>
        </row>
        <row r="475">
          <cell r="A475">
            <v>5593</v>
          </cell>
          <cell r="B475" t="str">
            <v>Josue Rigoberto  Trigueros Cruz</v>
          </cell>
          <cell r="C475" t="str">
            <v>Coordinador SAC</v>
          </cell>
          <cell r="D475" t="str">
            <v>Coordinadores</v>
          </cell>
          <cell r="E475" t="str">
            <v>Tienda sf</v>
          </cell>
          <cell r="F475">
            <v>42795</v>
          </cell>
          <cell r="G475" t="str">
            <v>SERVICIO AL CLIENTE</v>
          </cell>
          <cell r="H475" t="str">
            <v>SAN FERNANDO</v>
          </cell>
        </row>
        <row r="476">
          <cell r="A476">
            <v>5596</v>
          </cell>
          <cell r="B476" t="str">
            <v>Yissel Carolayns Figueroa Hernan</v>
          </cell>
          <cell r="C476" t="str">
            <v>Cajera</v>
          </cell>
          <cell r="D476" t="str">
            <v>Operativo</v>
          </cell>
          <cell r="E476" t="str">
            <v>Tienda Proceres</v>
          </cell>
          <cell r="F476">
            <v>42808</v>
          </cell>
          <cell r="G476" t="str">
            <v>PUNTOS DE VENTA</v>
          </cell>
          <cell r="H476" t="str">
            <v>PROCERES</v>
          </cell>
        </row>
        <row r="477">
          <cell r="A477">
            <v>5597</v>
          </cell>
          <cell r="B477" t="str">
            <v>Elsy Mariely  Valladares Guevara</v>
          </cell>
          <cell r="C477" t="str">
            <v>Cajera</v>
          </cell>
          <cell r="D477" t="str">
            <v>Operativo</v>
          </cell>
          <cell r="E477" t="str">
            <v>Tienda Oulet</v>
          </cell>
          <cell r="F477">
            <v>42810</v>
          </cell>
          <cell r="G477" t="str">
            <v>PUNTOS DE VENTA</v>
          </cell>
          <cell r="H477" t="str">
            <v>OUTLET</v>
          </cell>
        </row>
      </sheetData>
      <sheetData sheetId="1"/>
      <sheetData sheetId="2"/>
    </sheetDataSet>
  </externalBook>
</externalLink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2:G8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86"/>
    <col collapsed="false" customWidth="true" hidden="false" outlineLevel="0" max="2" min="2" style="0" width="12.71"/>
    <col collapsed="false" customWidth="true" hidden="false" outlineLevel="0" max="3" min="3" style="0" width="12.86"/>
    <col collapsed="false" customWidth="true" hidden="false" outlineLevel="0" max="4" min="4" style="0" width="16.57"/>
    <col collapsed="false" customWidth="true" hidden="false" outlineLevel="0" max="5" min="5" style="0" width="41"/>
    <col collapsed="false" customWidth="true" hidden="false" outlineLevel="0" max="6" min="6" style="0" width="10.71"/>
    <col collapsed="false" customWidth="true" hidden="false" outlineLevel="0" max="7" min="7" style="0" width="12.42"/>
    <col collapsed="false" customWidth="true" hidden="false" outlineLevel="0" max="1025" min="8" style="0" width="8.67"/>
  </cols>
  <sheetData>
    <row r="2" customFormat="false" ht="15" hidden="false" customHeight="false" outlineLevel="0" collapsed="false">
      <c r="A2" s="1"/>
      <c r="B2" s="2"/>
      <c r="C2" s="2"/>
      <c r="D2" s="3" t="s">
        <v>0</v>
      </c>
      <c r="E2" s="3" t="s">
        <v>1</v>
      </c>
      <c r="F2" s="3" t="n">
        <v>87</v>
      </c>
      <c r="G2" s="4"/>
    </row>
    <row r="3" customFormat="false" ht="15" hidden="false" customHeight="false" outlineLevel="0" collapsed="false">
      <c r="A3" s="5"/>
      <c r="B3" s="6"/>
      <c r="C3" s="7"/>
      <c r="D3" s="7" t="s">
        <v>2</v>
      </c>
      <c r="E3" s="7" t="s">
        <v>3</v>
      </c>
      <c r="F3" s="7"/>
      <c r="G3" s="8"/>
    </row>
    <row r="4" customFormat="false" ht="15" hidden="false" customHeight="false" outlineLevel="0" collapsed="false">
      <c r="A4" s="5"/>
      <c r="B4" s="6"/>
      <c r="C4" s="9"/>
      <c r="D4" s="7" t="s">
        <v>4</v>
      </c>
      <c r="E4" s="7" t="s">
        <v>5</v>
      </c>
      <c r="F4" s="9"/>
      <c r="G4" s="10"/>
    </row>
    <row r="5" customFormat="false" ht="15" hidden="false" customHeight="false" outlineLevel="0" collapsed="false">
      <c r="A5" s="5"/>
      <c r="B5" s="6"/>
      <c r="C5" s="11"/>
      <c r="D5" s="12" t="s">
        <v>6</v>
      </c>
      <c r="E5" s="13" t="e">
        <f aca="false">#REF!</f>
        <v>#REF!</v>
      </c>
      <c r="F5" s="6"/>
      <c r="G5" s="14"/>
    </row>
    <row r="6" customFormat="false" ht="15" hidden="false" customHeight="false" outlineLevel="0" collapsed="false">
      <c r="A6" s="5"/>
      <c r="B6" s="6"/>
      <c r="C6" s="6"/>
      <c r="D6" s="6"/>
      <c r="E6" s="6"/>
      <c r="F6" s="6"/>
      <c r="G6" s="14"/>
    </row>
    <row r="7" customFormat="false" ht="21" hidden="false" customHeight="false" outlineLevel="0" collapsed="false">
      <c r="A7" s="15" t="s">
        <v>7</v>
      </c>
      <c r="B7" s="16" t="n">
        <v>2015</v>
      </c>
      <c r="C7" s="16" t="s">
        <v>8</v>
      </c>
      <c r="D7" s="16" t="s">
        <v>9</v>
      </c>
      <c r="E7" s="17" t="s">
        <v>10</v>
      </c>
      <c r="F7" s="16" t="s">
        <v>11</v>
      </c>
      <c r="G7" s="18" t="s">
        <v>12</v>
      </c>
    </row>
    <row r="8" customFormat="false" ht="15" hidden="false" customHeight="false" outlineLevel="0" collapsed="false">
      <c r="A8" s="19" t="n">
        <v>0.5</v>
      </c>
      <c r="B8" s="20" t="e">
        <f aca="false">#REF!</f>
        <v>#REF!</v>
      </c>
      <c r="C8" s="20" t="e">
        <f aca="false">#REF!</f>
        <v>#REF!</v>
      </c>
      <c r="D8" s="20" t="e">
        <f aca="false">#REF!</f>
        <v>#REF!</v>
      </c>
      <c r="E8" s="21" t="s">
        <v>13</v>
      </c>
      <c r="F8" s="22" t="e">
        <f aca="false">+D8/C8</f>
        <v>#REF!</v>
      </c>
      <c r="G8" s="23" t="e">
        <f aca="false">IF(F8&gt;=100%,A8,IF(F8&lt;90%,0,IF(F8&lt;100%,F8*A8)))</f>
        <v>#REF!</v>
      </c>
    </row>
    <row r="9" customFormat="false" ht="15" hidden="false" customHeight="false" outlineLevel="0" collapsed="false">
      <c r="A9" s="19" t="n">
        <v>0.1</v>
      </c>
      <c r="B9" s="24"/>
      <c r="C9" s="25" t="n">
        <v>0.05</v>
      </c>
      <c r="D9" s="25"/>
      <c r="E9" s="26" t="s">
        <v>14</v>
      </c>
      <c r="F9" s="27" t="e">
        <f aca="false">+C9/D9</f>
        <v>#DIV/0!</v>
      </c>
      <c r="G9" s="23" t="e">
        <f aca="false">IF(F9&gt;=100%,A9,IF(F9&lt;80%,0,IF(F9&lt;100%,F9*A9)))</f>
        <v>#DIV/0!</v>
      </c>
    </row>
    <row r="10" customFormat="false" ht="15" hidden="false" customHeight="false" outlineLevel="0" collapsed="false">
      <c r="A10" s="19" t="n">
        <v>0.15</v>
      </c>
      <c r="B10" s="24"/>
      <c r="C10" s="24" t="n">
        <v>0.95</v>
      </c>
      <c r="D10" s="28"/>
      <c r="E10" s="26" t="s">
        <v>15</v>
      </c>
      <c r="F10" s="27" t="n">
        <f aca="false">+D10/C10</f>
        <v>0</v>
      </c>
      <c r="G10" s="23" t="n">
        <f aca="false">IF(F10&gt;=100%,A10,IF(F10&lt;80%,0,IF(F10&lt;100%,F10*A10)))</f>
        <v>0</v>
      </c>
    </row>
    <row r="11" customFormat="false" ht="15" hidden="false" customHeight="false" outlineLevel="0" collapsed="false">
      <c r="A11" s="19" t="n">
        <v>0.15</v>
      </c>
      <c r="B11" s="6"/>
      <c r="C11" s="29" t="n">
        <v>3</v>
      </c>
      <c r="D11" s="30"/>
      <c r="E11" s="31" t="s">
        <v>16</v>
      </c>
      <c r="F11" s="27" t="e">
        <f aca="false">+C11/D11</f>
        <v>#DIV/0!</v>
      </c>
      <c r="G11" s="23" t="e">
        <f aca="false">IF(F11&gt;=100%,A11,IF(F11&lt;80%,0,IF(F11&lt;100%,F11*A11)))</f>
        <v>#DIV/0!</v>
      </c>
    </row>
    <row r="12" customFormat="false" ht="30" hidden="false" customHeight="false" outlineLevel="0" collapsed="false">
      <c r="A12" s="19" t="n">
        <v>0.1</v>
      </c>
      <c r="B12" s="24"/>
      <c r="C12" s="29" t="n">
        <v>18</v>
      </c>
      <c r="D12" s="30"/>
      <c r="E12" s="32" t="s">
        <v>17</v>
      </c>
      <c r="F12" s="27" t="n">
        <v>0</v>
      </c>
      <c r="G12" s="23" t="n">
        <f aca="false">IF(D12&gt;24,0%,IF(D12&gt;18,7.5%,IF(D12&lt;=C12,A12)))</f>
        <v>0.1</v>
      </c>
    </row>
    <row r="13" customFormat="false" ht="15" hidden="false" customHeight="false" outlineLevel="0" collapsed="false">
      <c r="A13" s="33"/>
      <c r="B13" s="24"/>
      <c r="C13" s="24"/>
      <c r="D13" s="25"/>
      <c r="E13" s="34" t="s">
        <v>18</v>
      </c>
      <c r="F13" s="35" t="e">
        <f aca="false">+#REF!</f>
        <v>#REF!</v>
      </c>
      <c r="G13" s="36" t="n">
        <v>0</v>
      </c>
    </row>
    <row r="14" customFormat="false" ht="15" hidden="false" customHeight="false" outlineLevel="0" collapsed="false">
      <c r="A14" s="37"/>
      <c r="B14" s="38"/>
      <c r="C14" s="39"/>
      <c r="D14" s="39"/>
      <c r="E14" s="40" t="s">
        <v>19</v>
      </c>
      <c r="F14" s="24"/>
      <c r="G14" s="41" t="e">
        <f aca="false">SUM(G8:G13)</f>
        <v>#REF!</v>
      </c>
    </row>
    <row r="15" customFormat="false" ht="15" hidden="false" customHeight="false" outlineLevel="0" collapsed="false">
      <c r="A15" s="42"/>
      <c r="B15" s="24"/>
      <c r="C15" s="39"/>
      <c r="D15" s="43"/>
      <c r="E15" s="26"/>
      <c r="F15" s="24"/>
      <c r="G15" s="44"/>
    </row>
    <row r="16" customFormat="false" ht="15" hidden="false" customHeight="false" outlineLevel="0" collapsed="false">
      <c r="A16" s="37"/>
      <c r="B16" s="38"/>
      <c r="C16" s="45" t="s">
        <v>20</v>
      </c>
      <c r="D16" s="46" t="s">
        <v>21</v>
      </c>
      <c r="E16" s="47" t="n">
        <v>3500</v>
      </c>
      <c r="F16" s="24"/>
      <c r="G16" s="44"/>
    </row>
    <row r="17" customFormat="false" ht="15" hidden="false" customHeight="false" outlineLevel="0" collapsed="false">
      <c r="A17" s="48"/>
      <c r="B17" s="49"/>
      <c r="C17" s="45" t="s">
        <v>22</v>
      </c>
      <c r="D17" s="46" t="s">
        <v>23</v>
      </c>
      <c r="E17" s="47" t="n">
        <v>3000</v>
      </c>
      <c r="F17" s="24"/>
      <c r="G17" s="44"/>
    </row>
    <row r="18" customFormat="false" ht="15" hidden="false" customHeight="false" outlineLevel="0" collapsed="false">
      <c r="A18" s="50"/>
      <c r="B18" s="51" t="e">
        <f aca="false">#REF!</f>
        <v>#REF!</v>
      </c>
      <c r="C18" s="52" t="s">
        <v>24</v>
      </c>
      <c r="D18" s="53" t="s">
        <v>25</v>
      </c>
      <c r="E18" s="54" t="n">
        <v>2500</v>
      </c>
      <c r="F18" s="55"/>
      <c r="G18" s="56"/>
    </row>
    <row r="19" customFormat="false" ht="15" hidden="false" customHeight="false" outlineLevel="0" collapsed="false">
      <c r="A19" s="57" t="n">
        <f aca="false">SUM(A8:A18)</f>
        <v>1</v>
      </c>
      <c r="B19" s="58"/>
      <c r="C19" s="59"/>
      <c r="D19" s="60"/>
      <c r="E19" s="61" t="s">
        <v>26</v>
      </c>
      <c r="F19" s="60"/>
      <c r="G19" s="62" t="e">
        <f aca="false">IF(AND(F8&gt;=90%,F13&gt;=100%),IF(G14&gt;=95.5%,E16,IF(G14&gt;=90.5%,E17,IF(G14&gt;=85%,E18,IF(G14&lt;85%,0)))),IF(F8&lt;100%,0,IF(G14&gt;=95.5%,E16,IF(G14&gt;=90.5%,E17,IF(G14&gt;=85%,E18,0)))))</f>
        <v>#REF!</v>
      </c>
    </row>
    <row r="20" customFormat="false" ht="15" hidden="false" customHeight="false" outlineLevel="0" collapsed="false">
      <c r="G20" s="39"/>
    </row>
    <row r="22" customFormat="false" ht="15" hidden="false" customHeight="false" outlineLevel="0" collapsed="false">
      <c r="A22" s="1"/>
      <c r="B22" s="2"/>
      <c r="C22" s="2"/>
      <c r="D22" s="3" t="s">
        <v>0</v>
      </c>
      <c r="E22" s="3" t="s">
        <v>27</v>
      </c>
      <c r="F22" s="3" t="n">
        <v>591</v>
      </c>
      <c r="G22" s="4"/>
    </row>
    <row r="23" customFormat="false" ht="15" hidden="false" customHeight="false" outlineLevel="0" collapsed="false">
      <c r="A23" s="5"/>
      <c r="B23" s="6"/>
      <c r="C23" s="7"/>
      <c r="D23" s="7" t="s">
        <v>2</v>
      </c>
      <c r="E23" s="7" t="s">
        <v>28</v>
      </c>
      <c r="F23" s="7"/>
      <c r="G23" s="8"/>
    </row>
    <row r="24" customFormat="false" ht="15" hidden="false" customHeight="false" outlineLevel="0" collapsed="false">
      <c r="A24" s="5"/>
      <c r="B24" s="6"/>
      <c r="C24" s="9"/>
      <c r="D24" s="7" t="s">
        <v>4</v>
      </c>
      <c r="E24" s="7" t="s">
        <v>5</v>
      </c>
      <c r="F24" s="9"/>
      <c r="G24" s="10"/>
    </row>
    <row r="25" customFormat="false" ht="15" hidden="false" customHeight="false" outlineLevel="0" collapsed="false">
      <c r="A25" s="5"/>
      <c r="B25" s="6"/>
      <c r="C25" s="11"/>
      <c r="D25" s="12" t="s">
        <v>6</v>
      </c>
      <c r="E25" s="13" t="e">
        <f aca="false">E5</f>
        <v>#REF!</v>
      </c>
      <c r="F25" s="6"/>
      <c r="G25" s="14"/>
    </row>
    <row r="26" customFormat="false" ht="15" hidden="false" customHeight="false" outlineLevel="0" collapsed="false">
      <c r="A26" s="5"/>
      <c r="B26" s="6"/>
      <c r="C26" s="6"/>
      <c r="D26" s="6"/>
      <c r="E26" s="6"/>
      <c r="F26" s="6"/>
      <c r="G26" s="14"/>
    </row>
    <row r="27" customFormat="false" ht="21" hidden="false" customHeight="false" outlineLevel="0" collapsed="false">
      <c r="A27" s="15" t="s">
        <v>7</v>
      </c>
      <c r="B27" s="16" t="n">
        <v>2015</v>
      </c>
      <c r="C27" s="16" t="s">
        <v>8</v>
      </c>
      <c r="D27" s="16" t="s">
        <v>9</v>
      </c>
      <c r="E27" s="17" t="s">
        <v>10</v>
      </c>
      <c r="F27" s="16" t="s">
        <v>11</v>
      </c>
      <c r="G27" s="18" t="s">
        <v>12</v>
      </c>
    </row>
    <row r="28" customFormat="false" ht="15" hidden="false" customHeight="false" outlineLevel="0" collapsed="false">
      <c r="A28" s="19" t="n">
        <v>0.4</v>
      </c>
      <c r="B28" s="20" t="e">
        <f aca="false">B8</f>
        <v>#REF!</v>
      </c>
      <c r="C28" s="20" t="e">
        <f aca="false">C8</f>
        <v>#REF!</v>
      </c>
      <c r="D28" s="20" t="e">
        <f aca="false">D8</f>
        <v>#REF!</v>
      </c>
      <c r="E28" s="21" t="s">
        <v>13</v>
      </c>
      <c r="F28" s="22" t="e">
        <f aca="false">+D28/C28</f>
        <v>#REF!</v>
      </c>
      <c r="G28" s="23" t="e">
        <f aca="false">IF(F28&gt;=100%,A28,IF(F28&lt;90%,0,IF(F28&lt;100%,F28*A28)))</f>
        <v>#REF!</v>
      </c>
    </row>
    <row r="29" customFormat="false" ht="15" hidden="false" customHeight="false" outlineLevel="0" collapsed="false">
      <c r="A29" s="19" t="n">
        <v>0.15</v>
      </c>
      <c r="B29" s="24"/>
      <c r="C29" s="25" t="n">
        <f aca="false">C9</f>
        <v>0.05</v>
      </c>
      <c r="D29" s="25" t="n">
        <f aca="false">D9</f>
        <v>0</v>
      </c>
      <c r="E29" s="26" t="s">
        <v>14</v>
      </c>
      <c r="F29" s="27" t="e">
        <f aca="false">+C29/D29</f>
        <v>#DIV/0!</v>
      </c>
      <c r="G29" s="23" t="e">
        <f aca="false">IF(F29&gt;=100%,A29,IF(F29&lt;80%,0,IF(F29&lt;100%,F29*A29)))</f>
        <v>#DIV/0!</v>
      </c>
    </row>
    <row r="30" customFormat="false" ht="15" hidden="false" customHeight="false" outlineLevel="0" collapsed="false">
      <c r="A30" s="19" t="n">
        <v>0.15</v>
      </c>
      <c r="B30" s="24"/>
      <c r="C30" s="24" t="n">
        <v>0.95</v>
      </c>
      <c r="D30" s="27" t="n">
        <f aca="false">D10</f>
        <v>0</v>
      </c>
      <c r="E30" s="26" t="s">
        <v>15</v>
      </c>
      <c r="F30" s="27" t="n">
        <f aca="false">+D30/C30</f>
        <v>0</v>
      </c>
      <c r="G30" s="23" t="n">
        <f aca="false">IF(F30&gt;=100%,A30,IF(F30&lt;80%,0,IF(F30&lt;100%,F30*A30)))</f>
        <v>0</v>
      </c>
    </row>
    <row r="31" customFormat="false" ht="30" hidden="false" customHeight="false" outlineLevel="0" collapsed="false">
      <c r="A31" s="19" t="n">
        <v>0.15</v>
      </c>
      <c r="B31" s="6"/>
      <c r="C31" s="63" t="n">
        <v>18</v>
      </c>
      <c r="D31" s="64" t="n">
        <f aca="false">D12</f>
        <v>0</v>
      </c>
      <c r="E31" s="65" t="s">
        <v>29</v>
      </c>
      <c r="F31" s="35" t="e">
        <f aca="false">+C31/D31</f>
        <v>#DIV/0!</v>
      </c>
      <c r="G31" s="36" t="e">
        <f aca="false">IF(F31&gt;=100%,A31,IF(F31&lt;80%,0,IF(F31&lt;100%,F31*A31)))</f>
        <v>#DIV/0!</v>
      </c>
    </row>
    <row r="32" customFormat="false" ht="15" hidden="false" customHeight="false" outlineLevel="0" collapsed="false">
      <c r="A32" s="19" t="n">
        <v>0.15</v>
      </c>
      <c r="B32" s="24"/>
      <c r="C32" s="27" t="e">
        <f aca="false">#REF!</f>
        <v>#REF!</v>
      </c>
      <c r="D32" s="27" t="e">
        <f aca="false">+#REF!</f>
        <v>#REF!</v>
      </c>
      <c r="E32" s="34" t="s">
        <v>30</v>
      </c>
      <c r="F32" s="27" t="e">
        <f aca="false">+C32/D32</f>
        <v>#REF!</v>
      </c>
      <c r="G32" s="36" t="e">
        <f aca="false">IF(D32&lt;=C32,$A$32,IF(D32&gt;=1%,0%,IF(D32&lt;1%,5%)))</f>
        <v>#REF!</v>
      </c>
    </row>
    <row r="33" customFormat="false" ht="15" hidden="false" customHeight="false" outlineLevel="0" collapsed="false">
      <c r="A33" s="33"/>
      <c r="B33" s="24"/>
      <c r="C33" s="24"/>
      <c r="D33" s="25"/>
      <c r="E33" s="34" t="s">
        <v>18</v>
      </c>
      <c r="F33" s="35" t="e">
        <f aca="false">+F13</f>
        <v>#REF!</v>
      </c>
      <c r="G33" s="36" t="n">
        <v>0</v>
      </c>
    </row>
    <row r="34" customFormat="false" ht="15" hidden="false" customHeight="false" outlineLevel="0" collapsed="false">
      <c r="A34" s="37"/>
      <c r="B34" s="38"/>
      <c r="C34" s="39"/>
      <c r="D34" s="39"/>
      <c r="E34" s="66" t="s">
        <v>19</v>
      </c>
      <c r="F34" s="67"/>
      <c r="G34" s="68" t="e">
        <f aca="false">SUM(G28:G33)</f>
        <v>#REF!</v>
      </c>
    </row>
    <row r="35" customFormat="false" ht="15" hidden="false" customHeight="false" outlineLevel="0" collapsed="false">
      <c r="A35" s="42"/>
      <c r="B35" s="24"/>
      <c r="C35" s="39"/>
      <c r="D35" s="43"/>
      <c r="E35" s="34"/>
      <c r="F35" s="67"/>
      <c r="G35" s="69"/>
    </row>
    <row r="36" customFormat="false" ht="15" hidden="false" customHeight="false" outlineLevel="0" collapsed="false">
      <c r="A36" s="37"/>
      <c r="B36" s="38"/>
      <c r="C36" s="45" t="s">
        <v>20</v>
      </c>
      <c r="D36" s="46" t="s">
        <v>21</v>
      </c>
      <c r="E36" s="47" t="n">
        <v>3000</v>
      </c>
      <c r="F36" s="24"/>
      <c r="G36" s="44"/>
    </row>
    <row r="37" customFormat="false" ht="15" hidden="false" customHeight="false" outlineLevel="0" collapsed="false">
      <c r="A37" s="48"/>
      <c r="B37" s="49"/>
      <c r="C37" s="45" t="s">
        <v>22</v>
      </c>
      <c r="D37" s="46" t="s">
        <v>23</v>
      </c>
      <c r="E37" s="47" t="n">
        <v>2500</v>
      </c>
      <c r="F37" s="24"/>
      <c r="G37" s="44"/>
    </row>
    <row r="38" customFormat="false" ht="15" hidden="false" customHeight="false" outlineLevel="0" collapsed="false">
      <c r="A38" s="50"/>
      <c r="B38" s="51" t="e">
        <f aca="false">#REF!</f>
        <v>#REF!</v>
      </c>
      <c r="C38" s="52" t="s">
        <v>24</v>
      </c>
      <c r="D38" s="53" t="s">
        <v>25</v>
      </c>
      <c r="E38" s="54" t="n">
        <v>2000</v>
      </c>
      <c r="F38" s="55"/>
      <c r="G38" s="56"/>
    </row>
    <row r="39" customFormat="false" ht="15" hidden="false" customHeight="false" outlineLevel="0" collapsed="false">
      <c r="A39" s="57" t="n">
        <f aca="false">SUM(A28:A38)</f>
        <v>1</v>
      </c>
      <c r="B39" s="58"/>
      <c r="C39" s="59"/>
      <c r="D39" s="60"/>
      <c r="E39" s="61" t="s">
        <v>26</v>
      </c>
      <c r="F39" s="60"/>
      <c r="G39" s="62" t="e">
        <f aca="false">IF(AND(F28&gt;=90%,F33&gt;=100%),IF(G34&gt;=95.5%,E36,IF(G34&gt;=90.5%,E37,IF(G34&gt;=85%,E38,IF(G34&lt;85%,0)))),IF(F28&lt;100%,0,IF(G34&gt;=95.5%,E36,IF(G34&gt;=90.5%,E37,IF(G34&gt;=85%,E38,0)))))</f>
        <v>#REF!</v>
      </c>
    </row>
    <row r="40" customFormat="false" ht="15" hidden="false" customHeight="false" outlineLevel="0" collapsed="false">
      <c r="G40" s="39"/>
    </row>
    <row r="42" customFormat="false" ht="15" hidden="false" customHeight="false" outlineLevel="0" collapsed="false">
      <c r="A42" s="1"/>
      <c r="B42" s="2"/>
      <c r="C42" s="2"/>
      <c r="D42" s="3" t="s">
        <v>0</v>
      </c>
      <c r="E42" s="70" t="s">
        <v>31</v>
      </c>
      <c r="F42" s="70" t="n">
        <v>2024</v>
      </c>
      <c r="G42" s="4"/>
    </row>
    <row r="43" customFormat="false" ht="15" hidden="false" customHeight="false" outlineLevel="0" collapsed="false">
      <c r="A43" s="5"/>
      <c r="B43" s="6"/>
      <c r="C43" s="7"/>
      <c r="D43" s="7" t="s">
        <v>32</v>
      </c>
      <c r="E43" s="7" t="s">
        <v>33</v>
      </c>
      <c r="F43" s="7"/>
      <c r="G43" s="8"/>
    </row>
    <row r="44" customFormat="false" ht="15" hidden="false" customHeight="false" outlineLevel="0" collapsed="false">
      <c r="A44" s="5"/>
      <c r="B44" s="6"/>
      <c r="C44" s="9"/>
      <c r="D44" s="7" t="s">
        <v>4</v>
      </c>
      <c r="E44" s="7" t="s">
        <v>5</v>
      </c>
      <c r="F44" s="9"/>
      <c r="G44" s="10"/>
    </row>
    <row r="45" customFormat="false" ht="15" hidden="false" customHeight="false" outlineLevel="0" collapsed="false">
      <c r="A45" s="5"/>
      <c r="B45" s="6"/>
      <c r="C45" s="11"/>
      <c r="D45" s="12" t="s">
        <v>6</v>
      </c>
      <c r="E45" s="13" t="e">
        <f aca="false">E25</f>
        <v>#REF!</v>
      </c>
      <c r="F45" s="6"/>
      <c r="G45" s="14"/>
    </row>
    <row r="46" customFormat="false" ht="15" hidden="false" customHeight="false" outlineLevel="0" collapsed="false">
      <c r="A46" s="5"/>
      <c r="B46" s="6"/>
      <c r="C46" s="6"/>
      <c r="D46" s="6"/>
      <c r="E46" s="6"/>
      <c r="F46" s="6"/>
      <c r="G46" s="14"/>
    </row>
    <row r="47" customFormat="false" ht="21" hidden="false" customHeight="false" outlineLevel="0" collapsed="false">
      <c r="A47" s="15" t="s">
        <v>7</v>
      </c>
      <c r="B47" s="16" t="n">
        <v>2015</v>
      </c>
      <c r="C47" s="16" t="s">
        <v>8</v>
      </c>
      <c r="D47" s="16" t="s">
        <v>9</v>
      </c>
      <c r="E47" s="17" t="s">
        <v>10</v>
      </c>
      <c r="F47" s="16" t="s">
        <v>11</v>
      </c>
      <c r="G47" s="18" t="s">
        <v>12</v>
      </c>
    </row>
    <row r="48" customFormat="false" ht="15" hidden="false" customHeight="false" outlineLevel="0" collapsed="false">
      <c r="A48" s="19" t="n">
        <v>0.4</v>
      </c>
      <c r="B48" s="20" t="e">
        <f aca="false">#REF!</f>
        <v>#REF!</v>
      </c>
      <c r="C48" s="20" t="e">
        <f aca="false">#REF!</f>
        <v>#REF!</v>
      </c>
      <c r="D48" s="20" t="e">
        <f aca="false">#REF!</f>
        <v>#REF!</v>
      </c>
      <c r="E48" s="21" t="s">
        <v>34</v>
      </c>
      <c r="F48" s="22" t="e">
        <f aca="false">+D48/C48</f>
        <v>#REF!</v>
      </c>
      <c r="G48" s="23" t="e">
        <f aca="false">IF(F48&gt;=100%,A48,IF(F48&lt;90%,0,IF(F48&lt;100%,F48*A48)))</f>
        <v>#REF!</v>
      </c>
    </row>
    <row r="49" customFormat="false" ht="15" hidden="false" customHeight="false" outlineLevel="0" collapsed="false">
      <c r="A49" s="19" t="n">
        <v>0.15</v>
      </c>
      <c r="B49" s="20"/>
      <c r="C49" s="25" t="n">
        <f aca="false">C9</f>
        <v>0.05</v>
      </c>
      <c r="D49" s="25" t="n">
        <f aca="false">D29</f>
        <v>0</v>
      </c>
      <c r="E49" s="26" t="s">
        <v>14</v>
      </c>
      <c r="F49" s="27" t="e">
        <f aca="false">+C49/D49</f>
        <v>#DIV/0!</v>
      </c>
      <c r="G49" s="23" t="n">
        <f aca="false">IF(D49&gt;=10%,0%,IF(D49&gt;5%,5%,IF(D49&lt;=C49,A49)))</f>
        <v>0.15</v>
      </c>
    </row>
    <row r="50" customFormat="false" ht="15" hidden="false" customHeight="false" outlineLevel="0" collapsed="false">
      <c r="A50" s="19" t="n">
        <v>0.15</v>
      </c>
      <c r="B50" s="24"/>
      <c r="C50" s="24" t="n">
        <v>0.95</v>
      </c>
      <c r="D50" s="27" t="n">
        <f aca="false">D30</f>
        <v>0</v>
      </c>
      <c r="E50" s="26" t="s">
        <v>15</v>
      </c>
      <c r="F50" s="27" t="n">
        <f aca="false">D50/C50</f>
        <v>0</v>
      </c>
      <c r="G50" s="23" t="n">
        <f aca="false">IF(F50&gt;=100%,A50,IF(F50&lt;80%,0,IF(F50&lt;100%,F50*A50)))</f>
        <v>0</v>
      </c>
    </row>
    <row r="51" customFormat="false" ht="15" hidden="false" customHeight="false" outlineLevel="0" collapsed="false">
      <c r="A51" s="19" t="n">
        <v>0.15</v>
      </c>
      <c r="B51" s="6"/>
      <c r="C51" s="29" t="n">
        <f aca="false">+C11</f>
        <v>3</v>
      </c>
      <c r="D51" s="30" t="n">
        <f aca="false">+D11</f>
        <v>0</v>
      </c>
      <c r="E51" s="71" t="s">
        <v>16</v>
      </c>
      <c r="F51" s="27" t="e">
        <f aca="false">+C51/D51</f>
        <v>#DIV/0!</v>
      </c>
      <c r="G51" s="23" t="n">
        <f aca="false">IF(D51&gt;4,0%,IF(D51&gt;3,10%,IF(D51&lt;=C51,A51)))</f>
        <v>0.15</v>
      </c>
    </row>
    <row r="52" customFormat="false" ht="15" hidden="false" customHeight="false" outlineLevel="0" collapsed="false">
      <c r="A52" s="19" t="n">
        <v>0.15</v>
      </c>
      <c r="B52" s="24"/>
      <c r="C52" s="27" t="e">
        <f aca="false">+C32</f>
        <v>#REF!</v>
      </c>
      <c r="D52" s="27" t="e">
        <f aca="false">+D32</f>
        <v>#REF!</v>
      </c>
      <c r="E52" s="71" t="s">
        <v>30</v>
      </c>
      <c r="F52" s="25" t="e">
        <f aca="false">+C52/D52</f>
        <v>#REF!</v>
      </c>
      <c r="G52" s="23" t="e">
        <f aca="false">IF(D52&lt;=C52,A52,IF(D52&gt;=1%,0%,IF(D52&lt;1%,5%)))</f>
        <v>#REF!</v>
      </c>
    </row>
    <row r="53" customFormat="false" ht="15" hidden="false" customHeight="false" outlineLevel="0" collapsed="false">
      <c r="A53" s="33"/>
      <c r="B53" s="24"/>
      <c r="C53" s="24"/>
      <c r="D53" s="25"/>
      <c r="E53" s="71" t="s">
        <v>18</v>
      </c>
      <c r="F53" s="27" t="e">
        <f aca="false">+F33</f>
        <v>#REF!</v>
      </c>
      <c r="G53" s="23" t="n">
        <v>0</v>
      </c>
    </row>
    <row r="54" customFormat="false" ht="15" hidden="false" customHeight="false" outlineLevel="0" collapsed="false">
      <c r="A54" s="37"/>
      <c r="B54" s="38"/>
      <c r="C54" s="39"/>
      <c r="D54" s="39"/>
      <c r="E54" s="40" t="s">
        <v>19</v>
      </c>
      <c r="F54" s="24"/>
      <c r="G54" s="41" t="e">
        <f aca="false">SUM(G48:G53)</f>
        <v>#REF!</v>
      </c>
    </row>
    <row r="55" customFormat="false" ht="15" hidden="false" customHeight="false" outlineLevel="0" collapsed="false">
      <c r="A55" s="42"/>
      <c r="B55" s="24"/>
      <c r="C55" s="39"/>
      <c r="D55" s="43"/>
      <c r="E55" s="26"/>
      <c r="F55" s="24"/>
      <c r="G55" s="44"/>
    </row>
    <row r="56" customFormat="false" ht="15" hidden="false" customHeight="false" outlineLevel="0" collapsed="false">
      <c r="A56" s="37"/>
      <c r="B56" s="38"/>
      <c r="C56" s="72" t="s">
        <v>20</v>
      </c>
      <c r="D56" s="46" t="s">
        <v>21</v>
      </c>
      <c r="E56" s="73" t="n">
        <v>4000</v>
      </c>
      <c r="F56" s="24"/>
      <c r="G56" s="44"/>
    </row>
    <row r="57" customFormat="false" ht="15" hidden="false" customHeight="false" outlineLevel="0" collapsed="false">
      <c r="A57" s="48"/>
      <c r="B57" s="49"/>
      <c r="C57" s="72" t="s">
        <v>22</v>
      </c>
      <c r="D57" s="46" t="s">
        <v>23</v>
      </c>
      <c r="E57" s="73" t="n">
        <v>3500</v>
      </c>
      <c r="F57" s="24"/>
      <c r="G57" s="44"/>
    </row>
    <row r="58" customFormat="false" ht="15" hidden="false" customHeight="false" outlineLevel="0" collapsed="false">
      <c r="A58" s="50"/>
      <c r="B58" s="51" t="e">
        <f aca="false">#REF!</f>
        <v>#REF!</v>
      </c>
      <c r="C58" s="74" t="s">
        <v>24</v>
      </c>
      <c r="D58" s="53" t="s">
        <v>25</v>
      </c>
      <c r="E58" s="75" t="n">
        <v>3000</v>
      </c>
      <c r="F58" s="55"/>
      <c r="G58" s="76"/>
    </row>
    <row r="59" customFormat="false" ht="15" hidden="false" customHeight="false" outlineLevel="0" collapsed="false">
      <c r="A59" s="57" t="n">
        <f aca="false">SUM(A48:A58)</f>
        <v>1</v>
      </c>
      <c r="B59" s="58"/>
      <c r="C59" s="59"/>
      <c r="D59" s="60"/>
      <c r="E59" s="61" t="s">
        <v>26</v>
      </c>
      <c r="F59" s="60"/>
      <c r="G59" s="77" t="e">
        <f aca="false">IF(AND(F48&gt;=90%,F53&gt;=100%),IF(G54&gt;=95.5%,E56,IF(G54&gt;=90.5%,E57,IF(G54&gt;=85%,E58,IF(G54&lt;85%,0)))),IF(F48&lt;100%,0,IF(G54&gt;=95.5%,E56,IF(G54&gt;=90.5%,E57,IF(G54&gt;=85%,E58,0)))))</f>
        <v>#REF!</v>
      </c>
    </row>
    <row r="60" customFormat="false" ht="15" hidden="false" customHeight="false" outlineLevel="0" collapsed="false">
      <c r="G60" s="78"/>
    </row>
    <row r="62" customFormat="false" ht="15" hidden="false" customHeight="false" outlineLevel="0" collapsed="false">
      <c r="A62" s="1"/>
      <c r="B62" s="2"/>
      <c r="C62" s="2"/>
      <c r="D62" s="3" t="s">
        <v>0</v>
      </c>
      <c r="E62" s="3"/>
      <c r="F62" s="3"/>
      <c r="G62" s="4"/>
    </row>
    <row r="63" customFormat="false" ht="15" hidden="false" customHeight="false" outlineLevel="0" collapsed="false">
      <c r="A63" s="5"/>
      <c r="B63" s="6"/>
      <c r="C63" s="7"/>
      <c r="D63" s="7" t="s">
        <v>2</v>
      </c>
      <c r="E63" s="7" t="s">
        <v>28</v>
      </c>
      <c r="F63" s="7"/>
      <c r="G63" s="8"/>
    </row>
    <row r="64" customFormat="false" ht="15" hidden="false" customHeight="false" outlineLevel="0" collapsed="false">
      <c r="A64" s="5"/>
      <c r="B64" s="6"/>
      <c r="C64" s="9"/>
      <c r="D64" s="7" t="s">
        <v>4</v>
      </c>
      <c r="E64" s="7" t="s">
        <v>5</v>
      </c>
      <c r="F64" s="9"/>
      <c r="G64" s="10"/>
    </row>
    <row r="65" customFormat="false" ht="15" hidden="false" customHeight="false" outlineLevel="0" collapsed="false">
      <c r="A65" s="5"/>
      <c r="B65" s="6"/>
      <c r="C65" s="11"/>
      <c r="D65" s="12" t="s">
        <v>6</v>
      </c>
      <c r="E65" s="13" t="e">
        <f aca="false">E45</f>
        <v>#REF!</v>
      </c>
      <c r="F65" s="6"/>
      <c r="G65" s="14"/>
    </row>
    <row r="66" customFormat="false" ht="15" hidden="false" customHeight="false" outlineLevel="0" collapsed="false">
      <c r="A66" s="5"/>
      <c r="B66" s="6"/>
      <c r="C66" s="6"/>
      <c r="D66" s="6"/>
      <c r="E66" s="6"/>
      <c r="F66" s="6"/>
      <c r="G66" s="14"/>
    </row>
    <row r="67" customFormat="false" ht="21" hidden="false" customHeight="false" outlineLevel="0" collapsed="false">
      <c r="A67" s="15" t="s">
        <v>7</v>
      </c>
      <c r="B67" s="16" t="n">
        <v>2015</v>
      </c>
      <c r="C67" s="16" t="s">
        <v>8</v>
      </c>
      <c r="D67" s="16" t="s">
        <v>9</v>
      </c>
      <c r="E67" s="17" t="s">
        <v>10</v>
      </c>
      <c r="F67" s="16" t="s">
        <v>11</v>
      </c>
      <c r="G67" s="18" t="s">
        <v>12</v>
      </c>
    </row>
    <row r="68" customFormat="false" ht="15" hidden="false" customHeight="false" outlineLevel="0" collapsed="false">
      <c r="A68" s="19" t="n">
        <v>0.75</v>
      </c>
      <c r="B68" s="20" t="e">
        <f aca="false">+B28</f>
        <v>#REF!</v>
      </c>
      <c r="C68" s="20" t="e">
        <f aca="false">+C28</f>
        <v>#REF!</v>
      </c>
      <c r="D68" s="20" t="e">
        <f aca="false">+D28</f>
        <v>#REF!</v>
      </c>
      <c r="E68" s="21" t="s">
        <v>13</v>
      </c>
      <c r="F68" s="22" t="e">
        <f aca="false">+D68/C68</f>
        <v>#REF!</v>
      </c>
      <c r="G68" s="23" t="e">
        <f aca="false">IF(F68&gt;=100%,A68,IF(F68&lt;90%,0,IF(F68&lt;100%,F68*A68)))</f>
        <v>#REF!</v>
      </c>
    </row>
    <row r="69" customFormat="false" ht="15" hidden="false" customHeight="false" outlineLevel="0" collapsed="false">
      <c r="A69" s="19" t="n">
        <v>0.1</v>
      </c>
      <c r="B69" s="24"/>
      <c r="C69" s="25" t="n">
        <f aca="false">C9</f>
        <v>0.05</v>
      </c>
      <c r="D69" s="25" t="n">
        <f aca="false">D9</f>
        <v>0</v>
      </c>
      <c r="E69" s="26" t="s">
        <v>14</v>
      </c>
      <c r="F69" s="27" t="e">
        <f aca="false">+C69/D69</f>
        <v>#DIV/0!</v>
      </c>
      <c r="G69" s="23" t="e">
        <f aca="false">IF(F69&gt;=100%,A69,IF(F69&lt;80%,0,IF(F69&lt;100%,F69*A69)))</f>
        <v>#DIV/0!</v>
      </c>
    </row>
    <row r="70" customFormat="false" ht="15" hidden="false" customHeight="false" outlineLevel="0" collapsed="false">
      <c r="A70" s="19" t="n">
        <v>0</v>
      </c>
      <c r="B70" s="24"/>
      <c r="C70" s="24" t="n">
        <v>0.95</v>
      </c>
      <c r="D70" s="25" t="n">
        <f aca="false">D10</f>
        <v>0</v>
      </c>
      <c r="E70" s="26" t="s">
        <v>15</v>
      </c>
      <c r="F70" s="27" t="n">
        <f aca="false">D70/C70</f>
        <v>0</v>
      </c>
      <c r="G70" s="23" t="n">
        <f aca="false">IF(F70&gt;=100%,A70,IF(F70&lt;80%,0,IF(F70&lt;100%,F70*A70)))</f>
        <v>0</v>
      </c>
    </row>
    <row r="71" customFormat="false" ht="15" hidden="false" customHeight="false" outlineLevel="0" collapsed="false">
      <c r="A71" s="19" t="n">
        <v>0</v>
      </c>
      <c r="B71" s="6"/>
      <c r="C71" s="29" t="n">
        <f aca="false">+C31</f>
        <v>18</v>
      </c>
      <c r="D71" s="30" t="n">
        <f aca="false">D12</f>
        <v>0</v>
      </c>
      <c r="E71" s="71" t="s">
        <v>29</v>
      </c>
      <c r="F71" s="27" t="n">
        <v>0</v>
      </c>
      <c r="G71" s="23" t="n">
        <f aca="false">IF(F71&gt;=100%,A71,IF(F71&lt;80%,0,IF(F71&lt;100%,F71*A71)))</f>
        <v>0</v>
      </c>
    </row>
    <row r="72" customFormat="false" ht="15" hidden="false" customHeight="false" outlineLevel="0" collapsed="false">
      <c r="A72" s="19" t="n">
        <v>0.15</v>
      </c>
      <c r="B72" s="24"/>
      <c r="C72" s="27" t="e">
        <f aca="false">+C32</f>
        <v>#REF!</v>
      </c>
      <c r="D72" s="27" t="e">
        <f aca="false">D32</f>
        <v>#REF!</v>
      </c>
      <c r="E72" s="26" t="s">
        <v>30</v>
      </c>
      <c r="F72" s="79" t="e">
        <f aca="false">+C72/D72</f>
        <v>#REF!</v>
      </c>
      <c r="G72" s="23" t="e">
        <f aca="false">IF(D72&lt;=C72,A72,IF(D72&gt;=1%,0%,IF(D72&lt;1%,5%)))</f>
        <v>#REF!</v>
      </c>
    </row>
    <row r="73" customFormat="false" ht="15" hidden="false" customHeight="false" outlineLevel="0" collapsed="false">
      <c r="A73" s="33"/>
      <c r="B73" s="24"/>
      <c r="C73" s="24"/>
      <c r="D73" s="25"/>
      <c r="E73" s="80" t="s">
        <v>18</v>
      </c>
      <c r="F73" s="81" t="e">
        <f aca="false">+F53</f>
        <v>#REF!</v>
      </c>
      <c r="G73" s="82" t="n">
        <v>0</v>
      </c>
    </row>
    <row r="74" customFormat="false" ht="15" hidden="false" customHeight="false" outlineLevel="0" collapsed="false">
      <c r="A74" s="37"/>
      <c r="B74" s="38"/>
      <c r="C74" s="39"/>
      <c r="D74" s="39"/>
      <c r="E74" s="40" t="s">
        <v>19</v>
      </c>
      <c r="F74" s="24"/>
      <c r="G74" s="41" t="e">
        <f aca="false">SUM(G68:G73)</f>
        <v>#REF!</v>
      </c>
    </row>
    <row r="75" customFormat="false" ht="15" hidden="false" customHeight="false" outlineLevel="0" collapsed="false">
      <c r="A75" s="42"/>
      <c r="B75" s="24"/>
      <c r="C75" s="39"/>
      <c r="D75" s="43"/>
      <c r="E75" s="26"/>
      <c r="F75" s="24"/>
      <c r="G75" s="44"/>
    </row>
    <row r="76" customFormat="false" ht="15" hidden="false" customHeight="false" outlineLevel="0" collapsed="false">
      <c r="A76" s="37"/>
      <c r="B76" s="38"/>
      <c r="C76" s="45" t="s">
        <v>20</v>
      </c>
      <c r="D76" s="46" t="s">
        <v>21</v>
      </c>
      <c r="E76" s="47" t="n">
        <v>3000</v>
      </c>
      <c r="F76" s="24"/>
      <c r="G76" s="44"/>
    </row>
    <row r="77" customFormat="false" ht="15" hidden="false" customHeight="false" outlineLevel="0" collapsed="false">
      <c r="A77" s="48"/>
      <c r="B77" s="49"/>
      <c r="C77" s="45" t="s">
        <v>22</v>
      </c>
      <c r="D77" s="46" t="s">
        <v>23</v>
      </c>
      <c r="E77" s="47" t="n">
        <v>2500</v>
      </c>
      <c r="F77" s="24"/>
      <c r="G77" s="44"/>
    </row>
    <row r="78" customFormat="false" ht="15" hidden="false" customHeight="false" outlineLevel="0" collapsed="false">
      <c r="A78" s="50"/>
      <c r="B78" s="51" t="e">
        <f aca="false">#REF!</f>
        <v>#REF!</v>
      </c>
      <c r="C78" s="52" t="s">
        <v>24</v>
      </c>
      <c r="D78" s="53" t="s">
        <v>25</v>
      </c>
      <c r="E78" s="54" t="n">
        <v>2000</v>
      </c>
      <c r="F78" s="55"/>
      <c r="G78" s="56"/>
    </row>
    <row r="79" customFormat="false" ht="15" hidden="false" customHeight="false" outlineLevel="0" collapsed="false">
      <c r="A79" s="57" t="n">
        <f aca="false">SUM(A68:A78)</f>
        <v>1</v>
      </c>
      <c r="B79" s="58"/>
      <c r="C79" s="59"/>
      <c r="D79" s="60"/>
      <c r="E79" s="61" t="s">
        <v>26</v>
      </c>
      <c r="F79" s="60"/>
      <c r="G79" s="77" t="e">
        <f aca="false">IF(AND(F68&gt;=90%,F73&gt;=100%),IF(G74&gt;=95.5%,E76,IF(G74&gt;=90.5%,E77,IF(G74&gt;=85%,E78,IF(G74&lt;85%,0)))),IF(F68&lt;100%,0,IF(G74&gt;=95.5%,E76,IF(G74&gt;=90.5%,E77,IF(G74&gt;=85%,E78,0)))))</f>
        <v>#REF!</v>
      </c>
    </row>
    <row r="80" customFormat="false" ht="15" hidden="false" customHeight="false" outlineLevel="0" collapsed="false">
      <c r="G80" s="78"/>
    </row>
  </sheetData>
  <conditionalFormatting sqref="F14:G18 F34:G38 F8:G8 G9">
    <cfRule type="cellIs" priority="2" operator="between" aboveAverage="0" equalAverage="0" bottom="0" percent="0" rank="0" text="" dxfId="0">
      <formula>0</formula>
      <formula>-1</formula>
    </cfRule>
  </conditionalFormatting>
  <conditionalFormatting sqref="F55:G58">
    <cfRule type="cellIs" priority="3" operator="between" aboveAverage="0" equalAverage="0" bottom="0" percent="0" rank="0" text="" dxfId="1">
      <formula>0</formula>
      <formula>-1</formula>
    </cfRule>
  </conditionalFormatting>
  <conditionalFormatting sqref="G9">
    <cfRule type="cellIs" priority="4" operator="between" aboveAverage="0" equalAverage="0" bottom="0" percent="0" rank="0" text="" dxfId="2">
      <formula>0</formula>
      <formula>-1</formula>
    </cfRule>
  </conditionalFormatting>
  <conditionalFormatting sqref="G51">
    <cfRule type="cellIs" priority="5" operator="between" aboveAverage="0" equalAverage="0" bottom="0" percent="0" rank="0" text="" dxfId="3">
      <formula>0</formula>
      <formula>-1</formula>
    </cfRule>
  </conditionalFormatting>
  <conditionalFormatting sqref="F12">
    <cfRule type="cellIs" priority="6" operator="between" aboveAverage="0" equalAverage="0" bottom="0" percent="0" rank="0" text="" dxfId="4">
      <formula>0</formula>
      <formula>-1</formula>
    </cfRule>
  </conditionalFormatting>
  <conditionalFormatting sqref="G12">
    <cfRule type="cellIs" priority="7" operator="between" aboveAverage="0" equalAverage="0" bottom="0" percent="0" rank="0" text="" dxfId="5">
      <formula>0</formula>
      <formula>-1</formula>
    </cfRule>
  </conditionalFormatting>
  <conditionalFormatting sqref="G12">
    <cfRule type="cellIs" priority="8" operator="between" aboveAverage="0" equalAverage="0" bottom="0" percent="0" rank="0" text="" dxfId="6">
      <formula>0</formula>
      <formula>-1</formula>
    </cfRule>
  </conditionalFormatting>
  <conditionalFormatting sqref="F13:G13">
    <cfRule type="cellIs" priority="9" operator="between" aboveAverage="0" equalAverage="0" bottom="0" percent="0" rank="0" text="" dxfId="7">
      <formula>0</formula>
      <formula>-1</formula>
    </cfRule>
  </conditionalFormatting>
  <conditionalFormatting sqref="F48 F54:G54 F50:G50 G49">
    <cfRule type="cellIs" priority="10" operator="between" aboveAverage="0" equalAverage="0" bottom="0" percent="0" rank="0" text="" dxfId="8">
      <formula>0</formula>
      <formula>-1</formula>
    </cfRule>
  </conditionalFormatting>
  <conditionalFormatting sqref="G49">
    <cfRule type="cellIs" priority="11" operator="between" aboveAverage="0" equalAverage="0" bottom="0" percent="0" rank="0" text="" dxfId="9">
      <formula>0</formula>
      <formula>-1</formula>
    </cfRule>
  </conditionalFormatting>
  <conditionalFormatting sqref="G50">
    <cfRule type="cellIs" priority="12" operator="between" aboveAverage="0" equalAverage="0" bottom="0" percent="0" rank="0" text="" dxfId="10">
      <formula>0</formula>
      <formula>-1</formula>
    </cfRule>
  </conditionalFormatting>
  <conditionalFormatting sqref="G50">
    <cfRule type="cellIs" priority="13" operator="between" aboveAverage="0" equalAverage="0" bottom="0" percent="0" rank="0" text="" dxfId="11">
      <formula>0</formula>
      <formula>-1</formula>
    </cfRule>
  </conditionalFormatting>
  <conditionalFormatting sqref="G50">
    <cfRule type="cellIs" priority="14" operator="between" aboveAverage="0" equalAverage="0" bottom="0" percent="0" rank="0" text="" dxfId="12">
      <formula>0</formula>
      <formula>-1</formula>
    </cfRule>
  </conditionalFormatting>
  <conditionalFormatting sqref="G50">
    <cfRule type="cellIs" priority="15" operator="between" aboveAverage="0" equalAverage="0" bottom="0" percent="0" rank="0" text="" dxfId="13">
      <formula>0</formula>
      <formula>-1</formula>
    </cfRule>
  </conditionalFormatting>
  <conditionalFormatting sqref="G50">
    <cfRule type="cellIs" priority="16" operator="between" aboveAverage="0" equalAverage="0" bottom="0" percent="0" rank="0" text="" dxfId="14">
      <formula>0</formula>
      <formula>-1</formula>
    </cfRule>
  </conditionalFormatting>
  <conditionalFormatting sqref="F53:G53">
    <cfRule type="cellIs" priority="17" operator="between" aboveAverage="0" equalAverage="0" bottom="0" percent="0" rank="0" text="" dxfId="15">
      <formula>0</formula>
      <formula>-1</formula>
    </cfRule>
  </conditionalFormatting>
  <conditionalFormatting sqref="F52:G52">
    <cfRule type="cellIs" priority="18" operator="between" aboveAverage="0" equalAverage="0" bottom="0" percent="0" rank="0" text="" dxfId="16">
      <formula>0</formula>
      <formula>-1</formula>
    </cfRule>
  </conditionalFormatting>
  <conditionalFormatting sqref="F52:G52">
    <cfRule type="cellIs" priority="19" operator="between" aboveAverage="0" equalAverage="0" bottom="0" percent="0" rank="0" text="" dxfId="17">
      <formula>0</formula>
      <formula>-1</formula>
    </cfRule>
  </conditionalFormatting>
  <conditionalFormatting sqref="F52:G52">
    <cfRule type="cellIs" priority="20" operator="between" aboveAverage="0" equalAverage="0" bottom="0" percent="0" rank="0" text="" dxfId="18">
      <formula>0</formula>
      <formula>-1</formula>
    </cfRule>
  </conditionalFormatting>
  <conditionalFormatting sqref="F52:G52">
    <cfRule type="cellIs" priority="21" operator="between" aboveAverage="0" equalAverage="0" bottom="0" percent="0" rank="0" text="" dxfId="19">
      <formula>0</formula>
      <formula>-1</formula>
    </cfRule>
  </conditionalFormatting>
  <conditionalFormatting sqref="F49">
    <cfRule type="cellIs" priority="22" operator="between" aboveAverage="0" equalAverage="0" bottom="0" percent="0" rank="0" text="" dxfId="20">
      <formula>0</formula>
      <formula>-1</formula>
    </cfRule>
  </conditionalFormatting>
  <conditionalFormatting sqref="F51">
    <cfRule type="cellIs" priority="23" operator="between" aboveAverage="0" equalAverage="0" bottom="0" percent="0" rank="0" text="" dxfId="21">
      <formula>0</formula>
      <formula>-1</formula>
    </cfRule>
  </conditionalFormatting>
  <conditionalFormatting sqref="G51">
    <cfRule type="cellIs" priority="24" operator="between" aboveAverage="0" equalAverage="0" bottom="0" percent="0" rank="0" text="" dxfId="22">
      <formula>0</formula>
      <formula>-1</formula>
    </cfRule>
  </conditionalFormatting>
  <conditionalFormatting sqref="G48">
    <cfRule type="cellIs" priority="25" operator="between" aboveAverage="0" equalAverage="0" bottom="0" percent="0" rank="0" text="" dxfId="23">
      <formula>0</formula>
      <formula>-1</formula>
    </cfRule>
  </conditionalFormatting>
  <conditionalFormatting sqref="F9">
    <cfRule type="cellIs" priority="26" operator="between" aboveAverage="0" equalAverage="0" bottom="0" percent="0" rank="0" text="" dxfId="24">
      <formula>0</formula>
      <formula>-1</formula>
    </cfRule>
  </conditionalFormatting>
  <conditionalFormatting sqref="F68 F74:F78 F70">
    <cfRule type="cellIs" priority="27" operator="between" aboveAverage="0" equalAverage="0" bottom="0" percent="0" rank="0" text="" dxfId="25">
      <formula>0</formula>
      <formula>-1</formula>
    </cfRule>
  </conditionalFormatting>
  <conditionalFormatting sqref="F72">
    <cfRule type="cellIs" priority="28" operator="between" aboveAverage="0" equalAverage="0" bottom="0" percent="0" rank="0" text="" dxfId="26">
      <formula>0</formula>
      <formula>-1</formula>
    </cfRule>
  </conditionalFormatting>
  <conditionalFormatting sqref="F73">
    <cfRule type="cellIs" priority="29" operator="between" aboveAverage="0" equalAverage="0" bottom="0" percent="0" rank="0" text="" dxfId="27">
      <formula>0</formula>
      <formula>-1</formula>
    </cfRule>
  </conditionalFormatting>
  <conditionalFormatting sqref="F72">
    <cfRule type="cellIs" priority="30" operator="between" aboveAverage="0" equalAverage="0" bottom="0" percent="0" rank="0" text="" dxfId="28">
      <formula>0</formula>
      <formula>-1</formula>
    </cfRule>
  </conditionalFormatting>
  <conditionalFormatting sqref="F72">
    <cfRule type="cellIs" priority="31" operator="between" aboveAverage="0" equalAverage="0" bottom="0" percent="0" rank="0" text="" dxfId="29">
      <formula>0</formula>
      <formula>-1</formula>
    </cfRule>
  </conditionalFormatting>
  <conditionalFormatting sqref="F72">
    <cfRule type="cellIs" priority="32" operator="between" aboveAverage="0" equalAverage="0" bottom="0" percent="0" rank="0" text="" dxfId="30">
      <formula>0</formula>
      <formula>-1</formula>
    </cfRule>
  </conditionalFormatting>
  <conditionalFormatting sqref="F71">
    <cfRule type="cellIs" priority="33" operator="between" aboveAverage="0" equalAverage="0" bottom="0" percent="0" rank="0" text="" dxfId="31">
      <formula>0</formula>
      <formula>-1</formula>
    </cfRule>
  </conditionalFormatting>
  <conditionalFormatting sqref="F69">
    <cfRule type="cellIs" priority="34" operator="between" aboveAverage="0" equalAverage="0" bottom="0" percent="0" rank="0" text="" dxfId="32">
      <formula>0</formula>
      <formula>-1</formula>
    </cfRule>
  </conditionalFormatting>
  <conditionalFormatting sqref="G59">
    <cfRule type="cellIs" priority="35" operator="between" aboveAverage="0" equalAverage="0" bottom="0" percent="0" rank="0" text="" dxfId="33">
      <formula>0</formula>
      <formula>-1</formula>
    </cfRule>
  </conditionalFormatting>
  <conditionalFormatting sqref="G19">
    <cfRule type="cellIs" priority="36" operator="between" aboveAverage="0" equalAverage="0" bottom="0" percent="0" rank="0" text="" dxfId="34">
      <formula>0</formula>
      <formula>-1</formula>
    </cfRule>
  </conditionalFormatting>
  <conditionalFormatting sqref="G10">
    <cfRule type="cellIs" priority="37" operator="between" aboveAverage="0" equalAverage="0" bottom="0" percent="0" rank="0" text="" dxfId="35">
      <formula>0</formula>
      <formula>-1</formula>
    </cfRule>
  </conditionalFormatting>
  <conditionalFormatting sqref="G10">
    <cfRule type="cellIs" priority="38" operator="between" aboveAverage="0" equalAverage="0" bottom="0" percent="0" rank="0" text="" dxfId="36">
      <formula>0</formula>
      <formula>-1</formula>
    </cfRule>
  </conditionalFormatting>
  <conditionalFormatting sqref="F10">
    <cfRule type="cellIs" priority="39" operator="between" aboveAverage="0" equalAverage="0" bottom="0" percent="0" rank="0" text="" dxfId="37">
      <formula>0</formula>
      <formula>-1</formula>
    </cfRule>
  </conditionalFormatting>
  <conditionalFormatting sqref="G11">
    <cfRule type="cellIs" priority="40" operator="between" aboveAverage="0" equalAverage="0" bottom="0" percent="0" rank="0" text="" dxfId="38">
      <formula>0</formula>
      <formula>-1</formula>
    </cfRule>
  </conditionalFormatting>
  <conditionalFormatting sqref="G11">
    <cfRule type="cellIs" priority="41" operator="between" aboveAverage="0" equalAverage="0" bottom="0" percent="0" rank="0" text="" dxfId="39">
      <formula>0</formula>
      <formula>-1</formula>
    </cfRule>
  </conditionalFormatting>
  <conditionalFormatting sqref="F11">
    <cfRule type="cellIs" priority="42" operator="between" aboveAverage="0" equalAverage="0" bottom="0" percent="0" rank="0" text="" dxfId="40">
      <formula>0</formula>
      <formula>-1</formula>
    </cfRule>
  </conditionalFormatting>
  <conditionalFormatting sqref="F28:G28 G29">
    <cfRule type="cellIs" priority="43" operator="between" aboveAverage="0" equalAverage="0" bottom="0" percent="0" rank="0" text="" dxfId="41">
      <formula>0</formula>
      <formula>-1</formula>
    </cfRule>
  </conditionalFormatting>
  <conditionalFormatting sqref="G29">
    <cfRule type="cellIs" priority="44" operator="between" aboveAverage="0" equalAverage="0" bottom="0" percent="0" rank="0" text="" dxfId="42">
      <formula>0</formula>
      <formula>-1</formula>
    </cfRule>
  </conditionalFormatting>
  <conditionalFormatting sqref="F32">
    <cfRule type="cellIs" priority="45" operator="between" aboveAverage="0" equalAverage="0" bottom="0" percent="0" rank="0" text="" dxfId="43">
      <formula>0</formula>
      <formula>-1</formula>
    </cfRule>
  </conditionalFormatting>
  <conditionalFormatting sqref="G32">
    <cfRule type="cellIs" priority="46" operator="between" aboveAverage="0" equalAverage="0" bottom="0" percent="0" rank="0" text="" dxfId="44">
      <formula>0</formula>
      <formula>-1</formula>
    </cfRule>
  </conditionalFormatting>
  <conditionalFormatting sqref="G32">
    <cfRule type="cellIs" priority="47" operator="between" aboveAverage="0" equalAverage="0" bottom="0" percent="0" rank="0" text="" dxfId="45">
      <formula>0</formula>
      <formula>-1</formula>
    </cfRule>
  </conditionalFormatting>
  <conditionalFormatting sqref="F33:G33">
    <cfRule type="cellIs" priority="48" operator="between" aboveAverage="0" equalAverage="0" bottom="0" percent="0" rank="0" text="" dxfId="46">
      <formula>0</formula>
      <formula>-1</formula>
    </cfRule>
  </conditionalFormatting>
  <conditionalFormatting sqref="F29">
    <cfRule type="cellIs" priority="49" operator="between" aboveAverage="0" equalAverage="0" bottom="0" percent="0" rank="0" text="" dxfId="47">
      <formula>0</formula>
      <formula>-1</formula>
    </cfRule>
  </conditionalFormatting>
  <conditionalFormatting sqref="G30">
    <cfRule type="cellIs" priority="50" operator="between" aboveAverage="0" equalAverage="0" bottom="0" percent="0" rank="0" text="" dxfId="48">
      <formula>0</formula>
      <formula>-1</formula>
    </cfRule>
  </conditionalFormatting>
  <conditionalFormatting sqref="G30">
    <cfRule type="cellIs" priority="51" operator="between" aboveAverage="0" equalAverage="0" bottom="0" percent="0" rank="0" text="" dxfId="49">
      <formula>0</formula>
      <formula>-1</formula>
    </cfRule>
  </conditionalFormatting>
  <conditionalFormatting sqref="F30">
    <cfRule type="cellIs" priority="52" operator="between" aboveAverage="0" equalAverage="0" bottom="0" percent="0" rank="0" text="" dxfId="50">
      <formula>0</formula>
      <formula>-1</formula>
    </cfRule>
  </conditionalFormatting>
  <conditionalFormatting sqref="G31">
    <cfRule type="cellIs" priority="53" operator="between" aboveAverage="0" equalAverage="0" bottom="0" percent="0" rank="0" text="" dxfId="51">
      <formula>0</formula>
      <formula>-1</formula>
    </cfRule>
  </conditionalFormatting>
  <conditionalFormatting sqref="G31">
    <cfRule type="cellIs" priority="54" operator="between" aboveAverage="0" equalAverage="0" bottom="0" percent="0" rank="0" text="" dxfId="52">
      <formula>0</formula>
      <formula>-1</formula>
    </cfRule>
  </conditionalFormatting>
  <conditionalFormatting sqref="F31">
    <cfRule type="cellIs" priority="55" operator="between" aboveAverage="0" equalAverage="0" bottom="0" percent="0" rank="0" text="" dxfId="53">
      <formula>0</formula>
      <formula>-1</formula>
    </cfRule>
  </conditionalFormatting>
  <conditionalFormatting sqref="G39">
    <cfRule type="cellIs" priority="56" operator="between" aboveAverage="0" equalAverage="0" bottom="0" percent="0" rank="0" text="" dxfId="54">
      <formula>0</formula>
      <formula>-1</formula>
    </cfRule>
  </conditionalFormatting>
  <conditionalFormatting sqref="G74:G78 G68:G69">
    <cfRule type="cellIs" priority="57" operator="between" aboveAverage="0" equalAverage="0" bottom="0" percent="0" rank="0" text="" dxfId="55">
      <formula>0</formula>
      <formula>-1</formula>
    </cfRule>
  </conditionalFormatting>
  <conditionalFormatting sqref="G69">
    <cfRule type="cellIs" priority="58" operator="between" aboveAverage="0" equalAverage="0" bottom="0" percent="0" rank="0" text="" dxfId="56">
      <formula>0</formula>
      <formula>-1</formula>
    </cfRule>
  </conditionalFormatting>
  <conditionalFormatting sqref="G73">
    <cfRule type="cellIs" priority="59" operator="between" aboveAverage="0" equalAverage="0" bottom="0" percent="0" rank="0" text="" dxfId="57">
      <formula>0</formula>
      <formula>-1</formula>
    </cfRule>
  </conditionalFormatting>
  <conditionalFormatting sqref="G79">
    <cfRule type="cellIs" priority="60" operator="between" aboveAverage="0" equalAverage="0" bottom="0" percent="0" rank="0" text="" dxfId="58">
      <formula>0</formula>
      <formula>-1</formula>
    </cfRule>
  </conditionalFormatting>
  <conditionalFormatting sqref="G70">
    <cfRule type="cellIs" priority="61" operator="between" aboveAverage="0" equalAverage="0" bottom="0" percent="0" rank="0" text="" dxfId="59">
      <formula>0</formula>
      <formula>-1</formula>
    </cfRule>
  </conditionalFormatting>
  <conditionalFormatting sqref="G70">
    <cfRule type="cellIs" priority="62" operator="between" aboveAverage="0" equalAverage="0" bottom="0" percent="0" rank="0" text="" dxfId="60">
      <formula>0</formula>
      <formula>-1</formula>
    </cfRule>
  </conditionalFormatting>
  <conditionalFormatting sqref="G71">
    <cfRule type="cellIs" priority="63" operator="between" aboveAverage="0" equalAverage="0" bottom="0" percent="0" rank="0" text="" dxfId="61">
      <formula>0</formula>
      <formula>-1</formula>
    </cfRule>
  </conditionalFormatting>
  <conditionalFormatting sqref="G71">
    <cfRule type="cellIs" priority="64" operator="between" aboveAverage="0" equalAverage="0" bottom="0" percent="0" rank="0" text="" dxfId="62">
      <formula>0</formula>
      <formula>-1</formula>
    </cfRule>
  </conditionalFormatting>
  <conditionalFormatting sqref="G72">
    <cfRule type="cellIs" priority="65" operator="between" aboveAverage="0" equalAverage="0" bottom="0" percent="0" rank="0" text="" dxfId="63">
      <formula>0</formula>
      <formula>-1</formula>
    </cfRule>
  </conditionalFormatting>
  <conditionalFormatting sqref="G72">
    <cfRule type="cellIs" priority="66" operator="between" aboveAverage="0" equalAverage="0" bottom="0" percent="0" rank="0" text="" dxfId="64">
      <formula>0</formula>
      <formula>-1</formula>
    </cfRule>
  </conditionalFormatting>
  <conditionalFormatting sqref="F32">
    <cfRule type="cellIs" priority="67" operator="between" aboveAverage="0" equalAverage="0" bottom="0" percent="0" rank="0" text="" dxfId="65">
      <formula>0</formula>
      <formula>-1</formula>
    </cfRule>
  </conditionalFormatting>
  <conditionalFormatting sqref="F32">
    <cfRule type="cellIs" priority="68" operator="between" aboveAverage="0" equalAverage="0" bottom="0" percent="0" rank="0" text="" dxfId="66">
      <formula>0</formula>
      <formula>-1</formula>
    </cfRule>
  </conditionalFormatting>
  <conditionalFormatting sqref="F30">
    <cfRule type="cellIs" priority="69" operator="between" aboveAverage="0" equalAverage="0" bottom="0" percent="0" rank="0" text="" dxfId="67">
      <formula>0</formula>
      <formula>-1</formula>
    </cfRule>
  </conditionalFormatting>
  <printOptions headings="false" gridLines="false" gridLinesSet="true" horizontalCentered="false" verticalCentered="false"/>
  <pageMargins left="0.320138888888889" right="0.2" top="0.75" bottom="0.75" header="0.511805555555555" footer="0.511805555555555"/>
  <pageSetup paperSize="1" scale="8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9" man="true" max="16383" min="0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0066"/>
    <pageSetUpPr fitToPage="true"/>
  </sheetPr>
  <dimension ref="A1:R5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C46" activeCellId="0" sqref="C46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0.85"/>
    <col collapsed="false" customWidth="true" hidden="false" outlineLevel="0" max="3" min="3" style="0" width="13.43"/>
    <col collapsed="false" customWidth="true" hidden="false" outlineLevel="0" max="4" min="4" style="0" width="16.42"/>
    <col collapsed="false" customWidth="true" hidden="false" outlineLevel="0" max="5" min="5" style="0" width="32.15"/>
    <col collapsed="false" customWidth="true" hidden="false" outlineLevel="0" max="6" min="6" style="0" width="10.14"/>
    <col collapsed="false" customWidth="true" hidden="false" outlineLevel="0" max="7" min="7" style="0" width="14.01"/>
    <col collapsed="false" customWidth="true" hidden="false" outlineLevel="0" max="8" min="8" style="0" width="4.86"/>
    <col collapsed="false" customWidth="true" hidden="false" outlineLevel="0" max="9" min="9" style="83" width="7.15"/>
    <col collapsed="false" customWidth="true" hidden="false" outlineLevel="0" max="10" min="10" style="84" width="32.29"/>
    <col collapsed="false" customWidth="true" hidden="false" outlineLevel="0" max="11" min="11" style="0" width="18.71"/>
    <col collapsed="false" customWidth="true" hidden="false" outlineLevel="0" max="12" min="12" style="0" width="9.85"/>
    <col collapsed="false" customWidth="true" hidden="false" outlineLevel="0" max="13" min="13" style="0" width="15.86"/>
    <col collapsed="false" customWidth="true" hidden="false" outlineLevel="0" max="15" min="14" style="0" width="9.29"/>
    <col collapsed="false" customWidth="true" hidden="false" outlineLevel="0" max="16" min="16" style="0" width="9.14"/>
    <col collapsed="false" customWidth="true" hidden="false" outlineLevel="0" max="17" min="17" style="0" width="12.14"/>
    <col collapsed="false" customWidth="true" hidden="false" outlineLevel="0" max="1025" min="18" style="0" width="9.14"/>
  </cols>
  <sheetData>
    <row r="1" customFormat="false" ht="15" hidden="false" customHeight="false" outlineLevel="0" collapsed="false">
      <c r="C1" s="7"/>
      <c r="D1" s="7" t="s">
        <v>2</v>
      </c>
      <c r="E1" s="7" t="s">
        <v>35</v>
      </c>
      <c r="F1" s="7"/>
      <c r="G1" s="7"/>
    </row>
    <row r="2" customFormat="false" ht="15" hidden="false" customHeight="false" outlineLevel="0" collapsed="false">
      <c r="C2" s="9"/>
      <c r="D2" s="7" t="s">
        <v>4</v>
      </c>
      <c r="E2" s="7" t="s">
        <v>212</v>
      </c>
      <c r="F2" s="9"/>
      <c r="G2" s="9"/>
    </row>
    <row r="3" customFormat="false" ht="15" hidden="false" customHeight="false" outlineLevel="0" collapsed="false">
      <c r="C3" s="11"/>
      <c r="D3" s="12" t="s">
        <v>6</v>
      </c>
      <c r="E3" s="13" t="e">
        <f aca="false">'Jefes Trastienda SF'!E5</f>
        <v>#REF!</v>
      </c>
      <c r="F3" s="6"/>
      <c r="G3" s="6"/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</row>
    <row r="5" customFormat="false" ht="21" hidden="false" customHeight="false" outlineLevel="0" collapsed="false">
      <c r="A5" s="15" t="s">
        <v>7</v>
      </c>
      <c r="B5" s="16" t="n">
        <v>2015</v>
      </c>
      <c r="C5" s="16" t="s">
        <v>8</v>
      </c>
      <c r="D5" s="16" t="s">
        <v>9</v>
      </c>
      <c r="E5" s="17" t="s">
        <v>10</v>
      </c>
      <c r="F5" s="16" t="s">
        <v>11</v>
      </c>
      <c r="G5" s="18" t="s">
        <v>12</v>
      </c>
      <c r="I5" s="0"/>
      <c r="J5" s="83"/>
      <c r="K5" s="84"/>
      <c r="M5" s="43"/>
      <c r="N5" s="85" t="s">
        <v>7</v>
      </c>
      <c r="O5" s="86" t="n">
        <v>0.25</v>
      </c>
      <c r="P5" s="43"/>
    </row>
    <row r="6" customFormat="false" ht="15.75" hidden="false" customHeight="false" outlineLevel="0" collapsed="false">
      <c r="A6" s="19" t="n">
        <v>0.65</v>
      </c>
      <c r="B6" s="20" t="e">
        <f aca="false">+#REF!</f>
        <v>#REF!</v>
      </c>
      <c r="C6" s="20" t="e">
        <f aca="false">+#REF!</f>
        <v>#REF!</v>
      </c>
      <c r="D6" s="20" t="e">
        <f aca="false">+#REF!</f>
        <v>#REF!</v>
      </c>
      <c r="E6" s="21" t="s">
        <v>213</v>
      </c>
      <c r="F6" s="22" t="e">
        <f aca="false">+D6/C6</f>
        <v>#REF!</v>
      </c>
      <c r="G6" s="23" t="e">
        <f aca="false">IF(F6&gt;=100%,A6,IF(F6&lt;90%,0,IF(F6&lt;100%,F6*A6)))</f>
        <v>#REF!</v>
      </c>
      <c r="I6" s="0"/>
      <c r="J6" s="88" t="s">
        <v>38</v>
      </c>
      <c r="K6" s="89" t="s">
        <v>2</v>
      </c>
      <c r="L6" s="206" t="s">
        <v>110</v>
      </c>
      <c r="M6" s="223" t="s">
        <v>40</v>
      </c>
      <c r="N6" s="85" t="s">
        <v>41</v>
      </c>
      <c r="O6" s="88"/>
      <c r="P6" s="43"/>
    </row>
    <row r="7" customFormat="false" ht="30" hidden="false" customHeight="false" outlineLevel="0" collapsed="false">
      <c r="A7" s="19" t="n">
        <v>0</v>
      </c>
      <c r="B7" s="24"/>
      <c r="C7" s="64" t="n">
        <f aca="false">+'Jefes Trastienda SF'!C12</f>
        <v>18</v>
      </c>
      <c r="D7" s="64" t="n">
        <v>0</v>
      </c>
      <c r="E7" s="32" t="s">
        <v>42</v>
      </c>
      <c r="F7" s="27" t="e">
        <f aca="false">+C7/D7</f>
        <v>#DIV/0!</v>
      </c>
      <c r="G7" s="23" t="n">
        <f aca="false">IF(D7&gt;24,0%,IF(D7&gt;18,7.5%,IF(D7&lt;=C7,A7)))</f>
        <v>0</v>
      </c>
      <c r="I7" s="0" t="n">
        <v>4512</v>
      </c>
      <c r="J7" s="83" t="s">
        <v>214</v>
      </c>
      <c r="K7" s="84" t="str">
        <f aca="false">VLOOKUP(I7,[1]DATOS!$B$3:$R$1093,3,0)</f>
        <v>Auxiliar de Logística</v>
      </c>
      <c r="L7" s="27" t="e">
        <f aca="false">+$G$12+O7+R7</f>
        <v>#REF!</v>
      </c>
      <c r="M7" s="43" t="e">
        <f aca="false">IF(L7&lt;85%,0,IF(L7&lt;90.49%,$C$25,IF(L7&lt;95.49%,$C$24,$C$23)))</f>
        <v>#REF!</v>
      </c>
      <c r="N7" s="84"/>
      <c r="O7" s="84" t="n">
        <f aca="false">+N7*$O$5</f>
        <v>0</v>
      </c>
      <c r="P7" s="84"/>
      <c r="R7" s="218"/>
    </row>
    <row r="8" customFormat="false" ht="3" hidden="false" customHeight="true" outlineLevel="0" collapsed="false">
      <c r="A8" s="19"/>
      <c r="B8" s="24"/>
      <c r="C8" s="64"/>
      <c r="D8" s="64"/>
      <c r="E8" s="26"/>
      <c r="F8" s="27"/>
      <c r="G8" s="23"/>
      <c r="I8" s="0"/>
      <c r="J8" s="83"/>
      <c r="K8" s="84"/>
      <c r="L8" s="126"/>
      <c r="M8" s="43"/>
      <c r="N8" s="84"/>
      <c r="O8" s="84"/>
      <c r="P8" s="84"/>
      <c r="Q8" s="100" t="s">
        <v>215</v>
      </c>
    </row>
    <row r="9" customFormat="false" ht="15" hidden="false" customHeight="false" outlineLevel="0" collapsed="false">
      <c r="A9" s="19" t="n">
        <v>0</v>
      </c>
      <c r="B9" s="24"/>
      <c r="C9" s="92" t="n">
        <v>0.95</v>
      </c>
      <c r="D9" s="232"/>
      <c r="E9" s="26" t="s">
        <v>15</v>
      </c>
      <c r="F9" s="27" t="n">
        <f aca="false">D9/C9</f>
        <v>0</v>
      </c>
      <c r="G9" s="23" t="n">
        <f aca="false">IF(F9&gt;=100%,A9,IF(F9&lt;80%,0,IF(F9&lt;100%,F9*A9)))</f>
        <v>0</v>
      </c>
      <c r="I9" s="0"/>
      <c r="J9" s="83"/>
      <c r="K9" s="84"/>
      <c r="L9" s="126"/>
      <c r="M9" s="39" t="e">
        <f aca="false">SUM(M7:M8)</f>
        <v>#REF!</v>
      </c>
      <c r="N9" s="84"/>
      <c r="P9" s="84"/>
    </row>
    <row r="10" customFormat="false" ht="15" hidden="false" customHeight="false" outlineLevel="0" collapsed="false">
      <c r="A10" s="19" t="n">
        <v>0.1</v>
      </c>
      <c r="B10" s="24"/>
      <c r="C10" s="209" t="e">
        <f aca="false">+'Jefe Tras Tienda PED'!C31</f>
        <v>#REF!</v>
      </c>
      <c r="D10" s="209" t="e">
        <f aca="false">+#REF!</f>
        <v>#REF!</v>
      </c>
      <c r="E10" s="71" t="s">
        <v>30</v>
      </c>
      <c r="F10" s="97" t="e">
        <f aca="false">+C10/D10</f>
        <v>#REF!</v>
      </c>
      <c r="G10" s="36" t="e">
        <f aca="false">IF(D10&lt;=C10,A10,IF(F10&gt;=90%,F10*A10,0))</f>
        <v>#REF!</v>
      </c>
      <c r="K10" s="126"/>
      <c r="P10" s="84"/>
    </row>
    <row r="11" customFormat="false" ht="15.75" hidden="false" customHeight="false" outlineLevel="0" collapsed="false">
      <c r="A11" s="33"/>
      <c r="B11" s="24"/>
      <c r="C11" s="24"/>
      <c r="D11" s="25"/>
      <c r="E11" s="71"/>
      <c r="F11" s="27"/>
      <c r="G11" s="23"/>
      <c r="I11" s="0"/>
      <c r="J11" s="205" t="s">
        <v>68</v>
      </c>
      <c r="K11" s="84"/>
      <c r="M11" s="43"/>
      <c r="N11" s="84"/>
      <c r="P11" s="84"/>
    </row>
    <row r="12" customFormat="false" ht="15" hidden="false" customHeight="false" outlineLevel="0" collapsed="false">
      <c r="A12" s="37"/>
      <c r="B12" s="38"/>
      <c r="C12" s="39"/>
      <c r="D12" s="39"/>
      <c r="E12" s="40" t="s">
        <v>19</v>
      </c>
      <c r="F12" s="24"/>
      <c r="G12" s="41" t="e">
        <f aca="false">SUM(G6:G11)</f>
        <v>#REF!</v>
      </c>
      <c r="I12" s="214" t="n">
        <v>584</v>
      </c>
      <c r="J12" s="215" t="s">
        <v>216</v>
      </c>
      <c r="K12" s="84" t="str">
        <f aca="false">VLOOKUP(I12,[1]DATOS!$B$3:$R$1093,3,0)</f>
        <v>Etiquetador</v>
      </c>
      <c r="L12" s="27" t="e">
        <f aca="false">+$G$12+O12+R12</f>
        <v>#REF!</v>
      </c>
      <c r="M12" s="125" t="e">
        <f aca="false">IF(L12&lt;85%,0,IF(L12&lt;90.49%,$C$25,IF(L12&lt;95.49%,$C$24,$C$23)))/30*0</f>
        <v>#REF!</v>
      </c>
      <c r="N12" s="84"/>
      <c r="O12" s="84" t="n">
        <f aca="false">+N12*$O$5</f>
        <v>0</v>
      </c>
      <c r="P12" s="84"/>
    </row>
    <row r="13" customFormat="false" ht="15" hidden="false" customHeight="false" outlineLevel="0" collapsed="false">
      <c r="A13" s="42"/>
      <c r="B13" s="24"/>
      <c r="C13" s="39"/>
      <c r="D13" s="43"/>
      <c r="E13" s="26"/>
      <c r="F13" s="24"/>
      <c r="G13" s="44"/>
      <c r="I13" s="214" t="n">
        <v>2282</v>
      </c>
      <c r="J13" s="215" t="s">
        <v>217</v>
      </c>
      <c r="K13" s="84" t="str">
        <f aca="false">VLOOKUP(I13,[1]DATOS!$B$3:$R$1093,3,0)</f>
        <v>Etiquetador</v>
      </c>
      <c r="L13" s="27" t="e">
        <f aca="false">+$G$12+O13+R13</f>
        <v>#REF!</v>
      </c>
      <c r="M13" s="43" t="e">
        <f aca="false">IF(L13&lt;85%,0,IF(L13&lt;90.49%,$C$25,IF(L13&lt;95.49%,$C$24,$C$23)))</f>
        <v>#REF!</v>
      </c>
      <c r="N13" s="84"/>
      <c r="O13" s="84" t="n">
        <f aca="false">+N13*$O$5</f>
        <v>0</v>
      </c>
      <c r="P13" s="84"/>
      <c r="Q13" s="88" t="s">
        <v>218</v>
      </c>
    </row>
    <row r="14" customFormat="false" ht="15" hidden="false" customHeight="false" outlineLevel="0" collapsed="false">
      <c r="A14" s="37"/>
      <c r="B14" s="38"/>
      <c r="C14" s="45"/>
      <c r="D14" s="46"/>
      <c r="E14" s="47"/>
      <c r="F14" s="24"/>
      <c r="G14" s="44"/>
      <c r="I14" s="214" t="n">
        <v>3789</v>
      </c>
      <c r="J14" s="215" t="s">
        <v>219</v>
      </c>
      <c r="K14" s="84" t="str">
        <f aca="false">VLOOKUP(I14,[1]DATOS!$B$3:$R$1093,3,0)</f>
        <v>Etiquetador</v>
      </c>
      <c r="L14" s="27" t="e">
        <f aca="false">+$G$12+O14+R14</f>
        <v>#REF!</v>
      </c>
      <c r="M14" s="43" t="e">
        <f aca="false">IF(L14&lt;85%,0,IF(L14&lt;90.49%,$C$25,IF(L14&lt;95.49%,$C$24,$C$23)))</f>
        <v>#REF!</v>
      </c>
      <c r="N14" s="84"/>
      <c r="O14" s="84" t="n">
        <f aca="false">+N14*$O$5</f>
        <v>0</v>
      </c>
      <c r="P14" s="84"/>
      <c r="Q14" s="100"/>
    </row>
    <row r="15" customFormat="false" ht="15" hidden="false" customHeight="false" outlineLevel="0" collapsed="false">
      <c r="A15" s="48"/>
      <c r="B15" s="49"/>
      <c r="C15" s="45"/>
      <c r="D15" s="46"/>
      <c r="E15" s="47"/>
      <c r="F15" s="24"/>
      <c r="G15" s="44"/>
      <c r="I15" s="0"/>
      <c r="J15" s="83"/>
      <c r="K15" s="84"/>
      <c r="M15" s="39" t="e">
        <f aca="false">SUM(M12:M14)</f>
        <v>#REF!</v>
      </c>
      <c r="N15" s="84"/>
      <c r="P15" s="43"/>
    </row>
    <row r="16" customFormat="false" ht="15" hidden="false" customHeight="false" outlineLevel="0" collapsed="false">
      <c r="A16" s="50"/>
      <c r="B16" s="51" t="e">
        <f aca="false">#REF!</f>
        <v>#REF!</v>
      </c>
      <c r="C16" s="52"/>
      <c r="D16" s="53"/>
      <c r="E16" s="54"/>
      <c r="F16" s="55"/>
      <c r="G16" s="56"/>
      <c r="K16" s="126"/>
      <c r="L16" s="126"/>
    </row>
    <row r="17" customFormat="false" ht="15.75" hidden="false" customHeight="false" outlineLevel="0" collapsed="false">
      <c r="A17" s="57" t="n">
        <f aca="false">SUM(A6:A16)</f>
        <v>0.75</v>
      </c>
      <c r="B17" s="58"/>
      <c r="C17" s="59"/>
      <c r="D17" s="60"/>
      <c r="E17" s="61" t="s">
        <v>26</v>
      </c>
      <c r="F17" s="60"/>
      <c r="G17" s="77" t="n">
        <f aca="false">IF(F4&lt;90%,0,IF(F10&lt;100%,0,IF(G12&gt;=95.5%,E14,IF(G12&gt;=90.5%,E15,IF(G12&gt;=85%,E16,0)))))</f>
        <v>0</v>
      </c>
      <c r="K17" s="126"/>
      <c r="L17" s="249" t="s">
        <v>19</v>
      </c>
      <c r="M17" s="250" t="e">
        <f aca="false">+M15+M9</f>
        <v>#REF!</v>
      </c>
    </row>
    <row r="18" customFormat="false" ht="15" hidden="false" customHeight="false" outlineLevel="0" collapsed="false">
      <c r="K18" s="126"/>
      <c r="L18" s="126"/>
    </row>
    <row r="19" customFormat="false" ht="15.75" hidden="false" customHeight="false" outlineLevel="0" collapsed="false">
      <c r="K19" s="126"/>
      <c r="L19" s="126"/>
    </row>
    <row r="20" customFormat="false" ht="15" hidden="false" customHeight="false" outlineLevel="0" collapsed="false">
      <c r="A20" s="102" t="s">
        <v>84</v>
      </c>
      <c r="B20" s="103"/>
      <c r="C20" s="104" t="n">
        <v>1200</v>
      </c>
      <c r="K20" s="126"/>
      <c r="L20" s="126"/>
    </row>
    <row r="21" customFormat="false" ht="15" hidden="false" customHeight="false" outlineLevel="0" collapsed="false">
      <c r="A21" s="105"/>
      <c r="B21" s="106"/>
      <c r="C21" s="107" t="n">
        <v>1080</v>
      </c>
      <c r="K21" s="126"/>
    </row>
    <row r="22" customFormat="false" ht="15.75" hidden="false" customHeight="false" outlineLevel="0" collapsed="false">
      <c r="A22" s="108"/>
      <c r="B22" s="109"/>
      <c r="C22" s="110" t="n">
        <v>1000</v>
      </c>
      <c r="K22" s="126"/>
    </row>
    <row r="23" customFormat="false" ht="15" hidden="false" customHeight="false" outlineLevel="0" collapsed="false">
      <c r="A23" s="102" t="s">
        <v>58</v>
      </c>
      <c r="B23" s="103"/>
      <c r="C23" s="104" t="n">
        <v>1000</v>
      </c>
      <c r="K23" s="126"/>
      <c r="L23" s="126"/>
    </row>
    <row r="24" customFormat="false" ht="15" hidden="false" customHeight="false" outlineLevel="0" collapsed="false">
      <c r="A24" s="105" t="s">
        <v>63</v>
      </c>
      <c r="B24" s="106"/>
      <c r="C24" s="107" t="n">
        <v>750</v>
      </c>
      <c r="E24" s="130"/>
      <c r="K24" s="126"/>
      <c r="L24" s="126"/>
    </row>
    <row r="25" customFormat="false" ht="15.75" hidden="false" customHeight="false" outlineLevel="0" collapsed="false">
      <c r="A25" s="108"/>
      <c r="B25" s="109"/>
      <c r="C25" s="110" t="n">
        <v>500</v>
      </c>
      <c r="E25" s="130"/>
    </row>
    <row r="26" customFormat="false" ht="15" hidden="false" customHeight="false" outlineLevel="0" collapsed="false">
      <c r="A26" s="105" t="s">
        <v>154</v>
      </c>
      <c r="B26" s="103"/>
      <c r="C26" s="104" t="n">
        <v>3000</v>
      </c>
      <c r="E26" s="130"/>
    </row>
    <row r="27" customFormat="false" ht="15" hidden="false" customHeight="false" outlineLevel="0" collapsed="false">
      <c r="A27" s="105"/>
      <c r="B27" s="106"/>
      <c r="C27" s="107" t="n">
        <v>2700</v>
      </c>
      <c r="E27" s="130"/>
    </row>
    <row r="28" customFormat="false" ht="15.75" hidden="false" customHeight="false" outlineLevel="0" collapsed="false">
      <c r="A28" s="111"/>
      <c r="B28" s="112"/>
      <c r="C28" s="110" t="n">
        <v>2550</v>
      </c>
      <c r="E28" s="130"/>
    </row>
    <row r="29" customFormat="false" ht="15" hidden="false" customHeight="false" outlineLevel="0" collapsed="false">
      <c r="A29" s="105" t="s">
        <v>158</v>
      </c>
      <c r="B29" s="103"/>
      <c r="C29" s="104" t="n">
        <v>3250</v>
      </c>
      <c r="E29" s="130"/>
    </row>
    <row r="30" customFormat="false" ht="15" hidden="false" customHeight="false" outlineLevel="0" collapsed="false">
      <c r="A30" s="105"/>
      <c r="B30" s="106"/>
      <c r="C30" s="107" t="n">
        <v>2900</v>
      </c>
      <c r="E30" s="130"/>
    </row>
    <row r="31" customFormat="false" ht="15.75" hidden="false" customHeight="false" outlineLevel="0" collapsed="false">
      <c r="A31" s="111"/>
      <c r="B31" s="112"/>
      <c r="C31" s="110" t="n">
        <v>2700</v>
      </c>
      <c r="E31" s="130"/>
    </row>
    <row r="32" customFormat="false" ht="15" hidden="false" customHeight="false" outlineLevel="0" collapsed="false">
      <c r="A32" s="105" t="s">
        <v>162</v>
      </c>
      <c r="B32" s="103"/>
      <c r="C32" s="104" t="n">
        <v>3000</v>
      </c>
      <c r="E32" s="130"/>
    </row>
    <row r="33" customFormat="false" ht="15" hidden="false" customHeight="false" outlineLevel="0" collapsed="false">
      <c r="A33" s="105" t="s">
        <v>164</v>
      </c>
      <c r="B33" s="106"/>
      <c r="C33" s="107" t="n">
        <v>2700</v>
      </c>
    </row>
    <row r="34" customFormat="false" ht="15.75" hidden="false" customHeight="false" outlineLevel="0" collapsed="false">
      <c r="A34" s="111"/>
      <c r="B34" s="112"/>
      <c r="C34" s="110" t="n">
        <v>2550</v>
      </c>
    </row>
    <row r="38" customFormat="false" ht="15" hidden="false" customHeight="false" outlineLevel="0" collapsed="false">
      <c r="A38" s="1"/>
      <c r="B38" s="2"/>
      <c r="C38" s="2"/>
      <c r="D38" s="3" t="s">
        <v>0</v>
      </c>
      <c r="E38" s="3" t="s">
        <v>220</v>
      </c>
      <c r="F38" s="3"/>
      <c r="G38" s="4" t="n">
        <v>4232</v>
      </c>
    </row>
    <row r="39" customFormat="false" ht="15" hidden="false" customHeight="false" outlineLevel="0" collapsed="false">
      <c r="A39" s="5"/>
      <c r="B39" s="6"/>
      <c r="C39" s="7"/>
      <c r="D39" s="7" t="s">
        <v>2</v>
      </c>
      <c r="E39" s="7" t="s">
        <v>221</v>
      </c>
      <c r="F39" s="7"/>
      <c r="G39" s="8"/>
    </row>
    <row r="40" customFormat="false" ht="15" hidden="false" customHeight="false" outlineLevel="0" collapsed="false">
      <c r="A40" s="5"/>
      <c r="B40" s="6"/>
      <c r="C40" s="9"/>
      <c r="D40" s="7" t="s">
        <v>4</v>
      </c>
      <c r="E40" s="7" t="str">
        <f aca="false">+E2</f>
        <v>Superstore Metromall</v>
      </c>
      <c r="F40" s="9"/>
      <c r="G40" s="10"/>
    </row>
    <row r="41" customFormat="false" ht="15" hidden="false" customHeight="false" outlineLevel="0" collapsed="false">
      <c r="A41" s="5"/>
      <c r="B41" s="6"/>
      <c r="C41" s="11"/>
      <c r="D41" s="12" t="s">
        <v>6</v>
      </c>
      <c r="E41" s="13" t="e">
        <f aca="false">+E3</f>
        <v>#REF!</v>
      </c>
      <c r="F41" s="6"/>
      <c r="G41" s="14"/>
    </row>
    <row r="42" customFormat="false" ht="15" hidden="false" customHeight="false" outlineLevel="0" collapsed="false">
      <c r="A42" s="5"/>
      <c r="B42" s="6"/>
      <c r="C42" s="6"/>
      <c r="D42" s="6"/>
      <c r="E42" s="6"/>
      <c r="F42" s="6"/>
      <c r="G42" s="14"/>
    </row>
    <row r="43" customFormat="false" ht="21" hidden="false" customHeight="false" outlineLevel="0" collapsed="false">
      <c r="A43" s="15" t="s">
        <v>7</v>
      </c>
      <c r="B43" s="16" t="n">
        <v>2015</v>
      </c>
      <c r="C43" s="16" t="s">
        <v>8</v>
      </c>
      <c r="D43" s="16" t="s">
        <v>9</v>
      </c>
      <c r="E43" s="17" t="s">
        <v>10</v>
      </c>
      <c r="F43" s="16" t="s">
        <v>11</v>
      </c>
      <c r="G43" s="18" t="s">
        <v>12</v>
      </c>
    </row>
    <row r="44" customFormat="false" ht="15" hidden="false" customHeight="false" outlineLevel="0" collapsed="false">
      <c r="A44" s="19" t="n">
        <v>0.55</v>
      </c>
      <c r="B44" s="20" t="e">
        <f aca="false">+B6</f>
        <v>#REF!</v>
      </c>
      <c r="C44" s="20" t="e">
        <f aca="false">+C6</f>
        <v>#REF!</v>
      </c>
      <c r="D44" s="20" t="e">
        <f aca="false">+D6</f>
        <v>#REF!</v>
      </c>
      <c r="E44" s="21" t="s">
        <v>188</v>
      </c>
      <c r="F44" s="22" t="e">
        <f aca="false">+D44/C44</f>
        <v>#REF!</v>
      </c>
      <c r="G44" s="23" t="e">
        <f aca="false">IF(F44&gt;=100%,A44,IF(F44&lt;90%,0,IF(F44&lt;100%,F44*A44)))</f>
        <v>#REF!</v>
      </c>
    </row>
    <row r="45" customFormat="false" ht="15" hidden="false" customHeight="false" outlineLevel="0" collapsed="false">
      <c r="A45" s="19" t="n">
        <v>0.15</v>
      </c>
      <c r="B45" s="24"/>
      <c r="C45" s="25" t="n">
        <v>0.055</v>
      </c>
      <c r="D45" s="25"/>
      <c r="E45" s="26" t="s">
        <v>14</v>
      </c>
      <c r="F45" s="27" t="e">
        <f aca="false">+C45/D45</f>
        <v>#DIV/0!</v>
      </c>
      <c r="G45" s="23" t="n">
        <f aca="false">IF(D45&gt;=10%,0%,IF(D45&gt;C45,7.5%,IF(D45&lt;=C45,A45)))</f>
        <v>0.15</v>
      </c>
    </row>
    <row r="46" customFormat="false" ht="15" hidden="false" customHeight="false" outlineLevel="0" collapsed="false">
      <c r="A46" s="19" t="n">
        <v>0.15</v>
      </c>
      <c r="B46" s="24"/>
      <c r="C46" s="24" t="n">
        <v>0.95</v>
      </c>
      <c r="D46" s="25" t="n">
        <f aca="false">D9</f>
        <v>0</v>
      </c>
      <c r="E46" s="26" t="s">
        <v>15</v>
      </c>
      <c r="F46" s="27" t="n">
        <f aca="false">D46/C46</f>
        <v>0</v>
      </c>
      <c r="G46" s="23" t="n">
        <f aca="false">IF(F46&gt;=100%,A46,IF(F46&lt;80%,0,IF(F46&lt;100%,F46*A46)))</f>
        <v>0</v>
      </c>
    </row>
    <row r="47" customFormat="false" ht="15" hidden="false" customHeight="false" outlineLevel="0" collapsed="false">
      <c r="A47" s="19" t="n">
        <v>0.15</v>
      </c>
      <c r="B47" s="6"/>
      <c r="C47" s="251" t="n">
        <v>0.005</v>
      </c>
      <c r="D47" s="27" t="e">
        <f aca="false">D10</f>
        <v>#REF!</v>
      </c>
      <c r="E47" s="31" t="s">
        <v>222</v>
      </c>
      <c r="F47" s="27" t="e">
        <f aca="false">+C47/D47</f>
        <v>#REF!</v>
      </c>
      <c r="G47" s="36" t="e">
        <f aca="false">IF(D47&lt;=C47,A47,IF(F47&gt;=90%,F47*A47,0))</f>
        <v>#REF!</v>
      </c>
    </row>
    <row r="48" customFormat="false" ht="30" hidden="false" customHeight="false" outlineLevel="0" collapsed="false">
      <c r="A48" s="19" t="n">
        <v>0</v>
      </c>
      <c r="B48" s="24"/>
      <c r="C48" s="64" t="n">
        <v>18</v>
      </c>
      <c r="D48" s="64" t="n">
        <v>0</v>
      </c>
      <c r="E48" s="32" t="s">
        <v>17</v>
      </c>
      <c r="F48" s="27" t="n">
        <v>0</v>
      </c>
      <c r="G48" s="23" t="n">
        <f aca="false">IF(D48&gt;24,0%,IF(D48&gt;18,7.5%,IF(D48&lt;=C48,A48)))</f>
        <v>0</v>
      </c>
    </row>
    <row r="49" customFormat="false" ht="15" hidden="false" customHeight="false" outlineLevel="0" collapsed="false">
      <c r="A49" s="33"/>
      <c r="B49" s="24"/>
      <c r="C49" s="24"/>
      <c r="D49" s="25"/>
      <c r="E49" s="71" t="s">
        <v>223</v>
      </c>
      <c r="F49" s="27" t="n">
        <v>0.924909871159795</v>
      </c>
      <c r="G49" s="23"/>
    </row>
    <row r="50" customFormat="false" ht="15" hidden="false" customHeight="false" outlineLevel="0" collapsed="false">
      <c r="A50" s="33"/>
      <c r="B50" s="24"/>
      <c r="C50" s="24"/>
      <c r="D50" s="25"/>
      <c r="E50" s="71"/>
      <c r="F50" s="27"/>
      <c r="G50" s="23"/>
    </row>
    <row r="51" customFormat="false" ht="15" hidden="false" customHeight="false" outlineLevel="0" collapsed="false">
      <c r="A51" s="37"/>
      <c r="B51" s="38"/>
      <c r="C51" s="39"/>
      <c r="D51" s="39"/>
      <c r="E51" s="40" t="s">
        <v>19</v>
      </c>
      <c r="F51" s="24"/>
      <c r="G51" s="41" t="e">
        <f aca="false">SUM(G44:G49)</f>
        <v>#REF!</v>
      </c>
    </row>
    <row r="52" customFormat="false" ht="15" hidden="false" customHeight="false" outlineLevel="0" collapsed="false">
      <c r="A52" s="42"/>
      <c r="B52" s="24"/>
      <c r="C52" s="39"/>
      <c r="D52" s="43"/>
      <c r="E52" s="26"/>
      <c r="F52" s="24"/>
      <c r="G52" s="44"/>
    </row>
    <row r="53" customFormat="false" ht="15" hidden="false" customHeight="false" outlineLevel="0" collapsed="false">
      <c r="A53" s="37"/>
      <c r="B53" s="38"/>
      <c r="C53" s="45" t="s">
        <v>20</v>
      </c>
      <c r="D53" s="46" t="s">
        <v>21</v>
      </c>
      <c r="E53" s="47" t="n">
        <v>4000</v>
      </c>
      <c r="F53" s="24"/>
      <c r="G53" s="44"/>
    </row>
    <row r="54" customFormat="false" ht="15" hidden="false" customHeight="false" outlineLevel="0" collapsed="false">
      <c r="A54" s="48"/>
      <c r="B54" s="49"/>
      <c r="C54" s="45" t="s">
        <v>22</v>
      </c>
      <c r="D54" s="46" t="s">
        <v>23</v>
      </c>
      <c r="E54" s="47" t="n">
        <v>3000</v>
      </c>
      <c r="F54" s="24"/>
      <c r="G54" s="44"/>
    </row>
    <row r="55" customFormat="false" ht="15" hidden="false" customHeight="false" outlineLevel="0" collapsed="false">
      <c r="A55" s="50"/>
      <c r="B55" s="51" t="e">
        <f aca="false">#REF!</f>
        <v>#REF!</v>
      </c>
      <c r="C55" s="52" t="s">
        <v>24</v>
      </c>
      <c r="D55" s="53" t="s">
        <v>25</v>
      </c>
      <c r="E55" s="54" t="n">
        <v>2000</v>
      </c>
      <c r="F55" s="55"/>
      <c r="G55" s="56"/>
    </row>
    <row r="56" customFormat="false" ht="15" hidden="false" customHeight="false" outlineLevel="0" collapsed="false">
      <c r="A56" s="57" t="n">
        <f aca="false">SUM(A44:A55)</f>
        <v>1</v>
      </c>
      <c r="B56" s="58"/>
      <c r="C56" s="59"/>
      <c r="D56" s="60"/>
      <c r="E56" s="61" t="s">
        <v>26</v>
      </c>
      <c r="F56" s="60"/>
      <c r="G56" s="252" t="e">
        <f aca="false">IF(F44&lt;90%,0,IF(F49&lt;100%,0,IF(G51&gt;=95.5%,E53,IF(G51&gt;=90.5%,E54,IF(G51&gt;=85%,E55,0)))))</f>
        <v>#REF!</v>
      </c>
    </row>
  </sheetData>
  <conditionalFormatting sqref="F6:F8 F9:G9 G6:G9 F11:G16">
    <cfRule type="cellIs" priority="2" operator="between" aboveAverage="0" equalAverage="0" bottom="0" percent="0" rank="0" text="" dxfId="0">
      <formula>0</formula>
      <formula>-1</formula>
    </cfRule>
  </conditionalFormatting>
  <conditionalFormatting sqref="F50:G50">
    <cfRule type="cellIs" priority="3" operator="between" aboveAverage="0" equalAverage="0" bottom="0" percent="0" rank="0" text="" dxfId="1">
      <formula>0</formula>
      <formula>-1</formula>
    </cfRule>
  </conditionalFormatting>
  <conditionalFormatting sqref="F51:G55">
    <cfRule type="cellIs" priority="4" operator="between" aboveAverage="0" equalAverage="0" bottom="0" percent="0" rank="0" text="" dxfId="2">
      <formula>0</formula>
      <formula>-1</formula>
    </cfRule>
  </conditionalFormatting>
  <conditionalFormatting sqref="G47:G48">
    <cfRule type="cellIs" priority="5" operator="between" aboveAverage="0" equalAverage="0" bottom="0" percent="0" rank="0" text="" dxfId="3">
      <formula>0</formula>
      <formula>-1</formula>
    </cfRule>
  </conditionalFormatting>
  <conditionalFormatting sqref="G47:G48">
    <cfRule type="cellIs" priority="6" operator="between" aboveAverage="0" equalAverage="0" bottom="0" percent="0" rank="0" text="" dxfId="4">
      <formula>0</formula>
      <formula>-1</formula>
    </cfRule>
  </conditionalFormatting>
  <conditionalFormatting sqref="G46">
    <cfRule type="cellIs" priority="7" operator="between" aboveAverage="0" equalAverage="0" bottom="0" percent="0" rank="0" text="" dxfId="5">
      <formula>0</formula>
      <formula>-1</formula>
    </cfRule>
  </conditionalFormatting>
  <conditionalFormatting sqref="F44:G46">
    <cfRule type="cellIs" priority="8" operator="between" aboveAverage="0" equalAverage="0" bottom="0" percent="0" rank="0" text="" dxfId="6">
      <formula>0</formula>
      <formula>-1</formula>
    </cfRule>
  </conditionalFormatting>
  <conditionalFormatting sqref="G45">
    <cfRule type="cellIs" priority="9" operator="between" aboveAverage="0" equalAverage="0" bottom="0" percent="0" rank="0" text="" dxfId="7">
      <formula>0</formula>
      <formula>-1</formula>
    </cfRule>
  </conditionalFormatting>
  <conditionalFormatting sqref="G46">
    <cfRule type="cellIs" priority="10" operator="between" aboveAverage="0" equalAverage="0" bottom="0" percent="0" rank="0" text="" dxfId="8">
      <formula>0</formula>
      <formula>-1</formula>
    </cfRule>
  </conditionalFormatting>
  <conditionalFormatting sqref="G46">
    <cfRule type="cellIs" priority="11" operator="between" aboveAverage="0" equalAverage="0" bottom="0" percent="0" rank="0" text="" dxfId="9">
      <formula>0</formula>
      <formula>-1</formula>
    </cfRule>
  </conditionalFormatting>
  <conditionalFormatting sqref="G46">
    <cfRule type="cellIs" priority="12" operator="between" aboveAverage="0" equalAverage="0" bottom="0" percent="0" rank="0" text="" dxfId="10">
      <formula>0</formula>
      <formula>-1</formula>
    </cfRule>
  </conditionalFormatting>
  <conditionalFormatting sqref="G46">
    <cfRule type="cellIs" priority="13" operator="between" aboveAverage="0" equalAverage="0" bottom="0" percent="0" rank="0" text="" dxfId="11">
      <formula>0</formula>
      <formula>-1</formula>
    </cfRule>
  </conditionalFormatting>
  <conditionalFormatting sqref="F47">
    <cfRule type="cellIs" priority="14" operator="between" aboveAverage="0" equalAverage="0" bottom="0" percent="0" rank="0" text="" dxfId="12">
      <formula>0</formula>
      <formula>-1</formula>
    </cfRule>
  </conditionalFormatting>
  <conditionalFormatting sqref="F48">
    <cfRule type="cellIs" priority="15" operator="between" aboveAverage="0" equalAverage="0" bottom="0" percent="0" rank="0" text="" dxfId="13">
      <formula>0</formula>
      <formula>-1</formula>
    </cfRule>
  </conditionalFormatting>
  <conditionalFormatting sqref="F49:G49">
    <cfRule type="cellIs" priority="16" operator="between" aboveAverage="0" equalAverage="0" bottom="0" percent="0" rank="0" text="" dxfId="14">
      <formula>0</formula>
      <formula>-1</formula>
    </cfRule>
  </conditionalFormatting>
  <conditionalFormatting sqref="G17">
    <cfRule type="cellIs" priority="17" operator="between" aboveAverage="0" equalAverage="0" bottom="0" percent="0" rank="0" text="" dxfId="15">
      <formula>0</formula>
      <formula>-1</formula>
    </cfRule>
  </conditionalFormatting>
  <conditionalFormatting sqref="G56">
    <cfRule type="cellIs" priority="18" operator="between" aboveAverage="0" equalAverage="0" bottom="0" percent="0" rank="0" text="" dxfId="16">
      <formula>0</formula>
      <formula>-1</formula>
    </cfRule>
  </conditionalFormatting>
  <conditionalFormatting sqref="F10">
    <cfRule type="cellIs" priority="19" operator="between" aboveAverage="0" equalAverage="0" bottom="0" percent="0" rank="0" text="" dxfId="17">
      <formula>0</formula>
      <formula>-1</formula>
    </cfRule>
  </conditionalFormatting>
  <conditionalFormatting sqref="G10">
    <cfRule type="cellIs" priority="20" operator="between" aboveAverage="0" equalAverage="0" bottom="0" percent="0" rank="0" text="" dxfId="18">
      <formula>0</formula>
      <formula>-1</formula>
    </cfRule>
  </conditionalFormatting>
  <conditionalFormatting sqref="G10">
    <cfRule type="cellIs" priority="21" operator="between" aboveAverage="0" equalAverage="0" bottom="0" percent="0" rank="0" text="" dxfId="19">
      <formula>0</formula>
      <formula>-1</formula>
    </cfRule>
  </conditionalFormatting>
  <conditionalFormatting sqref="G10">
    <cfRule type="cellIs" priority="22" operator="between" aboveAverage="0" equalAverage="0" bottom="0" percent="0" rank="0" text="" dxfId="20">
      <formula>0</formula>
      <formula>-1</formula>
    </cfRule>
  </conditionalFormatting>
  <conditionalFormatting sqref="G10">
    <cfRule type="cellIs" priority="23" operator="between" aboveAverage="0" equalAverage="0" bottom="0" percent="0" rank="0" text="" dxfId="21">
      <formula>0</formula>
      <formula>-1</formula>
    </cfRule>
  </conditionalFormatting>
  <conditionalFormatting sqref="G10">
    <cfRule type="cellIs" priority="24" operator="between" aboveAverage="0" equalAverage="0" bottom="0" percent="0" rank="0" text="" dxfId="22">
      <formula>0</formula>
      <formula>-1</formula>
    </cfRule>
  </conditionalFormatting>
  <conditionalFormatting sqref="G10">
    <cfRule type="cellIs" priority="25" operator="between" aboveAverage="0" equalAverage="0" bottom="0" percent="0" rank="0" text="" dxfId="23">
      <formula>0</formula>
      <formula>-1</formula>
    </cfRule>
  </conditionalFormatting>
  <conditionalFormatting sqref="G10">
    <cfRule type="cellIs" priority="26" operator="between" aboveAverage="0" equalAverage="0" bottom="0" percent="0" rank="0" text="" dxfId="24">
      <formula>0</formula>
      <formula>-1</formula>
    </cfRule>
  </conditionalFormatting>
  <conditionalFormatting sqref="G10">
    <cfRule type="cellIs" priority="27" operator="between" aboveAverage="0" equalAverage="0" bottom="0" percent="0" rank="0" text="" dxfId="25">
      <formula>0</formula>
      <formula>-1</formula>
    </cfRule>
  </conditionalFormatting>
  <conditionalFormatting sqref="G47">
    <cfRule type="cellIs" priority="28" operator="between" aboveAverage="0" equalAverage="0" bottom="0" percent="0" rank="0" text="" dxfId="26">
      <formula>0</formula>
      <formula>-1</formula>
    </cfRule>
  </conditionalFormatting>
  <conditionalFormatting sqref="G47">
    <cfRule type="cellIs" priority="29" operator="between" aboveAverage="0" equalAverage="0" bottom="0" percent="0" rank="0" text="" dxfId="27">
      <formula>0</formula>
      <formula>-1</formula>
    </cfRule>
  </conditionalFormatting>
  <conditionalFormatting sqref="G47">
    <cfRule type="cellIs" priority="30" operator="between" aboveAverage="0" equalAverage="0" bottom="0" percent="0" rank="0" text="" dxfId="28">
      <formula>0</formula>
      <formula>-1</formula>
    </cfRule>
  </conditionalFormatting>
  <conditionalFormatting sqref="G47">
    <cfRule type="cellIs" priority="31" operator="between" aboveAverage="0" equalAverage="0" bottom="0" percent="0" rank="0" text="" dxfId="29">
      <formula>0</formula>
      <formula>-1</formula>
    </cfRule>
  </conditionalFormatting>
  <conditionalFormatting sqref="G56 F44:G55">
    <cfRule type="cellIs" priority="32" operator="between" aboveAverage="0" equalAverage="0" bottom="0" percent="0" rank="0" text="" dxfId="30">
      <formula>0</formula>
      <formula>-1</formula>
    </cfRule>
  </conditionalFormatting>
  <printOptions headings="false" gridLines="false" gridLinesSet="true" horizontalCentered="false" verticalCentered="false"/>
  <pageMargins left="0.25" right="0.159722222222222" top="0.440277777777778" bottom="0.37986111111111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008000"/>
    <pageSetUpPr fitToPage="false"/>
  </sheetPr>
  <dimension ref="A2:I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7.86"/>
    <col collapsed="false" customWidth="true" hidden="false" outlineLevel="0" max="2" min="2" style="0" width="12.71"/>
    <col collapsed="false" customWidth="true" hidden="false" outlineLevel="0" max="3" min="3" style="0" width="12.86"/>
    <col collapsed="false" customWidth="true" hidden="false" outlineLevel="0" max="4" min="4" style="0" width="16.57"/>
    <col collapsed="false" customWidth="true" hidden="false" outlineLevel="0" max="5" min="5" style="0" width="35"/>
    <col collapsed="false" customWidth="true" hidden="false" outlineLevel="0" max="6" min="6" style="0" width="10.71"/>
    <col collapsed="false" customWidth="true" hidden="false" outlineLevel="0" max="7" min="7" style="0" width="12.42"/>
    <col collapsed="false" customWidth="true" hidden="false" outlineLevel="0" max="1025" min="8" style="0" width="9.14"/>
  </cols>
  <sheetData>
    <row r="2" customFormat="false" ht="15" hidden="false" customHeight="false" outlineLevel="0" collapsed="false">
      <c r="A2" s="1"/>
      <c r="B2" s="2"/>
      <c r="C2" s="2"/>
      <c r="D2" s="3" t="s">
        <v>0</v>
      </c>
      <c r="E2" s="3" t="s">
        <v>224</v>
      </c>
      <c r="F2" s="3"/>
      <c r="G2" s="4" t="n">
        <v>806</v>
      </c>
    </row>
    <row r="3" customFormat="false" ht="15" hidden="false" customHeight="false" outlineLevel="0" collapsed="false">
      <c r="A3" s="5"/>
      <c r="B3" s="6"/>
      <c r="C3" s="7"/>
      <c r="D3" s="7" t="s">
        <v>2</v>
      </c>
      <c r="E3" s="7" t="s">
        <v>225</v>
      </c>
      <c r="F3" s="7"/>
      <c r="G3" s="8"/>
    </row>
    <row r="4" customFormat="false" ht="15" hidden="false" customHeight="false" outlineLevel="0" collapsed="false">
      <c r="A4" s="5"/>
      <c r="B4" s="6"/>
      <c r="C4" s="9"/>
      <c r="D4" s="7" t="s">
        <v>4</v>
      </c>
      <c r="E4" s="7" t="s">
        <v>226</v>
      </c>
      <c r="F4" s="9"/>
      <c r="G4" s="10"/>
    </row>
    <row r="5" customFormat="false" ht="15" hidden="false" customHeight="false" outlineLevel="0" collapsed="false">
      <c r="A5" s="5"/>
      <c r="B5" s="6"/>
      <c r="C5" s="11"/>
      <c r="D5" s="12" t="s">
        <v>6</v>
      </c>
      <c r="E5" s="13" t="e">
        <f aca="false">#REF!</f>
        <v>#REF!</v>
      </c>
      <c r="F5" s="6"/>
      <c r="G5" s="14"/>
    </row>
    <row r="6" customFormat="false" ht="15" hidden="false" customHeight="false" outlineLevel="0" collapsed="false">
      <c r="A6" s="5"/>
      <c r="B6" s="6"/>
      <c r="C6" s="6"/>
      <c r="D6" s="6"/>
      <c r="E6" s="6"/>
      <c r="F6" s="6"/>
      <c r="G6" s="14"/>
    </row>
    <row r="7" customFormat="false" ht="21" hidden="false" customHeight="false" outlineLevel="0" collapsed="false">
      <c r="A7" s="15" t="s">
        <v>7</v>
      </c>
      <c r="B7" s="16" t="n">
        <v>2015</v>
      </c>
      <c r="C7" s="16" t="s">
        <v>8</v>
      </c>
      <c r="D7" s="16" t="s">
        <v>9</v>
      </c>
      <c r="E7" s="17" t="s">
        <v>10</v>
      </c>
      <c r="F7" s="16" t="s">
        <v>11</v>
      </c>
      <c r="G7" s="18" t="s">
        <v>12</v>
      </c>
    </row>
    <row r="8" customFormat="false" ht="15" hidden="false" customHeight="false" outlineLevel="0" collapsed="false">
      <c r="A8" s="19" t="n">
        <v>0.75</v>
      </c>
      <c r="B8" s="20" t="e">
        <f aca="false">#REF!</f>
        <v>#REF!</v>
      </c>
      <c r="C8" s="20" t="e">
        <f aca="false">#REF!</f>
        <v>#REF!</v>
      </c>
      <c r="D8" s="20" t="e">
        <f aca="false">#REF!</f>
        <v>#REF!</v>
      </c>
      <c r="E8" s="21" t="s">
        <v>227</v>
      </c>
      <c r="F8" s="22" t="e">
        <f aca="false">+D8/C8</f>
        <v>#REF!</v>
      </c>
      <c r="G8" s="23" t="e">
        <f aca="false">IF(F8&gt;=100%,A8,IF(F8&lt;90%,0,IF(F8&lt;100%,F8*A8)))</f>
        <v>#REF!</v>
      </c>
    </row>
    <row r="9" customFormat="false" ht="15" hidden="false" customHeight="false" outlineLevel="0" collapsed="false">
      <c r="A9" s="19" t="n">
        <v>0.1</v>
      </c>
      <c r="B9" s="24"/>
      <c r="C9" s="25" t="n">
        <v>0.055</v>
      </c>
      <c r="D9" s="25"/>
      <c r="E9" s="26" t="s">
        <v>14</v>
      </c>
      <c r="F9" s="27" t="e">
        <f aca="false">C9/D9</f>
        <v>#DIV/0!</v>
      </c>
      <c r="G9" s="23" t="n">
        <f aca="false">IF(D9&gt;=10%,0%,IF(D9&gt;5%,5%,IF(D9&lt;=C9,A9)))</f>
        <v>0.1</v>
      </c>
    </row>
    <row r="10" customFormat="false" ht="15" hidden="false" customHeight="false" outlineLevel="0" collapsed="false">
      <c r="A10" s="19" t="n">
        <v>0</v>
      </c>
      <c r="B10" s="24"/>
      <c r="C10" s="24" t="n">
        <v>0.95</v>
      </c>
      <c r="D10" s="25"/>
      <c r="E10" s="26" t="s">
        <v>15</v>
      </c>
      <c r="F10" s="27" t="n">
        <f aca="false">D10/C10</f>
        <v>0</v>
      </c>
      <c r="G10" s="23" t="n">
        <f aca="false">IF(F10&gt;=100%,A10,IF(F10&lt;80%,0,IF(F10&lt;100%,F10*A10)))</f>
        <v>0</v>
      </c>
    </row>
    <row r="11" customFormat="false" ht="30" hidden="false" customHeight="false" outlineLevel="0" collapsed="false">
      <c r="A11" s="19" t="n">
        <v>0</v>
      </c>
      <c r="B11" s="6"/>
      <c r="C11" s="29" t="n">
        <v>18</v>
      </c>
      <c r="D11" s="6"/>
      <c r="E11" s="246" t="s">
        <v>29</v>
      </c>
      <c r="F11" s="27" t="n">
        <v>0</v>
      </c>
      <c r="G11" s="23" t="n">
        <f aca="false">IF(D11&gt;24,0%,IF(D11&gt;18,7.5%,IF(D11&lt;=C11,A11)))</f>
        <v>0</v>
      </c>
    </row>
    <row r="12" customFormat="false" ht="15" hidden="false" customHeight="false" outlineLevel="0" collapsed="false">
      <c r="A12" s="19" t="n">
        <v>0.15</v>
      </c>
      <c r="B12" s="24"/>
      <c r="C12" s="27" t="e">
        <f aca="false">+#REF!</f>
        <v>#REF!</v>
      </c>
      <c r="D12" s="27" t="e">
        <f aca="false">#REF!</f>
        <v>#REF!</v>
      </c>
      <c r="E12" s="71" t="s">
        <v>30</v>
      </c>
      <c r="F12" s="25" t="e">
        <f aca="false">+C12/D12</f>
        <v>#REF!</v>
      </c>
      <c r="G12" s="36" t="e">
        <f aca="false">IF(D12&lt;=C12,A12,IF(F12&gt;=90%,F12*A12,0))</f>
        <v>#REF!</v>
      </c>
    </row>
    <row r="13" customFormat="false" ht="15" hidden="false" customHeight="false" outlineLevel="0" collapsed="false">
      <c r="A13" s="33"/>
      <c r="B13" s="24"/>
      <c r="C13" s="24"/>
      <c r="D13" s="25"/>
      <c r="E13" s="71" t="s">
        <v>18</v>
      </c>
      <c r="F13" s="27" t="e">
        <f aca="false">+#REF!</f>
        <v>#REF!</v>
      </c>
      <c r="G13" s="23" t="n">
        <v>0</v>
      </c>
    </row>
    <row r="14" customFormat="false" ht="15" hidden="false" customHeight="false" outlineLevel="0" collapsed="false">
      <c r="A14" s="37"/>
      <c r="B14" s="38"/>
      <c r="C14" s="39"/>
      <c r="D14" s="39"/>
      <c r="E14" s="40" t="s">
        <v>19</v>
      </c>
      <c r="F14" s="24"/>
      <c r="G14" s="41" t="e">
        <f aca="false">SUM(G8:G13)</f>
        <v>#REF!</v>
      </c>
    </row>
    <row r="15" customFormat="false" ht="15" hidden="false" customHeight="false" outlineLevel="0" collapsed="false">
      <c r="A15" s="42"/>
      <c r="B15" s="24"/>
      <c r="C15" s="39"/>
      <c r="D15" s="43"/>
      <c r="E15" s="26"/>
      <c r="F15" s="24"/>
      <c r="G15" s="44"/>
    </row>
    <row r="16" customFormat="false" ht="15" hidden="false" customHeight="false" outlineLevel="0" collapsed="false">
      <c r="A16" s="37"/>
      <c r="B16" s="38"/>
      <c r="C16" s="45" t="s">
        <v>20</v>
      </c>
      <c r="D16" s="46" t="s">
        <v>21</v>
      </c>
      <c r="E16" s="47" t="n">
        <v>4000</v>
      </c>
      <c r="F16" s="24"/>
      <c r="G16" s="44"/>
    </row>
    <row r="17" customFormat="false" ht="15" hidden="false" customHeight="false" outlineLevel="0" collapsed="false">
      <c r="A17" s="48"/>
      <c r="B17" s="49"/>
      <c r="C17" s="45" t="s">
        <v>22</v>
      </c>
      <c r="D17" s="46" t="s">
        <v>23</v>
      </c>
      <c r="E17" s="47" t="n">
        <v>3500</v>
      </c>
      <c r="F17" s="24"/>
      <c r="G17" s="44"/>
    </row>
    <row r="18" customFormat="false" ht="15" hidden="false" customHeight="false" outlineLevel="0" collapsed="false">
      <c r="A18" s="50"/>
      <c r="B18" s="51" t="e">
        <f aca="false">#REF!</f>
        <v>#REF!</v>
      </c>
      <c r="C18" s="52" t="s">
        <v>24</v>
      </c>
      <c r="D18" s="53" t="s">
        <v>25</v>
      </c>
      <c r="E18" s="54" t="n">
        <v>3000</v>
      </c>
      <c r="F18" s="55"/>
      <c r="G18" s="56"/>
    </row>
    <row r="19" customFormat="false" ht="15" hidden="false" customHeight="false" outlineLevel="0" collapsed="false">
      <c r="A19" s="57" t="n">
        <f aca="false">SUM(A8:A18)</f>
        <v>1</v>
      </c>
      <c r="B19" s="58"/>
      <c r="C19" s="59"/>
      <c r="D19" s="60"/>
      <c r="E19" s="61" t="s">
        <v>26</v>
      </c>
      <c r="F19" s="60"/>
      <c r="G19" s="62" t="e">
        <f aca="false">IF(AND(F8&gt;=90%,F13&gt;=100%),IF(G14&gt;=95.5%,E16,IF(G14&gt;=90.5%,E17,IF(G14&gt;=85%,E18,IF(G14&lt;85%,0)))),IF(F8&lt;100%,0,IF(G14&gt;=95.5%,E16,IF(G14&gt;=90.5%,E17,IF(G14&gt;=85%,E18,0)))))</f>
        <v>#REF!</v>
      </c>
      <c r="I19" s="45" t="n">
        <f aca="false">IF(H8&lt;90%,0,IF(H13&lt;100%,0,IF(I14&gt;=95.5%,G16,IF(I14&gt;=90.5%,G17,IF(I14&gt;=85%,G18,0)))))</f>
        <v>0</v>
      </c>
    </row>
    <row r="20" customFormat="false" ht="15" hidden="false" customHeight="false" outlineLevel="0" collapsed="false">
      <c r="G20" s="39"/>
    </row>
    <row r="22" customFormat="false" ht="15" hidden="false" customHeight="false" outlineLevel="0" collapsed="false">
      <c r="A22" s="1"/>
      <c r="B22" s="2"/>
      <c r="C22" s="2"/>
      <c r="D22" s="3" t="s">
        <v>0</v>
      </c>
      <c r="E22" s="3"/>
      <c r="F22" s="3"/>
      <c r="G22" s="4"/>
    </row>
    <row r="23" customFormat="false" ht="15" hidden="false" customHeight="false" outlineLevel="0" collapsed="false">
      <c r="A23" s="5"/>
      <c r="B23" s="6"/>
      <c r="C23" s="7"/>
      <c r="D23" s="7" t="s">
        <v>32</v>
      </c>
      <c r="E23" s="7" t="s">
        <v>228</v>
      </c>
      <c r="F23" s="7"/>
      <c r="G23" s="8"/>
    </row>
    <row r="24" customFormat="false" ht="15" hidden="false" customHeight="false" outlineLevel="0" collapsed="false">
      <c r="A24" s="5"/>
      <c r="B24" s="6"/>
      <c r="C24" s="9"/>
      <c r="D24" s="7" t="s">
        <v>4</v>
      </c>
      <c r="E24" s="7" t="str">
        <f aca="false">E4</f>
        <v>Superstore Ceiba</v>
      </c>
      <c r="F24" s="9"/>
      <c r="G24" s="10"/>
    </row>
    <row r="25" customFormat="false" ht="15" hidden="false" customHeight="false" outlineLevel="0" collapsed="false">
      <c r="A25" s="5"/>
      <c r="B25" s="6"/>
      <c r="C25" s="11"/>
      <c r="D25" s="12" t="s">
        <v>6</v>
      </c>
      <c r="E25" s="13" t="e">
        <f aca="false">E5</f>
        <v>#REF!</v>
      </c>
      <c r="F25" s="6"/>
      <c r="G25" s="14"/>
    </row>
    <row r="26" customFormat="false" ht="15" hidden="false" customHeight="false" outlineLevel="0" collapsed="false">
      <c r="A26" s="5"/>
      <c r="B26" s="6"/>
      <c r="C26" s="6"/>
      <c r="D26" s="6"/>
      <c r="E26" s="6"/>
      <c r="F26" s="6"/>
      <c r="G26" s="14"/>
    </row>
    <row r="27" customFormat="false" ht="21" hidden="false" customHeight="false" outlineLevel="0" collapsed="false">
      <c r="A27" s="15" t="s">
        <v>7</v>
      </c>
      <c r="B27" s="16" t="n">
        <f aca="false">B7</f>
        <v>2015</v>
      </c>
      <c r="C27" s="16" t="s">
        <v>8</v>
      </c>
      <c r="D27" s="16" t="s">
        <v>9</v>
      </c>
      <c r="E27" s="17" t="s">
        <v>10</v>
      </c>
      <c r="F27" s="16" t="s">
        <v>11</v>
      </c>
      <c r="G27" s="18" t="s">
        <v>12</v>
      </c>
    </row>
    <row r="28" customFormat="false" ht="15" hidden="false" customHeight="false" outlineLevel="0" collapsed="false">
      <c r="A28" s="19" t="n">
        <v>0.7</v>
      </c>
      <c r="B28" s="20" t="e">
        <f aca="false">#REF!</f>
        <v>#REF!</v>
      </c>
      <c r="C28" s="20" t="e">
        <f aca="false">#REF!</f>
        <v>#REF!</v>
      </c>
      <c r="D28" s="20" t="e">
        <f aca="false">#REF!</f>
        <v>#REF!</v>
      </c>
      <c r="E28" s="21" t="s">
        <v>13</v>
      </c>
      <c r="F28" s="22" t="e">
        <f aca="false">+D28/C28</f>
        <v>#REF!</v>
      </c>
      <c r="G28" s="23" t="e">
        <f aca="false">IF(F28&gt;=100%,A28,IF(F28&lt;90%,0,IF(F28&lt;100%,F28*A28)))</f>
        <v>#REF!</v>
      </c>
    </row>
    <row r="29" customFormat="false" ht="15" hidden="false" customHeight="false" outlineLevel="0" collapsed="false">
      <c r="A29" s="19" t="n">
        <v>0</v>
      </c>
      <c r="B29" s="20"/>
      <c r="C29" s="25" t="n">
        <v>0.077</v>
      </c>
      <c r="D29" s="25" t="n">
        <f aca="false">D9</f>
        <v>0</v>
      </c>
      <c r="E29" s="26" t="s">
        <v>14</v>
      </c>
      <c r="F29" s="27" t="n">
        <v>0</v>
      </c>
      <c r="G29" s="23" t="n">
        <f aca="false">IF(D29&gt;=10%,0%,IF(D29&gt;5%,5%,IF(D29&lt;=C29,A29)))</f>
        <v>0</v>
      </c>
    </row>
    <row r="30" customFormat="false" ht="14.25" hidden="false" customHeight="true" outlineLevel="0" collapsed="false">
      <c r="A30" s="19" t="n">
        <v>0</v>
      </c>
      <c r="B30" s="24"/>
      <c r="C30" s="24" t="n">
        <v>0.95</v>
      </c>
      <c r="D30" s="253"/>
      <c r="E30" s="26" t="s">
        <v>15</v>
      </c>
      <c r="F30" s="27" t="n">
        <f aca="false">D30/C30</f>
        <v>0</v>
      </c>
      <c r="G30" s="23" t="n">
        <f aca="false">IF(F30&gt;=100%,A30,IF(F30&lt;80%,0,IF(F30&lt;100%,F30*A30)))</f>
        <v>0</v>
      </c>
    </row>
    <row r="31" customFormat="false" ht="15" hidden="false" customHeight="false" outlineLevel="0" collapsed="false">
      <c r="A31" s="19" t="n">
        <v>0.15</v>
      </c>
      <c r="B31" s="6"/>
      <c r="C31" s="29" t="n">
        <v>3</v>
      </c>
      <c r="D31" s="29"/>
      <c r="E31" s="71" t="s">
        <v>16</v>
      </c>
      <c r="F31" s="27" t="e">
        <f aca="false">+C31/D31</f>
        <v>#DIV/0!</v>
      </c>
      <c r="G31" s="23" t="n">
        <f aca="false">IF(D31&gt;4,0%,IF(D31&gt;3,10%,IF(D31&lt;=C31,A31)))</f>
        <v>0.15</v>
      </c>
    </row>
    <row r="32" customFormat="false" ht="15" hidden="false" customHeight="false" outlineLevel="0" collapsed="false">
      <c r="A32" s="19" t="n">
        <v>0.15</v>
      </c>
      <c r="B32" s="24"/>
      <c r="C32" s="27" t="e">
        <f aca="false">+C12</f>
        <v>#REF!</v>
      </c>
      <c r="D32" s="27" t="e">
        <f aca="false">+D12</f>
        <v>#REF!</v>
      </c>
      <c r="E32" s="71" t="s">
        <v>30</v>
      </c>
      <c r="F32" s="25" t="e">
        <f aca="false">+C32/D32</f>
        <v>#REF!</v>
      </c>
      <c r="G32" s="23" t="e">
        <f aca="false">IF(D32&lt;=0.5%,A32,IF(D32&gt;=1%,0%,IF(D32&lt;1%,2%)))</f>
        <v>#REF!</v>
      </c>
    </row>
    <row r="33" customFormat="false" ht="15" hidden="false" customHeight="false" outlineLevel="0" collapsed="false">
      <c r="A33" s="33"/>
      <c r="B33" s="24"/>
      <c r="C33" s="24"/>
      <c r="D33" s="25"/>
      <c r="E33" s="71" t="s">
        <v>18</v>
      </c>
      <c r="F33" s="27" t="e">
        <f aca="false">+F13</f>
        <v>#REF!</v>
      </c>
      <c r="G33" s="23" t="n">
        <v>0</v>
      </c>
    </row>
    <row r="34" customFormat="false" ht="15" hidden="false" customHeight="false" outlineLevel="0" collapsed="false">
      <c r="A34" s="37"/>
      <c r="B34" s="38"/>
      <c r="C34" s="39"/>
      <c r="D34" s="39"/>
      <c r="E34" s="40" t="s">
        <v>19</v>
      </c>
      <c r="F34" s="24"/>
      <c r="G34" s="41" t="e">
        <f aca="false">SUM(G28:G33)</f>
        <v>#REF!</v>
      </c>
    </row>
    <row r="35" customFormat="false" ht="15" hidden="false" customHeight="false" outlineLevel="0" collapsed="false">
      <c r="A35" s="42"/>
      <c r="B35" s="24"/>
      <c r="C35" s="39"/>
      <c r="D35" s="43"/>
      <c r="E35" s="26"/>
      <c r="F35" s="24"/>
      <c r="G35" s="44"/>
    </row>
    <row r="36" customFormat="false" ht="15" hidden="false" customHeight="false" outlineLevel="0" collapsed="false">
      <c r="A36" s="37"/>
      <c r="B36" s="38"/>
      <c r="C36" s="72" t="s">
        <v>20</v>
      </c>
      <c r="D36" s="46" t="s">
        <v>21</v>
      </c>
      <c r="E36" s="73" t="n">
        <v>4000</v>
      </c>
      <c r="F36" s="24"/>
      <c r="G36" s="44"/>
    </row>
    <row r="37" customFormat="false" ht="15" hidden="false" customHeight="false" outlineLevel="0" collapsed="false">
      <c r="A37" s="48"/>
      <c r="B37" s="49"/>
      <c r="C37" s="72" t="s">
        <v>22</v>
      </c>
      <c r="D37" s="46" t="s">
        <v>23</v>
      </c>
      <c r="E37" s="73" t="n">
        <v>3500</v>
      </c>
      <c r="F37" s="24"/>
      <c r="G37" s="44"/>
    </row>
    <row r="38" customFormat="false" ht="15" hidden="false" customHeight="false" outlineLevel="0" collapsed="false">
      <c r="A38" s="50"/>
      <c r="B38" s="51" t="e">
        <f aca="false">#REF!</f>
        <v>#REF!</v>
      </c>
      <c r="C38" s="74" t="s">
        <v>24</v>
      </c>
      <c r="D38" s="53" t="s">
        <v>25</v>
      </c>
      <c r="E38" s="75" t="n">
        <v>3000</v>
      </c>
      <c r="F38" s="55"/>
      <c r="G38" s="56"/>
    </row>
    <row r="39" customFormat="false" ht="15" hidden="false" customHeight="false" outlineLevel="0" collapsed="false">
      <c r="A39" s="57" t="n">
        <f aca="false">SUM(A28:A38)</f>
        <v>1</v>
      </c>
      <c r="B39" s="58"/>
      <c r="C39" s="59"/>
      <c r="D39" s="60"/>
      <c r="E39" s="61" t="s">
        <v>26</v>
      </c>
      <c r="F39" s="60"/>
      <c r="G39" s="77" t="e">
        <f aca="false">IF(F28&lt;90%,0,IF(F33&lt;100%,0,IF(G34&gt;=95.5%,E36,IF(G34&gt;=90.5%,E37,IF(G34&gt;=85%,E38,0)))))</f>
        <v>#REF!</v>
      </c>
    </row>
    <row r="40" customFormat="false" ht="15" hidden="false" customHeight="false" outlineLevel="0" collapsed="false">
      <c r="G40" s="78"/>
    </row>
  </sheetData>
  <conditionalFormatting sqref="F14:G18">
    <cfRule type="cellIs" priority="2" operator="between" aboveAverage="0" equalAverage="0" bottom="0" percent="0" rank="0" text="" dxfId="0">
      <formula>0</formula>
      <formula>-1</formula>
    </cfRule>
  </conditionalFormatting>
  <conditionalFormatting sqref="F34:G38">
    <cfRule type="cellIs" priority="3" operator="between" aboveAverage="0" equalAverage="0" bottom="0" percent="0" rank="0" text="" dxfId="1">
      <formula>0</formula>
      <formula>-1</formula>
    </cfRule>
  </conditionalFormatting>
  <conditionalFormatting sqref="G11">
    <cfRule type="cellIs" priority="4" operator="between" aboveAverage="0" equalAverage="0" bottom="0" percent="0" rank="0" text="" dxfId="2">
      <formula>0</formula>
      <formula>-1</formula>
    </cfRule>
  </conditionalFormatting>
  <conditionalFormatting sqref="F11">
    <cfRule type="cellIs" priority="5" operator="between" aboveAverage="0" equalAverage="0" bottom="0" percent="0" rank="0" text="" dxfId="3">
      <formula>0</formula>
      <formula>-1</formula>
    </cfRule>
  </conditionalFormatting>
  <conditionalFormatting sqref="G11">
    <cfRule type="cellIs" priority="6" operator="between" aboveAverage="0" equalAverage="0" bottom="0" percent="0" rank="0" text="" dxfId="4">
      <formula>0</formula>
      <formula>-1</formula>
    </cfRule>
  </conditionalFormatting>
  <conditionalFormatting sqref="F28:G28 F30:G30 G29">
    <cfRule type="cellIs" priority="7" operator="between" aboveAverage="0" equalAverage="0" bottom="0" percent="0" rank="0" text="" dxfId="5">
      <formula>0</formula>
      <formula>-1</formula>
    </cfRule>
  </conditionalFormatting>
  <conditionalFormatting sqref="G29">
    <cfRule type="cellIs" priority="8" operator="between" aboveAverage="0" equalAverage="0" bottom="0" percent="0" rank="0" text="" dxfId="6">
      <formula>0</formula>
      <formula>-1</formula>
    </cfRule>
  </conditionalFormatting>
  <conditionalFormatting sqref="G30">
    <cfRule type="cellIs" priority="9" operator="between" aboveAverage="0" equalAverage="0" bottom="0" percent="0" rank="0" text="" dxfId="7">
      <formula>0</formula>
      <formula>-1</formula>
    </cfRule>
  </conditionalFormatting>
  <conditionalFormatting sqref="G30">
    <cfRule type="cellIs" priority="10" operator="between" aboveAverage="0" equalAverage="0" bottom="0" percent="0" rank="0" text="" dxfId="8">
      <formula>0</formula>
      <formula>-1</formula>
    </cfRule>
  </conditionalFormatting>
  <conditionalFormatting sqref="G30">
    <cfRule type="cellIs" priority="11" operator="between" aboveAverage="0" equalAverage="0" bottom="0" percent="0" rank="0" text="" dxfId="9">
      <formula>0</formula>
      <formula>-1</formula>
    </cfRule>
  </conditionalFormatting>
  <conditionalFormatting sqref="G30">
    <cfRule type="cellIs" priority="12" operator="between" aboveAverage="0" equalAverage="0" bottom="0" percent="0" rank="0" text="" dxfId="10">
      <formula>0</formula>
      <formula>-1</formula>
    </cfRule>
  </conditionalFormatting>
  <conditionalFormatting sqref="G30">
    <cfRule type="cellIs" priority="13" operator="between" aboveAverage="0" equalAverage="0" bottom="0" percent="0" rank="0" text="" dxfId="11">
      <formula>0</formula>
      <formula>-1</formula>
    </cfRule>
  </conditionalFormatting>
  <conditionalFormatting sqref="F33:G33">
    <cfRule type="cellIs" priority="14" operator="between" aboveAverage="0" equalAverage="0" bottom="0" percent="0" rank="0" text="" dxfId="12">
      <formula>0</formula>
      <formula>-1</formula>
    </cfRule>
  </conditionalFormatting>
  <conditionalFormatting sqref="F12">
    <cfRule type="cellIs" priority="15" operator="between" aboveAverage="0" equalAverage="0" bottom="0" percent="0" rank="0" text="" dxfId="13">
      <formula>0</formula>
      <formula>-1</formula>
    </cfRule>
  </conditionalFormatting>
  <conditionalFormatting sqref="F12">
    <cfRule type="cellIs" priority="16" operator="between" aboveAverage="0" equalAverage="0" bottom="0" percent="0" rank="0" text="" dxfId="14">
      <formula>0</formula>
      <formula>-1</formula>
    </cfRule>
  </conditionalFormatting>
  <conditionalFormatting sqref="F12">
    <cfRule type="cellIs" priority="17" operator="between" aboveAverage="0" equalAverage="0" bottom="0" percent="0" rank="0" text="" dxfId="15">
      <formula>0</formula>
      <formula>-1</formula>
    </cfRule>
  </conditionalFormatting>
  <conditionalFormatting sqref="F12">
    <cfRule type="cellIs" priority="18" operator="between" aboveAverage="0" equalAverage="0" bottom="0" percent="0" rank="0" text="" dxfId="16">
      <formula>0</formula>
      <formula>-1</formula>
    </cfRule>
  </conditionalFormatting>
  <conditionalFormatting sqref="F8:G8 F10:G10 G9">
    <cfRule type="cellIs" priority="19" operator="between" aboveAverage="0" equalAverage="0" bottom="0" percent="0" rank="0" text="" dxfId="17">
      <formula>0</formula>
      <formula>-1</formula>
    </cfRule>
  </conditionalFormatting>
  <conditionalFormatting sqref="G9">
    <cfRule type="cellIs" priority="20" operator="between" aboveAverage="0" equalAverage="0" bottom="0" percent="0" rank="0" text="" dxfId="18">
      <formula>0</formula>
      <formula>-1</formula>
    </cfRule>
  </conditionalFormatting>
  <conditionalFormatting sqref="G10">
    <cfRule type="cellIs" priority="21" operator="between" aboveAverage="0" equalAverage="0" bottom="0" percent="0" rank="0" text="" dxfId="19">
      <formula>0</formula>
      <formula>-1</formula>
    </cfRule>
  </conditionalFormatting>
  <conditionalFormatting sqref="G10">
    <cfRule type="cellIs" priority="22" operator="between" aboveAverage="0" equalAverage="0" bottom="0" percent="0" rank="0" text="" dxfId="20">
      <formula>0</formula>
      <formula>-1</formula>
    </cfRule>
  </conditionalFormatting>
  <conditionalFormatting sqref="G10">
    <cfRule type="cellIs" priority="23" operator="between" aboveAverage="0" equalAverage="0" bottom="0" percent="0" rank="0" text="" dxfId="21">
      <formula>0</formula>
      <formula>-1</formula>
    </cfRule>
  </conditionalFormatting>
  <conditionalFormatting sqref="G10">
    <cfRule type="cellIs" priority="24" operator="between" aboveAverage="0" equalAverage="0" bottom="0" percent="0" rank="0" text="" dxfId="22">
      <formula>0</formula>
      <formula>-1</formula>
    </cfRule>
  </conditionalFormatting>
  <conditionalFormatting sqref="G10">
    <cfRule type="cellIs" priority="25" operator="between" aboveAverage="0" equalAverage="0" bottom="0" percent="0" rank="0" text="" dxfId="23">
      <formula>0</formula>
      <formula>-1</formula>
    </cfRule>
  </conditionalFormatting>
  <conditionalFormatting sqref="F13:G13">
    <cfRule type="cellIs" priority="26" operator="between" aboveAverage="0" equalAverage="0" bottom="0" percent="0" rank="0" text="" dxfId="24">
      <formula>0</formula>
      <formula>-1</formula>
    </cfRule>
  </conditionalFormatting>
  <conditionalFormatting sqref="G31">
    <cfRule type="cellIs" priority="27" operator="between" aboveAverage="0" equalAverage="0" bottom="0" percent="0" rank="0" text="" dxfId="25">
      <formula>0</formula>
      <formula>-1</formula>
    </cfRule>
  </conditionalFormatting>
  <conditionalFormatting sqref="F31">
    <cfRule type="cellIs" priority="28" operator="between" aboveAverage="0" equalAverage="0" bottom="0" percent="0" rank="0" text="" dxfId="26">
      <formula>0</formula>
      <formula>-1</formula>
    </cfRule>
  </conditionalFormatting>
  <conditionalFormatting sqref="G31">
    <cfRule type="cellIs" priority="29" operator="between" aboveAverage="0" equalAverage="0" bottom="0" percent="0" rank="0" text="" dxfId="27">
      <formula>0</formula>
      <formula>-1</formula>
    </cfRule>
  </conditionalFormatting>
  <conditionalFormatting sqref="F29">
    <cfRule type="cellIs" priority="30" operator="between" aboveAverage="0" equalAverage="0" bottom="0" percent="0" rank="0" text="" dxfId="28">
      <formula>0</formula>
      <formula>-1</formula>
    </cfRule>
  </conditionalFormatting>
  <conditionalFormatting sqref="F32">
    <cfRule type="cellIs" priority="31" operator="between" aboveAverage="0" equalAverage="0" bottom="0" percent="0" rank="0" text="" dxfId="29">
      <formula>0</formula>
      <formula>-1</formula>
    </cfRule>
  </conditionalFormatting>
  <conditionalFormatting sqref="F32">
    <cfRule type="cellIs" priority="32" operator="between" aboveAverage="0" equalAverage="0" bottom="0" percent="0" rank="0" text="" dxfId="30">
      <formula>0</formula>
      <formula>-1</formula>
    </cfRule>
  </conditionalFormatting>
  <conditionalFormatting sqref="F32">
    <cfRule type="cellIs" priority="33" operator="between" aboveAverage="0" equalAverage="0" bottom="0" percent="0" rank="0" text="" dxfId="31">
      <formula>0</formula>
      <formula>-1</formula>
    </cfRule>
  </conditionalFormatting>
  <conditionalFormatting sqref="F32">
    <cfRule type="cellIs" priority="34" operator="between" aboveAverage="0" equalAverage="0" bottom="0" percent="0" rank="0" text="" dxfId="32">
      <formula>0</formula>
      <formula>-1</formula>
    </cfRule>
  </conditionalFormatting>
  <conditionalFormatting sqref="I19">
    <cfRule type="cellIs" priority="35" operator="between" aboveAverage="0" equalAverage="0" bottom="0" percent="0" rank="0" text="" dxfId="33">
      <formula>0</formula>
      <formula>-1</formula>
    </cfRule>
  </conditionalFormatting>
  <conditionalFormatting sqref="G39">
    <cfRule type="cellIs" priority="36" operator="between" aboveAverage="0" equalAverage="0" bottom="0" percent="0" rank="0" text="" dxfId="34">
      <formula>0</formula>
      <formula>-1</formula>
    </cfRule>
  </conditionalFormatting>
  <conditionalFormatting sqref="G19">
    <cfRule type="cellIs" priority="37" operator="between" aboveAverage="0" equalAverage="0" bottom="0" percent="0" rank="0" text="" dxfId="35">
      <formula>0</formula>
      <formula>-1</formula>
    </cfRule>
  </conditionalFormatting>
  <conditionalFormatting sqref="F9">
    <cfRule type="cellIs" priority="38" operator="between" aboveAverage="0" equalAverage="0" bottom="0" percent="0" rank="0" text="" dxfId="36">
      <formula>0</formula>
      <formula>-1</formula>
    </cfRule>
  </conditionalFormatting>
  <conditionalFormatting sqref="G32">
    <cfRule type="cellIs" priority="39" operator="between" aboveAverage="0" equalAverage="0" bottom="0" percent="0" rank="0" text="" dxfId="37">
      <formula>0</formula>
      <formula>-1</formula>
    </cfRule>
  </conditionalFormatting>
  <conditionalFormatting sqref="G32">
    <cfRule type="cellIs" priority="40" operator="between" aboveAverage="0" equalAverage="0" bottom="0" percent="0" rank="0" text="" dxfId="38">
      <formula>0</formula>
      <formula>-1</formula>
    </cfRule>
  </conditionalFormatting>
  <conditionalFormatting sqref="G32">
    <cfRule type="cellIs" priority="41" operator="between" aboveAverage="0" equalAverage="0" bottom="0" percent="0" rank="0" text="" dxfId="39">
      <formula>0</formula>
      <formula>-1</formula>
    </cfRule>
  </conditionalFormatting>
  <conditionalFormatting sqref="G32">
    <cfRule type="cellIs" priority="42" operator="between" aboveAverage="0" equalAverage="0" bottom="0" percent="0" rank="0" text="" dxfId="40">
      <formula>0</formula>
      <formula>-1</formula>
    </cfRule>
  </conditionalFormatting>
  <conditionalFormatting sqref="G12">
    <cfRule type="cellIs" priority="43" operator="between" aboveAverage="0" equalAverage="0" bottom="0" percent="0" rank="0" text="" dxfId="41">
      <formula>0</formula>
      <formula>-1</formula>
    </cfRule>
  </conditionalFormatting>
  <conditionalFormatting sqref="G12">
    <cfRule type="cellIs" priority="44" operator="between" aboveAverage="0" equalAverage="0" bottom="0" percent="0" rank="0" text="" dxfId="42">
      <formula>0</formula>
      <formula>-1</formula>
    </cfRule>
  </conditionalFormatting>
  <conditionalFormatting sqref="G12">
    <cfRule type="cellIs" priority="45" operator="between" aboveAverage="0" equalAverage="0" bottom="0" percent="0" rank="0" text="" dxfId="43">
      <formula>0</formula>
      <formula>-1</formula>
    </cfRule>
  </conditionalFormatting>
  <conditionalFormatting sqref="G12">
    <cfRule type="cellIs" priority="46" operator="between" aboveAverage="0" equalAverage="0" bottom="0" percent="0" rank="0" text="" dxfId="44">
      <formula>0</formula>
      <formula>-1</formula>
    </cfRule>
  </conditionalFormatting>
  <conditionalFormatting sqref="G12">
    <cfRule type="cellIs" priority="47" operator="between" aboveAverage="0" equalAverage="0" bottom="0" percent="0" rank="0" text="" dxfId="45">
      <formula>0</formula>
      <formula>-1</formula>
    </cfRule>
  </conditionalFormatting>
  <conditionalFormatting sqref="G12">
    <cfRule type="cellIs" priority="48" operator="between" aboveAverage="0" equalAverage="0" bottom="0" percent="0" rank="0" text="" dxfId="46">
      <formula>0</formula>
      <formula>-1</formula>
    </cfRule>
  </conditionalFormatting>
  <conditionalFormatting sqref="G12">
    <cfRule type="cellIs" priority="49" operator="between" aboveAverage="0" equalAverage="0" bottom="0" percent="0" rank="0" text="" dxfId="47">
      <formula>0</formula>
      <formula>-1</formula>
    </cfRule>
  </conditionalFormatting>
  <conditionalFormatting sqref="G12">
    <cfRule type="cellIs" priority="50" operator="between" aboveAverage="0" equalAverage="0" bottom="0" percent="0" rank="0" text="" dxfId="48">
      <formula>0</formula>
      <formula>-1</formula>
    </cfRule>
  </conditionalFormatting>
  <printOptions headings="false" gridLines="false" gridLinesSet="true" horizontalCentered="false" verticalCentered="false"/>
  <pageMargins left="0.7" right="0.340277777777778" top="0.75" bottom="0.75" header="0.511805555555555" footer="0.511805555555555"/>
  <pageSetup paperSize="1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008000"/>
    <pageSetUpPr fitToPage="true"/>
  </sheetPr>
  <dimension ref="A1:Q32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85" workbookViewId="0">
      <selection pane="topLeft" activeCell="N7" activeCellId="0" sqref="N7"/>
    </sheetView>
  </sheetViews>
  <sheetFormatPr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1.86"/>
    <col collapsed="false" customWidth="true" hidden="false" outlineLevel="0" max="3" min="3" style="0" width="13.43"/>
    <col collapsed="false" customWidth="true" hidden="false" outlineLevel="0" max="4" min="4" style="0" width="16.42"/>
    <col collapsed="false" customWidth="true" hidden="false" outlineLevel="0" max="5" min="5" style="0" width="43.58"/>
    <col collapsed="false" customWidth="true" hidden="false" outlineLevel="0" max="6" min="6" style="0" width="10.14"/>
    <col collapsed="false" customWidth="true" hidden="false" outlineLevel="0" max="7" min="7" style="0" width="8.86"/>
    <col collapsed="false" customWidth="true" hidden="false" outlineLevel="0" max="8" min="8" style="0" width="9.14"/>
    <col collapsed="false" customWidth="true" hidden="false" outlineLevel="0" max="9" min="9" style="0" width="6.28"/>
    <col collapsed="false" customWidth="true" hidden="false" outlineLevel="0" max="10" min="10" style="83" width="30.28"/>
    <col collapsed="false" customWidth="true" hidden="false" outlineLevel="0" max="11" min="11" style="84" width="18.85"/>
    <col collapsed="false" customWidth="false" hidden="false" outlineLevel="0" max="12" min="12" style="0" width="11.42"/>
    <col collapsed="false" customWidth="true" hidden="false" outlineLevel="0" max="13" min="13" style="0" width="9.85"/>
    <col collapsed="false" customWidth="true" hidden="false" outlineLevel="0" max="14" min="14" style="0" width="10.71"/>
    <col collapsed="false" customWidth="true" hidden="false" outlineLevel="0" max="15" min="15" style="0" width="10.42"/>
    <col collapsed="false" customWidth="true" hidden="false" outlineLevel="0" max="1025" min="16" style="0" width="9.14"/>
  </cols>
  <sheetData>
    <row r="1" customFormat="false" ht="15" hidden="false" customHeight="false" outlineLevel="0" collapsed="false">
      <c r="C1" s="7"/>
      <c r="D1" s="7" t="s">
        <v>2</v>
      </c>
      <c r="E1" s="7" t="s">
        <v>35</v>
      </c>
      <c r="F1" s="7"/>
      <c r="G1" s="7"/>
    </row>
    <row r="2" customFormat="false" ht="15" hidden="false" customHeight="false" outlineLevel="0" collapsed="false">
      <c r="C2" s="9"/>
      <c r="D2" s="7" t="s">
        <v>4</v>
      </c>
      <c r="E2" s="7" t="str">
        <f aca="false">'Jefes Trastienda CBA'!E4</f>
        <v>Superstore Ceiba</v>
      </c>
      <c r="F2" s="9"/>
      <c r="G2" s="9"/>
    </row>
    <row r="3" customFormat="false" ht="15" hidden="false" customHeight="false" outlineLevel="0" collapsed="false">
      <c r="C3" s="11"/>
      <c r="D3" s="12" t="s">
        <v>6</v>
      </c>
      <c r="E3" s="13" t="e">
        <f aca="false">'Jefes Trastienda SF'!E5</f>
        <v>#REF!</v>
      </c>
      <c r="F3" s="6"/>
      <c r="G3" s="6"/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</row>
    <row r="5" customFormat="false" ht="21" hidden="false" customHeight="false" outlineLevel="0" collapsed="false">
      <c r="A5" s="15" t="s">
        <v>7</v>
      </c>
      <c r="B5" s="16" t="n">
        <v>2015</v>
      </c>
      <c r="C5" s="16" t="s">
        <v>8</v>
      </c>
      <c r="D5" s="16" t="s">
        <v>9</v>
      </c>
      <c r="E5" s="17" t="s">
        <v>10</v>
      </c>
      <c r="F5" s="16" t="s">
        <v>11</v>
      </c>
      <c r="G5" s="18" t="s">
        <v>12</v>
      </c>
      <c r="I5" s="254" t="s">
        <v>135</v>
      </c>
      <c r="J5" s="254" t="s">
        <v>0</v>
      </c>
      <c r="M5" s="43"/>
      <c r="N5" s="85" t="s">
        <v>7</v>
      </c>
      <c r="O5" s="86" t="n">
        <v>0.25</v>
      </c>
    </row>
    <row r="6" customFormat="false" ht="15.75" hidden="false" customHeight="false" outlineLevel="0" collapsed="false">
      <c r="A6" s="219" t="n">
        <v>0.65</v>
      </c>
      <c r="B6" s="20" t="e">
        <f aca="false">'Jefes Trastienda CBA'!B8</f>
        <v>#REF!</v>
      </c>
      <c r="C6" s="20" t="e">
        <f aca="false">'Jefes Trastienda CBA'!C8</f>
        <v>#REF!</v>
      </c>
      <c r="D6" s="20" t="e">
        <f aca="false">'Jefes Trastienda CBA'!D8</f>
        <v>#REF!</v>
      </c>
      <c r="E6" s="21" t="s">
        <v>227</v>
      </c>
      <c r="F6" s="22" t="e">
        <f aca="false">+D6/C6</f>
        <v>#REF!</v>
      </c>
      <c r="G6" s="23" t="e">
        <f aca="false">IF(F6&gt;=100%,A6,IF(F6&lt;90%,0,IF(F6&lt;100%,F6*A6)))</f>
        <v>#REF!</v>
      </c>
      <c r="J6" s="88" t="s">
        <v>38</v>
      </c>
      <c r="K6" s="89" t="s">
        <v>2</v>
      </c>
      <c r="L6" s="90" t="s">
        <v>39</v>
      </c>
      <c r="M6" s="39" t="s">
        <v>40</v>
      </c>
      <c r="N6" s="85" t="s">
        <v>41</v>
      </c>
      <c r="O6" s="88"/>
    </row>
    <row r="7" customFormat="false" ht="14.25" hidden="false" customHeight="true" outlineLevel="0" collapsed="false">
      <c r="A7" s="255" t="n">
        <v>0</v>
      </c>
      <c r="B7" s="92"/>
      <c r="C7" s="256" t="n">
        <v>18</v>
      </c>
      <c r="D7" s="232" t="n">
        <f aca="false">'Jefes Trastienda CBA'!D11</f>
        <v>0</v>
      </c>
      <c r="E7" s="246" t="s">
        <v>42</v>
      </c>
      <c r="F7" s="27" t="e">
        <f aca="false">+C7/D7</f>
        <v>#DIV/0!</v>
      </c>
      <c r="G7" s="23" t="n">
        <f aca="false">IF(D7&gt;24,0%,IF(D7&gt;18,7.5%,IF(D7&lt;=C7,A7)))</f>
        <v>0</v>
      </c>
      <c r="I7" s="214" t="n">
        <v>3067</v>
      </c>
      <c r="J7" s="215" t="s">
        <v>229</v>
      </c>
      <c r="K7" s="84" t="str">
        <f aca="false">VLOOKUP(I7,[1]DATOS!$B$3:$R$967,3,0)</f>
        <v>Surtidor</v>
      </c>
      <c r="L7" s="27" t="e">
        <f aca="false">+$G$12+O7+R7</f>
        <v>#REF!</v>
      </c>
      <c r="M7" s="43" t="e">
        <f aca="false">IF(L7&lt;85%,0,IF(L7&lt;90.49%,$C$26,IF(L7&lt;95.49%,$C$25,$C$24)))</f>
        <v>#REF!</v>
      </c>
      <c r="N7" s="242"/>
      <c r="O7" s="84" t="n">
        <f aca="false">+N7*$O$5</f>
        <v>0</v>
      </c>
      <c r="P7" s="84" t="n">
        <v>0.972</v>
      </c>
      <c r="Q7" s="0" t="e">
        <f aca="false">VLOOKUP(I7,[3]Incap!$A$3:$D$46,4,0)</f>
        <v>#N/A</v>
      </c>
    </row>
    <row r="8" customFormat="false" ht="15" hidden="false" customHeight="false" outlineLevel="0" collapsed="false">
      <c r="A8" s="219" t="n">
        <v>0</v>
      </c>
      <c r="B8" s="24"/>
      <c r="C8" s="24" t="n">
        <f aca="false">'Jefes Trastienda CBA'!C10</f>
        <v>0.95</v>
      </c>
      <c r="D8" s="24" t="n">
        <f aca="false">'Jefes Trastienda CBA'!D10</f>
        <v>0</v>
      </c>
      <c r="E8" s="71" t="s">
        <v>15</v>
      </c>
      <c r="F8" s="27" t="n">
        <f aca="false">D8/C8</f>
        <v>0</v>
      </c>
      <c r="G8" s="23" t="n">
        <f aca="false">IF(F8&gt;=100%,A8,IF(F8&lt;80%,0,IF(F8&lt;100%,F8*A8)))</f>
        <v>0</v>
      </c>
      <c r="I8" s="214" t="n">
        <v>3069</v>
      </c>
      <c r="J8" s="215" t="s">
        <v>230</v>
      </c>
      <c r="K8" s="84" t="str">
        <f aca="false">VLOOKUP(I8,[1]DATOS!$B$3:$R$967,3,0)</f>
        <v>Surtidor</v>
      </c>
      <c r="L8" s="27" t="e">
        <f aca="false">+$G$12+O8+R8</f>
        <v>#REF!</v>
      </c>
      <c r="M8" s="43" t="e">
        <f aca="false">IF(L8&lt;85%,0,IF(L8&lt;90.49%,$C$26,IF(L8&lt;95.49%,$C$25,$C$24)))</f>
        <v>#REF!</v>
      </c>
      <c r="N8" s="242"/>
      <c r="O8" s="84" t="n">
        <f aca="false">+N8*$O$5</f>
        <v>0</v>
      </c>
      <c r="P8" s="84" t="n">
        <v>0.99</v>
      </c>
      <c r="Q8" s="0" t="e">
        <f aca="false">VLOOKUP(I8,[3]Incap!$A$3:$D$46,4,0)</f>
        <v>#N/A</v>
      </c>
    </row>
    <row r="9" customFormat="false" ht="15" hidden="false" customHeight="false" outlineLevel="0" collapsed="false">
      <c r="A9" s="219" t="n">
        <v>0</v>
      </c>
      <c r="C9" s="24" t="n">
        <v>1</v>
      </c>
      <c r="D9" s="214"/>
      <c r="E9" s="214" t="s">
        <v>45</v>
      </c>
      <c r="F9" s="27" t="n">
        <f aca="false">D9/C9</f>
        <v>0</v>
      </c>
      <c r="G9" s="23" t="n">
        <f aca="false">IF(F9&gt;=100%,A9,IF(F9&lt;85%,0,IF(F9&lt;100%,F9*A9)))</f>
        <v>0</v>
      </c>
      <c r="I9" s="214" t="n">
        <v>3070</v>
      </c>
      <c r="J9" s="215" t="s">
        <v>231</v>
      </c>
      <c r="K9" s="84" t="str">
        <f aca="false">VLOOKUP(I9,[1]DATOS!$B$3:$R$967,3,0)</f>
        <v>Surtidor</v>
      </c>
      <c r="L9" s="27" t="e">
        <f aca="false">+$G$12+O9+R9</f>
        <v>#REF!</v>
      </c>
      <c r="M9" s="43" t="e">
        <f aca="false">IF(L9&lt;85%,0,IF(L9&lt;90.49%,$C$26,IF(L9&lt;95.49%,$C$25,$C$24)))</f>
        <v>#REF!</v>
      </c>
      <c r="N9" s="242"/>
      <c r="O9" s="84" t="n">
        <f aca="false">+N9*$O$5</f>
        <v>0</v>
      </c>
      <c r="P9" s="84" t="n">
        <v>0.98</v>
      </c>
      <c r="Q9" s="0" t="e">
        <f aca="false">VLOOKUP(I9,[3]Incap!$A$3:$D$46,4,0)</f>
        <v>#N/A</v>
      </c>
    </row>
    <row r="10" customFormat="false" ht="15" hidden="false" customHeight="false" outlineLevel="0" collapsed="false">
      <c r="A10" s="219" t="n">
        <v>0.1</v>
      </c>
      <c r="B10" s="24"/>
      <c r="C10" s="27" t="e">
        <f aca="false">'Jefes Trastienda CBA'!C12</f>
        <v>#REF!</v>
      </c>
      <c r="D10" s="27" t="e">
        <f aca="false">+#REF!</f>
        <v>#REF!</v>
      </c>
      <c r="E10" s="71" t="s">
        <v>30</v>
      </c>
      <c r="F10" s="25" t="e">
        <f aca="false">+C10/D10</f>
        <v>#REF!</v>
      </c>
      <c r="G10" s="36" t="e">
        <f aca="false">IF(D10&lt;=C10,A10,IF(F10&gt;=90%,F10*A10,0))</f>
        <v>#REF!</v>
      </c>
      <c r="I10" s="214" t="n">
        <v>3068</v>
      </c>
      <c r="J10" s="215" t="s">
        <v>232</v>
      </c>
      <c r="K10" s="84" t="str">
        <f aca="false">VLOOKUP(I10,[1]DATOS!$B$3:$R$967,3,0)</f>
        <v>Surtidor</v>
      </c>
      <c r="L10" s="27" t="e">
        <f aca="false">+$G$12+O10+R10</f>
        <v>#REF!</v>
      </c>
      <c r="M10" s="43" t="e">
        <f aca="false">IF(L10&lt;85%,0,IF(L10&lt;90.49%,$C$26,IF(L10&lt;95.49%,$C$25,$C$24)))</f>
        <v>#REF!</v>
      </c>
      <c r="N10" s="242"/>
      <c r="O10" s="84" t="n">
        <f aca="false">+N10*$O$5</f>
        <v>0</v>
      </c>
      <c r="P10" s="84" t="n">
        <v>0.97</v>
      </c>
      <c r="Q10" s="0" t="e">
        <f aca="false">VLOOKUP(I10,[3]Incap!$A$3:$D$46,4,0)</f>
        <v>#N/A</v>
      </c>
    </row>
    <row r="11" customFormat="false" ht="15" hidden="false" customHeight="false" outlineLevel="0" collapsed="false">
      <c r="A11" s="33"/>
      <c r="B11" s="24"/>
      <c r="C11" s="24"/>
      <c r="D11" s="25"/>
      <c r="E11" s="71" t="s">
        <v>18</v>
      </c>
      <c r="F11" s="27" t="e">
        <f aca="false">'Jefes Trastienda CBA'!F13</f>
        <v>#REF!</v>
      </c>
      <c r="G11" s="23" t="n">
        <v>0</v>
      </c>
      <c r="L11" s="126"/>
      <c r="M11" s="39" t="e">
        <f aca="false">SUM(M7:M10)</f>
        <v>#REF!</v>
      </c>
      <c r="N11" s="94"/>
      <c r="P11" s="84"/>
    </row>
    <row r="12" customFormat="false" ht="15" hidden="false" customHeight="false" outlineLevel="0" collapsed="false">
      <c r="A12" s="37"/>
      <c r="B12" s="38"/>
      <c r="C12" s="39"/>
      <c r="D12" s="39"/>
      <c r="E12" s="40" t="s">
        <v>19</v>
      </c>
      <c r="F12" s="24"/>
      <c r="G12" s="41" t="e">
        <f aca="false">SUM(G6:G11)</f>
        <v>#REF!</v>
      </c>
      <c r="L12" s="126"/>
      <c r="M12" s="126"/>
      <c r="N12" s="94"/>
      <c r="P12" s="84"/>
    </row>
    <row r="13" customFormat="false" ht="15" hidden="false" customHeight="false" outlineLevel="0" collapsed="false">
      <c r="A13" s="42"/>
      <c r="B13" s="24"/>
      <c r="C13" s="39"/>
      <c r="D13" s="43"/>
      <c r="E13" s="26"/>
      <c r="F13" s="24"/>
      <c r="G13" s="44"/>
      <c r="J13" s="0"/>
      <c r="L13" s="126"/>
      <c r="M13" s="126"/>
      <c r="N13" s="94"/>
      <c r="P13" s="84"/>
    </row>
    <row r="14" customFormat="false" ht="15.75" hidden="false" customHeight="false" outlineLevel="0" collapsed="false">
      <c r="A14" s="37"/>
      <c r="B14" s="38"/>
      <c r="C14" s="45"/>
      <c r="D14" s="46"/>
      <c r="E14" s="47"/>
      <c r="F14" s="24"/>
      <c r="G14" s="44"/>
      <c r="J14" s="88" t="s">
        <v>48</v>
      </c>
      <c r="K14" s="89" t="s">
        <v>2</v>
      </c>
      <c r="L14" s="126"/>
      <c r="N14" s="94"/>
      <c r="P14" s="84"/>
    </row>
    <row r="15" customFormat="false" ht="15" hidden="false" customHeight="false" outlineLevel="0" collapsed="false">
      <c r="A15" s="48"/>
      <c r="B15" s="49"/>
      <c r="C15" s="45"/>
      <c r="D15" s="46"/>
      <c r="E15" s="47"/>
      <c r="F15" s="24"/>
      <c r="G15" s="44"/>
      <c r="I15" s="0" t="n">
        <v>3075</v>
      </c>
      <c r="J15" s="83" t="s">
        <v>233</v>
      </c>
      <c r="K15" s="84" t="str">
        <f aca="false">VLOOKUP(I15,[1]DATOS!$B$3:$R$967,3,0)</f>
        <v>Auxiliar de Logística</v>
      </c>
      <c r="L15" s="27" t="e">
        <f aca="false">+$G$12+O15+R15</f>
        <v>#REF!</v>
      </c>
      <c r="M15" s="43" t="e">
        <f aca="false">IF(L15&lt;85%,0,IF(L15&lt;90.49%,$C$29,IF(L15&lt;95.49%,$C$28,$C$27)))</f>
        <v>#REF!</v>
      </c>
      <c r="N15" s="242"/>
      <c r="O15" s="84" t="n">
        <f aca="false">+N15*$O$5</f>
        <v>0</v>
      </c>
      <c r="P15" s="84" t="n">
        <v>0.972</v>
      </c>
      <c r="Q15" s="0" t="e">
        <f aca="false">VLOOKUP(I15,[3]Incap!$A$3:$D$46,4,0)</f>
        <v>#N/A</v>
      </c>
    </row>
    <row r="16" customFormat="false" ht="15" hidden="false" customHeight="false" outlineLevel="0" collapsed="false">
      <c r="A16" s="50"/>
      <c r="B16" s="51" t="e">
        <f aca="false">#REF!</f>
        <v>#REF!</v>
      </c>
      <c r="C16" s="52"/>
      <c r="D16" s="53"/>
      <c r="E16" s="54"/>
      <c r="F16" s="55"/>
      <c r="G16" s="56"/>
      <c r="I16" s="0" t="n">
        <v>3076</v>
      </c>
      <c r="J16" s="83" t="s">
        <v>234</v>
      </c>
      <c r="K16" s="84" t="str">
        <f aca="false">VLOOKUP(I16,[1]DATOS!$B$3:$R$967,3,0)</f>
        <v>Auxiliar de Logística</v>
      </c>
      <c r="L16" s="27" t="e">
        <f aca="false">+$G$12+O16+R16</f>
        <v>#REF!</v>
      </c>
      <c r="M16" s="43" t="e">
        <f aca="false">IF(L16&lt;85%,0,IF(L16&lt;90.49%,$C$29,IF(L16&lt;95.49%,$C$28,$C$27)))</f>
        <v>#REF!</v>
      </c>
      <c r="N16" s="242"/>
      <c r="O16" s="84" t="n">
        <f aca="false">+N16*$O$5</f>
        <v>0</v>
      </c>
      <c r="P16" s="84" t="n">
        <v>0.971</v>
      </c>
      <c r="Q16" s="0" t="e">
        <f aca="false">VLOOKUP(I16,[3]Incap!$A$3:$D$46,4,0)</f>
        <v>#N/A</v>
      </c>
    </row>
    <row r="17" customFormat="false" ht="15" hidden="false" customHeight="false" outlineLevel="0" collapsed="false">
      <c r="A17" s="57" t="n">
        <f aca="false">SUM(A6:A16)</f>
        <v>0.75</v>
      </c>
      <c r="B17" s="58"/>
      <c r="C17" s="59"/>
      <c r="D17" s="60"/>
      <c r="E17" s="61" t="s">
        <v>26</v>
      </c>
      <c r="F17" s="60"/>
      <c r="G17" s="77" t="e">
        <f aca="false">IF(F6&lt;85%,0,IF(G12&gt;=95.5%,E14,IF(G12&gt;=90.49%,E15,IF(G12&gt;=85%,E16,0))))</f>
        <v>#REF!</v>
      </c>
      <c r="I17" s="0" t="n">
        <v>3077</v>
      </c>
      <c r="J17" s="83" t="s">
        <v>235</v>
      </c>
      <c r="K17" s="84" t="str">
        <f aca="false">VLOOKUP(I17,[1]DATOS!$B$3:$R$967,3,0)</f>
        <v>Auxiliar de Logística</v>
      </c>
      <c r="L17" s="27" t="e">
        <f aca="false">+$G$12+O17+R17</f>
        <v>#REF!</v>
      </c>
      <c r="M17" s="43" t="e">
        <f aca="false">IF(L17&lt;85%,0,IF(L17&lt;90.49%,$C$29,IF(L17&lt;95.49%,$C$28,$C$27)))</f>
        <v>#REF!</v>
      </c>
      <c r="N17" s="242"/>
      <c r="O17" s="84" t="n">
        <f aca="false">+N17*$O$5</f>
        <v>0</v>
      </c>
      <c r="P17" s="84" t="n">
        <v>0.974</v>
      </c>
      <c r="Q17" s="0" t="e">
        <f aca="false">VLOOKUP(I17,[3]Incap!$A$3:$D$46,4,0)</f>
        <v>#N/A</v>
      </c>
    </row>
    <row r="18" customFormat="false" ht="15" hidden="false" customHeight="false" outlineLevel="0" collapsed="false">
      <c r="I18" s="0" t="n">
        <v>3074</v>
      </c>
      <c r="J18" s="83" t="s">
        <v>236</v>
      </c>
      <c r="K18" s="84" t="str">
        <f aca="false">VLOOKUP(I18,[1]DATOS!$B$3:$R$967,3,0)</f>
        <v>Auxiliar de Logística</v>
      </c>
      <c r="L18" s="27" t="e">
        <f aca="false">+$G$12+O18+R18</f>
        <v>#REF!</v>
      </c>
      <c r="M18" s="43" t="e">
        <f aca="false">IF(L18&lt;85%,0,IF(L18&lt;90.49%,$C$29,IF(L18&lt;95.49%,$C$28,$C$27)))</f>
        <v>#REF!</v>
      </c>
      <c r="N18" s="242"/>
      <c r="O18" s="84" t="n">
        <f aca="false">+N18*$O$5</f>
        <v>0</v>
      </c>
      <c r="P18" s="84" t="n">
        <v>0.97</v>
      </c>
      <c r="Q18" s="0" t="e">
        <f aca="false">VLOOKUP(I18,[3]Incap!$A$3:$D$46,4,0)</f>
        <v>#N/A</v>
      </c>
    </row>
    <row r="19" customFormat="false" ht="15" hidden="false" customHeight="false" outlineLevel="0" collapsed="false">
      <c r="L19" s="126"/>
      <c r="M19" s="39" t="e">
        <f aca="false">SUM(M15:M18)</f>
        <v>#REF!</v>
      </c>
      <c r="N19" s="94"/>
      <c r="P19" s="84"/>
    </row>
    <row r="20" customFormat="false" ht="15" hidden="false" customHeight="false" outlineLevel="0" collapsed="false">
      <c r="L20" s="126"/>
      <c r="M20" s="126"/>
      <c r="N20" s="94"/>
      <c r="P20" s="84"/>
    </row>
    <row r="21" customFormat="false" ht="15" hidden="false" customHeight="false" outlineLevel="0" collapsed="false">
      <c r="L21" s="126"/>
      <c r="N21" s="94"/>
      <c r="P21" s="84"/>
    </row>
    <row r="22" customFormat="false" ht="15" hidden="false" customHeight="false" outlineLevel="0" collapsed="false">
      <c r="J22" s="88" t="s">
        <v>68</v>
      </c>
      <c r="L22" s="126"/>
      <c r="N22" s="94"/>
      <c r="P22" s="84"/>
    </row>
    <row r="23" customFormat="false" ht="15.75" hidden="false" customHeight="false" outlineLevel="0" collapsed="false">
      <c r="I23" s="0" t="n">
        <v>3327</v>
      </c>
      <c r="J23" s="83" t="s">
        <v>237</v>
      </c>
      <c r="K23" s="84" t="str">
        <f aca="false">VLOOKUP(I23,[1]DATOS!$B$3:$R$967,3,0)</f>
        <v>Etiquetador</v>
      </c>
      <c r="L23" s="27" t="e">
        <f aca="false">+$G$12+O23+R23</f>
        <v>#REF!</v>
      </c>
      <c r="M23" s="43" t="e">
        <f aca="false">IF(L23&lt;85%,0,IF(L23&lt;90.49%,$C$32,IF(L23&lt;95.49%,$C$31,$C$30)))</f>
        <v>#REF!</v>
      </c>
      <c r="N23" s="242"/>
      <c r="O23" s="84" t="n">
        <f aca="false">+N23*$O$5</f>
        <v>0</v>
      </c>
      <c r="P23" s="84" t="n">
        <v>0.984</v>
      </c>
      <c r="Q23" s="0" t="e">
        <f aca="false">VLOOKUP(I23,[3]Incap!$A$3:$D$46,4,0)</f>
        <v>#N/A</v>
      </c>
    </row>
    <row r="24" customFormat="false" ht="15" hidden="false" customHeight="false" outlineLevel="0" collapsed="false">
      <c r="A24" s="102" t="s">
        <v>55</v>
      </c>
      <c r="B24" s="103"/>
      <c r="C24" s="104" t="n">
        <v>1200</v>
      </c>
      <c r="L24" s="126"/>
      <c r="M24" s="39" t="e">
        <f aca="false">SUM(M23)</f>
        <v>#REF!</v>
      </c>
      <c r="P24" s="84"/>
    </row>
    <row r="25" customFormat="false" ht="15" hidden="false" customHeight="false" outlineLevel="0" collapsed="false">
      <c r="A25" s="105"/>
      <c r="B25" s="106"/>
      <c r="C25" s="107" t="n">
        <v>1080</v>
      </c>
    </row>
    <row r="26" customFormat="false" ht="15.75" hidden="false" customHeight="false" outlineLevel="0" collapsed="false">
      <c r="A26" s="108"/>
      <c r="B26" s="109"/>
      <c r="C26" s="110" t="n">
        <v>1000</v>
      </c>
      <c r="L26" s="88" t="s">
        <v>19</v>
      </c>
      <c r="M26" s="257" t="e">
        <f aca="false">+M24+M19+M11</f>
        <v>#REF!</v>
      </c>
    </row>
    <row r="27" customFormat="false" ht="15" hidden="false" customHeight="false" outlineLevel="0" collapsed="false">
      <c r="A27" s="102" t="s">
        <v>58</v>
      </c>
      <c r="B27" s="103"/>
      <c r="C27" s="104" t="n">
        <v>1000</v>
      </c>
    </row>
    <row r="28" customFormat="false" ht="15" hidden="false" customHeight="false" outlineLevel="0" collapsed="false">
      <c r="A28" s="105"/>
      <c r="B28" s="106"/>
      <c r="C28" s="107" t="n">
        <v>750</v>
      </c>
    </row>
    <row r="29" customFormat="false" ht="15.75" hidden="false" customHeight="false" outlineLevel="0" collapsed="false">
      <c r="A29" s="108"/>
      <c r="B29" s="109"/>
      <c r="C29" s="110" t="n">
        <v>500</v>
      </c>
    </row>
    <row r="30" customFormat="false" ht="15" hidden="false" customHeight="false" outlineLevel="0" collapsed="false">
      <c r="A30" s="102" t="s">
        <v>63</v>
      </c>
      <c r="B30" s="113"/>
      <c r="C30" s="104" t="n">
        <v>1000</v>
      </c>
    </row>
    <row r="31" customFormat="false" ht="15" hidden="false" customHeight="false" outlineLevel="0" collapsed="false">
      <c r="A31" s="114"/>
      <c r="B31" s="6"/>
      <c r="C31" s="107" t="n">
        <v>750</v>
      </c>
    </row>
    <row r="32" customFormat="false" ht="15.75" hidden="false" customHeight="false" outlineLevel="0" collapsed="false">
      <c r="A32" s="111"/>
      <c r="B32" s="112"/>
      <c r="C32" s="110" t="n">
        <v>500</v>
      </c>
    </row>
  </sheetData>
  <conditionalFormatting sqref="G17 F12:G16">
    <cfRule type="cellIs" priority="2" operator="between" aboveAverage="0" equalAverage="0" bottom="0" percent="0" rank="0" text="" dxfId="0">
      <formula>0</formula>
      <formula>-1</formula>
    </cfRule>
  </conditionalFormatting>
  <conditionalFormatting sqref="F9:G9">
    <cfRule type="cellIs" priority="3" operator="between" aboveAverage="0" equalAverage="0" bottom="0" percent="0" rank="0" text="" dxfId="1">
      <formula>0</formula>
      <formula>-1</formula>
    </cfRule>
  </conditionalFormatting>
  <conditionalFormatting sqref="G9">
    <cfRule type="cellIs" priority="4" operator="between" aboveAverage="0" equalAverage="0" bottom="0" percent="0" rank="0" text="" dxfId="2">
      <formula>0</formula>
      <formula>-1</formula>
    </cfRule>
  </conditionalFormatting>
  <conditionalFormatting sqref="G9">
    <cfRule type="cellIs" priority="5" operator="between" aboveAverage="0" equalAverage="0" bottom="0" percent="0" rank="0" text="" dxfId="3">
      <formula>0</formula>
      <formula>-1</formula>
    </cfRule>
  </conditionalFormatting>
  <conditionalFormatting sqref="G9">
    <cfRule type="cellIs" priority="6" operator="between" aboveAverage="0" equalAverage="0" bottom="0" percent="0" rank="0" text="" dxfId="4">
      <formula>0</formula>
      <formula>-1</formula>
    </cfRule>
  </conditionalFormatting>
  <conditionalFormatting sqref="G9">
    <cfRule type="cellIs" priority="7" operator="between" aboveAverage="0" equalAverage="0" bottom="0" percent="0" rank="0" text="" dxfId="5">
      <formula>0</formula>
      <formula>-1</formula>
    </cfRule>
  </conditionalFormatting>
  <conditionalFormatting sqref="G9">
    <cfRule type="cellIs" priority="8" operator="between" aboveAverage="0" equalAverage="0" bottom="0" percent="0" rank="0" text="" dxfId="6">
      <formula>0</formula>
      <formula>-1</formula>
    </cfRule>
  </conditionalFormatting>
  <conditionalFormatting sqref="G9">
    <cfRule type="cellIs" priority="9" operator="between" aboveAverage="0" equalAverage="0" bottom="0" percent="0" rank="0" text="" dxfId="7">
      <formula>0</formula>
      <formula>-1</formula>
    </cfRule>
  </conditionalFormatting>
  <conditionalFormatting sqref="G9">
    <cfRule type="cellIs" priority="10" operator="between" aboveAverage="0" equalAverage="0" bottom="0" percent="0" rank="0" text="" dxfId="8">
      <formula>0</formula>
      <formula>-1</formula>
    </cfRule>
  </conditionalFormatting>
  <conditionalFormatting sqref="G6">
    <cfRule type="cellIs" priority="11" operator="between" aboveAverage="0" equalAverage="0" bottom="0" percent="0" rank="0" text="" dxfId="9">
      <formula>0</formula>
      <formula>-1</formula>
    </cfRule>
  </conditionalFormatting>
  <conditionalFormatting sqref="F6 F8:G8">
    <cfRule type="cellIs" priority="12" operator="between" aboveAverage="0" equalAverage="0" bottom="0" percent="0" rank="0" text="" dxfId="10">
      <formula>0</formula>
      <formula>-1</formula>
    </cfRule>
  </conditionalFormatting>
  <conditionalFormatting sqref="F6 F8:G8">
    <cfRule type="cellIs" priority="13" operator="between" aboveAverage="0" equalAverage="0" bottom="0" percent="0" rank="0" text="" dxfId="11">
      <formula>0</formula>
      <formula>-1</formula>
    </cfRule>
  </conditionalFormatting>
  <conditionalFormatting sqref="G8">
    <cfRule type="cellIs" priority="14" operator="between" aboveAverage="0" equalAverage="0" bottom="0" percent="0" rank="0" text="" dxfId="12">
      <formula>0</formula>
      <formula>-1</formula>
    </cfRule>
  </conditionalFormatting>
  <conditionalFormatting sqref="G8">
    <cfRule type="cellIs" priority="15" operator="between" aboveAverage="0" equalAverage="0" bottom="0" percent="0" rank="0" text="" dxfId="13">
      <formula>0</formula>
      <formula>-1</formula>
    </cfRule>
  </conditionalFormatting>
  <conditionalFormatting sqref="G8">
    <cfRule type="cellIs" priority="16" operator="between" aboveAverage="0" equalAverage="0" bottom="0" percent="0" rank="0" text="" dxfId="14">
      <formula>0</formula>
      <formula>-1</formula>
    </cfRule>
  </conditionalFormatting>
  <conditionalFormatting sqref="G8">
    <cfRule type="cellIs" priority="17" operator="between" aboveAverage="0" equalAverage="0" bottom="0" percent="0" rank="0" text="" dxfId="15">
      <formula>0</formula>
      <formula>-1</formula>
    </cfRule>
  </conditionalFormatting>
  <conditionalFormatting sqref="G8">
    <cfRule type="cellIs" priority="18" operator="between" aboveAverage="0" equalAverage="0" bottom="0" percent="0" rank="0" text="" dxfId="16">
      <formula>0</formula>
      <formula>-1</formula>
    </cfRule>
  </conditionalFormatting>
  <conditionalFormatting sqref="G8">
    <cfRule type="cellIs" priority="19" operator="between" aboveAverage="0" equalAverage="0" bottom="0" percent="0" rank="0" text="" dxfId="17">
      <formula>0</formula>
      <formula>-1</formula>
    </cfRule>
  </conditionalFormatting>
  <conditionalFormatting sqref="G8">
    <cfRule type="cellIs" priority="20" operator="between" aboveAverage="0" equalAverage="0" bottom="0" percent="0" rank="0" text="" dxfId="18">
      <formula>0</formula>
      <formula>-1</formula>
    </cfRule>
  </conditionalFormatting>
  <conditionalFormatting sqref="F7">
    <cfRule type="cellIs" priority="21" operator="between" aboveAverage="0" equalAverage="0" bottom="0" percent="0" rank="0" text="" dxfId="19">
      <formula>0</formula>
      <formula>-1</formula>
    </cfRule>
  </conditionalFormatting>
  <conditionalFormatting sqref="G7">
    <cfRule type="cellIs" priority="22" operator="between" aboveAverage="0" equalAverage="0" bottom="0" percent="0" rank="0" text="" dxfId="20">
      <formula>0</formula>
      <formula>-1</formula>
    </cfRule>
  </conditionalFormatting>
  <conditionalFormatting sqref="G7">
    <cfRule type="cellIs" priority="23" operator="between" aboveAverage="0" equalAverage="0" bottom="0" percent="0" rank="0" text="" dxfId="21">
      <formula>0</formula>
      <formula>-1</formula>
    </cfRule>
  </conditionalFormatting>
  <conditionalFormatting sqref="F11:G11">
    <cfRule type="cellIs" priority="24" operator="between" aboveAverage="0" equalAverage="0" bottom="0" percent="0" rank="0" text="" dxfId="22">
      <formula>0</formula>
      <formula>-1</formula>
    </cfRule>
  </conditionalFormatting>
  <conditionalFormatting sqref="F10">
    <cfRule type="cellIs" priority="25" operator="between" aboveAverage="0" equalAverage="0" bottom="0" percent="0" rank="0" text="" dxfId="23">
      <formula>0</formula>
      <formula>-1</formula>
    </cfRule>
  </conditionalFormatting>
  <conditionalFormatting sqref="F10">
    <cfRule type="cellIs" priority="26" operator="between" aboveAverage="0" equalAverage="0" bottom="0" percent="0" rank="0" text="" dxfId="24">
      <formula>0</formula>
      <formula>-1</formula>
    </cfRule>
  </conditionalFormatting>
  <conditionalFormatting sqref="F10">
    <cfRule type="cellIs" priority="27" operator="between" aboveAverage="0" equalAverage="0" bottom="0" percent="0" rank="0" text="" dxfId="25">
      <formula>0</formula>
      <formula>-1</formula>
    </cfRule>
  </conditionalFormatting>
  <conditionalFormatting sqref="F10">
    <cfRule type="cellIs" priority="28" operator="between" aboveAverage="0" equalAverage="0" bottom="0" percent="0" rank="0" text="" dxfId="26">
      <formula>0</formula>
      <formula>-1</formula>
    </cfRule>
  </conditionalFormatting>
  <conditionalFormatting sqref="F9:G9">
    <cfRule type="cellIs" priority="29" operator="between" aboveAverage="0" equalAverage="0" bottom="0" percent="0" rank="0" text="" dxfId="27">
      <formula>0</formula>
      <formula>-1</formula>
    </cfRule>
  </conditionalFormatting>
  <conditionalFormatting sqref="G10">
    <cfRule type="cellIs" priority="30" operator="between" aboveAverage="0" equalAverage="0" bottom="0" percent="0" rank="0" text="" dxfId="28">
      <formula>0</formula>
      <formula>-1</formula>
    </cfRule>
  </conditionalFormatting>
  <conditionalFormatting sqref="G10">
    <cfRule type="cellIs" priority="31" operator="between" aboveAverage="0" equalAverage="0" bottom="0" percent="0" rank="0" text="" dxfId="29">
      <formula>0</formula>
      <formula>-1</formula>
    </cfRule>
  </conditionalFormatting>
  <conditionalFormatting sqref="G10">
    <cfRule type="cellIs" priority="32" operator="between" aboveAverage="0" equalAverage="0" bottom="0" percent="0" rank="0" text="" dxfId="30">
      <formula>0</formula>
      <formula>-1</formula>
    </cfRule>
  </conditionalFormatting>
  <conditionalFormatting sqref="G10">
    <cfRule type="cellIs" priority="33" operator="between" aboveAverage="0" equalAverage="0" bottom="0" percent="0" rank="0" text="" dxfId="31">
      <formula>0</formula>
      <formula>-1</formula>
    </cfRule>
  </conditionalFormatting>
  <conditionalFormatting sqref="G10">
    <cfRule type="cellIs" priority="34" operator="between" aboveAverage="0" equalAverage="0" bottom="0" percent="0" rank="0" text="" dxfId="32">
      <formula>0</formula>
      <formula>-1</formula>
    </cfRule>
  </conditionalFormatting>
  <conditionalFormatting sqref="G10">
    <cfRule type="cellIs" priority="35" operator="between" aboveAverage="0" equalAverage="0" bottom="0" percent="0" rank="0" text="" dxfId="33">
      <formula>0</formula>
      <formula>-1</formula>
    </cfRule>
  </conditionalFormatting>
  <conditionalFormatting sqref="G10">
    <cfRule type="cellIs" priority="36" operator="between" aboveAverage="0" equalAverage="0" bottom="0" percent="0" rank="0" text="" dxfId="34">
      <formula>0</formula>
      <formula>-1</formula>
    </cfRule>
  </conditionalFormatting>
  <conditionalFormatting sqref="G10">
    <cfRule type="cellIs" priority="37" operator="between" aboveAverage="0" equalAverage="0" bottom="0" percent="0" rank="0" text="" dxfId="35">
      <formula>0</formula>
      <formula>-1</formula>
    </cfRule>
  </conditionalFormatting>
  <printOptions headings="false" gridLines="false" gridLinesSet="true" horizontalCentered="false" verticalCentered="false"/>
  <pageMargins left="0.470138888888889" right="0.2" top="0.75" bottom="0.75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008000"/>
    <pageSetUpPr fitToPage="true"/>
  </sheetPr>
  <dimension ref="A1:O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N7" activeCellId="0" sqref="N7"/>
    </sheetView>
  </sheetViews>
  <sheetFormatPr defaultRowHeight="15" zeroHeight="false" outlineLevelRow="0" outlineLevelCol="0"/>
  <cols>
    <col collapsed="false" customWidth="true" hidden="false" outlineLevel="0" max="1" min="1" style="0" width="6.86"/>
    <col collapsed="false" customWidth="true" hidden="false" outlineLevel="0" max="2" min="2" style="0" width="11.14"/>
    <col collapsed="false" customWidth="true" hidden="false" outlineLevel="0" max="3" min="3" style="0" width="13.43"/>
    <col collapsed="false" customWidth="true" hidden="false" outlineLevel="0" max="4" min="4" style="0" width="16.42"/>
    <col collapsed="false" customWidth="true" hidden="false" outlineLevel="0" max="5" min="5" style="0" width="31.86"/>
    <col collapsed="false" customWidth="true" hidden="false" outlineLevel="0" max="6" min="6" style="0" width="10.14"/>
    <col collapsed="false" customWidth="true" hidden="false" outlineLevel="0" max="7" min="7" style="0" width="8.86"/>
    <col collapsed="false" customWidth="true" hidden="false" outlineLevel="0" max="8" min="8" style="0" width="6.28"/>
    <col collapsed="false" customWidth="true" hidden="false" outlineLevel="0" max="9" min="9" style="83" width="5.7"/>
    <col collapsed="false" customWidth="true" hidden="false" outlineLevel="0" max="10" min="10" style="83" width="34.14"/>
    <col collapsed="false" customWidth="true" hidden="false" outlineLevel="0" max="11" min="11" style="83" width="18.71"/>
    <col collapsed="false" customWidth="true" hidden="false" outlineLevel="0" max="12" min="12" style="84" width="8.42"/>
    <col collapsed="false" customWidth="true" hidden="false" outlineLevel="0" max="13" min="13" style="0" width="14.15"/>
    <col collapsed="false" customWidth="true" hidden="false" outlineLevel="0" max="14" min="14" style="0" width="11.71"/>
    <col collapsed="false" customWidth="true" hidden="false" outlineLevel="0" max="15" min="15" style="204" width="8.14"/>
    <col collapsed="false" customWidth="true" hidden="false" outlineLevel="0" max="1025" min="16" style="0" width="9.14"/>
  </cols>
  <sheetData>
    <row r="1" customFormat="false" ht="15" hidden="false" customHeight="false" outlineLevel="0" collapsed="false">
      <c r="C1" s="7"/>
      <c r="D1" s="7" t="s">
        <v>2</v>
      </c>
      <c r="E1" s="7" t="s">
        <v>75</v>
      </c>
      <c r="F1" s="7"/>
      <c r="G1" s="7"/>
    </row>
    <row r="2" customFormat="false" ht="15" hidden="false" customHeight="false" outlineLevel="0" collapsed="false">
      <c r="C2" s="9"/>
      <c r="D2" s="7" t="s">
        <v>4</v>
      </c>
      <c r="E2" s="7" t="str">
        <f aca="false">'Jefes Trastienda CBA'!E4</f>
        <v>Superstore Ceiba</v>
      </c>
      <c r="F2" s="9"/>
      <c r="G2" s="9"/>
    </row>
    <row r="3" customFormat="false" ht="15" hidden="false" customHeight="false" outlineLevel="0" collapsed="false">
      <c r="C3" s="11"/>
      <c r="D3" s="12" t="s">
        <v>6</v>
      </c>
      <c r="E3" s="13" t="e">
        <f aca="false">'Jefes Trastienda SF'!E5</f>
        <v>#REF!</v>
      </c>
      <c r="F3" s="6"/>
      <c r="G3" s="6"/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</row>
    <row r="5" customFormat="false" ht="21" hidden="false" customHeight="false" outlineLevel="0" collapsed="false">
      <c r="A5" s="15" t="s">
        <v>7</v>
      </c>
      <c r="B5" s="16" t="n">
        <v>2015</v>
      </c>
      <c r="C5" s="16" t="s">
        <v>8</v>
      </c>
      <c r="D5" s="16" t="s">
        <v>9</v>
      </c>
      <c r="E5" s="17" t="s">
        <v>10</v>
      </c>
      <c r="F5" s="16" t="s">
        <v>11</v>
      </c>
      <c r="G5" s="18" t="s">
        <v>12</v>
      </c>
      <c r="J5" s="212" t="s">
        <v>77</v>
      </c>
      <c r="K5" s="84"/>
      <c r="L5" s="0"/>
      <c r="M5" s="43"/>
      <c r="N5" s="85" t="s">
        <v>7</v>
      </c>
      <c r="O5" s="86" t="n">
        <v>0.25</v>
      </c>
    </row>
    <row r="6" customFormat="false" ht="15.75" hidden="false" customHeight="false" outlineLevel="0" collapsed="false">
      <c r="A6" s="219" t="n">
        <v>0.55</v>
      </c>
      <c r="B6" s="20" t="e">
        <f aca="false">'Jefes Trastienda CBA'!B28</f>
        <v>#REF!</v>
      </c>
      <c r="C6" s="20" t="e">
        <f aca="false">'Jefes Trastienda CBA'!C28</f>
        <v>#REF!</v>
      </c>
      <c r="D6" s="20" t="e">
        <f aca="false">'Jefes Trastienda CBA'!D28</f>
        <v>#REF!</v>
      </c>
      <c r="E6" s="21" t="s">
        <v>76</v>
      </c>
      <c r="F6" s="22" t="e">
        <f aca="false">+D6/C6</f>
        <v>#REF!</v>
      </c>
      <c r="G6" s="23" t="e">
        <f aca="false">IF(F6&gt;=100%,A6,IF(F6&lt;90%,0,IF(F6&lt;100%,F6*A6)))</f>
        <v>#REF!</v>
      </c>
      <c r="I6" s="258" t="s">
        <v>135</v>
      </c>
      <c r="J6" s="258" t="s">
        <v>0</v>
      </c>
      <c r="K6" s="89" t="s">
        <v>2</v>
      </c>
      <c r="L6" s="90" t="s">
        <v>39</v>
      </c>
      <c r="M6" s="39" t="s">
        <v>40</v>
      </c>
      <c r="N6" s="85" t="s">
        <v>41</v>
      </c>
      <c r="O6" s="88"/>
    </row>
    <row r="7" customFormat="false" ht="30" hidden="false" customHeight="false" outlineLevel="0" collapsed="false">
      <c r="A7" s="255" t="n">
        <v>0.1</v>
      </c>
      <c r="B7" s="92"/>
      <c r="C7" s="259" t="n">
        <v>3</v>
      </c>
      <c r="D7" s="259"/>
      <c r="E7" s="32" t="s">
        <v>16</v>
      </c>
      <c r="F7" s="27" t="e">
        <f aca="false">+C7/D7</f>
        <v>#DIV/0!</v>
      </c>
      <c r="G7" s="23" t="n">
        <f aca="false">IF(D7&gt;4,0%,IF(D7&gt;3,10%,IF(D7&lt;=C7,A7)))</f>
        <v>0.1</v>
      </c>
      <c r="I7" s="260" t="n">
        <v>3064</v>
      </c>
      <c r="J7" s="260" t="s">
        <v>238</v>
      </c>
      <c r="K7" s="84" t="str">
        <f aca="false">VLOOKUP(I7,[2]DATOS!$B$3:$E$997,3,0)</f>
        <v>Surtidor</v>
      </c>
      <c r="L7" s="27" t="e">
        <f aca="false">+$G$12+O7+R7</f>
        <v>#REF!</v>
      </c>
      <c r="M7" s="43" t="e">
        <f aca="false">IF(L7&lt;85%,0,IF(L7&lt;90.49%,$C$21,IF(L7&lt;95.49%,$C$20,$C$19)))</f>
        <v>#REF!</v>
      </c>
      <c r="N7" s="242"/>
      <c r="O7" s="242" t="n">
        <f aca="false">+N7*$O$5</f>
        <v>0</v>
      </c>
    </row>
    <row r="8" customFormat="false" ht="15" hidden="false" customHeight="false" outlineLevel="0" collapsed="false">
      <c r="A8" s="219" t="n">
        <v>0</v>
      </c>
      <c r="B8" s="24"/>
      <c r="C8" s="222" t="n">
        <v>95</v>
      </c>
      <c r="D8" s="222"/>
      <c r="E8" s="26" t="s">
        <v>15</v>
      </c>
      <c r="F8" s="27" t="n">
        <f aca="false">D8/C8</f>
        <v>0</v>
      </c>
      <c r="G8" s="23" t="n">
        <f aca="false">IF(F8&gt;=100%,A8,IF(F8&lt;80%,0,IF(F8&lt;100%,F8*A8)))</f>
        <v>0</v>
      </c>
      <c r="I8" s="261" t="n">
        <v>3066</v>
      </c>
      <c r="J8" s="260" t="s">
        <v>239</v>
      </c>
      <c r="K8" s="84" t="str">
        <f aca="false">VLOOKUP(I8,[2]DATOS!$B$3:$E$997,3,0)</f>
        <v>Surtidor</v>
      </c>
      <c r="L8" s="27" t="e">
        <f aca="false">+$G$12+O8+R8</f>
        <v>#REF!</v>
      </c>
      <c r="M8" s="43" t="e">
        <f aca="false">IF(L8&lt;85%,0,IF(L8&lt;90.49%,$C$26,IF(L8&lt;95.49%,$C$25,$C$24)))</f>
        <v>#REF!</v>
      </c>
      <c r="N8" s="242"/>
      <c r="O8" s="242" t="n">
        <f aca="false">+N8*$O$5</f>
        <v>0</v>
      </c>
    </row>
    <row r="9" customFormat="false" ht="15" hidden="false" customHeight="false" outlineLevel="0" collapsed="false">
      <c r="A9" s="219" t="n">
        <v>0</v>
      </c>
      <c r="C9" s="25" t="n">
        <v>1</v>
      </c>
      <c r="D9" s="25" t="n">
        <v>0</v>
      </c>
      <c r="E9" s="0" t="s">
        <v>45</v>
      </c>
      <c r="F9" s="27" t="n">
        <f aca="false">D9/C9</f>
        <v>0</v>
      </c>
      <c r="G9" s="23" t="n">
        <f aca="false">IF(F9&gt;=100%,A9,IF(F9&lt;85%,0,IF(F9&lt;100%,F9*A9)))</f>
        <v>0</v>
      </c>
      <c r="I9" s="124"/>
      <c r="J9" s="124"/>
      <c r="K9" s="84"/>
      <c r="L9" s="27"/>
      <c r="M9" s="43"/>
      <c r="N9" s="84"/>
      <c r="O9" s="84"/>
    </row>
    <row r="10" customFormat="false" ht="15" hidden="false" customHeight="false" outlineLevel="0" collapsed="false">
      <c r="A10" s="219" t="n">
        <v>0.1</v>
      </c>
      <c r="B10" s="24"/>
      <c r="C10" s="25" t="e">
        <f aca="false">+'Operativos Trastienda CBA'!C10</f>
        <v>#REF!</v>
      </c>
      <c r="D10" s="27" t="e">
        <f aca="false">+'Operativos Trastienda CBA'!D10</f>
        <v>#REF!</v>
      </c>
      <c r="E10" s="71" t="s">
        <v>30</v>
      </c>
      <c r="F10" s="25" t="e">
        <f aca="false">+C10/D10</f>
        <v>#REF!</v>
      </c>
      <c r="G10" s="36" t="e">
        <f aca="false">IF(D10&lt;=C10,A10,IF(F10&gt;=90%,F10*A10,0))</f>
        <v>#REF!</v>
      </c>
      <c r="I10" s="124"/>
      <c r="J10" s="124"/>
      <c r="K10" s="84"/>
      <c r="L10" s="27"/>
      <c r="M10" s="43"/>
      <c r="N10" s="84"/>
      <c r="O10" s="84"/>
    </row>
    <row r="11" customFormat="false" ht="15.75" hidden="false" customHeight="false" outlineLevel="0" collapsed="false">
      <c r="A11" s="33"/>
      <c r="B11" s="24"/>
      <c r="C11" s="24"/>
      <c r="D11" s="25"/>
      <c r="E11" s="71" t="s">
        <v>18</v>
      </c>
      <c r="F11" s="25" t="e">
        <f aca="false">'Operativos Trastienda CBA'!F11</f>
        <v>#REF!</v>
      </c>
      <c r="G11" s="23" t="n">
        <v>0</v>
      </c>
      <c r="L11" s="249" t="s">
        <v>19</v>
      </c>
      <c r="M11" s="90" t="e">
        <f aca="false">SUM(M7:M10)</f>
        <v>#REF!</v>
      </c>
      <c r="N11" s="249"/>
      <c r="O11" s="90"/>
    </row>
    <row r="12" customFormat="false" ht="15" hidden="false" customHeight="false" outlineLevel="0" collapsed="false">
      <c r="A12" s="37"/>
      <c r="B12" s="38"/>
      <c r="C12" s="39"/>
      <c r="D12" s="39"/>
      <c r="E12" s="40" t="s">
        <v>19</v>
      </c>
      <c r="F12" s="24"/>
      <c r="G12" s="41" t="e">
        <f aca="false">SUM(G6:G11)</f>
        <v>#REF!</v>
      </c>
      <c r="M12" s="126"/>
      <c r="N12" s="126"/>
    </row>
    <row r="13" customFormat="false" ht="15" hidden="false" customHeight="false" outlineLevel="0" collapsed="false">
      <c r="A13" s="42"/>
      <c r="B13" s="24"/>
      <c r="C13" s="39"/>
      <c r="D13" s="43"/>
      <c r="E13" s="26"/>
      <c r="F13" s="24"/>
      <c r="G13" s="44"/>
      <c r="M13" s="126"/>
      <c r="N13" s="126"/>
    </row>
    <row r="14" customFormat="false" ht="15" hidden="false" customHeight="false" outlineLevel="0" collapsed="false">
      <c r="A14" s="37"/>
      <c r="B14" s="38"/>
      <c r="C14" s="45"/>
      <c r="D14" s="46"/>
      <c r="E14" s="47"/>
      <c r="F14" s="24"/>
      <c r="G14" s="44"/>
      <c r="M14" s="126"/>
      <c r="N14" s="126"/>
    </row>
    <row r="15" customFormat="false" ht="15" hidden="false" customHeight="false" outlineLevel="0" collapsed="false">
      <c r="A15" s="48"/>
      <c r="B15" s="49"/>
      <c r="C15" s="45"/>
      <c r="D15" s="46"/>
      <c r="E15" s="47"/>
      <c r="F15" s="24"/>
      <c r="G15" s="44"/>
      <c r="I15" s="0"/>
      <c r="J15" s="0"/>
      <c r="K15" s="0"/>
      <c r="M15" s="126"/>
      <c r="N15" s="126"/>
    </row>
    <row r="16" customFormat="false" ht="15" hidden="false" customHeight="false" outlineLevel="0" collapsed="false">
      <c r="A16" s="50"/>
      <c r="B16" s="51" t="e">
        <f aca="false">#REF!</f>
        <v>#REF!</v>
      </c>
      <c r="C16" s="52"/>
      <c r="D16" s="53"/>
      <c r="E16" s="54"/>
      <c r="F16" s="55"/>
      <c r="G16" s="56"/>
      <c r="M16" s="126"/>
      <c r="N16" s="126"/>
    </row>
    <row r="17" customFormat="false" ht="15" hidden="false" customHeight="false" outlineLevel="0" collapsed="false">
      <c r="A17" s="57" t="n">
        <f aca="false">SUM(A6:A16)</f>
        <v>0.75</v>
      </c>
      <c r="B17" s="58"/>
      <c r="C17" s="59"/>
      <c r="D17" s="60"/>
      <c r="E17" s="61" t="s">
        <v>26</v>
      </c>
      <c r="F17" s="60"/>
      <c r="G17" s="77" t="e">
        <f aca="false">IF(F6&lt;85%,0,IF(G12&gt;=95.5%,E14,IF(G12&gt;=90.49%,E15,IF(G12&gt;=85%,E16,0))))</f>
        <v>#REF!</v>
      </c>
      <c r="M17" s="126"/>
      <c r="N17" s="126"/>
    </row>
    <row r="19" customFormat="false" ht="15" hidden="false" customHeight="false" outlineLevel="0" collapsed="false">
      <c r="A19" s="0" t="s">
        <v>84</v>
      </c>
      <c r="C19" s="43" t="n">
        <v>1200</v>
      </c>
    </row>
    <row r="20" customFormat="false" ht="15" hidden="false" customHeight="false" outlineLevel="0" collapsed="false">
      <c r="C20" s="43" t="n">
        <v>1080</v>
      </c>
    </row>
    <row r="21" customFormat="false" ht="15" hidden="false" customHeight="false" outlineLevel="0" collapsed="false">
      <c r="C21" s="43" t="n">
        <v>1000</v>
      </c>
      <c r="F21" s="130"/>
    </row>
    <row r="22" customFormat="false" ht="15" hidden="false" customHeight="false" outlineLevel="0" collapsed="false">
      <c r="F22" s="130"/>
    </row>
    <row r="23" customFormat="false" ht="15.75" hidden="false" customHeight="false" outlineLevel="0" collapsed="false"/>
    <row r="24" customFormat="false" ht="15" hidden="false" customHeight="false" outlineLevel="0" collapsed="false">
      <c r="A24" s="102" t="s">
        <v>84</v>
      </c>
      <c r="B24" s="103"/>
      <c r="C24" s="104" t="n">
        <v>1200</v>
      </c>
    </row>
    <row r="25" customFormat="false" ht="15" hidden="false" customHeight="false" outlineLevel="0" collapsed="false">
      <c r="A25" s="105"/>
      <c r="B25" s="106"/>
      <c r="C25" s="107" t="n">
        <v>1080</v>
      </c>
    </row>
    <row r="26" customFormat="false" ht="15.75" hidden="false" customHeight="false" outlineLevel="0" collapsed="false">
      <c r="A26" s="108"/>
      <c r="B26" s="109"/>
      <c r="C26" s="110" t="n">
        <v>1000</v>
      </c>
    </row>
    <row r="27" customFormat="false" ht="15" hidden="false" customHeight="false" outlineLevel="0" collapsed="false">
      <c r="A27" s="102" t="s">
        <v>58</v>
      </c>
      <c r="B27" s="103"/>
      <c r="C27" s="104" t="n">
        <v>1000</v>
      </c>
    </row>
    <row r="28" customFormat="false" ht="15" hidden="false" customHeight="false" outlineLevel="0" collapsed="false">
      <c r="A28" s="105"/>
      <c r="B28" s="106"/>
      <c r="C28" s="107" t="n">
        <v>750</v>
      </c>
    </row>
    <row r="29" customFormat="false" ht="15.75" hidden="false" customHeight="false" outlineLevel="0" collapsed="false">
      <c r="A29" s="108"/>
      <c r="B29" s="109"/>
      <c r="C29" s="110" t="n">
        <v>500</v>
      </c>
    </row>
  </sheetData>
  <conditionalFormatting sqref="G17 F12:G16">
    <cfRule type="cellIs" priority="2" operator="between" aboveAverage="0" equalAverage="0" bottom="0" percent="0" rank="0" text="" dxfId="0">
      <formula>0</formula>
      <formula>-1</formula>
    </cfRule>
  </conditionalFormatting>
  <conditionalFormatting sqref="G7">
    <cfRule type="cellIs" priority="3" operator="between" aboveAverage="0" equalAverage="0" bottom="0" percent="0" rank="0" text="" dxfId="1">
      <formula>0</formula>
      <formula>-1</formula>
    </cfRule>
  </conditionalFormatting>
  <conditionalFormatting sqref="F6 F8:G8">
    <cfRule type="cellIs" priority="4" operator="between" aboveAverage="0" equalAverage="0" bottom="0" percent="0" rank="0" text="" dxfId="2">
      <formula>0</formula>
      <formula>-1</formula>
    </cfRule>
  </conditionalFormatting>
  <conditionalFormatting sqref="F6 F8:G8">
    <cfRule type="cellIs" priority="5" operator="between" aboveAverage="0" equalAverage="0" bottom="0" percent="0" rank="0" text="" dxfId="3">
      <formula>0</formula>
      <formula>-1</formula>
    </cfRule>
  </conditionalFormatting>
  <conditionalFormatting sqref="F9:G9">
    <cfRule type="cellIs" priority="6" operator="between" aboveAverage="0" equalAverage="0" bottom="0" percent="0" rank="0" text="" dxfId="4">
      <formula>0</formula>
      <formula>-1</formula>
    </cfRule>
  </conditionalFormatting>
  <conditionalFormatting sqref="G8">
    <cfRule type="cellIs" priority="7" operator="between" aboveAverage="0" equalAverage="0" bottom="0" percent="0" rank="0" text="" dxfId="5">
      <formula>0</formula>
      <formula>-1</formula>
    </cfRule>
  </conditionalFormatting>
  <conditionalFormatting sqref="G8">
    <cfRule type="cellIs" priority="8" operator="between" aboveAverage="0" equalAverage="0" bottom="0" percent="0" rank="0" text="" dxfId="6">
      <formula>0</formula>
      <formula>-1</formula>
    </cfRule>
  </conditionalFormatting>
  <conditionalFormatting sqref="G8">
    <cfRule type="cellIs" priority="9" operator="between" aboveAverage="0" equalAverage="0" bottom="0" percent="0" rank="0" text="" dxfId="7">
      <formula>0</formula>
      <formula>-1</formula>
    </cfRule>
  </conditionalFormatting>
  <conditionalFormatting sqref="G8">
    <cfRule type="cellIs" priority="10" operator="between" aboveAverage="0" equalAverage="0" bottom="0" percent="0" rank="0" text="" dxfId="8">
      <formula>0</formula>
      <formula>-1</formula>
    </cfRule>
  </conditionalFormatting>
  <conditionalFormatting sqref="G8">
    <cfRule type="cellIs" priority="11" operator="between" aboveAverage="0" equalAverage="0" bottom="0" percent="0" rank="0" text="" dxfId="9">
      <formula>0</formula>
      <formula>-1</formula>
    </cfRule>
  </conditionalFormatting>
  <conditionalFormatting sqref="G8">
    <cfRule type="cellIs" priority="12" operator="between" aboveAverage="0" equalAverage="0" bottom="0" percent="0" rank="0" text="" dxfId="10">
      <formula>0</formula>
      <formula>-1</formula>
    </cfRule>
  </conditionalFormatting>
  <conditionalFormatting sqref="G8">
    <cfRule type="cellIs" priority="13" operator="between" aboveAverage="0" equalAverage="0" bottom="0" percent="0" rank="0" text="" dxfId="11">
      <formula>0</formula>
      <formula>-1</formula>
    </cfRule>
  </conditionalFormatting>
  <conditionalFormatting sqref="F11:G11">
    <cfRule type="cellIs" priority="14" operator="between" aboveAverage="0" equalAverage="0" bottom="0" percent="0" rank="0" text="" dxfId="12">
      <formula>0</formula>
      <formula>-1</formula>
    </cfRule>
  </conditionalFormatting>
  <conditionalFormatting sqref="F9:G9">
    <cfRule type="cellIs" priority="15" operator="between" aboveAverage="0" equalAverage="0" bottom="0" percent="0" rank="0" text="" dxfId="13">
      <formula>0</formula>
      <formula>-1</formula>
    </cfRule>
  </conditionalFormatting>
  <conditionalFormatting sqref="G9">
    <cfRule type="cellIs" priority="16" operator="between" aboveAverage="0" equalAverage="0" bottom="0" percent="0" rank="0" text="" dxfId="14">
      <formula>0</formula>
      <formula>-1</formula>
    </cfRule>
  </conditionalFormatting>
  <conditionalFormatting sqref="G9">
    <cfRule type="cellIs" priority="17" operator="between" aboveAverage="0" equalAverage="0" bottom="0" percent="0" rank="0" text="" dxfId="15">
      <formula>0</formula>
      <formula>-1</formula>
    </cfRule>
  </conditionalFormatting>
  <conditionalFormatting sqref="G9">
    <cfRule type="cellIs" priority="18" operator="between" aboveAverage="0" equalAverage="0" bottom="0" percent="0" rank="0" text="" dxfId="16">
      <formula>0</formula>
      <formula>-1</formula>
    </cfRule>
  </conditionalFormatting>
  <conditionalFormatting sqref="G9">
    <cfRule type="cellIs" priority="19" operator="between" aboveAverage="0" equalAverage="0" bottom="0" percent="0" rank="0" text="" dxfId="17">
      <formula>0</formula>
      <formula>-1</formula>
    </cfRule>
  </conditionalFormatting>
  <conditionalFormatting sqref="G9">
    <cfRule type="cellIs" priority="20" operator="between" aboveAverage="0" equalAverage="0" bottom="0" percent="0" rank="0" text="" dxfId="18">
      <formula>0</formula>
      <formula>-1</formula>
    </cfRule>
  </conditionalFormatting>
  <conditionalFormatting sqref="G9">
    <cfRule type="cellIs" priority="21" operator="between" aboveAverage="0" equalAverage="0" bottom="0" percent="0" rank="0" text="" dxfId="19">
      <formula>0</formula>
      <formula>-1</formula>
    </cfRule>
  </conditionalFormatting>
  <conditionalFormatting sqref="G9">
    <cfRule type="cellIs" priority="22" operator="between" aboveAverage="0" equalAverage="0" bottom="0" percent="0" rank="0" text="" dxfId="20">
      <formula>0</formula>
      <formula>-1</formula>
    </cfRule>
  </conditionalFormatting>
  <conditionalFormatting sqref="G6">
    <cfRule type="cellIs" priority="23" operator="between" aboveAverage="0" equalAverage="0" bottom="0" percent="0" rank="0" text="" dxfId="21">
      <formula>0</formula>
      <formula>-1</formula>
    </cfRule>
  </conditionalFormatting>
  <conditionalFormatting sqref="G10">
    <cfRule type="cellIs" priority="24" operator="between" aboveAverage="0" equalAverage="0" bottom="0" percent="0" rank="0" text="" dxfId="22">
      <formula>0</formula>
      <formula>-1</formula>
    </cfRule>
  </conditionalFormatting>
  <conditionalFormatting sqref="G10">
    <cfRule type="cellIs" priority="25" operator="between" aboveAverage="0" equalAverage="0" bottom="0" percent="0" rank="0" text="" dxfId="23">
      <formula>0</formula>
      <formula>-1</formula>
    </cfRule>
  </conditionalFormatting>
  <conditionalFormatting sqref="G10">
    <cfRule type="cellIs" priority="26" operator="between" aboveAverage="0" equalAverage="0" bottom="0" percent="0" rank="0" text="" dxfId="24">
      <formula>0</formula>
      <formula>-1</formula>
    </cfRule>
  </conditionalFormatting>
  <conditionalFormatting sqref="G10">
    <cfRule type="cellIs" priority="27" operator="between" aboveAverage="0" equalAverage="0" bottom="0" percent="0" rank="0" text="" dxfId="25">
      <formula>0</formula>
      <formula>-1</formula>
    </cfRule>
  </conditionalFormatting>
  <conditionalFormatting sqref="F7">
    <cfRule type="cellIs" priority="28" operator="between" aboveAverage="0" equalAverage="0" bottom="0" percent="0" rank="0" text="" dxfId="26">
      <formula>0</formula>
      <formula>-1</formula>
    </cfRule>
  </conditionalFormatting>
  <conditionalFormatting sqref="G7">
    <cfRule type="cellIs" priority="29" operator="between" aboveAverage="0" equalAverage="0" bottom="0" percent="0" rank="0" text="" dxfId="27">
      <formula>0</formula>
      <formula>-1</formula>
    </cfRule>
  </conditionalFormatting>
  <conditionalFormatting sqref="F10">
    <cfRule type="cellIs" priority="30" operator="between" aboveAverage="0" equalAverage="0" bottom="0" percent="0" rank="0" text="" dxfId="28">
      <formula>0</formula>
      <formula>-1</formula>
    </cfRule>
  </conditionalFormatting>
  <conditionalFormatting sqref="F10">
    <cfRule type="cellIs" priority="31" operator="between" aboveAverage="0" equalAverage="0" bottom="0" percent="0" rank="0" text="" dxfId="29">
      <formula>0</formula>
      <formula>-1</formula>
    </cfRule>
  </conditionalFormatting>
  <conditionalFormatting sqref="F10">
    <cfRule type="cellIs" priority="32" operator="between" aboveAverage="0" equalAverage="0" bottom="0" percent="0" rank="0" text="" dxfId="30">
      <formula>0</formula>
      <formula>-1</formula>
    </cfRule>
  </conditionalFormatting>
  <conditionalFormatting sqref="F10">
    <cfRule type="cellIs" priority="33" operator="between" aboveAverage="0" equalAverage="0" bottom="0" percent="0" rank="0" text="" dxfId="31">
      <formula>0</formula>
      <formula>-1</formula>
    </cfRule>
  </conditionalFormatting>
  <conditionalFormatting sqref="G10">
    <cfRule type="cellIs" priority="34" operator="between" aboveAverage="0" equalAverage="0" bottom="0" percent="0" rank="0" text="" dxfId="32">
      <formula>0</formula>
      <formula>-1</formula>
    </cfRule>
  </conditionalFormatting>
  <conditionalFormatting sqref="G10">
    <cfRule type="cellIs" priority="35" operator="between" aboveAverage="0" equalAverage="0" bottom="0" percent="0" rank="0" text="" dxfId="33">
      <formula>0</formula>
      <formula>-1</formula>
    </cfRule>
  </conditionalFormatting>
  <conditionalFormatting sqref="G10">
    <cfRule type="cellIs" priority="36" operator="between" aboveAverage="0" equalAverage="0" bottom="0" percent="0" rank="0" text="" dxfId="34">
      <formula>0</formula>
      <formula>-1</formula>
    </cfRule>
  </conditionalFormatting>
  <conditionalFormatting sqref="G10">
    <cfRule type="cellIs" priority="37" operator="between" aboveAverage="0" equalAverage="0" bottom="0" percent="0" rank="0" text="" dxfId="35">
      <formula>0</formula>
      <formula>-1</formula>
    </cfRule>
  </conditionalFormatting>
  <printOptions headings="false" gridLines="false" gridLinesSet="true" horizontalCentered="false" verticalCentered="false"/>
  <pageMargins left="0.2" right="0" top="0.75" bottom="0.75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2:H6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90" workbookViewId="0">
      <selection pane="topLeft" activeCell="F9" activeCellId="0" sqref="F9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3.86"/>
    <col collapsed="false" customWidth="true" hidden="false" outlineLevel="0" max="3" min="3" style="0" width="12.29"/>
    <col collapsed="false" customWidth="true" hidden="false" outlineLevel="0" max="4" min="4" style="0" width="15.86"/>
    <col collapsed="false" customWidth="true" hidden="false" outlineLevel="0" max="5" min="5" style="0" width="37.99"/>
    <col collapsed="false" customWidth="true" hidden="false" outlineLevel="0" max="6" min="6" style="0" width="13.7"/>
    <col collapsed="false" customWidth="true" hidden="false" outlineLevel="0" max="8" min="7" style="0" width="11.57"/>
    <col collapsed="false" customWidth="true" hidden="false" outlineLevel="0" max="9" min="9" style="0" width="12.29"/>
    <col collapsed="false" customWidth="true" hidden="false" outlineLevel="0" max="10" min="10" style="0" width="16.86"/>
    <col collapsed="false" customWidth="true" hidden="false" outlineLevel="0" max="11" min="11" style="0" width="27.85"/>
    <col collapsed="false" customWidth="true" hidden="false" outlineLevel="0" max="12" min="12" style="0" width="11.29"/>
    <col collapsed="false" customWidth="true" hidden="false" outlineLevel="0" max="13" min="13" style="0" width="12.42"/>
    <col collapsed="false" customWidth="true" hidden="false" outlineLevel="0" max="1025" min="14" style="0" width="9.14"/>
  </cols>
  <sheetData>
    <row r="2" customFormat="false" ht="15" hidden="false" customHeight="false" outlineLevel="0" collapsed="false">
      <c r="A2" s="1"/>
      <c r="B2" s="2"/>
      <c r="C2" s="2"/>
      <c r="D2" s="3" t="s">
        <v>0</v>
      </c>
      <c r="E2" s="3" t="s">
        <v>240</v>
      </c>
      <c r="F2" s="3"/>
      <c r="G2" s="4"/>
    </row>
    <row r="3" customFormat="false" ht="15" hidden="false" customHeight="false" outlineLevel="0" collapsed="false">
      <c r="A3" s="5"/>
      <c r="B3" s="6"/>
      <c r="C3" s="7"/>
      <c r="D3" s="7" t="s">
        <v>2</v>
      </c>
      <c r="E3" s="7" t="s">
        <v>241</v>
      </c>
      <c r="F3" s="7"/>
      <c r="G3" s="8"/>
    </row>
    <row r="4" customFormat="false" ht="15" hidden="false" customHeight="false" outlineLevel="0" collapsed="false">
      <c r="A4" s="5"/>
      <c r="B4" s="6"/>
      <c r="C4" s="9"/>
      <c r="D4" s="7" t="s">
        <v>4</v>
      </c>
      <c r="E4" s="7" t="s">
        <v>242</v>
      </c>
      <c r="F4" s="13"/>
      <c r="G4" s="10"/>
    </row>
    <row r="5" customFormat="false" ht="15" hidden="false" customHeight="false" outlineLevel="0" collapsed="false">
      <c r="A5" s="5"/>
      <c r="B5" s="6"/>
      <c r="C5" s="11"/>
      <c r="D5" s="12" t="s">
        <v>6</v>
      </c>
      <c r="E5" s="13" t="e">
        <f aca="false">#REF!</f>
        <v>#REF!</v>
      </c>
      <c r="F5" s="6"/>
      <c r="G5" s="14"/>
      <c r="H5" s="243"/>
    </row>
    <row r="6" customFormat="false" ht="15" hidden="false" customHeight="false" outlineLevel="0" collapsed="false">
      <c r="A6" s="5"/>
      <c r="B6" s="6"/>
      <c r="C6" s="6"/>
      <c r="D6" s="6"/>
      <c r="E6" s="6"/>
      <c r="F6" s="6"/>
      <c r="G6" s="14"/>
    </row>
    <row r="7" customFormat="false" ht="21" hidden="false" customHeight="false" outlineLevel="0" collapsed="false">
      <c r="A7" s="262" t="s">
        <v>7</v>
      </c>
      <c r="B7" s="16" t="n">
        <v>2016</v>
      </c>
      <c r="C7" s="263" t="s">
        <v>8</v>
      </c>
      <c r="D7" s="263" t="s">
        <v>9</v>
      </c>
      <c r="E7" s="264" t="s">
        <v>10</v>
      </c>
      <c r="F7" s="263" t="s">
        <v>11</v>
      </c>
      <c r="G7" s="265" t="s">
        <v>12</v>
      </c>
    </row>
    <row r="8" customFormat="false" ht="15" hidden="false" customHeight="false" outlineLevel="0" collapsed="false">
      <c r="A8" s="19" t="n">
        <v>0.8</v>
      </c>
      <c r="B8" s="20" t="e">
        <f aca="false">#REF!</f>
        <v>#REF!</v>
      </c>
      <c r="C8" s="20" t="e">
        <f aca="false">#REF!</f>
        <v>#REF!</v>
      </c>
      <c r="D8" s="20" t="e">
        <f aca="false">#REF!</f>
        <v>#REF!</v>
      </c>
      <c r="E8" s="26" t="s">
        <v>243</v>
      </c>
      <c r="F8" s="27" t="e">
        <f aca="false">+D8/C8</f>
        <v>#REF!</v>
      </c>
      <c r="G8" s="23" t="e">
        <f aca="false">IF(F8&gt;=100%,A8,IF(F8&lt;90%,0,IF(F8&lt;100%,F8*A8)))</f>
        <v>#REF!</v>
      </c>
    </row>
    <row r="9" customFormat="false" ht="15" hidden="false" customHeight="false" outlineLevel="0" collapsed="false">
      <c r="A9" s="19" t="n">
        <v>0.1</v>
      </c>
      <c r="B9" s="29"/>
      <c r="C9" s="266"/>
      <c r="D9" s="266"/>
      <c r="E9" s="71" t="s">
        <v>244</v>
      </c>
      <c r="F9" s="25"/>
      <c r="G9" s="23" t="n">
        <f aca="false">IF(F9&gt;=100%,A9,IF(F9&lt;90%,0,IF(F9&lt;100%,F9*A9)))</f>
        <v>0</v>
      </c>
    </row>
    <row r="10" customFormat="false" ht="15" hidden="false" customHeight="false" outlineLevel="0" collapsed="false">
      <c r="A10" s="19" t="n">
        <v>0.1</v>
      </c>
      <c r="B10" s="24"/>
      <c r="C10" s="24" t="n">
        <v>1</v>
      </c>
      <c r="D10" s="25" t="n">
        <v>0.9</v>
      </c>
      <c r="E10" s="71" t="s">
        <v>41</v>
      </c>
      <c r="F10" s="27" t="n">
        <f aca="false">D10/C10</f>
        <v>0.9</v>
      </c>
      <c r="G10" s="23" t="n">
        <f aca="false">IF(F10&gt;=100%,A10,IF(F10&lt;80%,0,IF(F10&lt;100%,F10*A10)))</f>
        <v>0.09</v>
      </c>
    </row>
    <row r="11" customFormat="false" ht="15" hidden="false" customHeight="false" outlineLevel="0" collapsed="false">
      <c r="A11" s="19"/>
      <c r="B11" s="24"/>
      <c r="C11" s="24"/>
      <c r="D11" s="25"/>
      <c r="E11" s="71"/>
      <c r="F11" s="27"/>
      <c r="G11" s="23"/>
    </row>
    <row r="12" customFormat="false" ht="15" hidden="false" customHeight="false" outlineLevel="0" collapsed="false">
      <c r="A12" s="19"/>
      <c r="B12" s="24"/>
      <c r="C12" s="267"/>
      <c r="D12" s="29"/>
      <c r="E12" s="26"/>
      <c r="F12" s="27"/>
      <c r="G12" s="23"/>
    </row>
    <row r="13" customFormat="false" ht="15" hidden="false" customHeight="false" outlineLevel="0" collapsed="false">
      <c r="A13" s="37"/>
      <c r="B13" s="38"/>
      <c r="C13" s="39"/>
      <c r="D13" s="39"/>
      <c r="E13" s="40" t="s">
        <v>19</v>
      </c>
      <c r="F13" s="24"/>
      <c r="G13" s="41" t="e">
        <f aca="false">SUM(G8:G12)</f>
        <v>#REF!</v>
      </c>
    </row>
    <row r="14" customFormat="false" ht="15" hidden="false" customHeight="false" outlineLevel="0" collapsed="false">
      <c r="A14" s="42"/>
      <c r="B14" s="24"/>
      <c r="C14" s="39"/>
      <c r="D14" s="43"/>
      <c r="E14" s="26"/>
      <c r="F14" s="24"/>
      <c r="G14" s="44"/>
    </row>
    <row r="15" customFormat="false" ht="15" hidden="false" customHeight="false" outlineLevel="0" collapsed="false">
      <c r="A15" s="37"/>
      <c r="B15" s="38"/>
      <c r="C15" s="45" t="s">
        <v>20</v>
      </c>
      <c r="D15" s="46" t="s">
        <v>21</v>
      </c>
      <c r="E15" s="47" t="n">
        <v>10000</v>
      </c>
      <c r="F15" s="268"/>
      <c r="G15" s="44"/>
    </row>
    <row r="16" customFormat="false" ht="15" hidden="false" customHeight="false" outlineLevel="0" collapsed="false">
      <c r="A16" s="48"/>
      <c r="B16" s="49"/>
      <c r="C16" s="45" t="s">
        <v>22</v>
      </c>
      <c r="D16" s="46" t="s">
        <v>23</v>
      </c>
      <c r="E16" s="47" t="n">
        <v>8000</v>
      </c>
      <c r="F16" s="268"/>
      <c r="G16" s="44"/>
    </row>
    <row r="17" customFormat="false" ht="15" hidden="false" customHeight="false" outlineLevel="0" collapsed="false">
      <c r="A17" s="269" t="s">
        <v>245</v>
      </c>
      <c r="B17" s="51" t="e">
        <f aca="false">#REF!</f>
        <v>#REF!</v>
      </c>
      <c r="C17" s="52" t="s">
        <v>24</v>
      </c>
      <c r="D17" s="53" t="s">
        <v>25</v>
      </c>
      <c r="E17" s="54" t="n">
        <v>7000</v>
      </c>
      <c r="F17" s="270"/>
      <c r="G17" s="271"/>
    </row>
    <row r="18" customFormat="false" ht="15" hidden="false" customHeight="false" outlineLevel="0" collapsed="false">
      <c r="A18" s="57" t="n">
        <f aca="false">SUM(A8:A17)</f>
        <v>1</v>
      </c>
      <c r="B18" s="58"/>
      <c r="C18" s="59"/>
      <c r="D18" s="60"/>
      <c r="E18" s="61" t="s">
        <v>26</v>
      </c>
      <c r="F18" s="60"/>
      <c r="G18" s="62" t="e">
        <f aca="false">IF(AND(F8&lt;100%,F9&lt;100%),0,IF(G13&gt;=95.5%,E15,IF(G13&gt;=90.5%,E16,IF(G13&gt;=85%,E17,0))))</f>
        <v>#REF!</v>
      </c>
    </row>
    <row r="19" customFormat="false" ht="15" hidden="false" customHeight="false" outlineLevel="0" collapsed="false">
      <c r="A19" s="189"/>
      <c r="B19" s="189"/>
      <c r="C19" s="190"/>
      <c r="D19" s="191"/>
      <c r="E19" s="192"/>
      <c r="F19" s="191"/>
      <c r="G19" s="45"/>
    </row>
    <row r="20" customFormat="false" ht="15" hidden="false" customHeight="false" outlineLevel="0" collapsed="false">
      <c r="A20" s="189"/>
      <c r="B20" s="189"/>
      <c r="C20" s="190"/>
      <c r="D20" s="191"/>
      <c r="E20" s="192"/>
      <c r="F20" s="191"/>
      <c r="G20" s="45"/>
    </row>
    <row r="21" customFormat="false" ht="15" hidden="false" customHeight="false" outlineLevel="0" collapsed="false">
      <c r="A21" s="272"/>
      <c r="B21" s="273"/>
      <c r="C21" s="274"/>
      <c r="D21" s="275"/>
      <c r="E21" s="276"/>
      <c r="F21" s="275"/>
      <c r="G21" s="277"/>
    </row>
    <row r="22" customFormat="false" ht="15" hidden="false" customHeight="false" outlineLevel="0" collapsed="false">
      <c r="A22" s="5"/>
      <c r="B22" s="6"/>
      <c r="C22" s="6"/>
      <c r="D22" s="7" t="s">
        <v>0</v>
      </c>
      <c r="E22" s="7"/>
      <c r="F22" s="7"/>
      <c r="G22" s="8"/>
    </row>
    <row r="23" customFormat="false" ht="15" hidden="false" customHeight="false" outlineLevel="0" collapsed="false">
      <c r="A23" s="5"/>
      <c r="B23" s="6"/>
      <c r="C23" s="7"/>
      <c r="D23" s="7" t="s">
        <v>2</v>
      </c>
      <c r="E23" s="7" t="s">
        <v>246</v>
      </c>
      <c r="F23" s="7"/>
      <c r="G23" s="8"/>
    </row>
    <row r="24" customFormat="false" ht="15" hidden="false" customHeight="false" outlineLevel="0" collapsed="false">
      <c r="A24" s="5"/>
      <c r="B24" s="6"/>
      <c r="C24" s="9"/>
      <c r="D24" s="7" t="s">
        <v>4</v>
      </c>
      <c r="E24" s="7" t="str">
        <f aca="false">E4</f>
        <v>Outlet</v>
      </c>
      <c r="F24" s="9"/>
      <c r="G24" s="10"/>
    </row>
    <row r="25" customFormat="false" ht="15" hidden="false" customHeight="false" outlineLevel="0" collapsed="false">
      <c r="A25" s="5"/>
      <c r="B25" s="6"/>
      <c r="C25" s="11"/>
      <c r="D25" s="12" t="s">
        <v>6</v>
      </c>
      <c r="E25" s="13" t="e">
        <f aca="false">E5</f>
        <v>#REF!</v>
      </c>
      <c r="F25" s="6"/>
      <c r="G25" s="14"/>
    </row>
    <row r="26" customFormat="false" ht="15" hidden="false" customHeight="false" outlineLevel="0" collapsed="false">
      <c r="A26" s="5"/>
      <c r="B26" s="6"/>
      <c r="C26" s="6"/>
      <c r="D26" s="6"/>
      <c r="E26" s="6"/>
      <c r="F26" s="6"/>
      <c r="G26" s="14"/>
    </row>
    <row r="27" customFormat="false" ht="21" hidden="false" customHeight="false" outlineLevel="0" collapsed="false">
      <c r="A27" s="15" t="s">
        <v>7</v>
      </c>
      <c r="B27" s="16" t="n">
        <f aca="false">B7</f>
        <v>2016</v>
      </c>
      <c r="C27" s="16" t="s">
        <v>8</v>
      </c>
      <c r="D27" s="16" t="s">
        <v>9</v>
      </c>
      <c r="E27" s="17" t="s">
        <v>10</v>
      </c>
      <c r="F27" s="16" t="s">
        <v>11</v>
      </c>
      <c r="G27" s="18" t="s">
        <v>12</v>
      </c>
    </row>
    <row r="28" customFormat="false" ht="15" hidden="false" customHeight="false" outlineLevel="0" collapsed="false">
      <c r="A28" s="278" t="n">
        <v>0.7</v>
      </c>
      <c r="B28" s="20" t="e">
        <f aca="false">B8</f>
        <v>#REF!</v>
      </c>
      <c r="C28" s="20" t="e">
        <f aca="false">C8</f>
        <v>#REF!</v>
      </c>
      <c r="D28" s="20" t="e">
        <f aca="false">D8</f>
        <v>#REF!</v>
      </c>
      <c r="E28" s="21" t="s">
        <v>243</v>
      </c>
      <c r="F28" s="22" t="e">
        <f aca="false">+D28/C28</f>
        <v>#REF!</v>
      </c>
      <c r="G28" s="23" t="e">
        <f aca="false">IF(F28&gt;=100%,A28,IF(F28&lt;90%,0,IF(F28&lt;100%,F28*A28)))</f>
        <v>#REF!</v>
      </c>
    </row>
    <row r="29" customFormat="false" ht="15" hidden="false" customHeight="false" outlineLevel="0" collapsed="false">
      <c r="A29" s="19" t="n">
        <v>0.15</v>
      </c>
      <c r="B29" s="20" t="e">
        <f aca="false">#REF!</f>
        <v>#REF!</v>
      </c>
      <c r="C29" s="20" t="e">
        <f aca="false">#REF!</f>
        <v>#REF!</v>
      </c>
      <c r="D29" s="20" t="e">
        <f aca="false">#REF!</f>
        <v>#REF!</v>
      </c>
      <c r="E29" s="26" t="s">
        <v>247</v>
      </c>
      <c r="F29" s="27" t="e">
        <f aca="false">+D29/C29</f>
        <v>#REF!</v>
      </c>
      <c r="G29" s="23" t="e">
        <f aca="false">IF(F29&gt;=100%,A29,IF(F29&lt;80%,0,IF(F29&lt;100%,F29*A29)))</f>
        <v>#REF!</v>
      </c>
    </row>
    <row r="30" customFormat="false" ht="15" hidden="false" customHeight="false" outlineLevel="0" collapsed="false">
      <c r="A30" s="33" t="n">
        <v>0.1</v>
      </c>
      <c r="B30" s="24"/>
      <c r="C30" s="279" t="n">
        <v>1</v>
      </c>
      <c r="D30" s="279" t="n">
        <v>1</v>
      </c>
      <c r="E30" s="34" t="s">
        <v>248</v>
      </c>
      <c r="F30" s="35" t="n">
        <f aca="false">+D30/C30</f>
        <v>1</v>
      </c>
      <c r="G30" s="36" t="n">
        <f aca="false">IF(F30&gt;=100%,A30,IF(F30&lt;80%,0,IF(F30&lt;100%,F30*A30)))</f>
        <v>0.1</v>
      </c>
    </row>
    <row r="31" customFormat="false" ht="15" hidden="false" customHeight="false" outlineLevel="0" collapsed="false">
      <c r="A31" s="42" t="n">
        <v>0.05</v>
      </c>
      <c r="B31" s="24"/>
      <c r="C31" s="25" t="n">
        <v>1</v>
      </c>
      <c r="D31" s="25"/>
      <c r="E31" s="26" t="s">
        <v>249</v>
      </c>
      <c r="F31" s="27" t="n">
        <f aca="false">+D31/C31</f>
        <v>0</v>
      </c>
      <c r="G31" s="23" t="n">
        <f aca="false">IF(F31&gt;=100%,A31,IF(F31&lt;80%,0,IF(F31&lt;100%,F31*A31)))</f>
        <v>0</v>
      </c>
      <c r="H31" s="214"/>
    </row>
    <row r="32" customFormat="false" ht="15" hidden="false" customHeight="false" outlineLevel="0" collapsed="false">
      <c r="A32" s="5"/>
      <c r="B32" s="6"/>
      <c r="C32" s="31"/>
      <c r="D32" s="31"/>
      <c r="E32" s="71" t="s">
        <v>18</v>
      </c>
      <c r="F32" s="27" t="n">
        <f aca="false">F9</f>
        <v>0</v>
      </c>
      <c r="G32" s="23"/>
      <c r="H32" s="242"/>
    </row>
    <row r="33" customFormat="false" ht="15" hidden="false" customHeight="false" outlineLevel="0" collapsed="false">
      <c r="A33" s="5"/>
      <c r="B33" s="6"/>
      <c r="C33" s="6"/>
      <c r="D33" s="6"/>
      <c r="E33" s="6"/>
      <c r="F33" s="6"/>
      <c r="G33" s="14"/>
      <c r="H33" s="31"/>
    </row>
    <row r="34" customFormat="false" ht="15" hidden="false" customHeight="false" outlineLevel="0" collapsed="false">
      <c r="A34" s="37"/>
      <c r="B34" s="38"/>
      <c r="C34" s="39"/>
      <c r="D34" s="39"/>
      <c r="E34" s="40" t="s">
        <v>19</v>
      </c>
      <c r="F34" s="24"/>
      <c r="G34" s="41" t="e">
        <f aca="false">SUM(G28:G32)</f>
        <v>#REF!</v>
      </c>
      <c r="H34" s="31"/>
    </row>
    <row r="35" customFormat="false" ht="15" hidden="false" customHeight="false" outlineLevel="0" collapsed="false">
      <c r="A35" s="37"/>
      <c r="B35" s="38"/>
      <c r="C35" s="39"/>
      <c r="D35" s="39"/>
      <c r="E35" s="40"/>
      <c r="F35" s="24"/>
      <c r="G35" s="41"/>
      <c r="H35" s="31"/>
    </row>
    <row r="36" customFormat="false" ht="15" hidden="false" customHeight="false" outlineLevel="0" collapsed="false">
      <c r="A36" s="42"/>
      <c r="B36" s="24"/>
      <c r="C36" s="280"/>
      <c r="D36" s="280"/>
      <c r="E36" s="280"/>
      <c r="F36" s="24"/>
      <c r="G36" s="44"/>
      <c r="H36" s="281"/>
    </row>
    <row r="37" customFormat="false" ht="15" hidden="false" customHeight="false" outlineLevel="0" collapsed="false">
      <c r="A37" s="37"/>
      <c r="B37" s="38"/>
      <c r="C37" s="45" t="s">
        <v>20</v>
      </c>
      <c r="D37" s="46" t="s">
        <v>21</v>
      </c>
      <c r="E37" s="47" t="n">
        <v>4000</v>
      </c>
      <c r="F37" s="24"/>
      <c r="G37" s="44"/>
      <c r="H37" s="282"/>
    </row>
    <row r="38" customFormat="false" ht="15" hidden="false" customHeight="false" outlineLevel="0" collapsed="false">
      <c r="A38" s="48"/>
      <c r="B38" s="49"/>
      <c r="C38" s="45" t="s">
        <v>22</v>
      </c>
      <c r="D38" s="46" t="s">
        <v>23</v>
      </c>
      <c r="E38" s="47" t="n">
        <v>3500</v>
      </c>
      <c r="F38" s="24"/>
      <c r="G38" s="44"/>
      <c r="H38" s="93"/>
    </row>
    <row r="39" customFormat="false" ht="15" hidden="false" customHeight="false" outlineLevel="0" collapsed="false">
      <c r="A39" s="50"/>
      <c r="B39" s="51" t="e">
        <f aca="false">B17</f>
        <v>#REF!</v>
      </c>
      <c r="C39" s="52" t="s">
        <v>24</v>
      </c>
      <c r="D39" s="53" t="s">
        <v>25</v>
      </c>
      <c r="E39" s="54" t="n">
        <v>3000</v>
      </c>
      <c r="F39" s="55"/>
      <c r="G39" s="271"/>
    </row>
    <row r="40" customFormat="false" ht="15" hidden="false" customHeight="false" outlineLevel="0" collapsed="false">
      <c r="A40" s="57" t="n">
        <f aca="false">SUM(A28:A39)</f>
        <v>1</v>
      </c>
      <c r="B40" s="58"/>
      <c r="C40" s="59"/>
      <c r="D40" s="60"/>
      <c r="E40" s="61" t="s">
        <v>26</v>
      </c>
      <c r="F40" s="60"/>
      <c r="G40" s="62" t="e">
        <f aca="false">IF(AND(F28&gt;=90%,F32&gt;=100%),IF(G34&gt;=95.5%,E37,IF(G34&gt;=90.5%,E38,IF(G34&gt;=85%,E39,IF(G34&lt;85%,0)))),IF(F28&lt;100%,0,IF(G34&gt;=95.5%,E37,IF(G34&gt;=90.5%,E38,IF(G34&gt;=85%,E39,0)))))</f>
        <v>#REF!</v>
      </c>
    </row>
    <row r="41" customFormat="false" ht="15" hidden="false" customHeight="false" outlineLevel="0" collapsed="false">
      <c r="A41" s="189"/>
      <c r="B41" s="189"/>
      <c r="C41" s="190"/>
      <c r="D41" s="191"/>
      <c r="E41" s="192"/>
      <c r="F41" s="191"/>
      <c r="G41" s="45"/>
    </row>
    <row r="42" customFormat="false" ht="15" hidden="false" customHeight="false" outlineLevel="0" collapsed="false">
      <c r="A42" s="189"/>
      <c r="B42" s="189"/>
      <c r="C42" s="190"/>
      <c r="D42" s="191"/>
      <c r="E42" s="192"/>
      <c r="F42" s="191"/>
      <c r="G42" s="45"/>
    </row>
    <row r="43" customFormat="false" ht="15" hidden="false" customHeight="false" outlineLevel="0" collapsed="false">
      <c r="A43" s="1"/>
      <c r="B43" s="2"/>
      <c r="C43" s="2"/>
      <c r="D43" s="3" t="s">
        <v>0</v>
      </c>
      <c r="E43" s="3"/>
      <c r="F43" s="3"/>
      <c r="G43" s="4"/>
    </row>
    <row r="44" customFormat="false" ht="15" hidden="false" customHeight="false" outlineLevel="0" collapsed="false">
      <c r="A44" s="5"/>
      <c r="B44" s="6"/>
      <c r="C44" s="7"/>
      <c r="D44" s="7" t="s">
        <v>250</v>
      </c>
      <c r="E44" s="7" t="s">
        <v>251</v>
      </c>
      <c r="F44" s="7"/>
      <c r="G44" s="8"/>
    </row>
    <row r="45" customFormat="false" ht="15" hidden="false" customHeight="false" outlineLevel="0" collapsed="false">
      <c r="A45" s="5"/>
      <c r="B45" s="6"/>
      <c r="C45" s="9"/>
      <c r="D45" s="7" t="s">
        <v>4</v>
      </c>
      <c r="E45" s="7" t="str">
        <f aca="false">E24</f>
        <v>Outlet</v>
      </c>
      <c r="F45" s="9"/>
      <c r="G45" s="10"/>
    </row>
    <row r="46" customFormat="false" ht="15" hidden="false" customHeight="false" outlineLevel="0" collapsed="false">
      <c r="A46" s="5"/>
      <c r="B46" s="6"/>
      <c r="C46" s="11"/>
      <c r="D46" s="12" t="s">
        <v>6</v>
      </c>
      <c r="E46" s="13" t="e">
        <f aca="false">E25</f>
        <v>#REF!</v>
      </c>
      <c r="F46" s="6"/>
      <c r="G46" s="14"/>
    </row>
    <row r="47" customFormat="false" ht="15" hidden="false" customHeight="false" outlineLevel="0" collapsed="false">
      <c r="A47" s="5"/>
      <c r="B47" s="6"/>
      <c r="C47" s="6"/>
      <c r="D47" s="6"/>
      <c r="E47" s="6"/>
      <c r="F47" s="6"/>
      <c r="G47" s="14"/>
    </row>
    <row r="48" customFormat="false" ht="21" hidden="false" customHeight="false" outlineLevel="0" collapsed="false">
      <c r="A48" s="15" t="s">
        <v>7</v>
      </c>
      <c r="B48" s="16" t="n">
        <f aca="false">B27</f>
        <v>2016</v>
      </c>
      <c r="C48" s="16" t="s">
        <v>8</v>
      </c>
      <c r="D48" s="16" t="s">
        <v>9</v>
      </c>
      <c r="E48" s="17" t="s">
        <v>10</v>
      </c>
      <c r="F48" s="16" t="s">
        <v>11</v>
      </c>
      <c r="G48" s="18" t="s">
        <v>12</v>
      </c>
    </row>
    <row r="49" customFormat="false" ht="15" hidden="false" customHeight="false" outlineLevel="0" collapsed="false">
      <c r="A49" s="278" t="n">
        <v>0.7</v>
      </c>
      <c r="B49" s="20" t="e">
        <f aca="false">+B28</f>
        <v>#REF!</v>
      </c>
      <c r="C49" s="20" t="e">
        <f aca="false">+C28</f>
        <v>#REF!</v>
      </c>
      <c r="D49" s="20" t="e">
        <f aca="false">+D28</f>
        <v>#REF!</v>
      </c>
      <c r="E49" s="21" t="s">
        <v>243</v>
      </c>
      <c r="F49" s="22" t="e">
        <f aca="false">+D49/C49</f>
        <v>#REF!</v>
      </c>
      <c r="G49" s="23" t="e">
        <f aca="false">IF(F49&gt;=100%,A49,IF(F49&lt;90%,0,IF(F49&lt;100%,F49*A49)))</f>
        <v>#REF!</v>
      </c>
    </row>
    <row r="50" customFormat="false" ht="15" hidden="false" customHeight="false" outlineLevel="0" collapsed="false">
      <c r="A50" s="42" t="n">
        <v>0.1</v>
      </c>
      <c r="B50" s="20"/>
      <c r="C50" s="25" t="e">
        <f aca="false">#REF!</f>
        <v>#REF!</v>
      </c>
      <c r="D50" s="25" t="e">
        <f aca="false">#REF!</f>
        <v>#REF!</v>
      </c>
      <c r="E50" s="71" t="s">
        <v>252</v>
      </c>
      <c r="F50" s="27" t="e">
        <f aca="false">D50/C50</f>
        <v>#REF!</v>
      </c>
      <c r="G50" s="23" t="e">
        <f aca="false">IF(F50&gt;=100%,A50,IF(F50&lt;85%,0,IF(F50&lt;100%,F50*A50)))</f>
        <v>#REF!</v>
      </c>
    </row>
    <row r="51" customFormat="false" ht="15" hidden="false" customHeight="false" outlineLevel="0" collapsed="false">
      <c r="A51" s="42" t="n">
        <v>0.1</v>
      </c>
      <c r="B51" s="20" t="e">
        <f aca="false">B29</f>
        <v>#REF!</v>
      </c>
      <c r="C51" s="20" t="e">
        <f aca="false">C29</f>
        <v>#REF!</v>
      </c>
      <c r="D51" s="20" t="e">
        <f aca="false">D29</f>
        <v>#REF!</v>
      </c>
      <c r="E51" s="26" t="s">
        <v>247</v>
      </c>
      <c r="F51" s="27" t="e">
        <f aca="false">+D51/C51</f>
        <v>#REF!</v>
      </c>
      <c r="G51" s="23" t="e">
        <f aca="false">IF(F51&gt;=100%,A51,IF(F51&lt;80%,0,IF(F51&lt;100%,F51*A51)))</f>
        <v>#REF!</v>
      </c>
    </row>
    <row r="52" customFormat="false" ht="15" hidden="false" customHeight="false" outlineLevel="0" collapsed="false">
      <c r="A52" s="152" t="n">
        <v>0.05</v>
      </c>
      <c r="B52" s="20"/>
      <c r="C52" s="20" t="n">
        <f aca="false">C30</f>
        <v>1</v>
      </c>
      <c r="D52" s="20" t="n">
        <f aca="false">D30</f>
        <v>1</v>
      </c>
      <c r="E52" s="34" t="s">
        <v>248</v>
      </c>
      <c r="F52" s="35" t="n">
        <f aca="false">+D52/C52</f>
        <v>1</v>
      </c>
      <c r="G52" s="36" t="n">
        <f aca="false">IF(F52&gt;=100%,A52,IF(F52&lt;80%,0,IF(F52&lt;100%,F52*A52)))</f>
        <v>0.05</v>
      </c>
    </row>
    <row r="53" customFormat="false" ht="15" hidden="false" customHeight="false" outlineLevel="0" collapsed="false">
      <c r="A53" s="152" t="n">
        <v>0.05</v>
      </c>
      <c r="B53" s="20"/>
      <c r="C53" s="25" t="e">
        <f aca="false">#REF!</f>
        <v>#REF!</v>
      </c>
      <c r="D53" s="25" t="n">
        <v>1</v>
      </c>
      <c r="E53" s="34" t="s">
        <v>253</v>
      </c>
      <c r="F53" s="35" t="e">
        <f aca="false">D53/C53</f>
        <v>#REF!</v>
      </c>
      <c r="G53" s="36" t="e">
        <f aca="false">IF(F53&gt;=100%,A53,IF(F53&lt;85%,0,IF(F53&lt;100%,F53*A53)))</f>
        <v>#REF!</v>
      </c>
    </row>
    <row r="54" customFormat="false" ht="15" hidden="false" customHeight="false" outlineLevel="0" collapsed="false">
      <c r="A54" s="5"/>
      <c r="B54" s="24"/>
      <c r="C54" s="24"/>
      <c r="D54" s="25"/>
      <c r="E54" s="71" t="s">
        <v>18</v>
      </c>
      <c r="F54" s="27" t="n">
        <f aca="false">+F32</f>
        <v>0</v>
      </c>
      <c r="G54" s="23"/>
    </row>
    <row r="55" customFormat="false" ht="15" hidden="false" customHeight="false" outlineLevel="0" collapsed="false">
      <c r="A55" s="42"/>
      <c r="B55" s="24"/>
      <c r="C55" s="24"/>
      <c r="D55" s="283"/>
      <c r="E55" s="26"/>
      <c r="F55" s="27"/>
      <c r="G55" s="23"/>
    </row>
    <row r="56" customFormat="false" ht="15" hidden="false" customHeight="false" outlineLevel="0" collapsed="false">
      <c r="A56" s="37"/>
      <c r="B56" s="38"/>
      <c r="C56" s="39"/>
      <c r="D56" s="39"/>
      <c r="E56" s="40" t="s">
        <v>19</v>
      </c>
      <c r="F56" s="24"/>
      <c r="G56" s="41" t="e">
        <f aca="false">SUM(G49:G55)</f>
        <v>#REF!</v>
      </c>
    </row>
    <row r="57" customFormat="false" ht="15" hidden="false" customHeight="false" outlineLevel="0" collapsed="false">
      <c r="A57" s="42"/>
      <c r="B57" s="24"/>
      <c r="C57" s="39"/>
      <c r="D57" s="43"/>
      <c r="E57" s="26"/>
      <c r="F57" s="24"/>
      <c r="G57" s="44"/>
    </row>
    <row r="58" customFormat="false" ht="15" hidden="false" customHeight="false" outlineLevel="0" collapsed="false">
      <c r="A58" s="37"/>
      <c r="B58" s="38"/>
      <c r="C58" s="45" t="s">
        <v>20</v>
      </c>
      <c r="D58" s="46" t="s">
        <v>21</v>
      </c>
      <c r="E58" s="47" t="n">
        <v>4000</v>
      </c>
      <c r="F58" s="24"/>
      <c r="G58" s="44"/>
    </row>
    <row r="59" customFormat="false" ht="15" hidden="false" customHeight="false" outlineLevel="0" collapsed="false">
      <c r="A59" s="48"/>
      <c r="B59" s="49"/>
      <c r="C59" s="45" t="s">
        <v>22</v>
      </c>
      <c r="D59" s="46" t="s">
        <v>23</v>
      </c>
      <c r="E59" s="47" t="n">
        <v>3500</v>
      </c>
      <c r="F59" s="24"/>
      <c r="G59" s="44"/>
    </row>
    <row r="60" customFormat="false" ht="15" hidden="false" customHeight="false" outlineLevel="0" collapsed="false">
      <c r="A60" s="50"/>
      <c r="B60" s="284"/>
      <c r="C60" s="52" t="s">
        <v>24</v>
      </c>
      <c r="D60" s="53" t="s">
        <v>25</v>
      </c>
      <c r="E60" s="54" t="n">
        <v>3000</v>
      </c>
      <c r="F60" s="55"/>
      <c r="G60" s="271"/>
    </row>
    <row r="61" customFormat="false" ht="15" hidden="false" customHeight="false" outlineLevel="0" collapsed="false">
      <c r="A61" s="57" t="n">
        <f aca="false">SUM(A49:A60)</f>
        <v>1</v>
      </c>
      <c r="B61" s="58"/>
      <c r="C61" s="59"/>
      <c r="D61" s="60"/>
      <c r="E61" s="61" t="s">
        <v>26</v>
      </c>
      <c r="F61" s="60"/>
      <c r="G61" s="62" t="e">
        <f aca="false">IF(AND(F49&gt;=90%,F54&gt;=100%),IF(G56&gt;=95.5%,E58,IF(G56&gt;=90.5%,E59,IF(G56&gt;=85%,E60,IF(G56&lt;85%,0)))),IF(F49&lt;100%,0,IF(G56&gt;=95.5%,E58,IF(G56&gt;=90.5%,E59,IF(G56&gt;=85%,E60,0)))))</f>
        <v>#REF!</v>
      </c>
    </row>
  </sheetData>
  <mergeCells count="1">
    <mergeCell ref="C36:E36"/>
  </mergeCells>
  <conditionalFormatting sqref="F34:G39 F49:F60 G40:G64 F28:G32 F14 G14:G21 F8:G13">
    <cfRule type="cellIs" priority="2" operator="between" aboveAverage="0" equalAverage="0" bottom="0" percent="0" rank="0" text="" dxfId="0">
      <formula>0</formula>
      <formula>-1</formula>
    </cfRule>
  </conditionalFormatting>
  <printOptions headings="false" gridLines="false" gridLinesSet="true" horizontalCentered="false" verticalCentered="false"/>
  <pageMargins left="0.829861111111111" right="0.190277777777778" top="0.329861111111111" bottom="0.320138888888889" header="0.511805555555555" footer="0.511805555555555"/>
  <pageSetup paperSize="1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1" man="true" max="16383" min="0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B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8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K5" activeCellId="0" sqref="K5"/>
    </sheetView>
  </sheetViews>
  <sheetFormatPr defaultRowHeight="15" zeroHeight="false" outlineLevelRow="0" outlineLevelCol="0"/>
  <cols>
    <col collapsed="false" customWidth="true" hidden="false" outlineLevel="0" max="1" min="1" style="285" width="5.14"/>
    <col collapsed="false" customWidth="true" hidden="false" outlineLevel="0" max="2" min="2" style="286" width="5.57"/>
    <col collapsed="false" customWidth="true" hidden="false" outlineLevel="0" max="3" min="3" style="286" width="33.29"/>
    <col collapsed="false" customWidth="true" hidden="false" outlineLevel="0" max="4" min="4" style="286" width="10.58"/>
    <col collapsed="false" customWidth="true" hidden="false" outlineLevel="0" max="5" min="5" style="286" width="12.14"/>
    <col collapsed="false" customWidth="true" hidden="false" outlineLevel="0" max="6" min="6" style="286" width="14.15"/>
    <col collapsed="false" customWidth="true" hidden="true" outlineLevel="0" max="7" min="7" style="286" width="9.85"/>
    <col collapsed="false" customWidth="true" hidden="false" outlineLevel="0" max="8" min="8" style="0" width="11.57"/>
    <col collapsed="false" customWidth="true" hidden="false" outlineLevel="0" max="9" min="9" style="0" width="10.14"/>
    <col collapsed="false" customWidth="true" hidden="false" outlineLevel="0" max="10" min="10" style="0" width="9.85"/>
    <col collapsed="false" customWidth="true" hidden="false" outlineLevel="0" max="11" min="11" style="0" width="12.42"/>
    <col collapsed="false" customWidth="true" hidden="false" outlineLevel="0" max="12" min="12" style="0" width="8.71"/>
    <col collapsed="false" customWidth="true" hidden="false" outlineLevel="0" max="14" min="13" style="0" width="10.14"/>
    <col collapsed="false" customWidth="true" hidden="true" outlineLevel="0" max="15" min="15" style="0" width="10.14"/>
    <col collapsed="false" customWidth="true" hidden="true" outlineLevel="0" max="16" min="16" style="0" width="10"/>
    <col collapsed="false" customWidth="true" hidden="true" outlineLevel="0" max="17" min="17" style="0" width="9.85"/>
    <col collapsed="false" customWidth="true" hidden="false" outlineLevel="0" max="18" min="18" style="0" width="9.58"/>
    <col collapsed="false" customWidth="true" hidden="false" outlineLevel="0" max="19" min="19" style="0" width="9.85"/>
    <col collapsed="false" customWidth="true" hidden="true" outlineLevel="0" max="20" min="20" style="0" width="10.42"/>
    <col collapsed="false" customWidth="true" hidden="true" outlineLevel="0" max="21" min="21" style="0" width="8.86"/>
    <col collapsed="false" customWidth="true" hidden="false" outlineLevel="0" max="22" min="22" style="0" width="8.86"/>
    <col collapsed="false" customWidth="true" hidden="false" outlineLevel="0" max="23" min="23" style="0" width="9.14"/>
    <col collapsed="false" customWidth="true" hidden="false" outlineLevel="0" max="24" min="24" style="0" width="10.14"/>
    <col collapsed="false" customWidth="true" hidden="false" outlineLevel="0" max="25" min="25" style="0" width="15.71"/>
    <col collapsed="false" customWidth="true" hidden="false" outlineLevel="0" max="26" min="26" style="0" width="10.29"/>
    <col collapsed="false" customWidth="true" hidden="false" outlineLevel="0" max="27" min="27" style="0" width="12.57"/>
    <col collapsed="false" customWidth="true" hidden="false" outlineLevel="0" max="28" min="28" style="0" width="10"/>
    <col collapsed="false" customWidth="true" hidden="false" outlineLevel="0" max="1025" min="29" style="0" width="9.14"/>
  </cols>
  <sheetData>
    <row r="1" customFormat="false" ht="23.25" hidden="false" customHeight="true" outlineLevel="0" collapsed="false">
      <c r="A1" s="287" t="s">
        <v>254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customFormat="false" ht="18.75" hidden="false" customHeight="false" outlineLevel="0" collapsed="false">
      <c r="A2" s="288" t="e">
        <f aca="false">#REF!</f>
        <v>#REF!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</row>
    <row r="3" customFormat="false" ht="15.75" hidden="false" customHeight="true" outlineLevel="0" collapsed="false">
      <c r="A3" s="289" t="s">
        <v>196</v>
      </c>
      <c r="B3" s="290" t="s">
        <v>255</v>
      </c>
      <c r="C3" s="291" t="s">
        <v>256</v>
      </c>
      <c r="D3" s="291" t="s">
        <v>2</v>
      </c>
      <c r="E3" s="292" t="e">
        <f aca="false">#REF!</f>
        <v>#REF!</v>
      </c>
      <c r="F3" s="292" t="e">
        <f aca="false">#REF!</f>
        <v>#REF!</v>
      </c>
      <c r="G3" s="292" t="s">
        <v>257</v>
      </c>
      <c r="H3" s="293" t="e">
        <f aca="false">#REF!</f>
        <v>#REF!</v>
      </c>
      <c r="I3" s="294" t="n">
        <v>0.6</v>
      </c>
      <c r="J3" s="294"/>
      <c r="K3" s="293" t="s">
        <v>258</v>
      </c>
      <c r="L3" s="293" t="e">
        <f aca="false">+#REF!</f>
        <v>#REF!</v>
      </c>
      <c r="M3" s="294" t="n">
        <v>0.2</v>
      </c>
      <c r="N3" s="294"/>
      <c r="O3" s="294"/>
      <c r="P3" s="294"/>
      <c r="Q3" s="294"/>
      <c r="R3" s="294" t="n">
        <v>0.1</v>
      </c>
      <c r="S3" s="294"/>
      <c r="T3" s="294"/>
      <c r="U3" s="294"/>
      <c r="V3" s="294" t="n">
        <v>0.1</v>
      </c>
      <c r="W3" s="294"/>
      <c r="X3" s="295" t="s">
        <v>37</v>
      </c>
      <c r="Y3" s="293" t="s">
        <v>259</v>
      </c>
      <c r="Z3" s="296" t="s">
        <v>260</v>
      </c>
    </row>
    <row r="4" customFormat="false" ht="48" hidden="false" customHeight="false" outlineLevel="0" collapsed="false">
      <c r="A4" s="289"/>
      <c r="B4" s="290"/>
      <c r="C4" s="291"/>
      <c r="D4" s="291"/>
      <c r="E4" s="292"/>
      <c r="F4" s="292"/>
      <c r="G4" s="292"/>
      <c r="H4" s="293"/>
      <c r="I4" s="297" t="s">
        <v>261</v>
      </c>
      <c r="J4" s="297" t="s">
        <v>262</v>
      </c>
      <c r="K4" s="293"/>
      <c r="L4" s="293"/>
      <c r="M4" s="297" t="s">
        <v>261</v>
      </c>
      <c r="N4" s="297" t="s">
        <v>262</v>
      </c>
      <c r="O4" s="297" t="s">
        <v>263</v>
      </c>
      <c r="P4" s="297" t="s">
        <v>264</v>
      </c>
      <c r="Q4" s="297" t="s">
        <v>262</v>
      </c>
      <c r="R4" s="297" t="s">
        <v>265</v>
      </c>
      <c r="S4" s="297" t="s">
        <v>262</v>
      </c>
      <c r="T4" s="297" t="s">
        <v>266</v>
      </c>
      <c r="U4" s="297" t="s">
        <v>262</v>
      </c>
      <c r="V4" s="297" t="s">
        <v>267</v>
      </c>
      <c r="W4" s="297" t="s">
        <v>262</v>
      </c>
      <c r="X4" s="295"/>
      <c r="Y4" s="293"/>
      <c r="Z4" s="296"/>
      <c r="AA4" s="298" t="n">
        <f aca="false">'Bono Tienda Out'!F9</f>
        <v>0</v>
      </c>
    </row>
    <row r="5" customFormat="false" ht="15" hidden="false" customHeight="false" outlineLevel="0" collapsed="false">
      <c r="A5" s="299" t="n">
        <v>1</v>
      </c>
      <c r="B5" s="300" t="n">
        <v>281</v>
      </c>
      <c r="C5" s="301" t="s">
        <v>268</v>
      </c>
      <c r="D5" s="302" t="str">
        <f aca="false">VLOOKUP(B5,[4]Sheet1!$A$3:$H$477,3,0)</f>
        <v>Cajera</v>
      </c>
      <c r="E5" s="302" t="e">
        <f aca="false">'Bono Tienda Out'!B8</f>
        <v>#REF!</v>
      </c>
      <c r="F5" s="302" t="e">
        <f aca="false">'Bono Tienda Out'!C8</f>
        <v>#REF!</v>
      </c>
      <c r="G5" s="302"/>
      <c r="H5" s="302" t="e">
        <f aca="false">'Bono Tienda Out'!D8</f>
        <v>#REF!</v>
      </c>
      <c r="I5" s="303" t="e">
        <f aca="false">H5/F5</f>
        <v>#REF!</v>
      </c>
      <c r="J5" s="303" t="e">
        <f aca="false">IF(I5&gt;=100%,$I$3,IF(I5&lt;90%,0,IF(I5&gt;=90%,I5*$I$3)))</f>
        <v>#REF!</v>
      </c>
      <c r="K5" s="304"/>
      <c r="L5" s="305"/>
      <c r="M5" s="303" t="e">
        <f aca="false">(L5/K5)</f>
        <v>#DIV/0!</v>
      </c>
      <c r="N5" s="306" t="e">
        <f aca="false">+IF(M5&gt;=100%,$M$3,IF(M5&lt;80%,0,M5*$M$3))</f>
        <v>#DIV/0!</v>
      </c>
      <c r="O5" s="302"/>
      <c r="P5" s="307"/>
      <c r="Q5" s="303"/>
      <c r="R5" s="303"/>
      <c r="S5" s="303" t="n">
        <f aca="false">IF(R5&gt;=100%,$R$3,IF(R5&lt;80%,0,$R$3*R5))</f>
        <v>0</v>
      </c>
      <c r="T5" s="303"/>
      <c r="U5" s="303"/>
      <c r="V5" s="308"/>
      <c r="W5" s="303" t="n">
        <f aca="false">+IF(V5&gt;=100%,$V$3,V5*$V$3)</f>
        <v>0</v>
      </c>
      <c r="X5" s="303"/>
      <c r="Y5" s="303" t="e">
        <f aca="false">+J5+N5+S5+W5+X5</f>
        <v>#REF!</v>
      </c>
      <c r="Z5" s="309" t="e">
        <f aca="false">IF(Y5&gt;=95.5%,$G$12,IF(Y5&gt;=90.5%,$G$13,IF(Y5&gt;=85%,$G$14,0)))</f>
        <v>#REF!</v>
      </c>
      <c r="AA5" s="88"/>
    </row>
    <row r="6" customFormat="false" ht="15" hidden="false" customHeight="false" outlineLevel="0" collapsed="false">
      <c r="A6" s="310" t="n">
        <f aca="false">+A5+1</f>
        <v>2</v>
      </c>
      <c r="B6" s="311" t="n">
        <v>5577</v>
      </c>
      <c r="C6" s="312" t="s">
        <v>269</v>
      </c>
      <c r="D6" s="313" t="str">
        <f aca="false">VLOOKUP(B6,[4]Sheet1!$A$3:$H$477,3,0)</f>
        <v>Cajera</v>
      </c>
      <c r="E6" s="313" t="e">
        <f aca="false">E5</f>
        <v>#REF!</v>
      </c>
      <c r="F6" s="313" t="e">
        <f aca="false">F5</f>
        <v>#REF!</v>
      </c>
      <c r="G6" s="313"/>
      <c r="H6" s="313" t="e">
        <f aca="false">H5</f>
        <v>#REF!</v>
      </c>
      <c r="I6" s="314" t="e">
        <f aca="false">I5</f>
        <v>#REF!</v>
      </c>
      <c r="J6" s="314" t="e">
        <f aca="false">IF(I6&gt;=100%,$I$3,IF(I6&lt;90%,0,IF(I6&gt;=90%,I6*$I$3)))</f>
        <v>#REF!</v>
      </c>
      <c r="K6" s="315"/>
      <c r="L6" s="316"/>
      <c r="M6" s="314" t="e">
        <f aca="false">(L6/K6)</f>
        <v>#DIV/0!</v>
      </c>
      <c r="N6" s="317" t="e">
        <f aca="false">+IF(M6&gt;=100%,$M$3,IF(M6&lt;80%,0,M6*$M$3))</f>
        <v>#DIV/0!</v>
      </c>
      <c r="O6" s="313"/>
      <c r="P6" s="318"/>
      <c r="Q6" s="314"/>
      <c r="R6" s="314"/>
      <c r="S6" s="314" t="n">
        <f aca="false">IF(R6&gt;=100%,$R$3,IF(R6&lt;80%,0,$R$3*R6))</f>
        <v>0</v>
      </c>
      <c r="T6" s="314"/>
      <c r="U6" s="314"/>
      <c r="V6" s="319"/>
      <c r="W6" s="314" t="n">
        <f aca="false">+IF(V6&gt;=100%,$V$3,V6*$V$3)</f>
        <v>0</v>
      </c>
      <c r="X6" s="314"/>
      <c r="Y6" s="314" t="e">
        <f aca="false">+J6+N6+Q6+S6+U6+W6+X6</f>
        <v>#REF!</v>
      </c>
      <c r="Z6" s="320" t="e">
        <f aca="false">IF(Y6&gt;=95.5%,$G$12,IF(Y6&gt;=90.5%,$G$13,IF(Y6&gt;=85%,$G$14,0)))</f>
        <v>#REF!</v>
      </c>
    </row>
    <row r="7" s="214" customFormat="true" ht="15" hidden="false" customHeight="false" outlineLevel="0" collapsed="false">
      <c r="A7" s="321" t="n">
        <f aca="false">+A6+1</f>
        <v>3</v>
      </c>
      <c r="B7" s="322" t="n">
        <v>5579</v>
      </c>
      <c r="C7" s="323" t="s">
        <v>270</v>
      </c>
      <c r="D7" s="313" t="str">
        <f aca="false">VLOOKUP(B7,[4]Sheet1!$A$3:$H$477,3,0)</f>
        <v>Cajera</v>
      </c>
      <c r="E7" s="324" t="e">
        <f aca="false">E6</f>
        <v>#REF!</v>
      </c>
      <c r="F7" s="324" t="e">
        <f aca="false">F6</f>
        <v>#REF!</v>
      </c>
      <c r="G7" s="324"/>
      <c r="H7" s="324" t="e">
        <f aca="false">H6</f>
        <v>#REF!</v>
      </c>
      <c r="I7" s="325" t="e">
        <f aca="false">I6</f>
        <v>#REF!</v>
      </c>
      <c r="J7" s="325" t="e">
        <f aca="false">IF(I7&gt;=100%,$I$3,IF(I7&lt;90%,0,IF(I7&gt;=90%,I7*$I$3)))</f>
        <v>#REF!</v>
      </c>
      <c r="K7" s="315"/>
      <c r="L7" s="316"/>
      <c r="M7" s="325" t="e">
        <f aca="false">(L7/K7)</f>
        <v>#DIV/0!</v>
      </c>
      <c r="N7" s="319" t="e">
        <f aca="false">+IF(M7&gt;=100%,$M$3,IF(M7&lt;80%,0,M7*$M$3))</f>
        <v>#DIV/0!</v>
      </c>
      <c r="O7" s="324"/>
      <c r="P7" s="326"/>
      <c r="Q7" s="314"/>
      <c r="R7" s="314"/>
      <c r="S7" s="325" t="n">
        <f aca="false">IF(R7&gt;=100%,$R$3,IF(R7&lt;80%,0,$R$3*R7))</f>
        <v>0</v>
      </c>
      <c r="T7" s="325"/>
      <c r="U7" s="325"/>
      <c r="V7" s="319"/>
      <c r="W7" s="325" t="n">
        <f aca="false">+IF(V7&gt;=100%,$V$3,V7*$V$3)</f>
        <v>0</v>
      </c>
      <c r="X7" s="314"/>
      <c r="Y7" s="325" t="e">
        <f aca="false">+J7+N7+Q7+S7+U7+W7+X7</f>
        <v>#REF!</v>
      </c>
      <c r="Z7" s="327" t="e">
        <f aca="false">IF(Y7&gt;=95.5%,$G$12,IF(Y7&gt;=90.5%,$G$13,IF(Y7&gt;=85%,$G$14,0)))</f>
        <v>#REF!</v>
      </c>
      <c r="AB7" s="0"/>
    </row>
    <row r="8" customFormat="false" ht="15" hidden="false" customHeight="false" outlineLevel="0" collapsed="false">
      <c r="A8" s="310" t="n">
        <f aca="false">+A7+1</f>
        <v>4</v>
      </c>
      <c r="B8" s="311" t="n">
        <v>5597</v>
      </c>
      <c r="C8" s="312" t="s">
        <v>271</v>
      </c>
      <c r="D8" s="313" t="str">
        <f aca="false">VLOOKUP(B8,[4]Sheet1!$A$3:$H$477,3,0)</f>
        <v>Cajera</v>
      </c>
      <c r="E8" s="313" t="e">
        <f aca="false">E7</f>
        <v>#REF!</v>
      </c>
      <c r="F8" s="313" t="e">
        <f aca="false">F7</f>
        <v>#REF!</v>
      </c>
      <c r="G8" s="313"/>
      <c r="H8" s="313" t="e">
        <f aca="false">H7</f>
        <v>#REF!</v>
      </c>
      <c r="I8" s="314" t="e">
        <f aca="false">I7</f>
        <v>#REF!</v>
      </c>
      <c r="J8" s="314" t="e">
        <f aca="false">IF(I8&gt;=100%,$I$3,IF(I8&lt;90%,0,IF(I8&gt;=90%,I8*$I$3)))</f>
        <v>#REF!</v>
      </c>
      <c r="K8" s="315"/>
      <c r="L8" s="316"/>
      <c r="M8" s="314" t="e">
        <f aca="false">(L8/K8)</f>
        <v>#DIV/0!</v>
      </c>
      <c r="N8" s="317" t="e">
        <f aca="false">+IF(M8&gt;=100%,$M$3,IF(M8&lt;80%,0,M8*$M$3))</f>
        <v>#DIV/0!</v>
      </c>
      <c r="O8" s="313"/>
      <c r="P8" s="318"/>
      <c r="Q8" s="314"/>
      <c r="R8" s="314"/>
      <c r="S8" s="314" t="n">
        <f aca="false">IF(R8&gt;=100%,$R$3,IF(R8&lt;80%,0,$R$3*R8))</f>
        <v>0</v>
      </c>
      <c r="T8" s="314"/>
      <c r="U8" s="314"/>
      <c r="V8" s="319"/>
      <c r="W8" s="314" t="n">
        <f aca="false">+IF(V8&gt;=100%,$V$3,V8*$V$3)</f>
        <v>0</v>
      </c>
      <c r="X8" s="314"/>
      <c r="Y8" s="314" t="e">
        <f aca="false">+J8+N8+Q8+S8+U8+W8+X8</f>
        <v>#REF!</v>
      </c>
      <c r="Z8" s="320" t="e">
        <f aca="false">IF(Y8&gt;=95.5%,$G$12,IF(Y8&gt;=90.5%,$G$13,IF(Y8&gt;=85%,$G$14,0)))</f>
        <v>#REF!</v>
      </c>
    </row>
    <row r="9" s="214" customFormat="true" ht="15.75" hidden="false" customHeight="false" outlineLevel="0" collapsed="false">
      <c r="A9" s="328"/>
      <c r="B9" s="329"/>
      <c r="C9" s="112"/>
      <c r="D9" s="330"/>
      <c r="E9" s="331"/>
      <c r="F9" s="331"/>
      <c r="G9" s="331"/>
      <c r="H9" s="331"/>
      <c r="I9" s="332"/>
      <c r="J9" s="332"/>
      <c r="K9" s="333"/>
      <c r="L9" s="334"/>
      <c r="M9" s="332"/>
      <c r="N9" s="335"/>
      <c r="O9" s="331"/>
      <c r="P9" s="336"/>
      <c r="Q9" s="332"/>
      <c r="R9" s="337"/>
      <c r="S9" s="332"/>
      <c r="T9" s="332"/>
      <c r="U9" s="332"/>
      <c r="V9" s="335"/>
      <c r="W9" s="332"/>
      <c r="X9" s="337"/>
      <c r="Y9" s="332"/>
      <c r="Z9" s="338"/>
      <c r="AA9" s="339"/>
      <c r="AB9" s="0"/>
    </row>
    <row r="10" customFormat="false" ht="19.5" hidden="false" customHeight="false" outlineLevel="0" collapsed="false">
      <c r="B10" s="340"/>
      <c r="C10" s="341"/>
      <c r="Y10" s="342" t="s">
        <v>129</v>
      </c>
      <c r="Z10" s="343" t="e">
        <f aca="false">SUM(Z5:Z9)</f>
        <v>#REF!</v>
      </c>
      <c r="AA10" s="214"/>
    </row>
    <row r="11" customFormat="false" ht="18.75" hidden="false" customHeight="false" outlineLevel="0" collapsed="false">
      <c r="Y11" s="120"/>
      <c r="Z11" s="344"/>
    </row>
    <row r="12" customFormat="false" ht="15" hidden="false" customHeight="false" outlineLevel="0" collapsed="false">
      <c r="E12" s="345" t="s">
        <v>272</v>
      </c>
      <c r="F12" s="346" t="s">
        <v>21</v>
      </c>
      <c r="G12" s="347" t="n">
        <v>1000</v>
      </c>
      <c r="H12" s="347" t="n">
        <v>1000</v>
      </c>
    </row>
    <row r="13" customFormat="false" ht="15" hidden="false" customHeight="false" outlineLevel="0" collapsed="false">
      <c r="E13" s="345" t="s">
        <v>273</v>
      </c>
      <c r="F13" s="346" t="s">
        <v>23</v>
      </c>
      <c r="G13" s="347" t="n">
        <v>750</v>
      </c>
      <c r="H13" s="347" t="n">
        <v>750</v>
      </c>
    </row>
    <row r="14" customFormat="false" ht="15" hidden="false" customHeight="false" outlineLevel="0" collapsed="false">
      <c r="E14" s="345" t="s">
        <v>274</v>
      </c>
      <c r="F14" s="348" t="s">
        <v>25</v>
      </c>
      <c r="G14" s="347" t="n">
        <v>500</v>
      </c>
      <c r="H14" s="347" t="n">
        <v>500</v>
      </c>
    </row>
    <row r="16" customFormat="false" ht="15" hidden="false" customHeight="false" outlineLevel="0" collapsed="false">
      <c r="B16" s="349" t="n">
        <v>4373</v>
      </c>
      <c r="C16" s="101" t="s">
        <v>275</v>
      </c>
      <c r="X16" s="350"/>
    </row>
  </sheetData>
  <mergeCells count="21">
    <mergeCell ref="A1:U1"/>
    <mergeCell ref="A2:U2"/>
    <mergeCell ref="A3:A4"/>
    <mergeCell ref="B3:B4"/>
    <mergeCell ref="C3:C4"/>
    <mergeCell ref="D3:D4"/>
    <mergeCell ref="E3:E4"/>
    <mergeCell ref="F3:F4"/>
    <mergeCell ref="G3:G4"/>
    <mergeCell ref="H3:H4"/>
    <mergeCell ref="I3:J3"/>
    <mergeCell ref="K3:K4"/>
    <mergeCell ref="L3:L4"/>
    <mergeCell ref="M3:N3"/>
    <mergeCell ref="O3:Q3"/>
    <mergeCell ref="R3:S3"/>
    <mergeCell ref="T3:U3"/>
    <mergeCell ref="V3:W3"/>
    <mergeCell ref="X3:X4"/>
    <mergeCell ref="Y3:Y4"/>
    <mergeCell ref="Z3:Z4"/>
  </mergeCells>
  <conditionalFormatting sqref="B10:C10 B16:C16">
    <cfRule type="containsErrors" priority="2" aboveAverage="0" equalAverage="0" bottom="0" percent="0" rank="0" text="" dxfId="0">
      <formula>0</formula>
    </cfRule>
  </conditionalFormatting>
  <conditionalFormatting sqref="M5:M9 Q5:Q9">
    <cfRule type="cellIs" priority="3" operator="greaterThanOr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270138888888889" right="0.170138888888889" top="0.75" bottom="0.75" header="0.511805555555555" footer="0.511805555555555"/>
  <pageSetup paperSize="1" scale="5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E6B9B8"/>
    <pageSetUpPr fitToPage="false"/>
  </sheetPr>
  <dimension ref="A2:N15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1" activeCellId="0" sqref="E101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3.86"/>
    <col collapsed="false" customWidth="true" hidden="false" outlineLevel="0" max="3" min="3" style="0" width="14.15"/>
    <col collapsed="false" customWidth="true" hidden="false" outlineLevel="0" max="4" min="4" style="0" width="15.42"/>
    <col collapsed="false" customWidth="true" hidden="false" outlineLevel="0" max="5" min="5" style="0" width="32.86"/>
    <col collapsed="false" customWidth="true" hidden="false" outlineLevel="0" max="6" min="6" style="0" width="11.14"/>
    <col collapsed="false" customWidth="true" hidden="false" outlineLevel="0" max="7" min="7" style="0" width="15.57"/>
    <col collapsed="false" customWidth="true" hidden="false" outlineLevel="0" max="8" min="8" style="0" width="10.99"/>
    <col collapsed="false" customWidth="true" hidden="false" outlineLevel="0" max="9" min="9" style="0" width="9.14"/>
    <col collapsed="false" customWidth="true" hidden="false" outlineLevel="0" max="10" min="10" style="0" width="11.57"/>
    <col collapsed="false" customWidth="false" hidden="false" outlineLevel="0" max="11" min="11" style="99" width="11.42"/>
    <col collapsed="false" customWidth="true" hidden="false" outlineLevel="0" max="12" min="12" style="0" width="14.43"/>
    <col collapsed="false" customWidth="true" hidden="false" outlineLevel="0" max="13" min="13" style="0" width="14.28"/>
    <col collapsed="false" customWidth="true" hidden="false" outlineLevel="0" max="14" min="14" style="0" width="11.57"/>
    <col collapsed="false" customWidth="true" hidden="false" outlineLevel="0" max="1025" min="15" style="0" width="9.14"/>
  </cols>
  <sheetData>
    <row r="2" customFormat="false" ht="15" hidden="false" customHeight="false" outlineLevel="0" collapsed="false">
      <c r="A2" s="193"/>
      <c r="B2" s="194"/>
      <c r="C2" s="194"/>
      <c r="D2" s="195" t="s">
        <v>276</v>
      </c>
      <c r="E2" s="195" t="s">
        <v>277</v>
      </c>
      <c r="F2" s="195" t="n">
        <v>110</v>
      </c>
      <c r="G2" s="196"/>
      <c r="H2" s="351"/>
    </row>
    <row r="3" customFormat="false" ht="15" hidden="false" customHeight="false" outlineLevel="0" collapsed="false">
      <c r="A3" s="197"/>
      <c r="B3" s="137"/>
      <c r="C3" s="133"/>
      <c r="D3" s="7" t="s">
        <v>278</v>
      </c>
      <c r="E3" s="133" t="s">
        <v>279</v>
      </c>
      <c r="F3" s="133"/>
      <c r="G3" s="198"/>
    </row>
    <row r="4" customFormat="false" ht="15" hidden="false" customHeight="false" outlineLevel="0" collapsed="false">
      <c r="A4" s="197"/>
      <c r="B4" s="137"/>
      <c r="C4" s="134"/>
      <c r="D4" s="133" t="s">
        <v>4</v>
      </c>
      <c r="E4" s="133" t="s">
        <v>280</v>
      </c>
      <c r="F4" s="134"/>
      <c r="G4" s="199"/>
    </row>
    <row r="5" customFormat="false" ht="15" hidden="false" customHeight="false" outlineLevel="0" collapsed="false">
      <c r="A5" s="197"/>
      <c r="B5" s="137"/>
      <c r="C5" s="135"/>
      <c r="D5" s="136" t="s">
        <v>281</v>
      </c>
      <c r="E5" s="352" t="s">
        <v>282</v>
      </c>
      <c r="F5" s="137"/>
      <c r="G5" s="200"/>
    </row>
    <row r="6" customFormat="false" ht="15" hidden="false" customHeight="false" outlineLevel="0" collapsed="false">
      <c r="A6" s="197"/>
      <c r="B6" s="137"/>
      <c r="C6" s="135"/>
      <c r="D6" s="136"/>
      <c r="E6" s="133"/>
      <c r="F6" s="137"/>
      <c r="G6" s="200"/>
    </row>
    <row r="7" customFormat="false" ht="15.75" hidden="false" customHeight="false" outlineLevel="0" collapsed="false">
      <c r="A7" s="353" t="s">
        <v>283</v>
      </c>
      <c r="B7" s="353"/>
      <c r="C7" s="353"/>
      <c r="D7" s="353"/>
      <c r="E7" s="353"/>
      <c r="F7" s="353"/>
      <c r="G7" s="353"/>
    </row>
    <row r="8" customFormat="false" ht="15.75" hidden="false" customHeight="false" outlineLevel="0" collapsed="false">
      <c r="A8" s="354" t="s">
        <v>7</v>
      </c>
      <c r="B8" s="355" t="n">
        <v>2017</v>
      </c>
      <c r="C8" s="355" t="s">
        <v>8</v>
      </c>
      <c r="D8" s="355" t="s">
        <v>9</v>
      </c>
      <c r="E8" s="355" t="s">
        <v>10</v>
      </c>
      <c r="F8" s="355" t="s">
        <v>11</v>
      </c>
      <c r="G8" s="356" t="s">
        <v>12</v>
      </c>
    </row>
    <row r="9" customFormat="false" ht="15" hidden="false" customHeight="false" outlineLevel="0" collapsed="false">
      <c r="A9" s="357" t="n">
        <v>0.6</v>
      </c>
      <c r="B9" s="358"/>
      <c r="C9" s="358"/>
      <c r="D9" s="358"/>
      <c r="E9" s="359" t="s">
        <v>284</v>
      </c>
      <c r="F9" s="360" t="e">
        <f aca="false">D9/C9</f>
        <v>#DIV/0!</v>
      </c>
      <c r="G9" s="36" t="e">
        <f aca="false">IF(F9&gt;100%,A9,IF(F9&gt;=90%,F9*A9,0))</f>
        <v>#DIV/0!</v>
      </c>
    </row>
    <row r="10" customFormat="false" ht="15" hidden="false" customHeight="false" outlineLevel="0" collapsed="false">
      <c r="A10" s="361" t="n">
        <v>0.1</v>
      </c>
      <c r="B10" s="362"/>
      <c r="C10" s="266"/>
      <c r="D10" s="73"/>
      <c r="E10" s="34" t="s">
        <v>285</v>
      </c>
      <c r="F10" s="35" t="e">
        <f aca="false">D10/C10</f>
        <v>#DIV/0!</v>
      </c>
      <c r="G10" s="36" t="e">
        <f aca="false">IF(F10&gt;100%,A10,IF(F10&lt;90%,0,F10*A10))</f>
        <v>#DIV/0!</v>
      </c>
      <c r="I10" s="94"/>
    </row>
    <row r="11" customFormat="false" ht="15" hidden="false" customHeight="false" outlineLevel="0" collapsed="false">
      <c r="A11" s="361" t="n">
        <v>0.1</v>
      </c>
      <c r="B11" s="362"/>
      <c r="C11" s="25" t="n">
        <v>1</v>
      </c>
      <c r="D11" s="25"/>
      <c r="E11" s="34" t="s">
        <v>41</v>
      </c>
      <c r="F11" s="27" t="n">
        <f aca="false">+D11/C11</f>
        <v>0</v>
      </c>
      <c r="G11" s="23" t="n">
        <f aca="false">IF(F11&gt;100%,A11,IF(F11&lt;90%,0,F11*A11))</f>
        <v>0</v>
      </c>
      <c r="I11" s="94"/>
    </row>
    <row r="12" customFormat="false" ht="15" hidden="false" customHeight="false" outlineLevel="0" collapsed="false">
      <c r="A12" s="361" t="n">
        <v>0.2</v>
      </c>
      <c r="B12" s="362"/>
      <c r="C12" s="266"/>
      <c r="D12" s="266"/>
      <c r="E12" s="71" t="s">
        <v>286</v>
      </c>
      <c r="F12" s="27"/>
      <c r="G12" s="23" t="n">
        <f aca="false">IF(F12&gt;100%,A12,IF(F12&gt;=90%,F12*A12,0))</f>
        <v>0</v>
      </c>
      <c r="H12" s="93"/>
      <c r="I12" s="43"/>
      <c r="K12" s="363"/>
      <c r="M12" s="364"/>
      <c r="N12" s="364"/>
    </row>
    <row r="13" customFormat="false" ht="15" hidden="false" customHeight="false" outlineLevel="0" collapsed="false">
      <c r="A13" s="365"/>
      <c r="B13" s="67"/>
      <c r="C13" s="366"/>
      <c r="D13" s="367"/>
      <c r="E13" s="34"/>
      <c r="F13" s="35"/>
      <c r="G13" s="36"/>
      <c r="I13" s="43"/>
      <c r="K13" s="363"/>
      <c r="M13" s="368"/>
      <c r="N13" s="368"/>
    </row>
    <row r="14" customFormat="false" ht="15" hidden="false" customHeight="false" outlineLevel="0" collapsed="false">
      <c r="A14" s="369" t="n">
        <f aca="false">SUM(A9:A13)</f>
        <v>1</v>
      </c>
      <c r="B14" s="370"/>
      <c r="C14" s="371" t="n">
        <f aca="false">C12</f>
        <v>0</v>
      </c>
      <c r="D14" s="371"/>
      <c r="E14" s="372"/>
      <c r="F14" s="27" t="e">
        <f aca="false">+D14/C14</f>
        <v>#DIV/0!</v>
      </c>
      <c r="G14" s="373"/>
      <c r="I14" s="43"/>
      <c r="K14" s="363"/>
      <c r="M14" s="243"/>
      <c r="N14" s="243"/>
    </row>
    <row r="15" customFormat="false" ht="15" hidden="false" customHeight="false" outlineLevel="0" collapsed="false">
      <c r="A15" s="374"/>
      <c r="B15" s="375"/>
      <c r="C15" s="376"/>
      <c r="D15" s="377"/>
      <c r="E15" s="378" t="s">
        <v>287</v>
      </c>
      <c r="F15" s="379" t="e">
        <f aca="false">AVERAGE(F9:F13)</f>
        <v>#DIV/0!</v>
      </c>
      <c r="G15" s="380" t="e">
        <f aca="false">SUM(G9:G14)</f>
        <v>#DIV/0!</v>
      </c>
      <c r="I15" s="351"/>
      <c r="K15" s="381"/>
      <c r="M15" s="382"/>
      <c r="N15" s="243"/>
    </row>
    <row r="16" customFormat="false" ht="15" hidden="false" customHeight="false" outlineLevel="0" collapsed="false">
      <c r="A16" s="5"/>
      <c r="B16" s="6"/>
      <c r="C16" s="6"/>
      <c r="D16" s="6"/>
      <c r="E16" s="6"/>
      <c r="F16" s="383"/>
      <c r="G16" s="384"/>
      <c r="I16" s="243"/>
      <c r="K16" s="385"/>
      <c r="M16" s="243"/>
    </row>
    <row r="17" customFormat="false" ht="15" hidden="false" customHeight="false" outlineLevel="0" collapsed="false">
      <c r="A17" s="5"/>
      <c r="B17" s="6"/>
      <c r="C17" s="6"/>
      <c r="D17" s="6"/>
      <c r="E17" s="6"/>
      <c r="F17" s="386"/>
      <c r="G17" s="387"/>
      <c r="J17" s="388"/>
      <c r="L17" s="31"/>
      <c r="M17" s="389"/>
      <c r="N17" s="93"/>
    </row>
    <row r="18" customFormat="false" ht="15" hidden="false" customHeight="false" outlineLevel="0" collapsed="false">
      <c r="A18" s="5"/>
      <c r="B18" s="6"/>
      <c r="C18" s="6"/>
      <c r="D18" s="6"/>
      <c r="E18" s="6"/>
      <c r="F18" s="386"/>
      <c r="G18" s="387"/>
      <c r="J18" s="388"/>
      <c r="L18" s="364"/>
      <c r="M18" s="364"/>
      <c r="N18" s="364"/>
    </row>
    <row r="19" customFormat="false" ht="15" hidden="false" customHeight="false" outlineLevel="0" collapsed="false">
      <c r="A19" s="5"/>
      <c r="B19" s="6"/>
      <c r="C19" s="46" t="s">
        <v>288</v>
      </c>
      <c r="D19" s="46" t="s">
        <v>21</v>
      </c>
      <c r="E19" s="390" t="n">
        <v>40000</v>
      </c>
      <c r="F19" s="386"/>
      <c r="G19" s="387"/>
      <c r="J19" s="388"/>
      <c r="L19" s="243"/>
      <c r="M19" s="243"/>
      <c r="N19" s="93"/>
    </row>
    <row r="20" customFormat="false" ht="15" hidden="false" customHeight="false" outlineLevel="0" collapsed="false">
      <c r="A20" s="5"/>
      <c r="B20" s="6"/>
      <c r="C20" s="46" t="s">
        <v>289</v>
      </c>
      <c r="D20" s="46" t="s">
        <v>23</v>
      </c>
      <c r="E20" s="390" t="n">
        <v>30000</v>
      </c>
      <c r="F20" s="386"/>
      <c r="G20" s="387"/>
      <c r="J20" s="391"/>
      <c r="L20" s="243"/>
      <c r="M20" s="243"/>
      <c r="N20" s="93"/>
    </row>
    <row r="21" customFormat="false" ht="15" hidden="false" customHeight="false" outlineLevel="0" collapsed="false">
      <c r="A21" s="5"/>
      <c r="B21" s="6"/>
      <c r="C21" s="392" t="s">
        <v>290</v>
      </c>
      <c r="D21" s="392" t="s">
        <v>25</v>
      </c>
      <c r="E21" s="390" t="n">
        <v>25000</v>
      </c>
      <c r="F21" s="386"/>
      <c r="G21" s="387"/>
      <c r="L21" s="93"/>
      <c r="M21" s="93"/>
      <c r="N21" s="93"/>
    </row>
    <row r="22" customFormat="false" ht="15" hidden="false" customHeight="false" outlineLevel="0" collapsed="false">
      <c r="A22" s="5"/>
      <c r="B22" s="6"/>
      <c r="C22" s="6"/>
      <c r="D22" s="6"/>
      <c r="E22" s="6"/>
      <c r="F22" s="386"/>
      <c r="G22" s="387"/>
      <c r="J22" s="393"/>
      <c r="L22" s="243"/>
      <c r="M22" s="243"/>
      <c r="N22" s="93"/>
    </row>
    <row r="23" customFormat="false" ht="15" hidden="false" customHeight="false" outlineLevel="0" collapsed="false">
      <c r="A23" s="5"/>
      <c r="B23" s="6"/>
      <c r="C23" s="6"/>
      <c r="D23" s="6"/>
      <c r="E23" s="6"/>
      <c r="F23" s="6"/>
      <c r="G23" s="394"/>
      <c r="L23" s="243"/>
      <c r="M23" s="243"/>
      <c r="N23" s="93"/>
    </row>
    <row r="24" customFormat="false" ht="15" hidden="false" customHeight="false" outlineLevel="0" collapsed="false">
      <c r="A24" s="395"/>
      <c r="B24" s="396"/>
      <c r="C24" s="396"/>
      <c r="D24" s="396"/>
      <c r="E24" s="397" t="s">
        <v>291</v>
      </c>
      <c r="F24" s="397"/>
      <c r="G24" s="398"/>
      <c r="L24" s="243"/>
      <c r="M24" s="31"/>
      <c r="N24" s="31"/>
    </row>
    <row r="25" customFormat="false" ht="15" hidden="false" customHeight="false" outlineLevel="0" collapsed="false">
      <c r="L25" s="389"/>
      <c r="M25" s="31"/>
      <c r="N25" s="93"/>
    </row>
    <row r="26" customFormat="false" ht="15" hidden="false" customHeight="false" outlineLevel="0" collapsed="false">
      <c r="L26" s="389"/>
      <c r="M26" s="31"/>
      <c r="N26" s="93"/>
    </row>
    <row r="27" customFormat="false" ht="15" hidden="false" customHeight="false" outlineLevel="0" collapsed="false">
      <c r="L27" s="389"/>
      <c r="M27" s="31"/>
      <c r="N27" s="93"/>
    </row>
    <row r="28" customFormat="false" ht="15" hidden="false" customHeight="false" outlineLevel="0" collapsed="false">
      <c r="L28" s="31"/>
      <c r="M28" s="31"/>
      <c r="N28" s="31"/>
    </row>
    <row r="29" customFormat="false" ht="15" hidden="false" customHeight="false" outlineLevel="0" collapsed="false">
      <c r="A29" s="1"/>
      <c r="B29" s="2"/>
      <c r="C29" s="2"/>
      <c r="D29" s="2"/>
      <c r="E29" s="2"/>
      <c r="F29" s="2"/>
      <c r="G29" s="399"/>
    </row>
    <row r="30" customFormat="false" ht="15" hidden="false" customHeight="false" outlineLevel="0" collapsed="false">
      <c r="A30" s="197"/>
      <c r="B30" s="137"/>
      <c r="C30" s="137"/>
      <c r="D30" s="133" t="s">
        <v>276</v>
      </c>
      <c r="E30" s="133"/>
      <c r="F30" s="133"/>
      <c r="G30" s="198"/>
    </row>
    <row r="31" customFormat="false" ht="15" hidden="false" customHeight="false" outlineLevel="0" collapsed="false">
      <c r="A31" s="197"/>
      <c r="B31" s="137"/>
      <c r="C31" s="133"/>
      <c r="D31" s="7" t="s">
        <v>278</v>
      </c>
      <c r="E31" s="133" t="s">
        <v>292</v>
      </c>
      <c r="F31" s="133"/>
      <c r="G31" s="198"/>
    </row>
    <row r="32" customFormat="false" ht="15" hidden="false" customHeight="false" outlineLevel="0" collapsed="false">
      <c r="A32" s="197"/>
      <c r="B32" s="137"/>
      <c r="C32" s="134"/>
      <c r="D32" s="133" t="s">
        <v>4</v>
      </c>
      <c r="E32" s="133" t="s">
        <v>293</v>
      </c>
      <c r="F32" s="134"/>
      <c r="G32" s="199"/>
    </row>
    <row r="33" customFormat="false" ht="15" hidden="false" customHeight="false" outlineLevel="0" collapsed="false">
      <c r="A33" s="197"/>
      <c r="B33" s="137"/>
      <c r="C33" s="135"/>
      <c r="D33" s="136" t="s">
        <v>281</v>
      </c>
      <c r="E33" s="133" t="str">
        <f aca="false">+E5</f>
        <v>FEBRERO 2018</v>
      </c>
      <c r="F33" s="137"/>
      <c r="G33" s="200"/>
    </row>
    <row r="34" customFormat="false" ht="15" hidden="false" customHeight="false" outlineLevel="0" collapsed="false">
      <c r="A34" s="197"/>
      <c r="B34" s="137"/>
      <c r="C34" s="135"/>
      <c r="D34" s="136"/>
      <c r="E34" s="133"/>
      <c r="F34" s="137"/>
      <c r="G34" s="200"/>
    </row>
    <row r="35" customFormat="false" ht="15.75" hidden="false" customHeight="false" outlineLevel="0" collapsed="false">
      <c r="A35" s="353" t="s">
        <v>283</v>
      </c>
      <c r="B35" s="353"/>
      <c r="C35" s="353"/>
      <c r="D35" s="353"/>
      <c r="E35" s="353"/>
      <c r="F35" s="353"/>
      <c r="G35" s="353"/>
    </row>
    <row r="36" customFormat="false" ht="15.75" hidden="false" customHeight="false" outlineLevel="0" collapsed="false">
      <c r="A36" s="354" t="s">
        <v>7</v>
      </c>
      <c r="B36" s="355" t="n">
        <f aca="false">B8</f>
        <v>2017</v>
      </c>
      <c r="C36" s="355" t="s">
        <v>8</v>
      </c>
      <c r="D36" s="355" t="s">
        <v>9</v>
      </c>
      <c r="E36" s="355" t="s">
        <v>10</v>
      </c>
      <c r="F36" s="355" t="s">
        <v>11</v>
      </c>
      <c r="G36" s="356" t="s">
        <v>12</v>
      </c>
    </row>
    <row r="37" customFormat="false" ht="15" hidden="false" customHeight="false" outlineLevel="0" collapsed="false">
      <c r="A37" s="357" t="n">
        <v>0.65</v>
      </c>
      <c r="B37" s="358"/>
      <c r="C37" s="358"/>
      <c r="D37" s="358"/>
      <c r="E37" s="359" t="s">
        <v>284</v>
      </c>
      <c r="F37" s="360" t="e">
        <f aca="false">D37/C37</f>
        <v>#DIV/0!</v>
      </c>
      <c r="G37" s="400" t="e">
        <f aca="false">IF(F37&gt;=100%,A37,0)</f>
        <v>#DIV/0!</v>
      </c>
      <c r="I37" s="31"/>
      <c r="J37" s="31"/>
      <c r="K37" s="30"/>
      <c r="L37" s="31"/>
      <c r="M37" s="31"/>
    </row>
    <row r="38" customFormat="false" ht="15" hidden="false" customHeight="false" outlineLevel="0" collapsed="false">
      <c r="A38" s="361" t="n">
        <v>0.1</v>
      </c>
      <c r="B38" s="362"/>
      <c r="C38" s="266"/>
      <c r="D38" s="266"/>
      <c r="E38" s="34" t="s">
        <v>285</v>
      </c>
      <c r="F38" s="35" t="e">
        <f aca="false">D38/C38</f>
        <v>#DIV/0!</v>
      </c>
      <c r="G38" s="36" t="e">
        <f aca="false">IF(F38&gt;100%,A38,IF(F38&lt;90%,0,F38*A38))</f>
        <v>#DIV/0!</v>
      </c>
      <c r="I38" s="31"/>
      <c r="J38" s="243"/>
      <c r="K38" s="366"/>
      <c r="L38" s="31"/>
      <c r="M38" s="31"/>
    </row>
    <row r="39" customFormat="false" ht="15" hidden="false" customHeight="false" outlineLevel="0" collapsed="false">
      <c r="A39" s="361" t="n">
        <v>0.25</v>
      </c>
      <c r="B39" s="362"/>
      <c r="C39" s="266"/>
      <c r="D39" s="266"/>
      <c r="E39" s="34" t="s">
        <v>294</v>
      </c>
      <c r="F39" s="35"/>
      <c r="G39" s="36" t="n">
        <f aca="false">IF(F39&gt;100%,A39,IF(F39&lt;90%,0,F39*A39))</f>
        <v>0</v>
      </c>
      <c r="I39" s="401"/>
      <c r="J39" s="243"/>
      <c r="K39" s="366"/>
      <c r="L39" s="31"/>
      <c r="M39" s="31"/>
    </row>
    <row r="40" customFormat="false" ht="15" hidden="false" customHeight="false" outlineLevel="0" collapsed="false">
      <c r="A40" s="361"/>
      <c r="B40" s="67"/>
      <c r="C40" s="366"/>
      <c r="D40" s="367"/>
      <c r="E40" s="34"/>
      <c r="F40" s="35"/>
      <c r="G40" s="36"/>
      <c r="I40" s="402"/>
      <c r="J40" s="31"/>
      <c r="K40" s="30"/>
      <c r="L40" s="31"/>
      <c r="M40" s="31"/>
    </row>
    <row r="41" customFormat="false" ht="15" hidden="false" customHeight="false" outlineLevel="0" collapsed="false">
      <c r="A41" s="403"/>
      <c r="B41" s="370"/>
      <c r="C41" s="404"/>
      <c r="D41" s="404"/>
      <c r="E41" s="372"/>
      <c r="F41" s="405"/>
      <c r="G41" s="373"/>
      <c r="I41" s="401"/>
      <c r="J41" s="31"/>
      <c r="K41" s="30"/>
      <c r="L41" s="31"/>
      <c r="M41" s="31"/>
    </row>
    <row r="42" customFormat="false" ht="15" hidden="false" customHeight="false" outlineLevel="0" collapsed="false">
      <c r="A42" s="374"/>
      <c r="B42" s="375"/>
      <c r="C42" s="376"/>
      <c r="D42" s="377"/>
      <c r="E42" s="378" t="s">
        <v>287</v>
      </c>
      <c r="F42" s="379" t="e">
        <f aca="false">AVERAGE(F37:F41)</f>
        <v>#DIV/0!</v>
      </c>
      <c r="G42" s="380" t="e">
        <f aca="false">SUM(G37:G41)</f>
        <v>#DIV/0!</v>
      </c>
      <c r="I42" s="401"/>
      <c r="J42" s="31"/>
      <c r="K42" s="30"/>
      <c r="L42" s="31"/>
      <c r="M42" s="31"/>
    </row>
    <row r="43" customFormat="false" ht="15" hidden="false" customHeight="false" outlineLevel="0" collapsed="false">
      <c r="A43" s="5"/>
      <c r="B43" s="6"/>
      <c r="C43" s="6"/>
      <c r="D43" s="6"/>
      <c r="E43" s="6"/>
      <c r="F43" s="383"/>
      <c r="G43" s="384"/>
      <c r="I43" s="243"/>
      <c r="J43" s="31"/>
      <c r="K43" s="30"/>
      <c r="L43" s="31"/>
      <c r="M43" s="31"/>
    </row>
    <row r="44" customFormat="false" ht="15" hidden="false" customHeight="false" outlineLevel="0" collapsed="false">
      <c r="A44" s="5"/>
      <c r="B44" s="6"/>
      <c r="C44" s="6"/>
      <c r="D44" s="6"/>
      <c r="E44" s="6"/>
      <c r="F44" s="386"/>
      <c r="G44" s="387"/>
      <c r="I44" s="31"/>
      <c r="J44" s="31"/>
      <c r="K44" s="364"/>
      <c r="L44" s="364"/>
      <c r="M44" s="364"/>
    </row>
    <row r="45" customFormat="false" ht="15" hidden="false" customHeight="false" outlineLevel="0" collapsed="false">
      <c r="A45" s="5"/>
      <c r="B45" s="6"/>
      <c r="C45" s="6"/>
      <c r="D45" s="6"/>
      <c r="E45" s="6"/>
      <c r="F45" s="386"/>
      <c r="G45" s="387"/>
      <c r="I45" s="31"/>
      <c r="J45" s="31"/>
      <c r="K45" s="366"/>
      <c r="L45" s="243"/>
      <c r="M45" s="93"/>
    </row>
    <row r="46" customFormat="false" ht="15" hidden="false" customHeight="false" outlineLevel="0" collapsed="false">
      <c r="A46" s="5"/>
      <c r="B46" s="6"/>
      <c r="C46" s="46" t="s">
        <v>288</v>
      </c>
      <c r="D46" s="46" t="s">
        <v>21</v>
      </c>
      <c r="E46" s="390" t="n">
        <v>9000</v>
      </c>
      <c r="F46" s="386"/>
      <c r="G46" s="387"/>
      <c r="I46" s="31"/>
      <c r="J46" s="31"/>
      <c r="K46" s="366"/>
      <c r="L46" s="243"/>
      <c r="M46" s="93"/>
    </row>
    <row r="47" customFormat="false" ht="15" hidden="false" customHeight="false" outlineLevel="0" collapsed="false">
      <c r="A47" s="5"/>
      <c r="B47" s="6"/>
      <c r="C47" s="46" t="s">
        <v>289</v>
      </c>
      <c r="D47" s="46" t="s">
        <v>23</v>
      </c>
      <c r="E47" s="390" t="n">
        <v>8000</v>
      </c>
      <c r="F47" s="386"/>
      <c r="G47" s="387"/>
      <c r="I47" s="406"/>
      <c r="J47" s="31"/>
      <c r="K47" s="25"/>
      <c r="L47" s="93"/>
      <c r="M47" s="93"/>
    </row>
    <row r="48" customFormat="false" ht="15" hidden="false" customHeight="false" outlineLevel="0" collapsed="false">
      <c r="A48" s="5"/>
      <c r="B48" s="6"/>
      <c r="C48" s="392" t="s">
        <v>290</v>
      </c>
      <c r="D48" s="392" t="s">
        <v>25</v>
      </c>
      <c r="E48" s="390" t="n">
        <v>7000</v>
      </c>
      <c r="F48" s="386"/>
      <c r="G48" s="387"/>
      <c r="I48" s="393"/>
      <c r="K48" s="366"/>
      <c r="L48" s="243"/>
      <c r="M48" s="93"/>
    </row>
    <row r="49" customFormat="false" ht="15" hidden="false" customHeight="false" outlineLevel="0" collapsed="false">
      <c r="A49" s="5"/>
      <c r="B49" s="6"/>
      <c r="C49" s="6"/>
      <c r="D49" s="6"/>
      <c r="E49" s="6"/>
      <c r="F49" s="386"/>
      <c r="G49" s="387"/>
      <c r="K49" s="366"/>
      <c r="L49" s="243"/>
      <c r="M49" s="93"/>
    </row>
    <row r="50" customFormat="false" ht="15" hidden="false" customHeight="false" outlineLevel="0" collapsed="false">
      <c r="A50" s="5"/>
      <c r="B50" s="6"/>
      <c r="C50" s="6"/>
      <c r="D50" s="6"/>
      <c r="E50" s="6"/>
      <c r="F50" s="6"/>
      <c r="G50" s="14"/>
      <c r="K50" s="366"/>
    </row>
    <row r="51" customFormat="false" ht="15" hidden="false" customHeight="false" outlineLevel="0" collapsed="false">
      <c r="A51" s="407" t="n">
        <f aca="false">SUM(A37:A41)</f>
        <v>1</v>
      </c>
      <c r="B51" s="396"/>
      <c r="C51" s="396"/>
      <c r="D51" s="396"/>
      <c r="E51" s="397" t="s">
        <v>291</v>
      </c>
      <c r="F51" s="397"/>
      <c r="G51" s="398" t="e">
        <f aca="false">IF(AND(F37&gt;=90%,F42&gt;=100%),IF(G42&gt;=95.5%,E46,IF(G42&gt;=90.5%,E47,IF(G42&gt;=85%,E48,IF(G42&lt;85%,0)))),IF(F37&lt;100%,0,IF(G42&gt;=95.5%,E46,IF(G42&gt;=90.5%,E47,IF(G42&gt;=85%,E48,0)))))</f>
        <v>#DIV/0!</v>
      </c>
      <c r="K51" s="408"/>
      <c r="M51" s="93"/>
    </row>
    <row r="54" customFormat="false" ht="15" hidden="false" customHeight="false" outlineLevel="0" collapsed="false">
      <c r="A54" s="193"/>
      <c r="B54" s="194"/>
      <c r="C54" s="194"/>
      <c r="D54" s="195" t="s">
        <v>276</v>
      </c>
      <c r="E54" s="195" t="s">
        <v>295</v>
      </c>
      <c r="F54" s="195" t="n">
        <v>1944</v>
      </c>
      <c r="G54" s="196"/>
      <c r="H54" s="351"/>
    </row>
    <row r="55" customFormat="false" ht="15" hidden="false" customHeight="false" outlineLevel="0" collapsed="false">
      <c r="A55" s="197"/>
      <c r="B55" s="137"/>
      <c r="C55" s="133"/>
      <c r="D55" s="7" t="s">
        <v>278</v>
      </c>
      <c r="E55" s="133" t="s">
        <v>296</v>
      </c>
      <c r="F55" s="133"/>
      <c r="G55" s="198"/>
    </row>
    <row r="56" customFormat="false" ht="15" hidden="false" customHeight="false" outlineLevel="0" collapsed="false">
      <c r="A56" s="197"/>
      <c r="B56" s="137"/>
      <c r="C56" s="134"/>
      <c r="D56" s="133" t="s">
        <v>4</v>
      </c>
      <c r="E56" s="133" t="s">
        <v>297</v>
      </c>
      <c r="F56" s="134"/>
      <c r="G56" s="199"/>
    </row>
    <row r="57" customFormat="false" ht="15" hidden="false" customHeight="false" outlineLevel="0" collapsed="false">
      <c r="A57" s="197"/>
      <c r="B57" s="137"/>
      <c r="C57" s="135"/>
      <c r="D57" s="136" t="s">
        <v>281</v>
      </c>
      <c r="E57" s="133" t="str">
        <f aca="false">+E33</f>
        <v>FEBRERO 2018</v>
      </c>
      <c r="F57" s="137"/>
      <c r="G57" s="200"/>
    </row>
    <row r="58" customFormat="false" ht="15" hidden="false" customHeight="false" outlineLevel="0" collapsed="false">
      <c r="A58" s="197"/>
      <c r="B58" s="137"/>
      <c r="C58" s="135"/>
      <c r="D58" s="136"/>
      <c r="E58" s="133"/>
      <c r="F58" s="137"/>
      <c r="G58" s="200"/>
    </row>
    <row r="59" customFormat="false" ht="15.75" hidden="false" customHeight="false" outlineLevel="0" collapsed="false">
      <c r="A59" s="353" t="s">
        <v>283</v>
      </c>
      <c r="B59" s="353"/>
      <c r="C59" s="353"/>
      <c r="D59" s="353"/>
      <c r="E59" s="353"/>
      <c r="F59" s="353"/>
      <c r="G59" s="353"/>
    </row>
    <row r="60" customFormat="false" ht="15.75" hidden="false" customHeight="false" outlineLevel="0" collapsed="false">
      <c r="A60" s="354" t="s">
        <v>7</v>
      </c>
      <c r="B60" s="355" t="n">
        <f aca="false">B36</f>
        <v>2017</v>
      </c>
      <c r="C60" s="355" t="s">
        <v>8</v>
      </c>
      <c r="D60" s="355" t="s">
        <v>9</v>
      </c>
      <c r="E60" s="355" t="s">
        <v>10</v>
      </c>
      <c r="F60" s="355" t="s">
        <v>11</v>
      </c>
      <c r="G60" s="356" t="s">
        <v>12</v>
      </c>
    </row>
    <row r="61" customFormat="false" ht="15" hidden="false" customHeight="false" outlineLevel="0" collapsed="false">
      <c r="A61" s="357" t="n">
        <v>0.65</v>
      </c>
      <c r="B61" s="358"/>
      <c r="C61" s="358"/>
      <c r="D61" s="358"/>
      <c r="E61" s="359" t="s">
        <v>284</v>
      </c>
      <c r="F61" s="360" t="e">
        <f aca="false">D61/C61</f>
        <v>#DIV/0!</v>
      </c>
      <c r="G61" s="36" t="e">
        <f aca="false">IF(F61&gt;100%,A61,IF(F61&gt;=90%,F61*A61,0))</f>
        <v>#DIV/0!</v>
      </c>
      <c r="I61" s="31"/>
      <c r="J61" s="31"/>
      <c r="K61" s="30"/>
      <c r="L61" s="31"/>
      <c r="M61" s="31"/>
    </row>
    <row r="62" customFormat="false" ht="15" hidden="false" customHeight="false" outlineLevel="0" collapsed="false">
      <c r="A62" s="361" t="n">
        <v>0.1</v>
      </c>
      <c r="B62" s="409"/>
      <c r="C62" s="266"/>
      <c r="D62" s="73"/>
      <c r="E62" s="34" t="s">
        <v>285</v>
      </c>
      <c r="F62" s="35" t="e">
        <f aca="false">D62/C62</f>
        <v>#DIV/0!</v>
      </c>
      <c r="G62" s="36" t="e">
        <f aca="false">IF(F62&gt;100%,A62,IF(F62&lt;90%,0,F62*A62))</f>
        <v>#DIV/0!</v>
      </c>
      <c r="I62" s="401"/>
      <c r="J62" s="31"/>
      <c r="K62" s="30"/>
      <c r="L62" s="31"/>
      <c r="M62" s="31"/>
    </row>
    <row r="63" customFormat="false" ht="15" hidden="false" customHeight="false" outlineLevel="0" collapsed="false">
      <c r="A63" s="361" t="n">
        <v>0.25</v>
      </c>
      <c r="B63" s="409"/>
      <c r="C63" s="266"/>
      <c r="D63" s="266"/>
      <c r="E63" s="34" t="s">
        <v>298</v>
      </c>
      <c r="F63" s="35"/>
      <c r="G63" s="36" t="n">
        <f aca="false">IF(F63&gt;100%,A63,IF(F63&lt;90%,0,F63*A63))</f>
        <v>0</v>
      </c>
      <c r="I63" s="402"/>
      <c r="J63" s="31"/>
      <c r="K63" s="30"/>
      <c r="L63" s="31"/>
      <c r="M63" s="31"/>
    </row>
    <row r="64" customFormat="false" ht="15" hidden="false" customHeight="false" outlineLevel="0" collapsed="false">
      <c r="A64" s="361"/>
      <c r="B64" s="67"/>
      <c r="C64" s="266"/>
      <c r="D64" s="367"/>
      <c r="E64" s="34"/>
      <c r="F64" s="35"/>
      <c r="G64" s="36"/>
      <c r="I64" s="401"/>
      <c r="J64" s="31"/>
      <c r="K64" s="30"/>
      <c r="L64" s="31"/>
      <c r="M64" s="31"/>
    </row>
    <row r="65" customFormat="false" ht="15" hidden="false" customHeight="false" outlineLevel="0" collapsed="false">
      <c r="A65" s="369" t="n">
        <f aca="false">SUM(A61:A64)</f>
        <v>1</v>
      </c>
      <c r="B65" s="370"/>
      <c r="C65" s="404"/>
      <c r="D65" s="404"/>
      <c r="E65" s="372"/>
      <c r="F65" s="405"/>
      <c r="G65" s="373"/>
      <c r="I65" s="401"/>
      <c r="J65" s="31"/>
      <c r="K65" s="30"/>
      <c r="L65" s="31"/>
      <c r="M65" s="31"/>
    </row>
    <row r="66" customFormat="false" ht="15" hidden="false" customHeight="false" outlineLevel="0" collapsed="false">
      <c r="A66" s="374"/>
      <c r="B66" s="375"/>
      <c r="C66" s="376"/>
      <c r="D66" s="377"/>
      <c r="E66" s="378" t="s">
        <v>287</v>
      </c>
      <c r="F66" s="379" t="e">
        <f aca="false">AVERAGE(F61:F65)</f>
        <v>#DIV/0!</v>
      </c>
      <c r="G66" s="380" t="e">
        <f aca="false">SUM(G61:G65)</f>
        <v>#DIV/0!</v>
      </c>
      <c r="I66" s="243"/>
      <c r="J66" s="31"/>
      <c r="K66" s="30"/>
      <c r="L66" s="31"/>
      <c r="M66" s="31"/>
    </row>
    <row r="67" customFormat="false" ht="15" hidden="false" customHeight="false" outlineLevel="0" collapsed="false">
      <c r="A67" s="5"/>
      <c r="B67" s="6"/>
      <c r="C67" s="6"/>
      <c r="D67" s="6"/>
      <c r="E67" s="6"/>
      <c r="F67" s="383"/>
      <c r="G67" s="384"/>
      <c r="I67" s="31"/>
      <c r="J67" s="31"/>
      <c r="K67" s="30"/>
      <c r="L67" s="31"/>
      <c r="M67" s="31"/>
    </row>
    <row r="68" customFormat="false" ht="15" hidden="false" customHeight="false" outlineLevel="0" collapsed="false">
      <c r="A68" s="5"/>
      <c r="B68" s="6"/>
      <c r="C68" s="6"/>
      <c r="D68" s="6"/>
      <c r="E68" s="6"/>
      <c r="F68" s="386"/>
      <c r="G68" s="387"/>
      <c r="I68" s="31"/>
      <c r="J68" s="31"/>
      <c r="K68" s="364"/>
      <c r="L68" s="364"/>
      <c r="M68" s="364"/>
    </row>
    <row r="69" customFormat="false" ht="15" hidden="false" customHeight="false" outlineLevel="0" collapsed="false">
      <c r="A69" s="5"/>
      <c r="B69" s="6"/>
      <c r="C69" s="6"/>
      <c r="D69" s="6"/>
      <c r="E69" s="6"/>
      <c r="F69" s="386"/>
      <c r="G69" s="387"/>
      <c r="I69" s="31"/>
      <c r="J69" s="31"/>
      <c r="K69" s="366"/>
      <c r="L69" s="243"/>
      <c r="M69" s="93"/>
    </row>
    <row r="70" customFormat="false" ht="15" hidden="false" customHeight="false" outlineLevel="0" collapsed="false">
      <c r="A70" s="5"/>
      <c r="B70" s="6"/>
      <c r="C70" s="46" t="s">
        <v>288</v>
      </c>
      <c r="D70" s="46" t="s">
        <v>21</v>
      </c>
      <c r="E70" s="390" t="n">
        <v>20000</v>
      </c>
      <c r="F70" s="386"/>
      <c r="G70" s="387"/>
      <c r="I70" s="31"/>
      <c r="J70" s="31"/>
      <c r="K70" s="366"/>
      <c r="L70" s="243"/>
      <c r="M70" s="93"/>
    </row>
    <row r="71" customFormat="false" ht="15" hidden="false" customHeight="false" outlineLevel="0" collapsed="false">
      <c r="A71" s="5"/>
      <c r="B71" s="6"/>
      <c r="C71" s="46" t="s">
        <v>289</v>
      </c>
      <c r="D71" s="46" t="s">
        <v>23</v>
      </c>
      <c r="E71" s="390" t="n">
        <v>15000</v>
      </c>
      <c r="F71" s="386"/>
      <c r="G71" s="387"/>
      <c r="I71" s="31"/>
      <c r="J71" s="31"/>
      <c r="K71" s="25"/>
      <c r="L71" s="93"/>
      <c r="M71" s="93"/>
    </row>
    <row r="72" customFormat="false" ht="15" hidden="false" customHeight="false" outlineLevel="0" collapsed="false">
      <c r="A72" s="5"/>
      <c r="B72" s="6"/>
      <c r="C72" s="392" t="s">
        <v>290</v>
      </c>
      <c r="D72" s="392" t="s">
        <v>25</v>
      </c>
      <c r="E72" s="390" t="n">
        <v>10000</v>
      </c>
      <c r="F72" s="386"/>
      <c r="G72" s="387"/>
      <c r="I72" s="31"/>
      <c r="J72" s="31"/>
      <c r="K72" s="366"/>
      <c r="L72" s="243"/>
      <c r="M72" s="93"/>
    </row>
    <row r="73" customFormat="false" ht="15" hidden="false" customHeight="false" outlineLevel="0" collapsed="false">
      <c r="A73" s="5"/>
      <c r="B73" s="6"/>
      <c r="C73" s="6"/>
      <c r="D73" s="6"/>
      <c r="E73" s="6"/>
      <c r="F73" s="386"/>
      <c r="G73" s="387"/>
      <c r="I73" s="31"/>
      <c r="J73" s="31"/>
      <c r="K73" s="366"/>
      <c r="L73" s="243"/>
      <c r="M73" s="93"/>
    </row>
    <row r="74" customFormat="false" ht="15" hidden="false" customHeight="false" outlineLevel="0" collapsed="false">
      <c r="A74" s="5"/>
      <c r="B74" s="6"/>
      <c r="C74" s="6"/>
      <c r="D74" s="6"/>
      <c r="E74" s="6"/>
      <c r="F74" s="6"/>
      <c r="G74" s="394"/>
      <c r="I74" s="31"/>
      <c r="J74" s="31"/>
      <c r="K74" s="366"/>
      <c r="L74" s="31"/>
      <c r="M74" s="31"/>
    </row>
    <row r="75" customFormat="false" ht="15" hidden="false" customHeight="false" outlineLevel="0" collapsed="false">
      <c r="A75" s="395"/>
      <c r="B75" s="396"/>
      <c r="C75" s="396"/>
      <c r="D75" s="396"/>
      <c r="E75" s="397" t="s">
        <v>291</v>
      </c>
      <c r="F75" s="397"/>
      <c r="G75" s="398" t="e">
        <f aca="false">IF(AND(F61&gt;=90%,F66&gt;=100%),IF(G66&gt;=95.5%,E70,IF(G66&gt;=90.5%,E71,IF(G66&gt;=85%,E72,IF(G66&lt;85%,0)))),IF(F61&lt;100%,0,IF(G66&gt;=95.5%,E70,IF(G66&gt;=90.5%,E71,IF(G66&gt;=85%,E72,0)))))</f>
        <v>#DIV/0!</v>
      </c>
      <c r="I75" s="31"/>
      <c r="J75" s="31"/>
      <c r="K75" s="410"/>
      <c r="L75" s="31"/>
      <c r="M75" s="93"/>
    </row>
    <row r="76" customFormat="false" ht="15" hidden="false" customHeight="false" outlineLevel="0" collapsed="false">
      <c r="I76" s="31"/>
      <c r="J76" s="31"/>
      <c r="K76" s="30"/>
      <c r="L76" s="31"/>
      <c r="M76" s="31"/>
    </row>
    <row r="77" customFormat="false" ht="15" hidden="false" customHeight="false" outlineLevel="0" collapsed="false">
      <c r="A77" s="411" t="s">
        <v>299</v>
      </c>
    </row>
    <row r="78" customFormat="false" ht="15" hidden="false" customHeight="false" outlineLevel="0" collapsed="false">
      <c r="A78" s="193"/>
      <c r="B78" s="194"/>
      <c r="C78" s="194"/>
      <c r="D78" s="195" t="s">
        <v>276</v>
      </c>
      <c r="E78" s="195" t="s">
        <v>300</v>
      </c>
      <c r="F78" s="195" t="n">
        <v>4839</v>
      </c>
      <c r="G78" s="196"/>
    </row>
    <row r="79" customFormat="false" ht="15" hidden="false" customHeight="false" outlineLevel="0" collapsed="false">
      <c r="A79" s="197"/>
      <c r="B79" s="137"/>
      <c r="C79" s="133"/>
      <c r="D79" s="7" t="s">
        <v>278</v>
      </c>
      <c r="E79" s="133" t="s">
        <v>301</v>
      </c>
      <c r="F79" s="133"/>
      <c r="G79" s="198"/>
    </row>
    <row r="80" customFormat="false" ht="15" hidden="false" customHeight="false" outlineLevel="0" collapsed="false">
      <c r="A80" s="197"/>
      <c r="B80" s="137"/>
      <c r="C80" s="134"/>
      <c r="D80" s="133" t="s">
        <v>4</v>
      </c>
      <c r="E80" s="133" t="s">
        <v>297</v>
      </c>
      <c r="F80" s="134"/>
      <c r="G80" s="199"/>
    </row>
    <row r="81" customFormat="false" ht="15" hidden="false" customHeight="false" outlineLevel="0" collapsed="false">
      <c r="A81" s="197"/>
      <c r="B81" s="137"/>
      <c r="C81" s="135"/>
      <c r="D81" s="136" t="s">
        <v>281</v>
      </c>
      <c r="E81" s="133" t="str">
        <f aca="false">+E57</f>
        <v>FEBRERO 2018</v>
      </c>
      <c r="F81" s="137"/>
      <c r="G81" s="200"/>
    </row>
    <row r="82" customFormat="false" ht="15" hidden="false" customHeight="false" outlineLevel="0" collapsed="false">
      <c r="A82" s="197"/>
      <c r="B82" s="137"/>
      <c r="C82" s="135"/>
      <c r="D82" s="136"/>
      <c r="E82" s="133"/>
      <c r="F82" s="137"/>
      <c r="G82" s="200"/>
    </row>
    <row r="83" customFormat="false" ht="15.75" hidden="false" customHeight="false" outlineLevel="0" collapsed="false">
      <c r="A83" s="353" t="s">
        <v>283</v>
      </c>
      <c r="B83" s="353"/>
      <c r="C83" s="353"/>
      <c r="D83" s="353"/>
      <c r="E83" s="353"/>
      <c r="F83" s="353"/>
      <c r="G83" s="353"/>
    </row>
    <row r="84" customFormat="false" ht="15.75" hidden="false" customHeight="false" outlineLevel="0" collapsed="false">
      <c r="A84" s="354" t="s">
        <v>7</v>
      </c>
      <c r="B84" s="355" t="n">
        <f aca="false">B60</f>
        <v>2017</v>
      </c>
      <c r="C84" s="355" t="s">
        <v>8</v>
      </c>
      <c r="D84" s="355" t="s">
        <v>9</v>
      </c>
      <c r="E84" s="355" t="s">
        <v>10</v>
      </c>
      <c r="F84" s="355" t="s">
        <v>11</v>
      </c>
      <c r="G84" s="356" t="s">
        <v>12</v>
      </c>
    </row>
    <row r="85" customFormat="false" ht="15" hidden="false" customHeight="false" outlineLevel="0" collapsed="false">
      <c r="A85" s="357" t="n">
        <v>0.65</v>
      </c>
      <c r="B85" s="358" t="n">
        <f aca="false">B61</f>
        <v>0</v>
      </c>
      <c r="C85" s="358" t="n">
        <f aca="false">C61</f>
        <v>0</v>
      </c>
      <c r="D85" s="358" t="n">
        <f aca="false">D61</f>
        <v>0</v>
      </c>
      <c r="E85" s="359" t="s">
        <v>284</v>
      </c>
      <c r="F85" s="360" t="e">
        <f aca="false">D85/C85</f>
        <v>#DIV/0!</v>
      </c>
      <c r="G85" s="36" t="e">
        <f aca="false">IF(F85&gt;100%,A85,IF(F85&gt;=90%,F85*A85,0))</f>
        <v>#DIV/0!</v>
      </c>
    </row>
    <row r="86" customFormat="false" ht="15" hidden="false" customHeight="false" outlineLevel="0" collapsed="false">
      <c r="A86" s="361" t="n">
        <v>0.1</v>
      </c>
      <c r="B86" s="409"/>
      <c r="C86" s="266" t="n">
        <f aca="false">C62</f>
        <v>0</v>
      </c>
      <c r="D86" s="266" t="n">
        <f aca="false">D62</f>
        <v>0</v>
      </c>
      <c r="E86" s="34" t="s">
        <v>285</v>
      </c>
      <c r="F86" s="35" t="e">
        <f aca="false">D86/C86</f>
        <v>#DIV/0!</v>
      </c>
      <c r="G86" s="36" t="e">
        <f aca="false">IF(F86&gt;100%,A86,IF(F86&lt;90%,0,F86*A86))</f>
        <v>#DIV/0!</v>
      </c>
    </row>
    <row r="87" customFormat="false" ht="15" hidden="false" customHeight="false" outlineLevel="0" collapsed="false">
      <c r="A87" s="361" t="n">
        <v>0.25</v>
      </c>
      <c r="B87" s="409"/>
      <c r="C87" s="266"/>
      <c r="D87" s="266"/>
      <c r="E87" s="34" t="s">
        <v>298</v>
      </c>
      <c r="F87" s="97" t="n">
        <f aca="false">F63</f>
        <v>0</v>
      </c>
      <c r="G87" s="36" t="n">
        <f aca="false">IF(F87&gt;100%,A87,IF(F87&lt;90%,0,F87*A87))</f>
        <v>0</v>
      </c>
    </row>
    <row r="88" customFormat="false" ht="15" hidden="false" customHeight="false" outlineLevel="0" collapsed="false">
      <c r="A88" s="361"/>
      <c r="B88" s="67"/>
      <c r="C88" s="367"/>
      <c r="D88" s="367"/>
      <c r="E88" s="34"/>
      <c r="F88" s="35"/>
      <c r="G88" s="36"/>
    </row>
    <row r="89" customFormat="false" ht="15" hidden="false" customHeight="false" outlineLevel="0" collapsed="false">
      <c r="A89" s="369" t="n">
        <f aca="false">SUM(A85:A88)</f>
        <v>1</v>
      </c>
      <c r="B89" s="370"/>
      <c r="C89" s="404"/>
      <c r="D89" s="404"/>
      <c r="E89" s="372"/>
      <c r="F89" s="405"/>
      <c r="G89" s="373"/>
    </row>
    <row r="90" customFormat="false" ht="15" hidden="false" customHeight="false" outlineLevel="0" collapsed="false">
      <c r="A90" s="374"/>
      <c r="B90" s="375"/>
      <c r="C90" s="376"/>
      <c r="D90" s="377"/>
      <c r="E90" s="378" t="s">
        <v>287</v>
      </c>
      <c r="F90" s="379" t="e">
        <f aca="false">AVERAGE(F85:F89)</f>
        <v>#DIV/0!</v>
      </c>
      <c r="G90" s="380" t="e">
        <f aca="false">SUM(G85:G89)</f>
        <v>#DIV/0!</v>
      </c>
    </row>
    <row r="91" customFormat="false" ht="15" hidden="false" customHeight="false" outlineLevel="0" collapsed="false">
      <c r="A91" s="5"/>
      <c r="B91" s="6"/>
      <c r="C91" s="6"/>
      <c r="D91" s="6"/>
      <c r="E91" s="6"/>
      <c r="F91" s="383"/>
      <c r="G91" s="384"/>
    </row>
    <row r="92" customFormat="false" ht="15" hidden="false" customHeight="false" outlineLevel="0" collapsed="false">
      <c r="A92" s="5"/>
      <c r="B92" s="6"/>
      <c r="C92" s="6"/>
      <c r="D92" s="6"/>
      <c r="E92" s="6"/>
      <c r="F92" s="386"/>
      <c r="G92" s="387"/>
    </row>
    <row r="93" customFormat="false" ht="15" hidden="false" customHeight="false" outlineLevel="0" collapsed="false">
      <c r="A93" s="5"/>
      <c r="B93" s="6"/>
      <c r="C93" s="6"/>
      <c r="D93" s="6"/>
      <c r="E93" s="6"/>
      <c r="F93" s="386"/>
      <c r="G93" s="387"/>
    </row>
    <row r="94" customFormat="false" ht="15" hidden="false" customHeight="false" outlineLevel="0" collapsed="false">
      <c r="A94" s="5"/>
      <c r="B94" s="6"/>
      <c r="C94" s="46" t="s">
        <v>288</v>
      </c>
      <c r="D94" s="46" t="s">
        <v>21</v>
      </c>
      <c r="E94" s="390" t="n">
        <v>9000</v>
      </c>
      <c r="F94" s="386"/>
      <c r="G94" s="387"/>
    </row>
    <row r="95" customFormat="false" ht="15" hidden="false" customHeight="false" outlineLevel="0" collapsed="false">
      <c r="A95" s="5"/>
      <c r="B95" s="6"/>
      <c r="C95" s="46" t="s">
        <v>289</v>
      </c>
      <c r="D95" s="46" t="s">
        <v>23</v>
      </c>
      <c r="E95" s="390" t="n">
        <v>8000</v>
      </c>
      <c r="F95" s="386"/>
      <c r="G95" s="387"/>
    </row>
    <row r="96" customFormat="false" ht="15" hidden="false" customHeight="false" outlineLevel="0" collapsed="false">
      <c r="A96" s="5"/>
      <c r="B96" s="6"/>
      <c r="C96" s="392" t="s">
        <v>290</v>
      </c>
      <c r="D96" s="392" t="s">
        <v>25</v>
      </c>
      <c r="E96" s="390" t="n">
        <v>7000</v>
      </c>
      <c r="F96" s="386"/>
      <c r="G96" s="387"/>
    </row>
    <row r="97" customFormat="false" ht="15" hidden="false" customHeight="false" outlineLevel="0" collapsed="false">
      <c r="A97" s="5"/>
      <c r="B97" s="6"/>
      <c r="C97" s="6"/>
      <c r="D97" s="6"/>
      <c r="E97" s="6"/>
      <c r="F97" s="386"/>
      <c r="G97" s="387"/>
    </row>
    <row r="98" customFormat="false" ht="15" hidden="false" customHeight="false" outlineLevel="0" collapsed="false">
      <c r="A98" s="5"/>
      <c r="B98" s="6"/>
      <c r="C98" s="6"/>
      <c r="D98" s="6"/>
      <c r="E98" s="6"/>
      <c r="F98" s="6"/>
      <c r="G98" s="394"/>
    </row>
    <row r="99" customFormat="false" ht="15" hidden="false" customHeight="false" outlineLevel="0" collapsed="false">
      <c r="A99" s="395"/>
      <c r="B99" s="396"/>
      <c r="C99" s="396"/>
      <c r="D99" s="396"/>
      <c r="E99" s="397" t="s">
        <v>291</v>
      </c>
      <c r="F99" s="397"/>
      <c r="G99" s="398" t="e">
        <f aca="false">IF(AND(F85&gt;=90%,F90&gt;=100%),IF(G90&gt;=95.5%,E94,IF(G90&gt;=90.5%,E95,IF(G90&gt;=85%,E96,IF(G90&lt;85%,0)))),IF(F85&lt;100%,0,IF(G90&gt;=95.5%,E94,IF(G90&gt;=90.5%,E95,IF(G90&gt;=85%,E96,0)))))</f>
        <v>#DIV/0!</v>
      </c>
    </row>
    <row r="104" customFormat="false" ht="15" hidden="false" customHeight="false" outlineLevel="0" collapsed="false">
      <c r="A104" s="193"/>
      <c r="B104" s="194"/>
      <c r="C104" s="194"/>
      <c r="D104" s="195" t="s">
        <v>276</v>
      </c>
      <c r="E104" s="195" t="s">
        <v>302</v>
      </c>
      <c r="F104" s="195" t="n">
        <v>395</v>
      </c>
      <c r="G104" s="196"/>
      <c r="H104" s="351"/>
    </row>
    <row r="105" customFormat="false" ht="15" hidden="false" customHeight="false" outlineLevel="0" collapsed="false">
      <c r="A105" s="197"/>
      <c r="B105" s="137"/>
      <c r="C105" s="133"/>
      <c r="D105" s="7" t="s">
        <v>278</v>
      </c>
      <c r="E105" s="133" t="s">
        <v>303</v>
      </c>
      <c r="F105" s="133"/>
      <c r="G105" s="198"/>
    </row>
    <row r="106" customFormat="false" ht="15" hidden="false" customHeight="false" outlineLevel="0" collapsed="false">
      <c r="A106" s="197"/>
      <c r="B106" s="137"/>
      <c r="C106" s="134"/>
      <c r="D106" s="133" t="s">
        <v>4</v>
      </c>
      <c r="E106" s="133" t="s">
        <v>297</v>
      </c>
      <c r="F106" s="134"/>
      <c r="G106" s="199"/>
    </row>
    <row r="107" customFormat="false" ht="15" hidden="false" customHeight="false" outlineLevel="0" collapsed="false">
      <c r="A107" s="197"/>
      <c r="B107" s="137"/>
      <c r="C107" s="135"/>
      <c r="D107" s="136" t="s">
        <v>281</v>
      </c>
      <c r="E107" s="133" t="str">
        <f aca="false">+E57</f>
        <v>FEBRERO 2018</v>
      </c>
      <c r="F107" s="137"/>
      <c r="G107" s="200"/>
    </row>
    <row r="108" customFormat="false" ht="15" hidden="false" customHeight="false" outlineLevel="0" collapsed="false">
      <c r="A108" s="197"/>
      <c r="B108" s="137"/>
      <c r="C108" s="135"/>
      <c r="D108" s="136"/>
      <c r="E108" s="133"/>
      <c r="F108" s="137"/>
      <c r="G108" s="200"/>
    </row>
    <row r="109" customFormat="false" ht="15.75" hidden="false" customHeight="false" outlineLevel="0" collapsed="false">
      <c r="A109" s="353" t="s">
        <v>283</v>
      </c>
      <c r="B109" s="353"/>
      <c r="C109" s="353"/>
      <c r="D109" s="353"/>
      <c r="E109" s="353"/>
      <c r="F109" s="353"/>
      <c r="G109" s="353"/>
    </row>
    <row r="110" customFormat="false" ht="15.75" hidden="false" customHeight="false" outlineLevel="0" collapsed="false">
      <c r="A110" s="354" t="s">
        <v>7</v>
      </c>
      <c r="B110" s="355" t="n">
        <f aca="false">B84</f>
        <v>2017</v>
      </c>
      <c r="C110" s="355" t="s">
        <v>8</v>
      </c>
      <c r="D110" s="355" t="s">
        <v>9</v>
      </c>
      <c r="E110" s="355" t="s">
        <v>10</v>
      </c>
      <c r="F110" s="355" t="s">
        <v>11</v>
      </c>
      <c r="G110" s="356" t="s">
        <v>12</v>
      </c>
    </row>
    <row r="111" customFormat="false" ht="15" hidden="false" customHeight="false" outlineLevel="0" collapsed="false">
      <c r="A111" s="357"/>
      <c r="B111" s="412"/>
      <c r="C111" s="413"/>
      <c r="D111" s="413"/>
      <c r="E111" s="359"/>
      <c r="F111" s="360"/>
      <c r="G111" s="400"/>
    </row>
    <row r="112" customFormat="false" ht="15" hidden="false" customHeight="false" outlineLevel="0" collapsed="false">
      <c r="A112" s="361" t="n">
        <v>0.8</v>
      </c>
      <c r="B112" s="362" t="n">
        <f aca="false">B85</f>
        <v>0</v>
      </c>
      <c r="C112" s="266" t="n">
        <f aca="false">C61</f>
        <v>0</v>
      </c>
      <c r="D112" s="266" t="n">
        <f aca="false">D61</f>
        <v>0</v>
      </c>
      <c r="E112" s="34" t="s">
        <v>304</v>
      </c>
      <c r="F112" s="35" t="e">
        <f aca="false">D112/C112</f>
        <v>#DIV/0!</v>
      </c>
      <c r="G112" s="36" t="e">
        <f aca="false">IF(F112&gt;100%,A112,IF(F112&gt;=90%,F112*A112,0))</f>
        <v>#DIV/0!</v>
      </c>
    </row>
    <row r="113" customFormat="false" ht="15" hidden="false" customHeight="false" outlineLevel="0" collapsed="false">
      <c r="A113" s="361" t="n">
        <v>0.2</v>
      </c>
      <c r="B113" s="362"/>
      <c r="C113" s="266"/>
      <c r="D113" s="266"/>
      <c r="E113" s="34" t="s">
        <v>294</v>
      </c>
      <c r="F113" s="97" t="n">
        <f aca="false">F63</f>
        <v>0</v>
      </c>
      <c r="G113" s="36" t="n">
        <f aca="false">IF(F113&gt;100%,A113,IF(F113&lt;90%,0,F113*A113))</f>
        <v>0</v>
      </c>
    </row>
    <row r="114" customFormat="false" ht="15" hidden="false" customHeight="false" outlineLevel="0" collapsed="false">
      <c r="A114" s="361"/>
      <c r="B114" s="67"/>
      <c r="C114" s="367"/>
      <c r="D114" s="367"/>
      <c r="E114" s="34"/>
      <c r="F114" s="35"/>
      <c r="G114" s="36"/>
    </row>
    <row r="115" customFormat="false" ht="15" hidden="false" customHeight="false" outlineLevel="0" collapsed="false">
      <c r="A115" s="361"/>
      <c r="B115" s="67"/>
      <c r="C115" s="367"/>
      <c r="D115" s="367"/>
      <c r="E115" s="34"/>
      <c r="F115" s="35"/>
      <c r="G115" s="36"/>
    </row>
    <row r="116" customFormat="false" ht="15" hidden="false" customHeight="false" outlineLevel="0" collapsed="false">
      <c r="A116" s="369" t="n">
        <f aca="false">SUM(A111:A115)</f>
        <v>1</v>
      </c>
      <c r="B116" s="370"/>
      <c r="C116" s="404"/>
      <c r="D116" s="404"/>
      <c r="E116" s="372"/>
      <c r="F116" s="405"/>
      <c r="G116" s="373"/>
    </row>
    <row r="117" customFormat="false" ht="15" hidden="false" customHeight="false" outlineLevel="0" collapsed="false">
      <c r="A117" s="374"/>
      <c r="B117" s="375"/>
      <c r="C117" s="376"/>
      <c r="D117" s="377"/>
      <c r="E117" s="378" t="s">
        <v>287</v>
      </c>
      <c r="F117" s="379" t="n">
        <v>1.03798734614035</v>
      </c>
      <c r="G117" s="380" t="e">
        <f aca="false">SUM(G112:G116)</f>
        <v>#DIV/0!</v>
      </c>
    </row>
    <row r="118" customFormat="false" ht="15" hidden="false" customHeight="false" outlineLevel="0" collapsed="false">
      <c r="A118" s="1"/>
      <c r="F118" s="383"/>
      <c r="G118" s="384"/>
    </row>
    <row r="119" customFormat="false" ht="15" hidden="false" customHeight="false" outlineLevel="0" collapsed="false">
      <c r="A119" s="5"/>
      <c r="F119" s="386"/>
      <c r="G119" s="387"/>
    </row>
    <row r="120" customFormat="false" ht="15" hidden="false" customHeight="false" outlineLevel="0" collapsed="false">
      <c r="A120" s="5"/>
      <c r="F120" s="386"/>
      <c r="G120" s="387"/>
    </row>
    <row r="121" customFormat="false" ht="15" hidden="false" customHeight="false" outlineLevel="0" collapsed="false">
      <c r="A121" s="5"/>
      <c r="C121" s="46" t="s">
        <v>288</v>
      </c>
      <c r="D121" s="46" t="s">
        <v>21</v>
      </c>
      <c r="E121" s="390" t="n">
        <v>4000</v>
      </c>
      <c r="F121" s="386"/>
      <c r="G121" s="387"/>
    </row>
    <row r="122" customFormat="false" ht="15" hidden="false" customHeight="false" outlineLevel="0" collapsed="false">
      <c r="A122" s="5"/>
      <c r="C122" s="46" t="s">
        <v>289</v>
      </c>
      <c r="D122" s="46" t="s">
        <v>23</v>
      </c>
      <c r="E122" s="390" t="n">
        <v>3500</v>
      </c>
      <c r="F122" s="386"/>
      <c r="G122" s="387"/>
    </row>
    <row r="123" customFormat="false" ht="15" hidden="false" customHeight="false" outlineLevel="0" collapsed="false">
      <c r="A123" s="5"/>
      <c r="C123" s="392" t="s">
        <v>290</v>
      </c>
      <c r="D123" s="392" t="s">
        <v>25</v>
      </c>
      <c r="E123" s="390" t="n">
        <v>3000</v>
      </c>
      <c r="F123" s="386"/>
      <c r="G123" s="387"/>
    </row>
    <row r="124" customFormat="false" ht="15" hidden="false" customHeight="false" outlineLevel="0" collapsed="false">
      <c r="A124" s="5"/>
      <c r="F124" s="386"/>
      <c r="G124" s="387"/>
    </row>
    <row r="125" customFormat="false" ht="15" hidden="false" customHeight="false" outlineLevel="0" collapsed="false">
      <c r="A125" s="5"/>
      <c r="B125" s="6"/>
      <c r="C125" s="6"/>
      <c r="D125" s="6"/>
      <c r="E125" s="6"/>
      <c r="F125" s="6"/>
      <c r="G125" s="394"/>
    </row>
    <row r="126" customFormat="false" ht="15" hidden="false" customHeight="false" outlineLevel="0" collapsed="false">
      <c r="A126" s="395"/>
      <c r="B126" s="396"/>
      <c r="C126" s="396"/>
      <c r="D126" s="396"/>
      <c r="E126" s="397" t="s">
        <v>291</v>
      </c>
      <c r="F126" s="397"/>
      <c r="G126" s="398" t="e">
        <f aca="false">IF(AND(F112&gt;=90%,F117&gt;=100%),IF(G117&gt;=95.5%,E121,IF(G117&gt;=90.5%,E122,IF(G117&gt;=85%,E123,IF(G117&lt;85%,0)))),IF(F112&lt;100%,0,IF(G117&gt;=95.5%,E121,IF(G117&gt;=90.5%,E122,IF(G117&gt;=85%,E123,0)))))</f>
        <v>#DIV/0!</v>
      </c>
    </row>
    <row r="131" customFormat="false" ht="15" hidden="false" customHeight="false" outlineLevel="0" collapsed="false">
      <c r="A131" s="193"/>
      <c r="B131" s="194"/>
      <c r="C131" s="194"/>
      <c r="D131" s="195" t="s">
        <v>276</v>
      </c>
      <c r="E131" s="195" t="s">
        <v>305</v>
      </c>
      <c r="F131" s="195" t="n">
        <v>251</v>
      </c>
      <c r="G131" s="196"/>
    </row>
    <row r="132" customFormat="false" ht="15" hidden="false" customHeight="false" outlineLevel="0" collapsed="false">
      <c r="A132" s="197"/>
      <c r="B132" s="137"/>
      <c r="C132" s="133"/>
      <c r="D132" s="7" t="s">
        <v>278</v>
      </c>
      <c r="E132" s="133" t="s">
        <v>303</v>
      </c>
      <c r="F132" s="133"/>
      <c r="G132" s="198"/>
    </row>
    <row r="133" customFormat="false" ht="15" hidden="false" customHeight="false" outlineLevel="0" collapsed="false">
      <c r="A133" s="197"/>
      <c r="B133" s="137"/>
      <c r="C133" s="134"/>
      <c r="D133" s="133" t="s">
        <v>4</v>
      </c>
      <c r="E133" s="133" t="s">
        <v>293</v>
      </c>
      <c r="F133" s="134"/>
      <c r="G133" s="199"/>
    </row>
    <row r="134" customFormat="false" ht="15" hidden="false" customHeight="false" outlineLevel="0" collapsed="false">
      <c r="A134" s="197"/>
      <c r="B134" s="137"/>
      <c r="C134" s="135"/>
      <c r="D134" s="136" t="s">
        <v>281</v>
      </c>
      <c r="E134" s="133" t="str">
        <f aca="false">+E5</f>
        <v>FEBRERO 2018</v>
      </c>
      <c r="F134" s="137"/>
      <c r="G134" s="200"/>
    </row>
    <row r="135" customFormat="false" ht="15" hidden="false" customHeight="false" outlineLevel="0" collapsed="false">
      <c r="A135" s="197"/>
      <c r="B135" s="137"/>
      <c r="C135" s="135"/>
      <c r="D135" s="136"/>
      <c r="E135" s="133"/>
      <c r="F135" s="137"/>
      <c r="G135" s="200"/>
    </row>
    <row r="136" customFormat="false" ht="15.75" hidden="false" customHeight="false" outlineLevel="0" collapsed="false">
      <c r="A136" s="353" t="s">
        <v>283</v>
      </c>
      <c r="B136" s="353"/>
      <c r="C136" s="353"/>
      <c r="D136" s="353"/>
      <c r="E136" s="353"/>
      <c r="F136" s="353"/>
      <c r="G136" s="353"/>
    </row>
    <row r="137" customFormat="false" ht="15.75" hidden="false" customHeight="false" outlineLevel="0" collapsed="false">
      <c r="A137" s="354" t="s">
        <v>7</v>
      </c>
      <c r="B137" s="355" t="n">
        <f aca="false">B110</f>
        <v>2017</v>
      </c>
      <c r="C137" s="355" t="s">
        <v>8</v>
      </c>
      <c r="D137" s="355" t="s">
        <v>9</v>
      </c>
      <c r="E137" s="355" t="s">
        <v>10</v>
      </c>
      <c r="F137" s="355" t="s">
        <v>11</v>
      </c>
      <c r="G137" s="356" t="s">
        <v>12</v>
      </c>
    </row>
    <row r="138" customFormat="false" ht="15" hidden="false" customHeight="false" outlineLevel="0" collapsed="false">
      <c r="A138" s="357"/>
      <c r="B138" s="412"/>
      <c r="C138" s="413"/>
      <c r="D138" s="413"/>
      <c r="E138" s="359"/>
      <c r="F138" s="360"/>
      <c r="G138" s="400"/>
    </row>
    <row r="139" customFormat="false" ht="15" hidden="false" customHeight="false" outlineLevel="0" collapsed="false">
      <c r="A139" s="361" t="n">
        <v>0.8</v>
      </c>
      <c r="B139" s="266" t="n">
        <f aca="false">B37</f>
        <v>0</v>
      </c>
      <c r="C139" s="266" t="n">
        <f aca="false">C37</f>
        <v>0</v>
      </c>
      <c r="D139" s="266" t="n">
        <f aca="false">D37</f>
        <v>0</v>
      </c>
      <c r="E139" s="34" t="s">
        <v>304</v>
      </c>
      <c r="F139" s="35" t="e">
        <f aca="false">D139/C139</f>
        <v>#DIV/0!</v>
      </c>
      <c r="G139" s="36" t="e">
        <f aca="false">IF(F139&gt;100%,A139,IF(F139&gt;=90%,F139*A139,0))</f>
        <v>#DIV/0!</v>
      </c>
    </row>
    <row r="140" customFormat="false" ht="15" hidden="false" customHeight="false" outlineLevel="0" collapsed="false">
      <c r="A140" s="361" t="n">
        <v>0.2</v>
      </c>
      <c r="B140" s="67"/>
      <c r="C140" s="266"/>
      <c r="D140" s="266"/>
      <c r="E140" s="34" t="s">
        <v>294</v>
      </c>
      <c r="F140" s="97" t="n">
        <f aca="false">F39</f>
        <v>0</v>
      </c>
      <c r="G140" s="36" t="n">
        <f aca="false">IF(F140&gt;100%,A140,IF(F140&lt;90%,0,F140*A140))</f>
        <v>0</v>
      </c>
    </row>
    <row r="141" customFormat="false" ht="15" hidden="false" customHeight="false" outlineLevel="0" collapsed="false">
      <c r="A141" s="361"/>
      <c r="B141" s="67"/>
      <c r="C141" s="367"/>
      <c r="D141" s="367"/>
      <c r="E141" s="34"/>
      <c r="F141" s="35"/>
      <c r="G141" s="36"/>
    </row>
    <row r="142" customFormat="false" ht="15" hidden="false" customHeight="false" outlineLevel="0" collapsed="false">
      <c r="A142" s="361"/>
      <c r="B142" s="67"/>
      <c r="C142" s="367"/>
      <c r="D142" s="367"/>
      <c r="E142" s="34"/>
      <c r="F142" s="35"/>
      <c r="G142" s="36"/>
    </row>
    <row r="143" customFormat="false" ht="15" hidden="false" customHeight="false" outlineLevel="0" collapsed="false">
      <c r="A143" s="369" t="n">
        <f aca="false">SUM(A139:A142)</f>
        <v>1</v>
      </c>
      <c r="B143" s="370"/>
      <c r="C143" s="404"/>
      <c r="D143" s="404"/>
      <c r="E143" s="372"/>
      <c r="F143" s="405"/>
      <c r="G143" s="373"/>
    </row>
    <row r="144" customFormat="false" ht="15" hidden="false" customHeight="false" outlineLevel="0" collapsed="false">
      <c r="A144" s="374"/>
      <c r="B144" s="375"/>
      <c r="C144" s="376"/>
      <c r="D144" s="377"/>
      <c r="E144" s="378" t="s">
        <v>287</v>
      </c>
      <c r="F144" s="379" t="n">
        <v>1.03798734614035</v>
      </c>
      <c r="G144" s="380" t="e">
        <f aca="false">SUM(G139:G143)</f>
        <v>#DIV/0!</v>
      </c>
    </row>
    <row r="145" customFormat="false" ht="15" hidden="false" customHeight="false" outlineLevel="0" collapsed="false">
      <c r="A145" s="1"/>
      <c r="B145" s="6"/>
      <c r="C145" s="6"/>
      <c r="D145" s="6"/>
      <c r="E145" s="6"/>
      <c r="F145" s="383"/>
      <c r="G145" s="384"/>
    </row>
    <row r="146" customFormat="false" ht="15" hidden="false" customHeight="false" outlineLevel="0" collapsed="false">
      <c r="A146" s="5"/>
      <c r="B146" s="6"/>
      <c r="C146" s="6"/>
      <c r="D146" s="6"/>
      <c r="E146" s="6"/>
      <c r="F146" s="386"/>
      <c r="G146" s="387"/>
    </row>
    <row r="147" customFormat="false" ht="15" hidden="false" customHeight="false" outlineLevel="0" collapsed="false">
      <c r="A147" s="5"/>
      <c r="B147" s="6"/>
      <c r="C147" s="6"/>
      <c r="D147" s="6"/>
      <c r="E147" s="6"/>
      <c r="F147" s="386"/>
      <c r="G147" s="387"/>
    </row>
    <row r="148" customFormat="false" ht="15" hidden="false" customHeight="false" outlineLevel="0" collapsed="false">
      <c r="A148" s="5"/>
      <c r="B148" s="6"/>
      <c r="C148" s="46" t="s">
        <v>288</v>
      </c>
      <c r="D148" s="46" t="s">
        <v>21</v>
      </c>
      <c r="E148" s="390" t="n">
        <v>4000</v>
      </c>
      <c r="F148" s="386"/>
      <c r="G148" s="387"/>
    </row>
    <row r="149" customFormat="false" ht="15" hidden="false" customHeight="false" outlineLevel="0" collapsed="false">
      <c r="A149" s="5"/>
      <c r="B149" s="6"/>
      <c r="C149" s="46" t="s">
        <v>289</v>
      </c>
      <c r="D149" s="46" t="s">
        <v>23</v>
      </c>
      <c r="E149" s="390" t="n">
        <v>3500</v>
      </c>
      <c r="F149" s="386"/>
      <c r="G149" s="387"/>
    </row>
    <row r="150" customFormat="false" ht="15" hidden="false" customHeight="false" outlineLevel="0" collapsed="false">
      <c r="A150" s="5"/>
      <c r="B150" s="6"/>
      <c r="C150" s="392" t="s">
        <v>290</v>
      </c>
      <c r="D150" s="392" t="s">
        <v>25</v>
      </c>
      <c r="E150" s="390" t="n">
        <v>3000</v>
      </c>
      <c r="F150" s="386"/>
      <c r="G150" s="387"/>
    </row>
    <row r="151" customFormat="false" ht="15" hidden="false" customHeight="false" outlineLevel="0" collapsed="false">
      <c r="A151" s="5"/>
      <c r="B151" s="6"/>
      <c r="C151" s="6"/>
      <c r="D151" s="6"/>
      <c r="E151" s="6"/>
      <c r="F151" s="386"/>
      <c r="G151" s="387"/>
    </row>
    <row r="152" customFormat="false" ht="15" hidden="false" customHeight="false" outlineLevel="0" collapsed="false">
      <c r="A152" s="5"/>
      <c r="B152" s="6"/>
      <c r="C152" s="6"/>
      <c r="D152" s="6"/>
      <c r="E152" s="6"/>
      <c r="F152" s="6"/>
      <c r="G152" s="414"/>
    </row>
    <row r="153" customFormat="false" ht="15" hidden="false" customHeight="false" outlineLevel="0" collapsed="false">
      <c r="A153" s="395"/>
      <c r="B153" s="396"/>
      <c r="C153" s="396"/>
      <c r="D153" s="396"/>
      <c r="E153" s="397" t="s">
        <v>291</v>
      </c>
      <c r="F153" s="397"/>
      <c r="G153" s="398" t="e">
        <f aca="false">IF(AND(F139&gt;=90%,F144&gt;=100%),IF(G144&gt;=95.5%,E148,IF(G144&gt;=90.5%,E149,IF(G144&gt;=85%,E150,IF(G144&lt;85%,0)))),IF(F139&lt;100%,0,IF(G144&gt;=95.5%,E148,IF(G144&gt;=90.5%,E149,IF(G144&gt;=85%,E150,0)))))</f>
        <v>#DIV/0!</v>
      </c>
    </row>
  </sheetData>
  <mergeCells count="12">
    <mergeCell ref="A7:G7"/>
    <mergeCell ref="E24:F24"/>
    <mergeCell ref="A35:G35"/>
    <mergeCell ref="E51:F51"/>
    <mergeCell ref="A59:G59"/>
    <mergeCell ref="E75:F75"/>
    <mergeCell ref="A83:G83"/>
    <mergeCell ref="E99:F99"/>
    <mergeCell ref="A109:G109"/>
    <mergeCell ref="E126:F126"/>
    <mergeCell ref="A136:G136"/>
    <mergeCell ref="E153:F153"/>
  </mergeCells>
  <conditionalFormatting sqref="F117 G114:G124 F114:F115 F144 G141:G151 F141:F142 F138:G141 F111:G114 G153 G126 F37:G37 F42 F66 G38:G49 G61:G73 G75 F90 G85:G97 F85:F88 G99 G9:G22 F11:G11 F38:F40 G51 G24 F61:F64 F9:F15">
    <cfRule type="cellIs" priority="2" operator="between" aboveAverage="0" equalAverage="0" bottom="0" percent="0" rank="0" text="" dxfId="0">
      <formula>0</formula>
      <formula>-1</formula>
    </cfRule>
  </conditionalFormatting>
  <printOptions headings="false" gridLines="false" gridLinesSet="true" horizontalCentered="false" verticalCentered="false"/>
  <pageMargins left="1.07013888888889" right="0.7" top="1.14027777777778" bottom="0.75" header="0.511805555555555" footer="0.511805555555555"/>
  <pageSetup paperSize="1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52" man="true" max="16383" min="0"/>
    <brk id="154" man="true" max="16383" min="0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E6B9B8"/>
    <pageSetUpPr fitToPage="false"/>
  </sheetPr>
  <dimension ref="A2:U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3.86"/>
    <col collapsed="false" customWidth="true" hidden="false" outlineLevel="0" max="3" min="3" style="0" width="14.15"/>
    <col collapsed="false" customWidth="true" hidden="false" outlineLevel="0" max="4" min="4" style="0" width="15.42"/>
    <col collapsed="false" customWidth="true" hidden="false" outlineLevel="0" max="5" min="5" style="0" width="32.86"/>
    <col collapsed="false" customWidth="true" hidden="false" outlineLevel="0" max="6" min="6" style="0" width="11.14"/>
    <col collapsed="false" customWidth="true" hidden="false" outlineLevel="0" max="7" min="7" style="0" width="15.57"/>
    <col collapsed="false" customWidth="true" hidden="false" outlineLevel="0" max="8" min="8" style="0" width="10.99"/>
    <col collapsed="false" customWidth="true" hidden="false" outlineLevel="0" max="9" min="9" style="0" width="9.85"/>
    <col collapsed="false" customWidth="true" hidden="false" outlineLevel="0" max="10" min="10" style="0" width="9.71"/>
    <col collapsed="false" customWidth="true" hidden="false" outlineLevel="0" max="11" min="11" style="0" width="13.29"/>
    <col collapsed="false" customWidth="true" hidden="false" outlineLevel="0" max="12" min="12" style="0" width="16.29"/>
    <col collapsed="false" customWidth="true" hidden="false" outlineLevel="0" max="13" min="13" style="0" width="27.42"/>
    <col collapsed="false" customWidth="true" hidden="false" outlineLevel="0" max="15" min="14" style="0" width="11.29"/>
    <col collapsed="false" customWidth="true" hidden="false" outlineLevel="0" max="16" min="16" style="0" width="14.15"/>
    <col collapsed="false" customWidth="true" hidden="false" outlineLevel="0" max="17" min="17" style="0" width="11.57"/>
    <col collapsed="false" customWidth="true" hidden="false" outlineLevel="0" max="18" min="18" style="0" width="21.43"/>
    <col collapsed="false" customWidth="true" hidden="false" outlineLevel="0" max="19" min="19" style="0" width="14.43"/>
    <col collapsed="false" customWidth="true" hidden="false" outlineLevel="0" max="20" min="20" style="0" width="14.28"/>
    <col collapsed="false" customWidth="true" hidden="false" outlineLevel="0" max="21" min="21" style="0" width="11.57"/>
    <col collapsed="false" customWidth="true" hidden="false" outlineLevel="0" max="1025" min="22" style="0" width="9.14"/>
  </cols>
  <sheetData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399"/>
    </row>
    <row r="3" customFormat="false" ht="15" hidden="false" customHeight="false" outlineLevel="0" collapsed="false">
      <c r="A3" s="197"/>
      <c r="B3" s="137"/>
      <c r="C3" s="137"/>
      <c r="D3" s="133" t="s">
        <v>276</v>
      </c>
      <c r="E3" s="133"/>
      <c r="F3" s="133"/>
      <c r="G3" s="198"/>
      <c r="H3" s="351"/>
    </row>
    <row r="4" customFormat="false" ht="15" hidden="false" customHeight="false" outlineLevel="0" collapsed="false">
      <c r="A4" s="197"/>
      <c r="B4" s="137"/>
      <c r="C4" s="133"/>
      <c r="D4" s="7" t="s">
        <v>278</v>
      </c>
      <c r="E4" s="133" t="s">
        <v>306</v>
      </c>
      <c r="F4" s="133"/>
      <c r="G4" s="198"/>
    </row>
    <row r="5" customFormat="false" ht="15" hidden="false" customHeight="false" outlineLevel="0" collapsed="false">
      <c r="A5" s="197"/>
      <c r="B5" s="137"/>
      <c r="C5" s="134"/>
      <c r="D5" s="133" t="s">
        <v>4</v>
      </c>
      <c r="E5" s="133" t="s">
        <v>280</v>
      </c>
      <c r="F5" s="134"/>
      <c r="G5" s="199"/>
    </row>
    <row r="6" customFormat="false" ht="15" hidden="false" customHeight="false" outlineLevel="0" collapsed="false">
      <c r="A6" s="197"/>
      <c r="B6" s="137"/>
      <c r="C6" s="135"/>
      <c r="D6" s="136" t="s">
        <v>281</v>
      </c>
      <c r="E6" s="352" t="e">
        <f aca="false">#REF!</f>
        <v>#REF!</v>
      </c>
      <c r="F6" s="137"/>
      <c r="G6" s="200"/>
    </row>
    <row r="7" customFormat="false" ht="15" hidden="false" customHeight="false" outlineLevel="0" collapsed="false">
      <c r="A7" s="197"/>
      <c r="B7" s="137"/>
      <c r="C7" s="135"/>
      <c r="D7" s="136"/>
      <c r="E7" s="133"/>
      <c r="F7" s="137"/>
      <c r="G7" s="200"/>
    </row>
    <row r="8" customFormat="false" ht="15.75" hidden="false" customHeight="false" outlineLevel="0" collapsed="false">
      <c r="A8" s="353" t="s">
        <v>283</v>
      </c>
      <c r="B8" s="353"/>
      <c r="C8" s="353"/>
      <c r="D8" s="353"/>
      <c r="E8" s="353"/>
      <c r="F8" s="353"/>
      <c r="G8" s="353"/>
    </row>
    <row r="9" customFormat="false" ht="15.75" hidden="false" customHeight="false" outlineLevel="0" collapsed="false">
      <c r="A9" s="354" t="s">
        <v>7</v>
      </c>
      <c r="B9" s="355" t="n">
        <v>2016</v>
      </c>
      <c r="C9" s="355" t="s">
        <v>8</v>
      </c>
      <c r="D9" s="355" t="s">
        <v>9</v>
      </c>
      <c r="E9" s="355" t="s">
        <v>10</v>
      </c>
      <c r="F9" s="355" t="s">
        <v>11</v>
      </c>
      <c r="G9" s="356" t="s">
        <v>12</v>
      </c>
    </row>
    <row r="10" customFormat="false" ht="15" hidden="false" customHeight="false" outlineLevel="0" collapsed="false">
      <c r="A10" s="357" t="n">
        <v>1</v>
      </c>
      <c r="B10" s="358" t="e">
        <f aca="false">#REF!</f>
        <v>#REF!</v>
      </c>
      <c r="C10" s="358" t="e">
        <f aca="false">#REF!</f>
        <v>#REF!</v>
      </c>
      <c r="D10" s="358" t="e">
        <f aca="false">#REF!</f>
        <v>#REF!</v>
      </c>
      <c r="E10" s="359" t="s">
        <v>284</v>
      </c>
      <c r="F10" s="360" t="e">
        <f aca="false">D10/C10</f>
        <v>#REF!</v>
      </c>
      <c r="G10" s="36" t="e">
        <f aca="false">IF(F10&gt;100%,A10,IF(F10&gt;=90%,F10*A10,0))</f>
        <v>#REF!</v>
      </c>
    </row>
    <row r="11" customFormat="false" ht="15" hidden="false" customHeight="false" outlineLevel="0" collapsed="false">
      <c r="A11" s="361"/>
      <c r="B11" s="362"/>
      <c r="C11" s="266"/>
      <c r="D11" s="266"/>
      <c r="E11" s="71" t="s">
        <v>286</v>
      </c>
      <c r="F11" s="35"/>
      <c r="G11" s="23"/>
      <c r="H11" s="93"/>
      <c r="P11" s="43"/>
      <c r="R11" s="415"/>
      <c r="T11" s="364"/>
      <c r="U11" s="364"/>
    </row>
    <row r="12" customFormat="false" ht="15" hidden="false" customHeight="false" outlineLevel="0" collapsed="false">
      <c r="A12" s="365"/>
      <c r="B12" s="67"/>
      <c r="C12" s="367"/>
      <c r="D12" s="367"/>
      <c r="E12" s="34"/>
      <c r="F12" s="35"/>
      <c r="G12" s="36"/>
      <c r="P12" s="43"/>
      <c r="R12" s="415"/>
      <c r="T12" s="368"/>
      <c r="U12" s="368"/>
    </row>
    <row r="13" customFormat="false" ht="15" hidden="false" customHeight="false" outlineLevel="0" collapsed="false">
      <c r="A13" s="369" t="n">
        <f aca="false">SUM(A10:A12)</f>
        <v>1</v>
      </c>
      <c r="B13" s="370"/>
      <c r="C13" s="404"/>
      <c r="D13" s="404"/>
      <c r="E13" s="372"/>
      <c r="F13" s="405"/>
      <c r="G13" s="373"/>
      <c r="P13" s="43"/>
      <c r="R13" s="415"/>
      <c r="T13" s="243"/>
      <c r="U13" s="243"/>
    </row>
    <row r="14" customFormat="false" ht="15" hidden="false" customHeight="false" outlineLevel="0" collapsed="false">
      <c r="A14" s="374"/>
      <c r="B14" s="375"/>
      <c r="C14" s="376"/>
      <c r="D14" s="377"/>
      <c r="E14" s="378" t="s">
        <v>287</v>
      </c>
      <c r="F14" s="379" t="e">
        <f aca="false">AVERAGE(F11:F13)</f>
        <v>#DIV/0!</v>
      </c>
      <c r="G14" s="380" t="e">
        <f aca="false">SUM(G10:G13)</f>
        <v>#REF!</v>
      </c>
      <c r="P14" s="351"/>
      <c r="R14" s="416"/>
      <c r="T14" s="382"/>
      <c r="U14" s="243"/>
    </row>
    <row r="15" customFormat="false" ht="15" hidden="false" customHeight="false" outlineLevel="0" collapsed="false">
      <c r="A15" s="5"/>
      <c r="B15" s="6"/>
      <c r="C15" s="6"/>
      <c r="D15" s="6"/>
      <c r="E15" s="6"/>
      <c r="F15" s="383"/>
      <c r="G15" s="384"/>
      <c r="P15" s="243"/>
      <c r="R15" s="417"/>
      <c r="T15" s="243"/>
    </row>
    <row r="16" customFormat="false" ht="15" hidden="false" customHeight="false" outlineLevel="0" collapsed="false">
      <c r="A16" s="5"/>
      <c r="B16" s="6"/>
      <c r="C16" s="6"/>
      <c r="D16" s="6"/>
      <c r="E16" s="6"/>
      <c r="F16" s="386"/>
      <c r="G16" s="387"/>
      <c r="S16" s="31"/>
      <c r="T16" s="389"/>
      <c r="U16" s="93"/>
    </row>
    <row r="17" customFormat="false" ht="15" hidden="false" customHeight="false" outlineLevel="0" collapsed="false">
      <c r="A17" s="5"/>
      <c r="B17" s="6"/>
      <c r="C17" s="6"/>
      <c r="D17" s="6"/>
      <c r="E17" s="120"/>
      <c r="F17" s="386"/>
      <c r="G17" s="387"/>
      <c r="S17" s="364"/>
      <c r="T17" s="364"/>
      <c r="U17" s="364"/>
    </row>
    <row r="18" customFormat="false" ht="15" hidden="false" customHeight="false" outlineLevel="0" collapsed="false">
      <c r="A18" s="5"/>
      <c r="B18" s="6"/>
      <c r="C18" s="46" t="s">
        <v>288</v>
      </c>
      <c r="D18" s="46" t="s">
        <v>21</v>
      </c>
      <c r="E18" s="418"/>
      <c r="F18" s="386"/>
      <c r="G18" s="387"/>
      <c r="R18" s="122"/>
      <c r="S18" s="243"/>
      <c r="T18" s="243"/>
      <c r="U18" s="93"/>
    </row>
    <row r="19" customFormat="false" ht="15" hidden="false" customHeight="false" outlineLevel="0" collapsed="false">
      <c r="A19" s="5"/>
      <c r="B19" s="6"/>
      <c r="C19" s="46" t="s">
        <v>289</v>
      </c>
      <c r="D19" s="46" t="s">
        <v>23</v>
      </c>
      <c r="E19" s="418"/>
      <c r="F19" s="386"/>
      <c r="G19" s="387"/>
      <c r="R19" s="122"/>
      <c r="S19" s="243"/>
      <c r="T19" s="243"/>
      <c r="U19" s="93"/>
    </row>
    <row r="20" customFormat="false" ht="15" hidden="false" customHeight="false" outlineLevel="0" collapsed="false">
      <c r="A20" s="5"/>
      <c r="B20" s="6"/>
      <c r="C20" s="392" t="s">
        <v>290</v>
      </c>
      <c r="D20" s="392" t="s">
        <v>25</v>
      </c>
      <c r="E20" s="418"/>
      <c r="F20" s="386"/>
      <c r="G20" s="387"/>
      <c r="R20" s="122"/>
      <c r="S20" s="93"/>
      <c r="T20" s="93"/>
      <c r="U20" s="93"/>
    </row>
    <row r="21" customFormat="false" ht="15" hidden="false" customHeight="false" outlineLevel="0" collapsed="false">
      <c r="A21" s="5"/>
      <c r="B21" s="6"/>
      <c r="C21" s="6"/>
      <c r="D21" s="6"/>
      <c r="E21" s="6"/>
      <c r="F21" s="386"/>
      <c r="G21" s="387"/>
      <c r="Q21" s="393"/>
      <c r="R21" s="122"/>
      <c r="S21" s="243"/>
      <c r="T21" s="243"/>
      <c r="U21" s="93"/>
    </row>
    <row r="22" customFormat="false" ht="15" hidden="false" customHeight="false" outlineLevel="0" collapsed="false">
      <c r="A22" s="5"/>
      <c r="B22" s="6"/>
      <c r="C22" s="6"/>
      <c r="D22" s="6"/>
      <c r="E22" s="6"/>
      <c r="F22" s="6"/>
      <c r="G22" s="394"/>
      <c r="R22" s="122"/>
      <c r="S22" s="243"/>
      <c r="T22" s="243"/>
      <c r="U22" s="93"/>
    </row>
    <row r="23" customFormat="false" ht="15" hidden="false" customHeight="false" outlineLevel="0" collapsed="false">
      <c r="A23" s="395"/>
      <c r="B23" s="396"/>
      <c r="C23" s="396"/>
      <c r="D23" s="396"/>
      <c r="E23" s="397" t="s">
        <v>291</v>
      </c>
      <c r="F23" s="397"/>
      <c r="G23" s="398"/>
      <c r="S23" s="243"/>
      <c r="T23" s="31"/>
      <c r="U23" s="31"/>
    </row>
  </sheetData>
  <mergeCells count="2">
    <mergeCell ref="A8:G8"/>
    <mergeCell ref="E23:F23"/>
  </mergeCells>
  <conditionalFormatting sqref="F14 G23 F12 G11:G21 F10:G10">
    <cfRule type="cellIs" priority="2" operator="between" aboveAverage="0" equalAverage="0" bottom="0" percent="0" rank="0" text="" dxfId="0">
      <formula>0</formula>
      <formula>-1</formula>
    </cfRule>
  </conditionalFormatting>
  <conditionalFormatting sqref="F11">
    <cfRule type="cellIs" priority="3" operator="between" aboveAverage="0" equalAverage="0" bottom="0" percent="0" rank="0" text="" dxfId="1">
      <formula>0</formula>
      <formula>-1</formula>
    </cfRule>
  </conditionalFormatting>
  <printOptions headings="false" gridLines="false" gridLinesSet="true" horizontalCentered="false" verticalCentered="false"/>
  <pageMargins left="1.07013888888889" right="0.7" top="1.14027777777778" bottom="0.75" header="0.511805555555555" footer="0.511805555555555"/>
  <pageSetup paperSize="1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8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419" width="29.72"/>
    <col collapsed="false" customWidth="true" hidden="false" outlineLevel="0" max="2" min="2" style="420" width="17"/>
    <col collapsed="false" customWidth="true" hidden="false" outlineLevel="0" max="3" min="3" style="419" width="31.28"/>
    <col collapsed="false" customWidth="true" hidden="false" outlineLevel="0" max="4" min="4" style="419" width="15.71"/>
    <col collapsed="false" customWidth="true" hidden="false" outlineLevel="0" max="5" min="5" style="419" width="13.86"/>
    <col collapsed="false" customWidth="true" hidden="false" outlineLevel="0" max="6" min="6" style="419" width="11.99"/>
    <col collapsed="false" customWidth="true" hidden="false" outlineLevel="0" max="7" min="7" style="419" width="11.14"/>
    <col collapsed="false" customWidth="true" hidden="false" outlineLevel="0" max="8" min="8" style="419" width="8.14"/>
    <col collapsed="false" customWidth="true" hidden="false" outlineLevel="0" max="9" min="9" style="419" width="7.86"/>
    <col collapsed="false" customWidth="true" hidden="false" outlineLevel="0" max="10" min="10" style="419" width="11.57"/>
    <col collapsed="false" customWidth="true" hidden="false" outlineLevel="0" max="11" min="11" style="419" width="10.14"/>
    <col collapsed="false" customWidth="true" hidden="false" outlineLevel="0" max="12" min="12" style="419" width="15.71"/>
    <col collapsed="false" customWidth="true" hidden="false" outlineLevel="0" max="13" min="13" style="419" width="11.14"/>
    <col collapsed="false" customWidth="true" hidden="false" outlineLevel="0" max="14" min="14" style="419" width="14.57"/>
    <col collapsed="false" customWidth="true" hidden="false" outlineLevel="0" max="15" min="15" style="419" width="8.14"/>
    <col collapsed="false" customWidth="true" hidden="false" outlineLevel="0" max="16" min="16" style="419" width="9.71"/>
    <col collapsed="false" customWidth="true" hidden="false" outlineLevel="0" max="17" min="17" style="419" width="11.29"/>
    <col collapsed="false" customWidth="true" hidden="false" outlineLevel="0" max="18" min="18" style="419" width="9.14"/>
    <col collapsed="false" customWidth="true" hidden="false" outlineLevel="0" max="19" min="19" style="419" width="9.71"/>
    <col collapsed="false" customWidth="true" hidden="false" outlineLevel="0" max="20" min="20" style="419" width="9.14"/>
    <col collapsed="false" customWidth="true" hidden="false" outlineLevel="0" max="21" min="21" style="419" width="16.29"/>
    <col collapsed="false" customWidth="true" hidden="false" outlineLevel="0" max="1025" min="22" style="419" width="9.14"/>
  </cols>
  <sheetData>
    <row r="2" customFormat="false" ht="18" hidden="false" customHeight="true" outlineLevel="0" collapsed="false">
      <c r="A2" s="421" t="s">
        <v>307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</row>
    <row r="3" customFormat="false" ht="18" hidden="false" customHeight="true" outlineLevel="0" collapsed="false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R3" s="423"/>
      <c r="S3" s="423"/>
    </row>
    <row r="4" customFormat="false" ht="18" hidden="false" customHeight="true" outlineLevel="0" collapsed="false">
      <c r="A4" s="424" t="s">
        <v>308</v>
      </c>
      <c r="B4" s="424" t="s">
        <v>309</v>
      </c>
      <c r="C4" s="424" t="s">
        <v>310</v>
      </c>
      <c r="D4" s="425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  <c r="R4" s="423"/>
      <c r="S4" s="423"/>
    </row>
    <row r="5" customFormat="false" ht="18" hidden="false" customHeight="true" outlineLevel="0" collapsed="false">
      <c r="A5" s="426" t="s">
        <v>311</v>
      </c>
      <c r="B5" s="427" t="n">
        <v>0.2</v>
      </c>
      <c r="C5" s="428" t="s">
        <v>312</v>
      </c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23"/>
      <c r="P5" s="423"/>
      <c r="Q5" s="423"/>
      <c r="R5" s="423"/>
      <c r="S5" s="423"/>
    </row>
    <row r="6" customFormat="false" ht="18" hidden="false" customHeight="true" outlineLevel="0" collapsed="false">
      <c r="A6" s="426" t="s">
        <v>313</v>
      </c>
      <c r="B6" s="427" t="n">
        <v>0.6</v>
      </c>
      <c r="C6" s="428" t="s">
        <v>312</v>
      </c>
      <c r="D6" s="423" t="s">
        <v>314</v>
      </c>
      <c r="E6" s="423"/>
      <c r="F6" s="423"/>
      <c r="G6" s="423"/>
      <c r="H6" s="423"/>
      <c r="I6" s="423"/>
      <c r="J6" s="423"/>
      <c r="K6" s="423"/>
      <c r="L6" s="423"/>
      <c r="M6" s="423"/>
      <c r="N6" s="423"/>
      <c r="O6" s="423"/>
      <c r="P6" s="423"/>
      <c r="Q6" s="423"/>
      <c r="R6" s="423"/>
      <c r="S6" s="423"/>
    </row>
    <row r="7" customFormat="false" ht="18" hidden="false" customHeight="true" outlineLevel="0" collapsed="false">
      <c r="A7" s="426" t="s">
        <v>315</v>
      </c>
      <c r="B7" s="427" t="n">
        <v>0.2</v>
      </c>
      <c r="C7" s="428" t="s">
        <v>312</v>
      </c>
      <c r="D7" s="423" t="s">
        <v>316</v>
      </c>
      <c r="E7" s="423"/>
      <c r="F7" s="423"/>
      <c r="G7" s="423"/>
      <c r="H7" s="423"/>
      <c r="I7" s="423"/>
      <c r="J7" s="423"/>
      <c r="K7" s="423"/>
      <c r="L7" s="423"/>
      <c r="M7" s="423"/>
      <c r="N7" s="423"/>
      <c r="O7" s="423"/>
      <c r="P7" s="423"/>
      <c r="Q7" s="423"/>
      <c r="R7" s="423"/>
      <c r="S7" s="423"/>
    </row>
    <row r="8" customFormat="false" ht="18" hidden="false" customHeight="true" outlineLevel="0" collapsed="false">
      <c r="A8" s="429" t="s">
        <v>19</v>
      </c>
      <c r="B8" s="430" t="n">
        <f aca="false">SUM(B5:B7)</f>
        <v>1</v>
      </c>
      <c r="C8" s="431" t="s">
        <v>317</v>
      </c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R8" s="423"/>
      <c r="S8" s="423"/>
    </row>
    <row r="9" customFormat="false" ht="18" hidden="false" customHeight="true" outlineLevel="0" collapsed="false">
      <c r="A9" s="432"/>
      <c r="B9" s="433"/>
      <c r="C9" s="432"/>
      <c r="D9" s="423"/>
      <c r="E9" s="423"/>
      <c r="F9" s="423"/>
      <c r="G9" s="423"/>
      <c r="H9" s="423"/>
      <c r="I9" s="423"/>
      <c r="J9" s="423"/>
      <c r="K9" s="423"/>
      <c r="L9" s="423"/>
      <c r="M9" s="423"/>
      <c r="N9" s="423"/>
      <c r="O9" s="423"/>
      <c r="P9" s="423"/>
      <c r="Q9" s="423"/>
      <c r="R9" s="423"/>
      <c r="S9" s="423"/>
    </row>
    <row r="10" customFormat="false" ht="18" hidden="false" customHeight="true" outlineLevel="0" collapsed="false"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423"/>
    </row>
    <row r="11" customFormat="false" ht="18" hidden="false" customHeight="true" outlineLevel="0" collapsed="false">
      <c r="A11" s="424" t="s">
        <v>318</v>
      </c>
      <c r="B11" s="424" t="s">
        <v>319</v>
      </c>
      <c r="C11" s="424" t="s">
        <v>320</v>
      </c>
      <c r="D11" s="424" t="s">
        <v>321</v>
      </c>
      <c r="E11" s="424" t="s">
        <v>322</v>
      </c>
      <c r="F11" s="424"/>
      <c r="G11" s="424"/>
      <c r="H11" s="424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</row>
    <row r="12" customFormat="false" ht="18" hidden="false" customHeight="true" outlineLevel="0" collapsed="false">
      <c r="A12" s="426" t="s">
        <v>323</v>
      </c>
      <c r="B12" s="428" t="s">
        <v>20</v>
      </c>
      <c r="C12" s="428" t="s">
        <v>21</v>
      </c>
      <c r="D12" s="434" t="n">
        <v>0.002</v>
      </c>
      <c r="E12" s="428" t="s">
        <v>324</v>
      </c>
      <c r="F12" s="428"/>
      <c r="G12" s="428"/>
      <c r="H12" s="428"/>
      <c r="I12" s="423" t="s">
        <v>325</v>
      </c>
      <c r="J12" s="423"/>
      <c r="K12" s="423"/>
      <c r="L12" s="423"/>
      <c r="M12" s="423"/>
      <c r="N12" s="423"/>
      <c r="O12" s="423"/>
      <c r="P12" s="423"/>
      <c r="Q12" s="423"/>
      <c r="R12" s="423"/>
      <c r="S12" s="423"/>
    </row>
    <row r="13" customFormat="false" ht="18" hidden="false" customHeight="true" outlineLevel="0" collapsed="false">
      <c r="A13" s="426" t="s">
        <v>326</v>
      </c>
      <c r="B13" s="428" t="s">
        <v>22</v>
      </c>
      <c r="C13" s="428" t="s">
        <v>23</v>
      </c>
      <c r="D13" s="434" t="n">
        <v>0.0015</v>
      </c>
      <c r="E13" s="428" t="s">
        <v>324</v>
      </c>
      <c r="F13" s="428"/>
      <c r="G13" s="428"/>
      <c r="H13" s="428"/>
      <c r="I13" s="423"/>
      <c r="J13" s="423"/>
      <c r="K13" s="423"/>
      <c r="L13" s="423"/>
      <c r="M13" s="423"/>
      <c r="N13" s="423"/>
      <c r="O13" s="423"/>
      <c r="P13" s="423"/>
      <c r="Q13" s="423"/>
      <c r="R13" s="423"/>
      <c r="S13" s="423"/>
    </row>
    <row r="14" customFormat="false" ht="18" hidden="false" customHeight="true" outlineLevel="0" collapsed="false">
      <c r="A14" s="426"/>
      <c r="B14" s="428" t="s">
        <v>24</v>
      </c>
      <c r="C14" s="428" t="s">
        <v>25</v>
      </c>
      <c r="D14" s="434" t="n">
        <v>0.001</v>
      </c>
      <c r="E14" s="428" t="s">
        <v>324</v>
      </c>
      <c r="F14" s="428"/>
      <c r="G14" s="428"/>
      <c r="H14" s="428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423"/>
    </row>
    <row r="15" customFormat="false" ht="18" hidden="false" customHeight="true" outlineLevel="0" collapsed="false">
      <c r="A15" s="432"/>
      <c r="B15" s="435"/>
      <c r="C15" s="432"/>
      <c r="D15" s="436"/>
      <c r="E15" s="435"/>
      <c r="F15" s="435"/>
      <c r="G15" s="435"/>
      <c r="H15" s="435"/>
      <c r="I15" s="423"/>
      <c r="J15" s="423"/>
      <c r="K15" s="423"/>
      <c r="L15" s="423"/>
      <c r="M15" s="423"/>
      <c r="N15" s="423"/>
      <c r="O15" s="423"/>
      <c r="P15" s="423"/>
      <c r="Q15" s="423"/>
      <c r="R15" s="423"/>
      <c r="S15" s="423"/>
    </row>
    <row r="16" customFormat="false" ht="18" hidden="false" customHeight="true" outlineLevel="0" collapsed="false">
      <c r="D16" s="436"/>
      <c r="F16" s="423"/>
      <c r="G16" s="423"/>
      <c r="H16" s="423"/>
      <c r="I16" s="423"/>
      <c r="J16" s="423"/>
      <c r="K16" s="423"/>
      <c r="L16" s="423"/>
      <c r="M16" s="423"/>
      <c r="N16" s="423"/>
      <c r="O16" s="423"/>
      <c r="P16" s="423"/>
      <c r="Q16" s="423"/>
      <c r="R16" s="423"/>
      <c r="S16" s="423"/>
    </row>
    <row r="17" customFormat="false" ht="18" hidden="false" customHeight="true" outlineLevel="0" collapsed="false">
      <c r="A17" s="424" t="s">
        <v>318</v>
      </c>
      <c r="B17" s="424" t="s">
        <v>319</v>
      </c>
      <c r="C17" s="424" t="s">
        <v>320</v>
      </c>
      <c r="D17" s="424" t="s">
        <v>327</v>
      </c>
      <c r="E17" s="424" t="s">
        <v>322</v>
      </c>
      <c r="F17" s="424"/>
      <c r="G17" s="424"/>
      <c r="H17" s="424"/>
      <c r="I17" s="423"/>
      <c r="J17" s="423"/>
      <c r="K17" s="423"/>
      <c r="L17" s="423"/>
      <c r="M17" s="423"/>
      <c r="N17" s="423"/>
      <c r="O17" s="423"/>
      <c r="P17" s="423"/>
      <c r="Q17" s="423"/>
      <c r="R17" s="423"/>
      <c r="S17" s="423"/>
    </row>
    <row r="18" customFormat="false" ht="18" hidden="false" customHeight="true" outlineLevel="0" collapsed="false">
      <c r="A18" s="426" t="s">
        <v>328</v>
      </c>
      <c r="B18" s="428" t="s">
        <v>329</v>
      </c>
      <c r="C18" s="428" t="s">
        <v>330</v>
      </c>
      <c r="D18" s="437" t="n">
        <v>1000</v>
      </c>
      <c r="E18" s="428" t="s">
        <v>331</v>
      </c>
      <c r="F18" s="428"/>
      <c r="G18" s="428"/>
      <c r="H18" s="428"/>
      <c r="I18" s="423"/>
      <c r="J18" s="423"/>
      <c r="K18" s="423"/>
      <c r="L18" s="423"/>
      <c r="M18" s="423"/>
      <c r="N18" s="423"/>
      <c r="O18" s="423"/>
      <c r="P18" s="423"/>
      <c r="Q18" s="423"/>
      <c r="R18" s="423"/>
      <c r="S18" s="423"/>
    </row>
    <row r="19" customFormat="false" ht="18" hidden="false" customHeight="true" outlineLevel="0" collapsed="false">
      <c r="A19" s="426"/>
      <c r="B19" s="428" t="s">
        <v>20</v>
      </c>
      <c r="C19" s="428" t="s">
        <v>21</v>
      </c>
      <c r="D19" s="437" t="n">
        <v>1500</v>
      </c>
      <c r="E19" s="428"/>
      <c r="F19" s="428"/>
      <c r="G19" s="428"/>
      <c r="H19" s="428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</row>
    <row r="20" customFormat="false" ht="18" hidden="false" customHeight="true" outlineLevel="0" collapsed="false">
      <c r="A20" s="426"/>
      <c r="B20" s="428" t="s">
        <v>22</v>
      </c>
      <c r="C20" s="428" t="s">
        <v>23</v>
      </c>
      <c r="D20" s="437" t="n">
        <v>1000</v>
      </c>
      <c r="E20" s="428"/>
      <c r="F20" s="428"/>
      <c r="G20" s="428"/>
      <c r="H20" s="428"/>
      <c r="I20" s="423"/>
      <c r="J20" s="423"/>
      <c r="K20" s="423"/>
      <c r="L20" s="423"/>
      <c r="M20" s="423"/>
      <c r="N20" s="423"/>
      <c r="O20" s="423"/>
      <c r="P20" s="423"/>
      <c r="Q20" s="423"/>
      <c r="R20" s="423"/>
      <c r="S20" s="423"/>
    </row>
    <row r="21" customFormat="false" ht="18" hidden="false" customHeight="true" outlineLevel="0" collapsed="false">
      <c r="A21" s="426"/>
      <c r="B21" s="428" t="s">
        <v>24</v>
      </c>
      <c r="C21" s="428" t="s">
        <v>25</v>
      </c>
      <c r="D21" s="437" t="n">
        <v>750</v>
      </c>
      <c r="E21" s="428"/>
      <c r="F21" s="428"/>
      <c r="G21" s="428"/>
      <c r="H21" s="428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</row>
    <row r="22" customFormat="false" ht="18" hidden="false" customHeight="true" outlineLevel="0" collapsed="false">
      <c r="D22" s="423"/>
      <c r="E22" s="423"/>
      <c r="F22" s="423"/>
      <c r="G22" s="423"/>
      <c r="H22" s="423"/>
      <c r="I22" s="423"/>
      <c r="J22" s="423"/>
      <c r="K22" s="423"/>
      <c r="L22" s="423"/>
      <c r="M22" s="423"/>
      <c r="N22" s="423"/>
      <c r="O22" s="423"/>
      <c r="P22" s="423"/>
      <c r="Q22" s="423"/>
      <c r="R22" s="423"/>
      <c r="S22" s="423"/>
    </row>
    <row r="24" customFormat="false" ht="18" hidden="false" customHeight="true" outlineLevel="0" collapsed="false">
      <c r="A24" s="421" t="s">
        <v>332</v>
      </c>
    </row>
    <row r="26" customFormat="false" ht="18" hidden="false" customHeight="true" outlineLevel="0" collapsed="false">
      <c r="A26" s="424" t="s">
        <v>308</v>
      </c>
      <c r="B26" s="424" t="s">
        <v>309</v>
      </c>
      <c r="C26" s="424" t="s">
        <v>310</v>
      </c>
    </row>
    <row r="27" customFormat="false" ht="18" hidden="false" customHeight="true" outlineLevel="0" collapsed="false">
      <c r="A27" s="426" t="s">
        <v>311</v>
      </c>
      <c r="B27" s="427" t="n">
        <v>0.8</v>
      </c>
      <c r="C27" s="428" t="s">
        <v>312</v>
      </c>
      <c r="D27" s="438" t="s">
        <v>333</v>
      </c>
    </row>
    <row r="28" customFormat="false" ht="18" hidden="false" customHeight="true" outlineLevel="0" collapsed="false">
      <c r="A28" s="426" t="s">
        <v>285</v>
      </c>
      <c r="B28" s="427" t="n">
        <v>0.1</v>
      </c>
      <c r="C28" s="428" t="s">
        <v>312</v>
      </c>
      <c r="D28" s="438" t="s">
        <v>334</v>
      </c>
    </row>
    <row r="29" customFormat="false" ht="18" hidden="false" customHeight="true" outlineLevel="0" collapsed="false">
      <c r="A29" s="426" t="s">
        <v>249</v>
      </c>
      <c r="B29" s="427" t="n">
        <v>0.1</v>
      </c>
      <c r="C29" s="428" t="s">
        <v>335</v>
      </c>
      <c r="D29" s="419" t="s">
        <v>336</v>
      </c>
    </row>
    <row r="30" customFormat="false" ht="18" hidden="false" customHeight="true" outlineLevel="0" collapsed="false">
      <c r="A30" s="429" t="s">
        <v>19</v>
      </c>
      <c r="B30" s="430" t="n">
        <f aca="false">SUM(B27:B29)</f>
        <v>1</v>
      </c>
      <c r="C30" s="431" t="s">
        <v>317</v>
      </c>
    </row>
    <row r="33" customFormat="false" ht="18" hidden="false" customHeight="true" outlineLevel="0" collapsed="false">
      <c r="A33" s="424" t="s">
        <v>318</v>
      </c>
      <c r="B33" s="424" t="s">
        <v>319</v>
      </c>
      <c r="C33" s="424" t="s">
        <v>320</v>
      </c>
      <c r="D33" s="424" t="s">
        <v>327</v>
      </c>
    </row>
    <row r="34" customFormat="false" ht="18" hidden="false" customHeight="true" outlineLevel="0" collapsed="false">
      <c r="A34" s="439" t="s">
        <v>337</v>
      </c>
      <c r="B34" s="428" t="s">
        <v>20</v>
      </c>
      <c r="C34" s="428" t="s">
        <v>21</v>
      </c>
      <c r="D34" s="440" t="n">
        <v>20000</v>
      </c>
    </row>
    <row r="35" customFormat="false" ht="18" hidden="false" customHeight="true" outlineLevel="0" collapsed="false">
      <c r="A35" s="426"/>
      <c r="B35" s="428" t="s">
        <v>22</v>
      </c>
      <c r="C35" s="428" t="s">
        <v>23</v>
      </c>
      <c r="D35" s="440" t="n">
        <v>17500</v>
      </c>
    </row>
    <row r="36" customFormat="false" ht="18" hidden="false" customHeight="true" outlineLevel="0" collapsed="false">
      <c r="A36" s="426"/>
      <c r="B36" s="428" t="s">
        <v>24</v>
      </c>
      <c r="C36" s="428" t="s">
        <v>25</v>
      </c>
      <c r="D36" s="440" t="n">
        <v>15000</v>
      </c>
    </row>
  </sheetData>
  <mergeCells count="9">
    <mergeCell ref="E11:H11"/>
    <mergeCell ref="E12:H12"/>
    <mergeCell ref="E13:H13"/>
    <mergeCell ref="E14:H14"/>
    <mergeCell ref="E17:H17"/>
    <mergeCell ref="E18:H18"/>
    <mergeCell ref="E19:H19"/>
    <mergeCell ref="E20:H20"/>
    <mergeCell ref="E21:H21"/>
  </mergeCells>
  <printOptions headings="false" gridLines="false" gridLinesSet="true" horizontalCentered="false" verticalCentered="false"/>
  <pageMargins left="0.229861111111111" right="0.2" top="0.329861111111111" bottom="0.240277777777778" header="0.511805555555555" footer="0.511805555555555"/>
  <pageSetup paperSize="1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8" activeCellId="0" sqref="C28"/>
    </sheetView>
  </sheetViews>
  <sheetFormatPr defaultRowHeight="18" zeroHeight="false" outlineLevelRow="0" outlineLevelCol="0"/>
  <cols>
    <col collapsed="false" customWidth="true" hidden="false" outlineLevel="0" max="1" min="1" style="419" width="30.57"/>
    <col collapsed="false" customWidth="true" hidden="false" outlineLevel="0" max="2" min="2" style="419" width="14.28"/>
    <col collapsed="false" customWidth="true" hidden="false" outlineLevel="0" max="3" min="3" style="419" width="41.71"/>
    <col collapsed="false" customWidth="true" hidden="false" outlineLevel="0" max="4" min="4" style="419" width="15.71"/>
    <col collapsed="false" customWidth="true" hidden="false" outlineLevel="0" max="1025" min="5" style="419" width="9.14"/>
  </cols>
  <sheetData>
    <row r="2" customFormat="false" ht="18" hidden="false" customHeight="true" outlineLevel="0" collapsed="false">
      <c r="A2" s="421" t="s">
        <v>338</v>
      </c>
      <c r="B2" s="422"/>
      <c r="C2" s="423"/>
      <c r="D2" s="423"/>
    </row>
    <row r="3" customFormat="false" ht="18" hidden="false" customHeight="true" outlineLevel="0" collapsed="false">
      <c r="B3" s="422"/>
      <c r="C3" s="423"/>
      <c r="D3" s="423"/>
    </row>
    <row r="4" customFormat="false" ht="18" hidden="false" customHeight="true" outlineLevel="0" collapsed="false">
      <c r="A4" s="424" t="s">
        <v>308</v>
      </c>
      <c r="B4" s="424" t="s">
        <v>339</v>
      </c>
      <c r="C4" s="424" t="s">
        <v>310</v>
      </c>
      <c r="D4" s="425"/>
    </row>
    <row r="5" customFormat="false" ht="18" hidden="false" customHeight="true" outlineLevel="0" collapsed="false">
      <c r="A5" s="426" t="s">
        <v>311</v>
      </c>
      <c r="B5" s="427" t="n">
        <v>1</v>
      </c>
      <c r="C5" s="428" t="s">
        <v>340</v>
      </c>
      <c r="D5" s="423"/>
    </row>
    <row r="6" customFormat="false" ht="18" hidden="false" customHeight="true" outlineLevel="0" collapsed="false">
      <c r="A6" s="426" t="s">
        <v>341</v>
      </c>
      <c r="B6" s="427" t="n">
        <v>1</v>
      </c>
      <c r="C6" s="428" t="s">
        <v>340</v>
      </c>
      <c r="D6" s="423"/>
    </row>
    <row r="7" customFormat="false" ht="42.75" hidden="false" customHeight="false" outlineLevel="0" collapsed="false">
      <c r="A7" s="426" t="s">
        <v>342</v>
      </c>
      <c r="B7" s="427" t="n">
        <v>0.7</v>
      </c>
      <c r="C7" s="441" t="s">
        <v>343</v>
      </c>
      <c r="D7" s="423"/>
    </row>
    <row r="8" customFormat="false" ht="18" hidden="false" customHeight="true" outlineLevel="0" collapsed="false">
      <c r="A8" s="426" t="s">
        <v>344</v>
      </c>
      <c r="B8" s="427" t="n">
        <v>1</v>
      </c>
      <c r="C8" s="428" t="s">
        <v>340</v>
      </c>
      <c r="D8" s="423"/>
    </row>
    <row r="9" customFormat="false" ht="18" hidden="false" customHeight="true" outlineLevel="0" collapsed="false">
      <c r="A9" s="432"/>
      <c r="B9" s="433"/>
      <c r="C9" s="432"/>
      <c r="D9" s="423"/>
    </row>
    <row r="10" customFormat="false" ht="18" hidden="false" customHeight="true" outlineLevel="0" collapsed="false">
      <c r="B10" s="420"/>
      <c r="D10" s="423"/>
    </row>
    <row r="11" customFormat="false" ht="18" hidden="false" customHeight="true" outlineLevel="0" collapsed="false">
      <c r="A11" s="424" t="s">
        <v>318</v>
      </c>
      <c r="B11" s="424" t="s">
        <v>319</v>
      </c>
      <c r="C11" s="424" t="s">
        <v>345</v>
      </c>
      <c r="D11" s="424" t="s">
        <v>346</v>
      </c>
    </row>
    <row r="12" customFormat="false" ht="18" hidden="false" customHeight="true" outlineLevel="0" collapsed="false">
      <c r="A12" s="426" t="s">
        <v>347</v>
      </c>
      <c r="B12" s="428" t="s">
        <v>20</v>
      </c>
      <c r="C12" s="442" t="s">
        <v>348</v>
      </c>
      <c r="D12" s="440" t="n">
        <v>1500</v>
      </c>
    </row>
    <row r="13" customFormat="false" ht="18" hidden="false" customHeight="true" outlineLevel="0" collapsed="false">
      <c r="A13" s="426"/>
      <c r="B13" s="428" t="s">
        <v>22</v>
      </c>
      <c r="C13" s="442" t="s">
        <v>349</v>
      </c>
      <c r="D13" s="440" t="n">
        <v>1500</v>
      </c>
    </row>
    <row r="14" customFormat="false" ht="28.5" hidden="false" customHeight="false" outlineLevel="0" collapsed="false">
      <c r="A14" s="426"/>
      <c r="B14" s="428" t="s">
        <v>24</v>
      </c>
      <c r="C14" s="443" t="s">
        <v>350</v>
      </c>
      <c r="D14" s="440" t="n">
        <v>1500</v>
      </c>
    </row>
    <row r="15" customFormat="false" ht="18" hidden="false" customHeight="true" outlineLevel="0" collapsed="false">
      <c r="A15" s="426"/>
      <c r="B15" s="428" t="s">
        <v>351</v>
      </c>
      <c r="C15" s="442" t="s">
        <v>352</v>
      </c>
      <c r="D15" s="440" t="n">
        <v>1500</v>
      </c>
    </row>
    <row r="16" customFormat="false" ht="18" hidden="false" customHeight="true" outlineLevel="0" collapsed="false">
      <c r="A16" s="426"/>
      <c r="B16" s="428" t="s">
        <v>353</v>
      </c>
      <c r="C16" s="442" t="s">
        <v>354</v>
      </c>
      <c r="D16" s="440" t="n">
        <v>1000</v>
      </c>
    </row>
    <row r="17" customFormat="false" ht="18" hidden="false" customHeight="true" outlineLevel="0" collapsed="false">
      <c r="A17" s="444" t="s">
        <v>129</v>
      </c>
      <c r="B17" s="444"/>
      <c r="C17" s="444"/>
      <c r="D17" s="445" t="n">
        <f aca="false">SUM(D12:D16)</f>
        <v>7000</v>
      </c>
    </row>
    <row r="21" customFormat="false" ht="18" hidden="false" customHeight="true" outlineLevel="0" collapsed="false">
      <c r="A21" s="421" t="s">
        <v>355</v>
      </c>
    </row>
    <row r="23" customFormat="false" ht="18" hidden="false" customHeight="true" outlineLevel="0" collapsed="false">
      <c r="A23" s="424" t="s">
        <v>308</v>
      </c>
      <c r="B23" s="424" t="s">
        <v>339</v>
      </c>
      <c r="C23" s="424" t="s">
        <v>310</v>
      </c>
      <c r="D23" s="425"/>
    </row>
    <row r="24" customFormat="false" ht="28.5" hidden="false" customHeight="false" outlineLevel="0" collapsed="false">
      <c r="A24" s="426" t="s">
        <v>356</v>
      </c>
      <c r="B24" s="427" t="n">
        <v>1</v>
      </c>
      <c r="C24" s="441" t="s">
        <v>357</v>
      </c>
      <c r="D24" s="425"/>
    </row>
    <row r="25" customFormat="false" ht="18" hidden="false" customHeight="true" outlineLevel="0" collapsed="false">
      <c r="A25" s="426" t="s">
        <v>358</v>
      </c>
      <c r="B25" s="427" t="s">
        <v>359</v>
      </c>
      <c r="C25" s="441" t="s">
        <v>360</v>
      </c>
      <c r="D25" s="425"/>
    </row>
    <row r="26" customFormat="false" ht="28.5" hidden="false" customHeight="false" outlineLevel="0" collapsed="false">
      <c r="A26" s="426" t="s">
        <v>311</v>
      </c>
      <c r="B26" s="427" t="n">
        <v>1</v>
      </c>
      <c r="C26" s="441" t="s">
        <v>361</v>
      </c>
      <c r="D26" s="423"/>
    </row>
    <row r="27" customFormat="false" ht="18" hidden="false" customHeight="true" outlineLevel="0" collapsed="false">
      <c r="A27" s="426" t="s">
        <v>341</v>
      </c>
      <c r="B27" s="427" t="n">
        <v>1</v>
      </c>
      <c r="C27" s="428" t="s">
        <v>340</v>
      </c>
      <c r="D27" s="423"/>
    </row>
    <row r="28" customFormat="false" ht="42.75" hidden="false" customHeight="false" outlineLevel="0" collapsed="false">
      <c r="A28" s="426" t="s">
        <v>342</v>
      </c>
      <c r="B28" s="427" t="n">
        <v>0.7</v>
      </c>
      <c r="C28" s="441" t="s">
        <v>343</v>
      </c>
      <c r="D28" s="423"/>
    </row>
    <row r="29" customFormat="false" ht="18" hidden="false" customHeight="true" outlineLevel="0" collapsed="false">
      <c r="A29" s="426" t="s">
        <v>344</v>
      </c>
      <c r="B29" s="427" t="n">
        <v>1</v>
      </c>
      <c r="C29" s="428" t="s">
        <v>340</v>
      </c>
      <c r="D29" s="423"/>
    </row>
    <row r="30" customFormat="false" ht="18" hidden="false" customHeight="true" outlineLevel="0" collapsed="false">
      <c r="A30" s="432"/>
      <c r="B30" s="433"/>
      <c r="C30" s="432"/>
      <c r="D30" s="423"/>
    </row>
    <row r="31" customFormat="false" ht="18" hidden="false" customHeight="true" outlineLevel="0" collapsed="false">
      <c r="B31" s="420"/>
      <c r="D31" s="423"/>
    </row>
    <row r="32" customFormat="false" ht="18" hidden="false" customHeight="true" outlineLevel="0" collapsed="false">
      <c r="A32" s="424" t="s">
        <v>318</v>
      </c>
      <c r="B32" s="424" t="s">
        <v>319</v>
      </c>
      <c r="C32" s="424" t="s">
        <v>345</v>
      </c>
      <c r="D32" s="424" t="s">
        <v>346</v>
      </c>
    </row>
    <row r="33" customFormat="false" ht="18" hidden="false" customHeight="true" outlineLevel="0" collapsed="false">
      <c r="A33" s="426" t="s">
        <v>347</v>
      </c>
      <c r="B33" s="428" t="s">
        <v>20</v>
      </c>
      <c r="C33" s="442" t="s">
        <v>348</v>
      </c>
      <c r="D33" s="440" t="n">
        <v>1500</v>
      </c>
    </row>
    <row r="34" customFormat="false" ht="18" hidden="false" customHeight="true" outlineLevel="0" collapsed="false">
      <c r="A34" s="426"/>
      <c r="B34" s="428" t="s">
        <v>22</v>
      </c>
      <c r="C34" s="442" t="s">
        <v>349</v>
      </c>
      <c r="D34" s="440" t="n">
        <v>1500</v>
      </c>
    </row>
    <row r="35" customFormat="false" ht="28.5" hidden="false" customHeight="false" outlineLevel="0" collapsed="false">
      <c r="A35" s="426"/>
      <c r="B35" s="428" t="s">
        <v>24</v>
      </c>
      <c r="C35" s="443" t="s">
        <v>350</v>
      </c>
      <c r="D35" s="440" t="n">
        <v>1500</v>
      </c>
    </row>
    <row r="36" customFormat="false" ht="18" hidden="false" customHeight="true" outlineLevel="0" collapsed="false">
      <c r="A36" s="426"/>
      <c r="B36" s="428" t="s">
        <v>351</v>
      </c>
      <c r="C36" s="442" t="s">
        <v>352</v>
      </c>
      <c r="D36" s="440" t="n">
        <v>1500</v>
      </c>
    </row>
    <row r="37" customFormat="false" ht="18" hidden="false" customHeight="true" outlineLevel="0" collapsed="false">
      <c r="A37" s="426"/>
      <c r="B37" s="428" t="s">
        <v>353</v>
      </c>
      <c r="C37" s="442" t="s">
        <v>354</v>
      </c>
      <c r="D37" s="440" t="n">
        <v>1000</v>
      </c>
    </row>
    <row r="38" customFormat="false" ht="18" hidden="false" customHeight="true" outlineLevel="0" collapsed="false">
      <c r="A38" s="444" t="s">
        <v>129</v>
      </c>
      <c r="B38" s="444"/>
      <c r="C38" s="444"/>
      <c r="D38" s="445" t="n">
        <f aca="false">SUM(D33:D37)</f>
        <v>7000</v>
      </c>
    </row>
  </sheetData>
  <mergeCells count="2">
    <mergeCell ref="A17:C17"/>
    <mergeCell ref="A38:C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true"/>
  </sheetPr>
  <dimension ref="A1:R4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80" workbookViewId="0">
      <selection pane="topLeft" activeCell="N29" activeCellId="0" sqref="N29"/>
    </sheetView>
  </sheetViews>
  <sheetFormatPr defaultRowHeight="15" zeroHeight="false" outlineLevelRow="0" outlineLevelCol="0"/>
  <cols>
    <col collapsed="false" customWidth="true" hidden="false" outlineLevel="0" max="1" min="1" style="0" width="8.42"/>
    <col collapsed="false" customWidth="true" hidden="false" outlineLevel="0" max="2" min="2" style="0" width="12.71"/>
    <col collapsed="false" customWidth="true" hidden="false" outlineLevel="0" max="3" min="3" style="0" width="14.01"/>
    <col collapsed="false" customWidth="true" hidden="false" outlineLevel="0" max="4" min="4" style="0" width="16.42"/>
    <col collapsed="false" customWidth="true" hidden="false" outlineLevel="0" max="5" min="5" style="0" width="32.29"/>
    <col collapsed="false" customWidth="true" hidden="false" outlineLevel="0" max="6" min="6" style="0" width="10.14"/>
    <col collapsed="false" customWidth="true" hidden="false" outlineLevel="0" max="7" min="7" style="0" width="8.86"/>
    <col collapsed="false" customWidth="true" hidden="false" outlineLevel="0" max="8" min="8" style="0" width="3.71"/>
    <col collapsed="false" customWidth="true" hidden="false" outlineLevel="0" max="9" min="9" style="0" width="10.42"/>
    <col collapsed="false" customWidth="true" hidden="false" outlineLevel="0" max="10" min="10" style="83" width="36.99"/>
    <col collapsed="false" customWidth="true" hidden="false" outlineLevel="0" max="11" min="11" style="84" width="23.42"/>
    <col collapsed="false" customWidth="true" hidden="false" outlineLevel="0" max="12" min="12" style="0" width="9.85"/>
    <col collapsed="false" customWidth="true" hidden="false" outlineLevel="0" max="13" min="13" style="43" width="12.42"/>
    <col collapsed="false" customWidth="true" hidden="false" outlineLevel="0" max="15" min="14" style="0" width="9.29"/>
    <col collapsed="false" customWidth="true" hidden="false" outlineLevel="0" max="17" min="16" style="0" width="9.14"/>
    <col collapsed="false" customWidth="true" hidden="false" outlineLevel="0" max="18" min="18" style="0" width="9.29"/>
    <col collapsed="false" customWidth="true" hidden="false" outlineLevel="0" max="1025" min="19" style="0" width="9.14"/>
  </cols>
  <sheetData>
    <row r="1" customFormat="false" ht="15" hidden="false" customHeight="false" outlineLevel="0" collapsed="false">
      <c r="C1" s="7"/>
      <c r="D1" s="7" t="s">
        <v>2</v>
      </c>
      <c r="E1" s="7" t="s">
        <v>35</v>
      </c>
      <c r="F1" s="7"/>
      <c r="G1" s="7"/>
    </row>
    <row r="2" customFormat="false" ht="15" hidden="false" customHeight="false" outlineLevel="0" collapsed="false">
      <c r="C2" s="9"/>
      <c r="D2" s="7" t="s">
        <v>4</v>
      </c>
      <c r="E2" s="7" t="s">
        <v>5</v>
      </c>
      <c r="F2" s="9"/>
      <c r="G2" s="9"/>
    </row>
    <row r="3" customFormat="false" ht="15" hidden="false" customHeight="false" outlineLevel="0" collapsed="false">
      <c r="C3" s="11"/>
      <c r="D3" s="12" t="s">
        <v>6</v>
      </c>
      <c r="E3" s="13" t="e">
        <f aca="false">'Jefes Trastienda SF'!E5</f>
        <v>#REF!</v>
      </c>
      <c r="F3" s="6"/>
      <c r="G3" s="6"/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</row>
    <row r="5" customFormat="false" ht="21" hidden="false" customHeight="false" outlineLevel="0" collapsed="false">
      <c r="A5" s="15" t="s">
        <v>7</v>
      </c>
      <c r="B5" s="16" t="n">
        <v>2015</v>
      </c>
      <c r="C5" s="16" t="s">
        <v>8</v>
      </c>
      <c r="D5" s="16" t="s">
        <v>9</v>
      </c>
      <c r="E5" s="17" t="s">
        <v>10</v>
      </c>
      <c r="F5" s="16" t="s">
        <v>11</v>
      </c>
      <c r="G5" s="18" t="s">
        <v>12</v>
      </c>
      <c r="N5" s="85" t="s">
        <v>7</v>
      </c>
      <c r="O5" s="86" t="n">
        <v>0.25</v>
      </c>
      <c r="P5" s="0" t="s">
        <v>36</v>
      </c>
      <c r="R5" s="0" t="s">
        <v>37</v>
      </c>
    </row>
    <row r="6" customFormat="false" ht="15.75" hidden="false" customHeight="false" outlineLevel="0" collapsed="false">
      <c r="A6" s="87" t="n">
        <v>0.4</v>
      </c>
      <c r="B6" s="20" t="e">
        <f aca="false">'Jefes Trastienda SF'!B8</f>
        <v>#REF!</v>
      </c>
      <c r="C6" s="20" t="e">
        <f aca="false">'Jefes Trastienda SF'!C8</f>
        <v>#REF!</v>
      </c>
      <c r="D6" s="20" t="e">
        <f aca="false">'Jefes Trastienda SF'!D8</f>
        <v>#REF!</v>
      </c>
      <c r="E6" s="21" t="s">
        <v>13</v>
      </c>
      <c r="F6" s="22" t="e">
        <f aca="false">+D6/C6</f>
        <v>#REF!</v>
      </c>
      <c r="G6" s="23" t="e">
        <f aca="false">IF(F6&gt;=100%,A6,IF(F6&lt;90%,0,IF(F6&lt;100%,F6*A6)))</f>
        <v>#REF!</v>
      </c>
      <c r="J6" s="88" t="s">
        <v>38</v>
      </c>
      <c r="K6" s="89" t="s">
        <v>2</v>
      </c>
      <c r="L6" s="90" t="s">
        <v>39</v>
      </c>
      <c r="M6" s="39" t="s">
        <v>40</v>
      </c>
      <c r="N6" s="85" t="s">
        <v>41</v>
      </c>
      <c r="O6" s="88"/>
    </row>
    <row r="7" customFormat="false" ht="30" hidden="false" customHeight="false" outlineLevel="0" collapsed="false">
      <c r="A7" s="91" t="n">
        <v>0.1</v>
      </c>
      <c r="B7" s="92"/>
      <c r="C7" s="64" t="n">
        <f aca="false">+'Jefes Trastienda SF'!C12</f>
        <v>18</v>
      </c>
      <c r="D7" s="64" t="n">
        <f aca="false">+'Jefes Trastienda SF'!D12</f>
        <v>0</v>
      </c>
      <c r="E7" s="32" t="s">
        <v>42</v>
      </c>
      <c r="F7" s="27" t="e">
        <f aca="false">+C7/D7</f>
        <v>#DIV/0!</v>
      </c>
      <c r="G7" s="23" t="n">
        <f aca="false">IF(D7&gt;24,0%,IF(D7&gt;18,7.5%,IF(D7&lt;=C7,A7)))</f>
        <v>0.1</v>
      </c>
      <c r="I7" s="0" t="n">
        <v>70</v>
      </c>
      <c r="J7" s="83" t="s">
        <v>43</v>
      </c>
      <c r="K7" s="84" t="str">
        <f aca="false">VLOOKUP(I7,[1]DATOS!$B$3:$R$967,3,0)</f>
        <v>Surtidor</v>
      </c>
      <c r="L7" s="27" t="e">
        <f aca="false">+$G$12+O7+R7</f>
        <v>#REF!</v>
      </c>
      <c r="M7" s="43" t="e">
        <f aca="false">IF(L7&lt;85%,0,IF(L7&lt;90.49%,$C$22,IF(L7&lt;95.49%,$C$21,$C$20)))</f>
        <v>#REF!</v>
      </c>
      <c r="N7" s="93"/>
      <c r="O7" s="84" t="n">
        <f aca="false">+N7*$O$5</f>
        <v>0</v>
      </c>
      <c r="R7" s="94" t="e">
        <f aca="false">+IF($F$11&gt;=90%,$F$11,0%)</f>
        <v>#REF!</v>
      </c>
    </row>
    <row r="8" customFormat="false" ht="18" hidden="false" customHeight="true" outlineLevel="0" collapsed="false">
      <c r="A8" s="87" t="n">
        <v>0.15</v>
      </c>
      <c r="B8" s="24"/>
      <c r="C8" s="24" t="n">
        <v>0.95</v>
      </c>
      <c r="D8" s="27" t="n">
        <f aca="false">'Jefes Trastienda SF'!D10</f>
        <v>0</v>
      </c>
      <c r="E8" s="26" t="s">
        <v>15</v>
      </c>
      <c r="F8" s="27" t="n">
        <f aca="false">+D8/C8</f>
        <v>0</v>
      </c>
      <c r="G8" s="23" t="n">
        <f aca="false">IF(F8&gt;=100%,A8,IF(F8&lt;80%,0,IF(F8&lt;100%,F8*A8)))</f>
        <v>0</v>
      </c>
      <c r="I8" s="0" t="n">
        <v>612</v>
      </c>
      <c r="J8" s="83" t="s">
        <v>44</v>
      </c>
      <c r="K8" s="84" t="str">
        <f aca="false">VLOOKUP(I8,[1]DATOS!$B$3:$R$967,3,0)</f>
        <v>Surtidor</v>
      </c>
      <c r="L8" s="27" t="e">
        <f aca="false">+$G$12+O8+R8</f>
        <v>#REF!</v>
      </c>
      <c r="M8" s="43" t="e">
        <f aca="false">IF(L8&lt;85%,0,IF(L8&lt;90.49%,$C$22,IF(L8&lt;95.49%,$C$21,$C$20)))</f>
        <v>#REF!</v>
      </c>
      <c r="N8" s="93"/>
      <c r="O8" s="84" t="n">
        <f aca="false">+N8*$O$5</f>
        <v>0</v>
      </c>
      <c r="R8" s="94" t="e">
        <f aca="false">+IF($F$11&gt;=90%,$F$11,0%)</f>
        <v>#REF!</v>
      </c>
    </row>
    <row r="9" customFormat="false" ht="15" hidden="false" customHeight="false" outlineLevel="0" collapsed="false">
      <c r="A9" s="95" t="n">
        <v>0</v>
      </c>
      <c r="C9" s="24" t="n">
        <v>1</v>
      </c>
      <c r="D9" s="25" t="n">
        <v>0</v>
      </c>
      <c r="E9" s="96" t="s">
        <v>45</v>
      </c>
      <c r="F9" s="35" t="n">
        <f aca="false">D9/C9</f>
        <v>0</v>
      </c>
      <c r="G9" s="36" t="n">
        <f aca="false">IF(F9&gt;=100%,A9,IF(F9&lt;85%,0,IF(F9&lt;100%,F9*A9)))</f>
        <v>0</v>
      </c>
      <c r="I9" s="0" t="n">
        <v>1448</v>
      </c>
      <c r="J9" s="83" t="s">
        <v>46</v>
      </c>
      <c r="K9" s="84" t="str">
        <f aca="false">VLOOKUP(I9,[1]DATOS!$B$3:$R$967,3,0)</f>
        <v>Surtidor</v>
      </c>
      <c r="L9" s="27" t="e">
        <f aca="false">+$G$12+O9+R9</f>
        <v>#REF!</v>
      </c>
      <c r="M9" s="43" t="e">
        <f aca="false">IF(L9&lt;85%,0,IF(L9&lt;90.49%,$C$22,IF(L9&lt;95.49%,$C$21,$C$20)))</f>
        <v>#REF!</v>
      </c>
      <c r="N9" s="93"/>
      <c r="O9" s="84" t="n">
        <f aca="false">+N9*$O$5</f>
        <v>0</v>
      </c>
      <c r="R9" s="94" t="e">
        <f aca="false">+IF($F$11&gt;=90%,$F$11,0%)</f>
        <v>#REF!</v>
      </c>
    </row>
    <row r="10" customFormat="false" ht="15" hidden="false" customHeight="false" outlineLevel="0" collapsed="false">
      <c r="A10" s="87" t="n">
        <v>0.1</v>
      </c>
      <c r="B10" s="24"/>
      <c r="C10" s="27" t="e">
        <f aca="false">+'Jefes Trastienda SF'!C32</f>
        <v>#REF!</v>
      </c>
      <c r="D10" s="27" t="e">
        <f aca="false">+'Jefes Trastienda SF'!D32</f>
        <v>#REF!</v>
      </c>
      <c r="E10" s="34" t="s">
        <v>30</v>
      </c>
      <c r="F10" s="97" t="e">
        <f aca="false">+C10/D10</f>
        <v>#REF!</v>
      </c>
      <c r="G10" s="36" t="e">
        <f aca="false">IF(D10&lt;=C10,A10,IF(D10&gt;=1%,0%,IF(D10&lt;1%,5%)))</f>
        <v>#REF!</v>
      </c>
      <c r="I10" s="0" t="n">
        <v>4488</v>
      </c>
      <c r="J10" s="83" t="s">
        <v>47</v>
      </c>
      <c r="K10" s="84" t="str">
        <f aca="false">VLOOKUP(I10,[1]DATOS!$B$3:$R$967,3,0)</f>
        <v>Surtidor</v>
      </c>
      <c r="L10" s="27" t="e">
        <f aca="false">+$G$12+O10+R10</f>
        <v>#REF!</v>
      </c>
      <c r="M10" s="43" t="e">
        <f aca="false">IF(L10&lt;85%,0,IF(L10&lt;90.49%,$C$22,IF(L10&lt;95.49%,$C$21,$C$20)))</f>
        <v>#REF!</v>
      </c>
      <c r="N10" s="93"/>
      <c r="O10" s="84" t="n">
        <f aca="false">+N10*$O$5</f>
        <v>0</v>
      </c>
      <c r="R10" s="94" t="e">
        <f aca="false">+IF($F$11&gt;=90%,$F$11,0%)</f>
        <v>#REF!</v>
      </c>
    </row>
    <row r="11" customFormat="false" ht="15" hidden="false" customHeight="false" outlineLevel="0" collapsed="false">
      <c r="A11" s="33"/>
      <c r="B11" s="24"/>
      <c r="C11" s="24"/>
      <c r="D11" s="25"/>
      <c r="E11" s="34"/>
      <c r="F11" s="35" t="e">
        <f aca="false">+'Jefes Trastienda SF'!F13</f>
        <v>#REF!</v>
      </c>
      <c r="G11" s="36"/>
      <c r="L11" s="27"/>
      <c r="N11" s="84"/>
      <c r="O11" s="84"/>
    </row>
    <row r="12" customFormat="false" ht="15" hidden="false" customHeight="false" outlineLevel="0" collapsed="false">
      <c r="A12" s="37"/>
      <c r="B12" s="38"/>
      <c r="C12" s="39"/>
      <c r="D12" s="39"/>
      <c r="E12" s="40" t="s">
        <v>19</v>
      </c>
      <c r="F12" s="24"/>
      <c r="G12" s="41" t="e">
        <f aca="false">SUM(G6:G11)</f>
        <v>#REF!</v>
      </c>
      <c r="J12" s="0"/>
      <c r="L12" s="98"/>
      <c r="M12" s="39" t="e">
        <f aca="false">SUM(M7:M11)</f>
        <v>#REF!</v>
      </c>
      <c r="N12" s="84"/>
      <c r="O12" s="84"/>
    </row>
    <row r="13" customFormat="false" ht="15" hidden="false" customHeight="false" outlineLevel="0" collapsed="false">
      <c r="A13" s="42"/>
      <c r="B13" s="24"/>
      <c r="C13" s="39"/>
      <c r="D13" s="43"/>
      <c r="E13" s="26"/>
      <c r="F13" s="24"/>
      <c r="G13" s="44"/>
      <c r="J13" s="88" t="s">
        <v>48</v>
      </c>
      <c r="L13" s="99"/>
      <c r="N13" s="84"/>
      <c r="O13" s="84"/>
    </row>
    <row r="14" customFormat="false" ht="15" hidden="false" customHeight="false" outlineLevel="0" collapsed="false">
      <c r="A14" s="37"/>
      <c r="B14" s="38"/>
      <c r="C14" s="45"/>
      <c r="D14" s="46"/>
      <c r="E14" s="47"/>
      <c r="F14" s="24"/>
      <c r="G14" s="44"/>
      <c r="I14" s="0" t="n">
        <v>47</v>
      </c>
      <c r="J14" s="83" t="s">
        <v>49</v>
      </c>
      <c r="K14" s="84" t="str">
        <f aca="false">VLOOKUP(I14,[1]DATOS!$B$3:$R$967,3,0)</f>
        <v>Auxiliar de Logística</v>
      </c>
      <c r="L14" s="27" t="e">
        <f aca="false">+$G$12+O14+R14</f>
        <v>#REF!</v>
      </c>
      <c r="M14" s="43" t="e">
        <f aca="false">IF(L14&lt;85%,0,IF(L14&lt;90.49%,$C$25,IF(L14&lt;95.49%,$C$24,$C$23)))</f>
        <v>#REF!</v>
      </c>
      <c r="N14" s="93"/>
      <c r="O14" s="84" t="n">
        <f aca="false">+N14*$O$5</f>
        <v>0</v>
      </c>
      <c r="R14" s="94" t="e">
        <f aca="false">+IF($F$11&gt;=90%,$F$11,0%)</f>
        <v>#REF!</v>
      </c>
    </row>
    <row r="15" customFormat="false" ht="15" hidden="false" customHeight="false" outlineLevel="0" collapsed="false">
      <c r="A15" s="48"/>
      <c r="B15" s="49"/>
      <c r="C15" s="45"/>
      <c r="D15" s="46"/>
      <c r="E15" s="47"/>
      <c r="F15" s="24"/>
      <c r="G15" s="44"/>
      <c r="I15" s="0" t="n">
        <v>57</v>
      </c>
      <c r="J15" s="83" t="s">
        <v>50</v>
      </c>
      <c r="K15" s="84" t="str">
        <f aca="false">VLOOKUP(I15,[1]DATOS!$B$3:$R$967,3,0)</f>
        <v>Auxiliar de Logística</v>
      </c>
      <c r="L15" s="27" t="e">
        <f aca="false">+$G$12+O15+R15</f>
        <v>#REF!</v>
      </c>
      <c r="M15" s="43" t="e">
        <f aca="false">IF(L15&lt;85%,0,IF(L15&lt;90.49%,$C$25,IF(L15&lt;95.49%,$C$24,$C$23)))</f>
        <v>#REF!</v>
      </c>
      <c r="N15" s="93"/>
      <c r="O15" s="84" t="n">
        <f aca="false">+N15*$O$5</f>
        <v>0</v>
      </c>
      <c r="R15" s="94" t="e">
        <f aca="false">+IF($F$11&gt;=90%,$F$11,0%)</f>
        <v>#REF!</v>
      </c>
    </row>
    <row r="16" customFormat="false" ht="15" hidden="false" customHeight="false" outlineLevel="0" collapsed="false">
      <c r="A16" s="50"/>
      <c r="B16" s="51"/>
      <c r="C16" s="52"/>
      <c r="D16" s="53"/>
      <c r="E16" s="54"/>
      <c r="F16" s="55"/>
      <c r="G16" s="56"/>
      <c r="I16" s="0" t="n">
        <v>233</v>
      </c>
      <c r="J16" s="83" t="s">
        <v>51</v>
      </c>
      <c r="K16" s="84" t="str">
        <f aca="false">VLOOKUP(I16,[1]DATOS!$B$3:$R$967,3,0)</f>
        <v>Auxiliar de Logística</v>
      </c>
      <c r="L16" s="27" t="e">
        <f aca="false">+$G$12+O16+R16</f>
        <v>#REF!</v>
      </c>
      <c r="M16" s="43" t="e">
        <f aca="false">IF(L16&lt;85%,0,IF(L16&lt;90.49%,$C$25,IF(L16&lt;95.49%,$C$24,$C$23)))</f>
        <v>#REF!</v>
      </c>
      <c r="N16" s="93"/>
      <c r="O16" s="84" t="n">
        <f aca="false">+N16*$O$5</f>
        <v>0</v>
      </c>
      <c r="R16" s="94" t="e">
        <f aca="false">+IF($F$11&gt;=90%,$F$11,0%)</f>
        <v>#REF!</v>
      </c>
    </row>
    <row r="17" customFormat="false" ht="15" hidden="false" customHeight="false" outlineLevel="0" collapsed="false">
      <c r="A17" s="57" t="n">
        <f aca="false">SUM(A6:A16)</f>
        <v>0.75</v>
      </c>
      <c r="B17" s="58"/>
      <c r="C17" s="59"/>
      <c r="D17" s="60"/>
      <c r="E17" s="61" t="s">
        <v>26</v>
      </c>
      <c r="F17" s="60"/>
      <c r="G17" s="77" t="e">
        <f aca="false">IF(F6&lt;90%,0,IF(F11&lt;100%,0,IF(G12&gt;=95.5%,E14,IF(G12&gt;=90.5%,E15,IF(G12&gt;=85%,E16,0)))))</f>
        <v>#REF!</v>
      </c>
      <c r="I17" s="0" t="n">
        <v>1632</v>
      </c>
      <c r="J17" s="83" t="s">
        <v>52</v>
      </c>
      <c r="K17" s="84" t="str">
        <f aca="false">VLOOKUP(I17,[1]DATOS!$B$3:$R$967,3,0)</f>
        <v>Auxiliar de Logística</v>
      </c>
      <c r="L17" s="27" t="e">
        <f aca="false">+$G$12+O17+R17</f>
        <v>#REF!</v>
      </c>
      <c r="M17" s="43" t="e">
        <f aca="false">IF(L17&lt;85%,0,IF(L17&lt;90.49%,$C$25,IF(L17&lt;95.49%,$C$24,$C$23)))</f>
        <v>#REF!</v>
      </c>
      <c r="N17" s="93"/>
      <c r="O17" s="84" t="n">
        <f aca="false">+N17*$O$5</f>
        <v>0</v>
      </c>
      <c r="R17" s="94" t="e">
        <f aca="false">+IF($F$11&gt;=90%,$F$11,0%)</f>
        <v>#REF!</v>
      </c>
    </row>
    <row r="18" customFormat="false" ht="15" hidden="false" customHeight="false" outlineLevel="0" collapsed="false">
      <c r="I18" s="96" t="n">
        <v>3531</v>
      </c>
      <c r="J18" s="96" t="s">
        <v>53</v>
      </c>
      <c r="K18" s="84" t="str">
        <f aca="false">VLOOKUP(I18,[1]DATOS!$B$3:$R$967,3,0)</f>
        <v>Auxiliar de Logística</v>
      </c>
      <c r="L18" s="27" t="e">
        <f aca="false">+$G$12+O18+R18</f>
        <v>#REF!</v>
      </c>
      <c r="M18" s="43" t="e">
        <f aca="false">IF(L18&lt;85%,0,IF(L18&lt;90.49%,$C$25,IF(L18&lt;95.49%,$C$24,$C$23)))</f>
        <v>#REF!</v>
      </c>
      <c r="N18" s="93"/>
      <c r="O18" s="84" t="n">
        <f aca="false">+N18*$O$5</f>
        <v>0</v>
      </c>
      <c r="R18" s="94" t="e">
        <f aca="false">+IF($F$11&gt;=90%,$F$11,0%)</f>
        <v>#REF!</v>
      </c>
    </row>
    <row r="19" customFormat="false" ht="15.75" hidden="false" customHeight="false" outlineLevel="0" collapsed="false">
      <c r="I19" s="100" t="n">
        <v>3610</v>
      </c>
      <c r="J19" s="101" t="s">
        <v>54</v>
      </c>
      <c r="K19" s="84" t="str">
        <f aca="false">VLOOKUP(I19,[1]DATOS!$B$3:$R$967,3,0)</f>
        <v>Auxiliar de Logística</v>
      </c>
      <c r="L19" s="27" t="e">
        <f aca="false">+$G$12+O19+R19</f>
        <v>#REF!</v>
      </c>
      <c r="M19" s="43" t="e">
        <f aca="false">IF(L19&lt;85%,0,IF(L19&lt;90.49%,$C$25,IF(L19&lt;95.49%,$C$24,$C$23)))</f>
        <v>#REF!</v>
      </c>
      <c r="N19" s="93"/>
      <c r="O19" s="84" t="n">
        <f aca="false">+N19*$O$5</f>
        <v>0</v>
      </c>
      <c r="R19" s="94" t="e">
        <f aca="false">+IF($F$11&gt;=90%,$F$11,0%)</f>
        <v>#REF!</v>
      </c>
    </row>
    <row r="20" customFormat="false" ht="15" hidden="false" customHeight="false" outlineLevel="0" collapsed="false">
      <c r="A20" s="102" t="s">
        <v>55</v>
      </c>
      <c r="B20" s="103"/>
      <c r="C20" s="104" t="n">
        <v>1200</v>
      </c>
      <c r="I20" s="96" t="n">
        <v>4492</v>
      </c>
      <c r="J20" s="96" t="s">
        <v>56</v>
      </c>
      <c r="K20" s="84" t="str">
        <f aca="false">VLOOKUP(I20,[1]DATOS!$B$3:$R$967,3,0)</f>
        <v>Auxiliar de Logística</v>
      </c>
      <c r="L20" s="27" t="e">
        <f aca="false">+$G$12+O20+R20</f>
        <v>#REF!</v>
      </c>
      <c r="M20" s="43" t="e">
        <f aca="false">IF(L20&lt;85%,0,IF(L20&lt;90.49%,$C$25,IF(L20&lt;95.49%,$C$24,$C$23)))</f>
        <v>#REF!</v>
      </c>
      <c r="N20" s="93"/>
      <c r="O20" s="84" t="n">
        <f aca="false">+N20*$O$5</f>
        <v>0</v>
      </c>
      <c r="R20" s="94" t="e">
        <f aca="false">+IF($F$11&gt;=90%,$F$11,0%)</f>
        <v>#REF!</v>
      </c>
    </row>
    <row r="21" customFormat="false" ht="15" hidden="false" customHeight="false" outlineLevel="0" collapsed="false">
      <c r="A21" s="105"/>
      <c r="B21" s="106"/>
      <c r="C21" s="107" t="n">
        <v>1080</v>
      </c>
      <c r="I21" s="100" t="n">
        <v>4544</v>
      </c>
      <c r="J21" s="101" t="s">
        <v>57</v>
      </c>
      <c r="K21" s="84" t="str">
        <f aca="false">VLOOKUP(I21,[1]DATOS!$B$3:$R$967,3,0)</f>
        <v>Auxiliar de Logística</v>
      </c>
      <c r="L21" s="27" t="e">
        <f aca="false">+$G$12+O21+R21</f>
        <v>#REF!</v>
      </c>
      <c r="M21" s="43" t="e">
        <f aca="false">IF(L21&lt;85%,0,IF(L21&lt;90.49%,$C$25,IF(L21&lt;95.49%,$C$24,$C$23)))</f>
        <v>#REF!</v>
      </c>
      <c r="N21" s="93"/>
      <c r="O21" s="84" t="n">
        <f aca="false">+N21*$O$5</f>
        <v>0</v>
      </c>
      <c r="R21" s="94" t="e">
        <f aca="false">+IF($F$11&gt;=90%,$F$11,0%)</f>
        <v>#REF!</v>
      </c>
    </row>
    <row r="22" customFormat="false" ht="15.75" hidden="false" customHeight="false" outlineLevel="0" collapsed="false">
      <c r="A22" s="108"/>
      <c r="B22" s="109"/>
      <c r="C22" s="110" t="n">
        <v>1000</v>
      </c>
      <c r="J22" s="0"/>
      <c r="L22" s="27"/>
      <c r="M22" s="39" t="e">
        <f aca="false">SUM(M14:M21)</f>
        <v>#REF!</v>
      </c>
      <c r="N22" s="84"/>
    </row>
    <row r="23" customFormat="false" ht="15" hidden="false" customHeight="false" outlineLevel="0" collapsed="false">
      <c r="A23" s="102" t="s">
        <v>58</v>
      </c>
      <c r="B23" s="103"/>
      <c r="C23" s="104" t="n">
        <v>1000</v>
      </c>
      <c r="J23" s="88" t="s">
        <v>59</v>
      </c>
      <c r="L23" s="99"/>
      <c r="N23" s="84"/>
    </row>
    <row r="24" customFormat="false" ht="15" hidden="false" customHeight="false" outlineLevel="0" collapsed="false">
      <c r="A24" s="105"/>
      <c r="B24" s="106"/>
      <c r="C24" s="107" t="n">
        <v>750</v>
      </c>
      <c r="L24" s="98"/>
      <c r="N24" s="84"/>
    </row>
    <row r="25" customFormat="false" ht="15.75" hidden="false" customHeight="false" outlineLevel="0" collapsed="false">
      <c r="A25" s="108"/>
      <c r="B25" s="109"/>
      <c r="C25" s="110" t="n">
        <v>500</v>
      </c>
      <c r="I25" s="0" t="n">
        <v>2396</v>
      </c>
      <c r="J25" s="83" t="s">
        <v>60</v>
      </c>
      <c r="K25" s="84" t="str">
        <f aca="false">VLOOKUP(I25,[1]DATOS!$B$3:$R$967,3,0)</f>
        <v>Operador de Montacarga</v>
      </c>
      <c r="L25" s="27" t="e">
        <f aca="false">+$G$12+O25+R25</f>
        <v>#REF!</v>
      </c>
      <c r="M25" s="43" t="e">
        <f aca="false">IF(L25&lt;85%,0,IF(L25&lt;90.49%,$C$28,IF(L25&lt;95.49%,$C$27,$C$26)))</f>
        <v>#REF!</v>
      </c>
      <c r="N25" s="93"/>
      <c r="O25" s="84" t="n">
        <f aca="false">+N25*$O$5</f>
        <v>0</v>
      </c>
      <c r="R25" s="94" t="e">
        <f aca="false">+IF($F$11&gt;=90%,$F$11,0%)</f>
        <v>#REF!</v>
      </c>
    </row>
    <row r="26" customFormat="false" ht="15" hidden="false" customHeight="false" outlineLevel="0" collapsed="false">
      <c r="A26" s="102" t="s">
        <v>61</v>
      </c>
      <c r="B26" s="103"/>
      <c r="C26" s="104" t="n">
        <v>3000</v>
      </c>
      <c r="L26" s="98"/>
      <c r="M26" s="39" t="e">
        <f aca="false">SUM(M25)</f>
        <v>#REF!</v>
      </c>
      <c r="N26" s="84"/>
    </row>
    <row r="27" customFormat="false" ht="15" hidden="false" customHeight="false" outlineLevel="0" collapsed="false">
      <c r="A27" s="105"/>
      <c r="B27" s="106"/>
      <c r="C27" s="107" t="n">
        <v>2700</v>
      </c>
      <c r="J27" s="88" t="s">
        <v>62</v>
      </c>
      <c r="L27" s="99"/>
      <c r="N27" s="84"/>
    </row>
    <row r="28" customFormat="false" ht="15.75" hidden="false" customHeight="false" outlineLevel="0" collapsed="false">
      <c r="A28" s="111"/>
      <c r="B28" s="112"/>
      <c r="C28" s="110" t="n">
        <v>2550</v>
      </c>
      <c r="L28" s="98"/>
      <c r="N28" s="84"/>
    </row>
    <row r="29" customFormat="false" ht="15" hidden="false" customHeight="false" outlineLevel="0" collapsed="false">
      <c r="A29" s="102" t="s">
        <v>63</v>
      </c>
      <c r="B29" s="113"/>
      <c r="C29" s="104" t="n">
        <v>1000</v>
      </c>
      <c r="I29" s="0" t="n">
        <v>219</v>
      </c>
      <c r="J29" s="83" t="s">
        <v>64</v>
      </c>
      <c r="K29" s="84" t="str">
        <f aca="false">VLOOKUP(I29,[1]DATOS!$B$3:$R$967,3,0)</f>
        <v>Operador de Stacker</v>
      </c>
      <c r="L29" s="27" t="e">
        <f aca="false">+$G$12+O29+R29</f>
        <v>#REF!</v>
      </c>
      <c r="M29" s="43" t="e">
        <f aca="false">IF(L29&lt;85%,0,IF(L29&lt;90.49%,$C$22,IF(L29&lt;95.49%,$C$21,$C$20)))</f>
        <v>#REF!</v>
      </c>
      <c r="N29" s="93"/>
      <c r="O29" s="84" t="n">
        <f aca="false">+N29*$O$5</f>
        <v>0</v>
      </c>
      <c r="R29" s="94" t="e">
        <f aca="false">+IF($F$11&gt;=90%,$F$11,0%)</f>
        <v>#REF!</v>
      </c>
    </row>
    <row r="30" customFormat="false" ht="15" hidden="false" customHeight="false" outlineLevel="0" collapsed="false">
      <c r="A30" s="114"/>
      <c r="B30" s="6"/>
      <c r="C30" s="107" t="n">
        <v>750</v>
      </c>
      <c r="M30" s="39" t="e">
        <f aca="false">SUM(M29)</f>
        <v>#REF!</v>
      </c>
      <c r="N30" s="84"/>
    </row>
    <row r="31" customFormat="false" ht="15.75" hidden="false" customHeight="false" outlineLevel="0" collapsed="false">
      <c r="A31" s="111"/>
      <c r="B31" s="112"/>
      <c r="C31" s="110" t="n">
        <v>500</v>
      </c>
      <c r="J31" s="88" t="s">
        <v>65</v>
      </c>
      <c r="L31" s="99"/>
      <c r="N31" s="84"/>
    </row>
    <row r="32" customFormat="false" ht="15" hidden="false" customHeight="false" outlineLevel="0" collapsed="false">
      <c r="A32" s="102" t="s">
        <v>66</v>
      </c>
      <c r="B32" s="103"/>
      <c r="C32" s="104" t="n">
        <v>4000</v>
      </c>
      <c r="L32" s="98"/>
      <c r="N32" s="84"/>
    </row>
    <row r="33" customFormat="false" ht="15" hidden="false" customHeight="false" outlineLevel="0" collapsed="false">
      <c r="A33" s="105"/>
      <c r="B33" s="106"/>
      <c r="C33" s="107" t="n">
        <v>3500</v>
      </c>
      <c r="I33" s="0" t="n">
        <v>116</v>
      </c>
      <c r="J33" s="83" t="s">
        <v>67</v>
      </c>
      <c r="K33" s="84" t="str">
        <f aca="false">VLOOKUP(I33,[1]DATOS!$B$3:$R$967,3,0)</f>
        <v>Coordinador de Recepción</v>
      </c>
      <c r="L33" s="27" t="e">
        <f aca="false">+$G$12+O33+R33</f>
        <v>#REF!</v>
      </c>
      <c r="M33" s="43" t="e">
        <f aca="false">IF(L33&lt;85%,0,IF(L33&lt;90.49%,$C$34,IF(L33&lt;95.49%,$C$33,$C$32)))</f>
        <v>#REF!</v>
      </c>
      <c r="N33" s="93"/>
      <c r="O33" s="84" t="n">
        <f aca="false">+N33*$O$5</f>
        <v>0</v>
      </c>
      <c r="R33" s="94" t="e">
        <f aca="false">+IF($F$11&gt;=90%,$F$11,0%)</f>
        <v>#REF!</v>
      </c>
    </row>
    <row r="34" customFormat="false" ht="15.75" hidden="false" customHeight="false" outlineLevel="0" collapsed="false">
      <c r="A34" s="111"/>
      <c r="B34" s="112"/>
      <c r="C34" s="110" t="n">
        <v>3000</v>
      </c>
      <c r="M34" s="39" t="e">
        <f aca="false">SUM(M33)</f>
        <v>#REF!</v>
      </c>
      <c r="N34" s="84"/>
    </row>
    <row r="35" customFormat="false" ht="15" hidden="false" customHeight="false" outlineLevel="0" collapsed="false">
      <c r="J35" s="88" t="s">
        <v>68</v>
      </c>
      <c r="N35" s="84"/>
    </row>
    <row r="36" customFormat="false" ht="15" hidden="false" customHeight="false" outlineLevel="0" collapsed="false">
      <c r="I36" s="0" t="n">
        <v>787</v>
      </c>
      <c r="J36" s="83" t="s">
        <v>69</v>
      </c>
      <c r="K36" s="84" t="str">
        <f aca="false">VLOOKUP(I36,[1]DATOS!$B$3:$R$967,3,0)</f>
        <v>Etiquetador</v>
      </c>
      <c r="L36" s="27" t="e">
        <f aca="false">+$G$12+O36+R36</f>
        <v>#REF!</v>
      </c>
      <c r="M36" s="43" t="e">
        <f aca="false">IF(L36&lt;85%,0,IF(L36&lt;90.49%,$C$31,IF(L36&lt;95.49%,$C$30,$C$29)))</f>
        <v>#REF!</v>
      </c>
      <c r="N36" s="93"/>
      <c r="O36" s="84" t="n">
        <f aca="false">+N36*$O$5</f>
        <v>0</v>
      </c>
      <c r="R36" s="94" t="e">
        <f aca="false">+IF($F$11&gt;=90%,$F$11,0%)</f>
        <v>#REF!</v>
      </c>
    </row>
    <row r="37" customFormat="false" ht="15" hidden="false" customHeight="false" outlineLevel="0" collapsed="false">
      <c r="I37" s="0" t="n">
        <v>2598</v>
      </c>
      <c r="J37" s="83" t="s">
        <v>70</v>
      </c>
      <c r="K37" s="84" t="str">
        <f aca="false">VLOOKUP(I37,[1]DATOS!$B$3:$R$967,3,0)</f>
        <v>Etiquetador</v>
      </c>
      <c r="L37" s="27" t="e">
        <f aca="false">+$G$12+O37+R37</f>
        <v>#REF!</v>
      </c>
      <c r="M37" s="43" t="e">
        <f aca="false">IF(L37&lt;85%,0,IF(L37&lt;90.49%,$C$31,IF(L37&lt;95.49%,$C$30,$C$29)))</f>
        <v>#REF!</v>
      </c>
      <c r="N37" s="93"/>
      <c r="O37" s="84" t="n">
        <f aca="false">+N37*$O$5</f>
        <v>0</v>
      </c>
      <c r="R37" s="94" t="e">
        <f aca="false">+IF($F$11&gt;=90%,$F$11,0%)</f>
        <v>#REF!</v>
      </c>
    </row>
    <row r="38" customFormat="false" ht="15" hidden="false" customHeight="false" outlineLevel="0" collapsed="false">
      <c r="I38" s="0" t="n">
        <v>3884</v>
      </c>
      <c r="J38" s="83" t="s">
        <v>71</v>
      </c>
      <c r="K38" s="84" t="str">
        <f aca="false">VLOOKUP(I38,[1]DATOS!$B$3:$R$967,3,0)</f>
        <v>Etiquetador</v>
      </c>
      <c r="L38" s="27" t="e">
        <f aca="false">+$G$12+O38+R38</f>
        <v>#REF!</v>
      </c>
      <c r="M38" s="43" t="e">
        <f aca="false">IF(L38&lt;85%,0,IF(L38&lt;90.49%,$C$31,IF(L38&lt;95.49%,$C$30,$C$29)))</f>
        <v>#REF!</v>
      </c>
      <c r="N38" s="93"/>
      <c r="O38" s="84" t="n">
        <f aca="false">+N38*$O$5</f>
        <v>0</v>
      </c>
      <c r="R38" s="94" t="e">
        <f aca="false">+IF($F$11&gt;=90%,$F$11,0%)</f>
        <v>#REF!</v>
      </c>
    </row>
    <row r="39" customFormat="false" ht="15" hidden="false" customHeight="false" outlineLevel="0" collapsed="false">
      <c r="I39" s="0" t="n">
        <v>3898</v>
      </c>
      <c r="J39" s="83" t="s">
        <v>72</v>
      </c>
      <c r="K39" s="84" t="str">
        <f aca="false">VLOOKUP(I39,[1]DATOS!$B$3:$R$967,3,0)</f>
        <v>Etiquetador</v>
      </c>
      <c r="L39" s="27" t="e">
        <f aca="false">+$G$12+O39+R39</f>
        <v>#REF!</v>
      </c>
      <c r="M39" s="43" t="e">
        <f aca="false">IF(L39&lt;85%,0,IF(L39&lt;90.49%,$C$31,IF(L39&lt;95.49%,$C$30,$C$29)))</f>
        <v>#REF!</v>
      </c>
      <c r="N39" s="93"/>
      <c r="O39" s="84" t="n">
        <f aca="false">+N39*$O$5</f>
        <v>0</v>
      </c>
      <c r="R39" s="94" t="e">
        <f aca="false">+IF($F$11&gt;=90%,$F$11,0%)</f>
        <v>#REF!</v>
      </c>
    </row>
    <row r="40" customFormat="false" ht="15" hidden="false" customHeight="false" outlineLevel="0" collapsed="false">
      <c r="M40" s="39" t="e">
        <f aca="false">SUM(M36:M39)</f>
        <v>#REF!</v>
      </c>
      <c r="N40" s="84"/>
    </row>
    <row r="41" customFormat="false" ht="15.75" hidden="false" customHeight="false" outlineLevel="0" collapsed="false">
      <c r="N41" s="84"/>
    </row>
    <row r="42" customFormat="false" ht="16.5" hidden="false" customHeight="false" outlineLevel="0" collapsed="false">
      <c r="L42" s="115" t="s">
        <v>19</v>
      </c>
      <c r="M42" s="116" t="e">
        <f aca="false">+M40+M34+M30+M26+M22+M12</f>
        <v>#REF!</v>
      </c>
      <c r="N42" s="84"/>
    </row>
    <row r="43" customFormat="false" ht="15" hidden="false" customHeight="false" outlineLevel="0" collapsed="false">
      <c r="I43" s="117" t="s">
        <v>73</v>
      </c>
      <c r="N43" s="84"/>
    </row>
    <row r="44" customFormat="false" ht="15" hidden="false" customHeight="false" outlineLevel="0" collapsed="false">
      <c r="I44" s="118" t="n">
        <v>2453</v>
      </c>
      <c r="J44" s="119" t="s">
        <v>74</v>
      </c>
    </row>
  </sheetData>
  <conditionalFormatting sqref="F6:G16 G17">
    <cfRule type="cellIs" priority="2" operator="between" aboveAverage="0" equalAverage="0" bottom="0" percent="0" rank="0" text="" dxfId="0">
      <formula>0</formula>
      <formula>-1</formula>
    </cfRule>
  </conditionalFormatting>
  <printOptions headings="false" gridLines="false" gridLinesSet="true" horizontalCentered="false" verticalCentered="false"/>
  <pageMargins left="0.2" right="0.2" top="0.25" bottom="0.25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true"/>
  </sheetPr>
  <dimension ref="A1:R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11.99"/>
    <col collapsed="false" customWidth="true" hidden="false" outlineLevel="0" max="3" min="3" style="0" width="13.43"/>
    <col collapsed="false" customWidth="true" hidden="false" outlineLevel="0" max="4" min="4" style="0" width="16.42"/>
    <col collapsed="false" customWidth="true" hidden="false" outlineLevel="0" max="5" min="5" style="0" width="32.29"/>
    <col collapsed="false" customWidth="true" hidden="false" outlineLevel="0" max="6" min="6" style="0" width="10.14"/>
    <col collapsed="false" customWidth="true" hidden="false" outlineLevel="0" max="7" min="7" style="0" width="8.86"/>
    <col collapsed="false" customWidth="true" hidden="false" outlineLevel="0" max="8" min="8" style="0" width="9.14"/>
    <col collapsed="false" customWidth="true" hidden="false" outlineLevel="0" max="9" min="9" style="83" width="7.15"/>
    <col collapsed="false" customWidth="true" hidden="false" outlineLevel="0" max="10" min="10" style="83" width="33.42"/>
    <col collapsed="false" customWidth="true" hidden="false" outlineLevel="0" max="11" min="11" style="84" width="12.71"/>
    <col collapsed="false" customWidth="false" hidden="false" outlineLevel="0" max="12" min="12" style="0" width="11.42"/>
    <col collapsed="false" customWidth="true" hidden="false" outlineLevel="0" max="13" min="13" style="43" width="15.86"/>
    <col collapsed="false" customWidth="true" hidden="false" outlineLevel="0" max="14" min="14" style="0" width="9.29"/>
    <col collapsed="false" customWidth="true" hidden="false" outlineLevel="0" max="1025" min="15" style="0" width="9.14"/>
  </cols>
  <sheetData>
    <row r="1" customFormat="false" ht="15" hidden="false" customHeight="false" outlineLevel="0" collapsed="false">
      <c r="C1" s="7"/>
      <c r="D1" s="7" t="s">
        <v>2</v>
      </c>
      <c r="E1" s="7" t="s">
        <v>75</v>
      </c>
      <c r="F1" s="7"/>
      <c r="G1" s="7"/>
    </row>
    <row r="2" customFormat="false" ht="15" hidden="false" customHeight="false" outlineLevel="0" collapsed="false">
      <c r="C2" s="9"/>
      <c r="D2" s="7" t="s">
        <v>4</v>
      </c>
      <c r="E2" s="7" t="str">
        <f aca="false">'Operativos Trastienda SF'!E2</f>
        <v>Superstore San Pedro Sula</v>
      </c>
      <c r="F2" s="9"/>
      <c r="G2" s="9"/>
    </row>
    <row r="3" customFormat="false" ht="15" hidden="false" customHeight="false" outlineLevel="0" collapsed="false">
      <c r="C3" s="11"/>
      <c r="D3" s="12" t="s">
        <v>6</v>
      </c>
      <c r="E3" s="13" t="e">
        <f aca="false">'Jefes Trastienda SF'!E5</f>
        <v>#REF!</v>
      </c>
      <c r="F3" s="6"/>
      <c r="G3" s="6"/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</row>
    <row r="5" customFormat="false" ht="21" hidden="false" customHeight="false" outlineLevel="0" collapsed="false">
      <c r="A5" s="15" t="s">
        <v>7</v>
      </c>
      <c r="B5" s="16" t="n">
        <v>2015</v>
      </c>
      <c r="C5" s="16" t="s">
        <v>8</v>
      </c>
      <c r="D5" s="16" t="s">
        <v>9</v>
      </c>
      <c r="E5" s="17" t="s">
        <v>10</v>
      </c>
      <c r="F5" s="16" t="s">
        <v>11</v>
      </c>
      <c r="G5" s="18" t="s">
        <v>12</v>
      </c>
      <c r="N5" s="85" t="s">
        <v>7</v>
      </c>
      <c r="O5" s="86" t="n">
        <v>0.25</v>
      </c>
      <c r="R5" s="0" t="s">
        <v>37</v>
      </c>
    </row>
    <row r="6" customFormat="false" ht="15.75" hidden="false" customHeight="false" outlineLevel="0" collapsed="false">
      <c r="A6" s="87" t="n">
        <v>0.4</v>
      </c>
      <c r="B6" s="20" t="e">
        <f aca="false">+#REF!</f>
        <v>#REF!</v>
      </c>
      <c r="C6" s="20" t="e">
        <f aca="false">+#REF!</f>
        <v>#REF!</v>
      </c>
      <c r="D6" s="20" t="e">
        <f aca="false">+#REF!</f>
        <v>#REF!</v>
      </c>
      <c r="E6" s="21" t="s">
        <v>76</v>
      </c>
      <c r="F6" s="22" t="e">
        <f aca="false">+D6/C6</f>
        <v>#REF!</v>
      </c>
      <c r="G6" s="23" t="e">
        <f aca="false">IF(F6&gt;=100%,A6,IF(F6&lt;90%,0,IF(F6&lt;100%,F6*A6)))</f>
        <v>#REF!</v>
      </c>
      <c r="I6" s="120" t="s">
        <v>77</v>
      </c>
      <c r="J6" s="120"/>
      <c r="K6" s="89" t="s">
        <v>2</v>
      </c>
      <c r="L6" s="121" t="s">
        <v>39</v>
      </c>
      <c r="M6" s="39" t="s">
        <v>40</v>
      </c>
      <c r="N6" s="85" t="s">
        <v>41</v>
      </c>
      <c r="O6" s="88"/>
    </row>
    <row r="7" customFormat="false" ht="30" hidden="false" customHeight="false" outlineLevel="0" collapsed="false">
      <c r="A7" s="91" t="n">
        <v>0.1</v>
      </c>
      <c r="B7" s="92"/>
      <c r="C7" s="64" t="n">
        <f aca="false">+'Jefes Trastienda SF'!C12</f>
        <v>18</v>
      </c>
      <c r="D7" s="64" t="n">
        <f aca="false">+'Jefes Trastienda SF'!D12</f>
        <v>0</v>
      </c>
      <c r="E7" s="32" t="s">
        <v>42</v>
      </c>
      <c r="F7" s="27" t="e">
        <f aca="false">+C7/D7</f>
        <v>#DIV/0!</v>
      </c>
      <c r="G7" s="23" t="n">
        <f aca="false">IF(D7&gt;24,0%,IF(D7&gt;18,7.5%,IF(D7&lt;=C7,A7)))</f>
        <v>0.1</v>
      </c>
      <c r="I7" s="122" t="n">
        <v>493</v>
      </c>
      <c r="J7" s="122" t="s">
        <v>78</v>
      </c>
      <c r="K7" s="84" t="str">
        <f aca="false">VLOOKUP(I7,[1]DATOS!$B$3:$R$967,3,0)</f>
        <v>Surtidor</v>
      </c>
      <c r="L7" s="27" t="e">
        <f aca="false">+$G$12+O7+R7</f>
        <v>#REF!</v>
      </c>
      <c r="M7" s="43" t="e">
        <f aca="false">IF(L7&lt;85%,0,IF(L7&lt;90.49%,$C$21,IF(L7&lt;95.49%,$C$20,$C$19)))</f>
        <v>#REF!</v>
      </c>
      <c r="N7" s="93"/>
      <c r="O7" s="84" t="n">
        <f aca="false">+N7*$O$5</f>
        <v>0</v>
      </c>
      <c r="R7" s="94" t="e">
        <f aca="false">+IF($F$11&lt;100%,-100%,0%)</f>
        <v>#REF!</v>
      </c>
    </row>
    <row r="8" customFormat="false" ht="15" hidden="false" customHeight="false" outlineLevel="0" collapsed="false">
      <c r="A8" s="87" t="n">
        <v>0.15</v>
      </c>
      <c r="B8" s="24"/>
      <c r="C8" s="123" t="n">
        <v>3</v>
      </c>
      <c r="D8" s="123"/>
      <c r="E8" s="26" t="s">
        <v>16</v>
      </c>
      <c r="F8" s="27" t="e">
        <f aca="false">+C8/D8</f>
        <v>#DIV/0!</v>
      </c>
      <c r="G8" s="23" t="n">
        <f aca="false">IF(D8&gt;4,0%,IF(D8&gt;3,10%,IF(D8&lt;=C8,A8)))</f>
        <v>0.15</v>
      </c>
      <c r="I8" s="124" t="n">
        <v>960</v>
      </c>
      <c r="J8" s="122" t="s">
        <v>79</v>
      </c>
      <c r="K8" s="84" t="str">
        <f aca="false">VLOOKUP(I8,[1]DATOS!$B$3:$R$967,3,0)</f>
        <v>Surtidor</v>
      </c>
      <c r="L8" s="27" t="e">
        <f aca="false">+$G$12+O8+R8</f>
        <v>#REF!</v>
      </c>
      <c r="M8" s="43" t="e">
        <f aca="false">IF(L8&lt;85%,0,IF(L8&lt;90.49%,$C$21,IF(L8&lt;95.49%,$C$20,$C$19)))</f>
        <v>#REF!</v>
      </c>
      <c r="N8" s="93"/>
      <c r="O8" s="84" t="n">
        <f aca="false">+N8*$O$5</f>
        <v>0</v>
      </c>
      <c r="R8" s="94" t="e">
        <f aca="false">+IF($F$11&lt;100%,-100%,0%)</f>
        <v>#REF!</v>
      </c>
    </row>
    <row r="9" customFormat="false" ht="15" hidden="false" customHeight="false" outlineLevel="0" collapsed="false">
      <c r="A9" s="95" t="n">
        <v>0</v>
      </c>
      <c r="C9" s="24" t="n">
        <v>1</v>
      </c>
      <c r="D9" s="25" t="n">
        <v>0</v>
      </c>
      <c r="E9" s="0" t="s">
        <v>45</v>
      </c>
      <c r="F9" s="27" t="n">
        <f aca="false">D9/C9</f>
        <v>0</v>
      </c>
      <c r="G9" s="23" t="n">
        <f aca="false">IF(F9&gt;=100%,A9,IF(F9&lt;85%,0,IF(F9&lt;100%,F9*A9)))</f>
        <v>0</v>
      </c>
      <c r="I9" s="124" t="n">
        <v>1187</v>
      </c>
      <c r="J9" s="122" t="s">
        <v>80</v>
      </c>
      <c r="K9" s="84" t="str">
        <f aca="false">VLOOKUP(I9,[1]DATOS!$B$3:$R$967,3,0)</f>
        <v>Surtidor</v>
      </c>
      <c r="L9" s="27" t="e">
        <f aca="false">+$G$12+O9+R9</f>
        <v>#REF!</v>
      </c>
      <c r="M9" s="125" t="e">
        <f aca="false">IF(L9&lt;85%,0,IF(L9&lt;90.49%,$C$21,IF(L9&lt;95.49%,$C$20,$C$19)))</f>
        <v>#REF!</v>
      </c>
      <c r="N9" s="93"/>
      <c r="O9" s="84" t="n">
        <f aca="false">+N9*$O$5</f>
        <v>0</v>
      </c>
      <c r="R9" s="94" t="e">
        <f aca="false">+IF($F$11&lt;100%,-100%,0%)</f>
        <v>#REF!</v>
      </c>
    </row>
    <row r="10" customFormat="false" ht="15" hidden="false" customHeight="false" outlineLevel="0" collapsed="false">
      <c r="A10" s="87" t="n">
        <v>0.1</v>
      </c>
      <c r="B10" s="24"/>
      <c r="C10" s="27" t="e">
        <f aca="false">+'Jefes Trastienda SF'!C32</f>
        <v>#REF!</v>
      </c>
      <c r="D10" s="27" t="e">
        <f aca="false">+'Jefes Trastienda SF'!D32</f>
        <v>#REF!</v>
      </c>
      <c r="E10" s="34" t="s">
        <v>30</v>
      </c>
      <c r="F10" s="97" t="e">
        <f aca="false">+C10/D10</f>
        <v>#REF!</v>
      </c>
      <c r="G10" s="36" t="e">
        <f aca="false">IF(D10&lt;=C10,A10,IF(D10&gt;=1%,0%,IF(D10&lt;1%,5%)))</f>
        <v>#REF!</v>
      </c>
      <c r="I10" s="124" t="n">
        <v>3611</v>
      </c>
      <c r="J10" s="122" t="s">
        <v>81</v>
      </c>
      <c r="K10" s="84" t="str">
        <f aca="false">VLOOKUP(I10,[1]DATOS!$B$3:$R$967,3,0)</f>
        <v>Surtidor</v>
      </c>
      <c r="L10" s="27" t="e">
        <f aca="false">+$G$12+O10+R10</f>
        <v>#REF!</v>
      </c>
      <c r="M10" s="43" t="e">
        <f aca="false">IF(L10&lt;85%,0,IF(L10&lt;90.49%,$C$21,IF(L10&lt;95.49%,$C$20,$C$19)))</f>
        <v>#REF!</v>
      </c>
      <c r="N10" s="93"/>
      <c r="O10" s="84" t="n">
        <f aca="false">+N10*$O$5</f>
        <v>0</v>
      </c>
      <c r="R10" s="94" t="e">
        <f aca="false">+IF($F$11&lt;100%,-100%,0%)</f>
        <v>#REF!</v>
      </c>
    </row>
    <row r="11" customFormat="false" ht="15" hidden="false" customHeight="false" outlineLevel="0" collapsed="false">
      <c r="A11" s="33"/>
      <c r="B11" s="24"/>
      <c r="C11" s="24"/>
      <c r="D11" s="25"/>
      <c r="E11" s="34" t="s">
        <v>18</v>
      </c>
      <c r="F11" s="35" t="e">
        <f aca="false">+'Jefes Trastienda SF'!F13</f>
        <v>#REF!</v>
      </c>
      <c r="G11" s="36" t="n">
        <v>0</v>
      </c>
      <c r="I11" s="124" t="n">
        <v>3764</v>
      </c>
      <c r="J11" s="122" t="s">
        <v>82</v>
      </c>
      <c r="K11" s="84" t="str">
        <f aca="false">VLOOKUP(I11,[1]DATOS!$B$3:$R$967,3,0)</f>
        <v>Surtidor</v>
      </c>
      <c r="L11" s="27" t="e">
        <f aca="false">+$G$12+O11+R11</f>
        <v>#REF!</v>
      </c>
      <c r="M11" s="43" t="e">
        <f aca="false">IF(L11&lt;85%,0,IF(L11&lt;90.49%,$C$21,IF(L11&lt;95.49%,$C$20,$C$19)))</f>
        <v>#REF!</v>
      </c>
      <c r="N11" s="93"/>
      <c r="O11" s="84" t="n">
        <f aca="false">+N11*$O$5</f>
        <v>0</v>
      </c>
      <c r="R11" s="94" t="e">
        <f aca="false">+IF($F$11&lt;100%,-100%,0%)</f>
        <v>#REF!</v>
      </c>
    </row>
    <row r="12" customFormat="false" ht="15.75" hidden="false" customHeight="false" outlineLevel="0" collapsed="false">
      <c r="A12" s="37"/>
      <c r="B12" s="38"/>
      <c r="C12" s="39"/>
      <c r="D12" s="39"/>
      <c r="E12" s="66" t="s">
        <v>19</v>
      </c>
      <c r="F12" s="67"/>
      <c r="G12" s="68" t="e">
        <f aca="false">SUM(G6:G11)</f>
        <v>#REF!</v>
      </c>
      <c r="I12" s="124" t="n">
        <v>3875</v>
      </c>
      <c r="J12" s="122" t="s">
        <v>83</v>
      </c>
      <c r="K12" s="84" t="str">
        <f aca="false">VLOOKUP(I12,[1]DATOS!$B$3:$R$967,3,0)</f>
        <v>Surtidor</v>
      </c>
      <c r="L12" s="27" t="e">
        <f aca="false">+$G$12+O12+R12</f>
        <v>#REF!</v>
      </c>
      <c r="M12" s="43" t="e">
        <f aca="false">IF(L12&lt;85%,0,IF(L12&lt;90.49%,$C$21,IF(L12&lt;95.49%,$C$20,$C$19)))</f>
        <v>#REF!</v>
      </c>
      <c r="N12" s="93"/>
      <c r="O12" s="84" t="n">
        <f aca="false">+N12*$O$5</f>
        <v>0</v>
      </c>
      <c r="R12" s="94" t="e">
        <f aca="false">+IF($F$11&lt;100%,-100%,0%)</f>
        <v>#REF!</v>
      </c>
    </row>
    <row r="13" customFormat="false" ht="16.5" hidden="false" customHeight="false" outlineLevel="0" collapsed="false">
      <c r="A13" s="42"/>
      <c r="B13" s="24"/>
      <c r="C13" s="39"/>
      <c r="D13" s="43"/>
      <c r="E13" s="26"/>
      <c r="F13" s="24"/>
      <c r="G13" s="44"/>
      <c r="L13" s="115" t="s">
        <v>19</v>
      </c>
      <c r="M13" s="116" t="e">
        <f aca="false">SUM(M7:M12)</f>
        <v>#REF!</v>
      </c>
    </row>
    <row r="14" customFormat="false" ht="15" hidden="false" customHeight="false" outlineLevel="0" collapsed="false">
      <c r="A14" s="37"/>
      <c r="B14" s="38"/>
      <c r="C14" s="45"/>
      <c r="D14" s="46"/>
      <c r="E14" s="47" t="n">
        <v>1200</v>
      </c>
      <c r="F14" s="24"/>
      <c r="G14" s="44"/>
      <c r="L14" s="126"/>
    </row>
    <row r="15" customFormat="false" ht="15" hidden="false" customHeight="false" outlineLevel="0" collapsed="false">
      <c r="A15" s="48"/>
      <c r="B15" s="49"/>
      <c r="C15" s="45"/>
      <c r="D15" s="46"/>
      <c r="E15" s="47" t="n">
        <v>1000</v>
      </c>
      <c r="F15" s="24"/>
      <c r="G15" s="44"/>
      <c r="L15" s="126"/>
    </row>
    <row r="16" customFormat="false" ht="15" hidden="false" customHeight="false" outlineLevel="0" collapsed="false">
      <c r="A16" s="50"/>
      <c r="B16" s="51" t="e">
        <f aca="false">#REF!</f>
        <v>#REF!</v>
      </c>
      <c r="C16" s="52"/>
      <c r="D16" s="53"/>
      <c r="E16" s="54" t="n">
        <v>800</v>
      </c>
      <c r="F16" s="55"/>
      <c r="G16" s="56"/>
      <c r="L16" s="126"/>
    </row>
    <row r="17" customFormat="false" ht="15" hidden="false" customHeight="false" outlineLevel="0" collapsed="false">
      <c r="A17" s="57" t="n">
        <f aca="false">SUM(A6:A16)</f>
        <v>0.75</v>
      </c>
      <c r="B17" s="58"/>
      <c r="C17" s="59"/>
      <c r="D17" s="60"/>
      <c r="E17" s="61" t="s">
        <v>26</v>
      </c>
      <c r="F17" s="60"/>
      <c r="G17" s="77" t="e">
        <f aca="false">IF(F6&lt;90%,0,IF(F11&lt;100%,0,IF(G12&gt;=95.5%,E14,IF(G12&gt;=90.5%,E15,IF(G12&gt;=85%,E16,0)))))</f>
        <v>#REF!</v>
      </c>
      <c r="I17" s="0"/>
      <c r="J17" s="0"/>
      <c r="L17" s="126"/>
    </row>
    <row r="18" customFormat="false" ht="15.75" hidden="false" customHeight="false" outlineLevel="0" collapsed="false">
      <c r="L18" s="126"/>
    </row>
    <row r="19" customFormat="false" ht="15" hidden="false" customHeight="false" outlineLevel="0" collapsed="false">
      <c r="A19" s="88"/>
      <c r="B19" s="102" t="s">
        <v>84</v>
      </c>
      <c r="C19" s="127" t="n">
        <v>1200</v>
      </c>
      <c r="L19" s="126"/>
    </row>
    <row r="20" customFormat="false" ht="15" hidden="false" customHeight="false" outlineLevel="0" collapsed="false">
      <c r="A20" s="88"/>
      <c r="B20" s="105"/>
      <c r="C20" s="128" t="n">
        <v>1000</v>
      </c>
    </row>
    <row r="21" customFormat="false" ht="15.75" hidden="false" customHeight="false" outlineLevel="0" collapsed="false">
      <c r="A21" s="88"/>
      <c r="B21" s="108"/>
      <c r="C21" s="129" t="n">
        <v>800</v>
      </c>
      <c r="F21" s="130"/>
    </row>
  </sheetData>
  <mergeCells count="1">
    <mergeCell ref="I6:J6"/>
  </mergeCells>
  <conditionalFormatting sqref="F13:G16">
    <cfRule type="cellIs" priority="2" operator="between" aboveAverage="0" equalAverage="0" bottom="0" percent="0" rank="0" text="" dxfId="0">
      <formula>0</formula>
      <formula>-1</formula>
    </cfRule>
  </conditionalFormatting>
  <conditionalFormatting sqref="F6 F12:G12">
    <cfRule type="cellIs" priority="3" operator="between" aboveAverage="0" equalAverage="0" bottom="0" percent="0" rank="0" text="" dxfId="1">
      <formula>0</formula>
      <formula>-1</formula>
    </cfRule>
  </conditionalFormatting>
  <conditionalFormatting sqref="F6">
    <cfRule type="cellIs" priority="4" operator="between" aboveAverage="0" equalAverage="0" bottom="0" percent="0" rank="0" text="" dxfId="2">
      <formula>0</formula>
      <formula>-1</formula>
    </cfRule>
  </conditionalFormatting>
  <conditionalFormatting sqref="F9:G9">
    <cfRule type="cellIs" priority="5" operator="between" aboveAverage="0" equalAverage="0" bottom="0" percent="0" rank="0" text="" dxfId="3">
      <formula>0</formula>
      <formula>-1</formula>
    </cfRule>
  </conditionalFormatting>
  <conditionalFormatting sqref="F7">
    <cfRule type="cellIs" priority="6" operator="between" aboveAverage="0" equalAverage="0" bottom="0" percent="0" rank="0" text="" dxfId="4">
      <formula>0</formula>
      <formula>-1</formula>
    </cfRule>
  </conditionalFormatting>
  <conditionalFormatting sqref="G7">
    <cfRule type="cellIs" priority="7" operator="between" aboveAverage="0" equalAverage="0" bottom="0" percent="0" rank="0" text="" dxfId="5">
      <formula>0</formula>
      <formula>-1</formula>
    </cfRule>
  </conditionalFormatting>
  <conditionalFormatting sqref="G7">
    <cfRule type="cellIs" priority="8" operator="between" aboveAverage="0" equalAverage="0" bottom="0" percent="0" rank="0" text="" dxfId="6">
      <formula>0</formula>
      <formula>-1</formula>
    </cfRule>
  </conditionalFormatting>
  <conditionalFormatting sqref="F11:G11">
    <cfRule type="cellIs" priority="9" operator="between" aboveAverage="0" equalAverage="0" bottom="0" percent="0" rank="0" text="" dxfId="7">
      <formula>0</formula>
      <formula>-1</formula>
    </cfRule>
  </conditionalFormatting>
  <conditionalFormatting sqref="F9:G9">
    <cfRule type="cellIs" priority="10" operator="between" aboveAverage="0" equalAverage="0" bottom="0" percent="0" rank="0" text="" dxfId="8">
      <formula>0</formula>
      <formula>-1</formula>
    </cfRule>
  </conditionalFormatting>
  <conditionalFormatting sqref="G9">
    <cfRule type="cellIs" priority="11" operator="between" aboveAverage="0" equalAverage="0" bottom="0" percent="0" rank="0" text="" dxfId="9">
      <formula>0</formula>
      <formula>-1</formula>
    </cfRule>
  </conditionalFormatting>
  <conditionalFormatting sqref="G9">
    <cfRule type="cellIs" priority="12" operator="between" aboveAverage="0" equalAverage="0" bottom="0" percent="0" rank="0" text="" dxfId="10">
      <formula>0</formula>
      <formula>-1</formula>
    </cfRule>
  </conditionalFormatting>
  <conditionalFormatting sqref="G9">
    <cfRule type="cellIs" priority="13" operator="between" aboveAverage="0" equalAverage="0" bottom="0" percent="0" rank="0" text="" dxfId="11">
      <formula>0</formula>
      <formula>-1</formula>
    </cfRule>
  </conditionalFormatting>
  <conditionalFormatting sqref="G9">
    <cfRule type="cellIs" priority="14" operator="between" aboveAverage="0" equalAverage="0" bottom="0" percent="0" rank="0" text="" dxfId="12">
      <formula>0</formula>
      <formula>-1</formula>
    </cfRule>
  </conditionalFormatting>
  <conditionalFormatting sqref="G9">
    <cfRule type="cellIs" priority="15" operator="between" aboveAverage="0" equalAverage="0" bottom="0" percent="0" rank="0" text="" dxfId="13">
      <formula>0</formula>
      <formula>-1</formula>
    </cfRule>
  </conditionalFormatting>
  <conditionalFormatting sqref="G9">
    <cfRule type="cellIs" priority="16" operator="between" aboveAverage="0" equalAverage="0" bottom="0" percent="0" rank="0" text="" dxfId="14">
      <formula>0</formula>
      <formula>-1</formula>
    </cfRule>
  </conditionalFormatting>
  <conditionalFormatting sqref="G9">
    <cfRule type="cellIs" priority="17" operator="between" aboveAverage="0" equalAverage="0" bottom="0" percent="0" rank="0" text="" dxfId="15">
      <formula>0</formula>
      <formula>-1</formula>
    </cfRule>
  </conditionalFormatting>
  <conditionalFormatting sqref="G6">
    <cfRule type="cellIs" priority="18" operator="between" aboveAverage="0" equalAverage="0" bottom="0" percent="0" rank="0" text="" dxfId="16">
      <formula>0</formula>
      <formula>-1</formula>
    </cfRule>
  </conditionalFormatting>
  <conditionalFormatting sqref="F10:G10">
    <cfRule type="cellIs" priority="19" operator="between" aboveAverage="0" equalAverage="0" bottom="0" percent="0" rank="0" text="" dxfId="17">
      <formula>0</formula>
      <formula>-1</formula>
    </cfRule>
  </conditionalFormatting>
  <conditionalFormatting sqref="F10:G10">
    <cfRule type="cellIs" priority="20" operator="between" aboveAverage="0" equalAverage="0" bottom="0" percent="0" rank="0" text="" dxfId="18">
      <formula>0</formula>
      <formula>-1</formula>
    </cfRule>
  </conditionalFormatting>
  <conditionalFormatting sqref="F10:G10">
    <cfRule type="cellIs" priority="21" operator="between" aboveAverage="0" equalAverage="0" bottom="0" percent="0" rank="0" text="" dxfId="19">
      <formula>0</formula>
      <formula>-1</formula>
    </cfRule>
  </conditionalFormatting>
  <conditionalFormatting sqref="F10:G10">
    <cfRule type="cellIs" priority="22" operator="between" aboveAverage="0" equalAverage="0" bottom="0" percent="0" rank="0" text="" dxfId="20">
      <formula>0</formula>
      <formula>-1</formula>
    </cfRule>
  </conditionalFormatting>
  <conditionalFormatting sqref="G17">
    <cfRule type="cellIs" priority="23" operator="between" aboveAverage="0" equalAverage="0" bottom="0" percent="0" rank="0" text="" dxfId="21">
      <formula>0</formula>
      <formula>-1</formula>
    </cfRule>
  </conditionalFormatting>
  <conditionalFormatting sqref="G8">
    <cfRule type="cellIs" priority="24" operator="between" aboveAverage="0" equalAverage="0" bottom="0" percent="0" rank="0" text="" dxfId="22">
      <formula>0</formula>
      <formula>-1</formula>
    </cfRule>
  </conditionalFormatting>
  <conditionalFormatting sqref="F8">
    <cfRule type="cellIs" priority="25" operator="between" aboveAverage="0" equalAverage="0" bottom="0" percent="0" rank="0" text="" dxfId="23">
      <formula>0</formula>
      <formula>-1</formula>
    </cfRule>
  </conditionalFormatting>
  <conditionalFormatting sqref="G8">
    <cfRule type="cellIs" priority="26" operator="between" aboveAverage="0" equalAverage="0" bottom="0" percent="0" rank="0" text="" dxfId="24">
      <formula>0</formula>
      <formula>-1</formula>
    </cfRule>
  </conditionalFormatting>
  <printOptions headings="false" gridLines="false" gridLinesSet="true" horizontalCentered="false" verticalCentered="false"/>
  <pageMargins left="0.2" right="0.229861111111111" top="0.75" bottom="0.75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96" width="7.42"/>
    <col collapsed="false" customWidth="true" hidden="false" outlineLevel="0" max="3" min="2" style="96" width="11.57"/>
    <col collapsed="false" customWidth="true" hidden="false" outlineLevel="0" max="4" min="4" style="96" width="16.29"/>
    <col collapsed="false" customWidth="true" hidden="false" outlineLevel="0" max="5" min="5" style="96" width="28.42"/>
    <col collapsed="false" customWidth="true" hidden="false" outlineLevel="0" max="6" min="6" style="96" width="10.14"/>
    <col collapsed="false" customWidth="true" hidden="false" outlineLevel="0" max="7" min="7" style="96" width="8.86"/>
    <col collapsed="false" customWidth="true" hidden="false" outlineLevel="0" max="9" min="8" style="96" width="9.14"/>
    <col collapsed="false" customWidth="true" hidden="false" outlineLevel="0" max="10" min="10" style="96" width="36.99"/>
    <col collapsed="false" customWidth="true" hidden="false" outlineLevel="0" max="11" min="11" style="131" width="23.42"/>
    <col collapsed="false" customWidth="true" hidden="false" outlineLevel="0" max="12" min="12" style="96" width="9.85"/>
    <col collapsed="false" customWidth="true" hidden="false" outlineLevel="0" max="13" min="13" style="132" width="11.14"/>
    <col collapsed="false" customWidth="true" hidden="false" outlineLevel="0" max="1025" min="14" style="96" width="9.14"/>
  </cols>
  <sheetData>
    <row r="1" customFormat="false" ht="15" hidden="false" customHeight="false" outlineLevel="0" collapsed="false">
      <c r="C1" s="133"/>
      <c r="D1" s="133" t="s">
        <v>2</v>
      </c>
      <c r="E1" s="133" t="s">
        <v>35</v>
      </c>
      <c r="F1" s="133"/>
      <c r="G1" s="133"/>
    </row>
    <row r="2" customFormat="false" ht="15" hidden="false" customHeight="false" outlineLevel="0" collapsed="false">
      <c r="C2" s="134"/>
      <c r="D2" s="133" t="s">
        <v>4</v>
      </c>
      <c r="E2" s="133" t="s">
        <v>5</v>
      </c>
      <c r="F2" s="134"/>
      <c r="G2" s="134"/>
    </row>
    <row r="3" customFormat="false" ht="15" hidden="false" customHeight="false" outlineLevel="0" collapsed="false">
      <c r="C3" s="135"/>
      <c r="D3" s="136" t="s">
        <v>6</v>
      </c>
      <c r="E3" s="133" t="e">
        <f aca="false">'Jefes Trastienda SF'!E5</f>
        <v>#REF!</v>
      </c>
      <c r="F3" s="137"/>
      <c r="G3" s="137"/>
    </row>
    <row r="4" customFormat="false" ht="15" hidden="false" customHeight="false" outlineLevel="0" collapsed="false">
      <c r="A4" s="137"/>
      <c r="B4" s="137"/>
      <c r="C4" s="137"/>
      <c r="D4" s="137"/>
      <c r="E4" s="137"/>
      <c r="F4" s="137"/>
      <c r="G4" s="137"/>
    </row>
    <row r="5" customFormat="false" ht="21" hidden="false" customHeight="false" outlineLevel="0" collapsed="false">
      <c r="A5" s="15" t="s">
        <v>7</v>
      </c>
      <c r="B5" s="16" t="n">
        <v>2014</v>
      </c>
      <c r="C5" s="16" t="s">
        <v>8</v>
      </c>
      <c r="D5" s="16" t="s">
        <v>9</v>
      </c>
      <c r="E5" s="17" t="s">
        <v>10</v>
      </c>
      <c r="F5" s="16" t="s">
        <v>11</v>
      </c>
      <c r="G5" s="18" t="s">
        <v>12</v>
      </c>
      <c r="N5" s="138" t="s">
        <v>7</v>
      </c>
      <c r="O5" s="139" t="n">
        <v>0.25</v>
      </c>
    </row>
    <row r="6" customFormat="false" ht="15.75" hidden="false" customHeight="false" outlineLevel="0" collapsed="false">
      <c r="A6" s="140" t="n">
        <v>0.15</v>
      </c>
      <c r="B6" s="141"/>
      <c r="C6" s="141" t="n">
        <v>24</v>
      </c>
      <c r="D6" s="141" t="n">
        <v>0</v>
      </c>
      <c r="E6" s="142" t="s">
        <v>85</v>
      </c>
      <c r="F6" s="143" t="e">
        <f aca="false">+C6/D6</f>
        <v>#DIV/0!</v>
      </c>
      <c r="G6" s="36" t="e">
        <f aca="false">IF(F6&gt;=100%,A6,IF(F6&lt;95%,0,IF(F6&lt;100%,F6*A6)))</f>
        <v>#DIV/0!</v>
      </c>
      <c r="J6" s="144" t="s">
        <v>38</v>
      </c>
      <c r="K6" s="145" t="s">
        <v>2</v>
      </c>
      <c r="L6" s="146" t="s">
        <v>39</v>
      </c>
      <c r="M6" s="147" t="s">
        <v>40</v>
      </c>
      <c r="N6" s="138" t="s">
        <v>86</v>
      </c>
      <c r="O6" s="144"/>
    </row>
    <row r="7" customFormat="false" ht="15" hidden="false" customHeight="false" outlineLevel="0" collapsed="false">
      <c r="A7" s="140" t="n">
        <v>0.2</v>
      </c>
      <c r="B7" s="67"/>
      <c r="C7" s="67" t="n">
        <v>1</v>
      </c>
      <c r="D7" s="97" t="n">
        <v>0.9</v>
      </c>
      <c r="E7" s="34" t="s">
        <v>87</v>
      </c>
      <c r="F7" s="35" t="n">
        <f aca="false">+D7/C7</f>
        <v>0.9</v>
      </c>
      <c r="G7" s="36" t="n">
        <f aca="false">IF(F7&gt;=100%,A7,IF(F7&lt;55%,0,IF(F7&lt;100%,F7*A7)))</f>
        <v>0.18</v>
      </c>
      <c r="I7" s="96" t="n">
        <v>316</v>
      </c>
      <c r="J7" s="96" t="s">
        <v>88</v>
      </c>
      <c r="K7" s="131" t="str">
        <f aca="false">VLOOKUP(I7,[2]DATOS!$B$3:$E$997,3,0)</f>
        <v>Gestor de Abastecimiento</v>
      </c>
      <c r="L7" s="35" t="e">
        <f aca="false">+$G$14+O7</f>
        <v>#DIV/0!</v>
      </c>
      <c r="M7" s="132" t="e">
        <f aca="false">IF(L7&lt;85%,0,IF(L7&lt;90.49%,$C$24,IF(L7&lt;95.49%,$C$23,$C$22)))</f>
        <v>#DIV/0!</v>
      </c>
      <c r="N7" s="131" t="n">
        <v>0.92</v>
      </c>
      <c r="O7" s="131" t="n">
        <f aca="false">+N7*$O$5</f>
        <v>0.23</v>
      </c>
    </row>
    <row r="8" customFormat="false" ht="15" hidden="false" customHeight="false" outlineLevel="0" collapsed="false">
      <c r="A8" s="140" t="n">
        <v>0.2</v>
      </c>
      <c r="B8" s="67"/>
      <c r="C8" s="67" t="n">
        <v>0.02</v>
      </c>
      <c r="D8" s="97" t="n">
        <v>0</v>
      </c>
      <c r="E8" s="34" t="s">
        <v>89</v>
      </c>
      <c r="F8" s="27" t="e">
        <f aca="false">+C8/D8</f>
        <v>#DIV/0!</v>
      </c>
      <c r="G8" s="23" t="n">
        <f aca="false">IF(D8&gt;=3%,0%,IF(D8&gt;2%,10%,IF(D8&lt;=C8,A8)))</f>
        <v>0.2</v>
      </c>
      <c r="I8" s="96" t="n">
        <v>336</v>
      </c>
      <c r="J8" s="96" t="s">
        <v>90</v>
      </c>
      <c r="K8" s="131" t="str">
        <f aca="false">VLOOKUP(I8,[2]DATOS!$B$3:$E$997,3,0)</f>
        <v>Auxiliar de Inventarios Perpetuos</v>
      </c>
      <c r="L8" s="35" t="e">
        <f aca="false">+$G$14+O8</f>
        <v>#DIV/0!</v>
      </c>
      <c r="M8" s="132" t="e">
        <f aca="false">IF(L8&lt;85%,0,IF(L8&lt;90.49%,$C$24,IF(L8&lt;95.49%,$C$23,$C$22)))</f>
        <v>#DIV/0!</v>
      </c>
      <c r="N8" s="131" t="n">
        <v>0.92</v>
      </c>
      <c r="O8" s="131" t="n">
        <f aca="false">+N8*$O$5</f>
        <v>0.23</v>
      </c>
    </row>
    <row r="9" customFormat="false" ht="15" hidden="false" customHeight="false" outlineLevel="0" collapsed="false">
      <c r="A9" s="148" t="n">
        <v>0.2</v>
      </c>
      <c r="C9" s="67" t="n">
        <v>1</v>
      </c>
      <c r="D9" s="97" t="n">
        <v>0</v>
      </c>
      <c r="E9" s="96" t="s">
        <v>91</v>
      </c>
      <c r="F9" s="35" t="n">
        <f aca="false">D9/C9</f>
        <v>0</v>
      </c>
      <c r="G9" s="36" t="n">
        <f aca="false">IF(F9&gt;=100%,A9,IF(F9&lt;95%,0,IF(F9&lt;100%,F9*A9)))</f>
        <v>0</v>
      </c>
      <c r="I9" s="96" t="n">
        <v>342</v>
      </c>
      <c r="J9" s="96" t="s">
        <v>92</v>
      </c>
      <c r="K9" s="131" t="str">
        <f aca="false">VLOOKUP(I9,[2]DATOS!$B$3:$E$997,3,0)</f>
        <v>Auxiliar de Inventarios Perpetuos</v>
      </c>
      <c r="L9" s="35" t="e">
        <f aca="false">+$G$14+O9</f>
        <v>#DIV/0!</v>
      </c>
      <c r="M9" s="132" t="e">
        <f aca="false">IF(L9&lt;85%,0,IF(L9&lt;90.49%,$C$24,IF(L9&lt;95.49%,$C$23,$C$22)))</f>
        <v>#DIV/0!</v>
      </c>
      <c r="N9" s="131" t="n">
        <v>0.82</v>
      </c>
      <c r="O9" s="131" t="n">
        <f aca="false">+N9*$O$5</f>
        <v>0.205</v>
      </c>
    </row>
    <row r="10" customFormat="false" ht="15" hidden="false" customHeight="false" outlineLevel="0" collapsed="false">
      <c r="A10" s="140" t="n">
        <v>0.15</v>
      </c>
      <c r="B10" s="67"/>
      <c r="C10" s="141" t="n">
        <v>48</v>
      </c>
      <c r="D10" s="141" t="n">
        <v>48</v>
      </c>
      <c r="E10" s="34" t="s">
        <v>93</v>
      </c>
      <c r="F10" s="27" t="n">
        <f aca="false">+C10/D10</f>
        <v>1</v>
      </c>
      <c r="G10" s="36" t="n">
        <f aca="false">IF(F10&gt;=100%,A10,IF(F10&lt;95%,0,IF(F10&lt;100%,F10*A10)))</f>
        <v>0.15</v>
      </c>
      <c r="I10" s="96" t="n">
        <v>400</v>
      </c>
      <c r="J10" s="96" t="s">
        <v>94</v>
      </c>
      <c r="K10" s="131" t="str">
        <f aca="false">VLOOKUP(I10,[2]DATOS!$B$3:$E$997,3,0)</f>
        <v>Auxiliar de Inventarios Perpetuos</v>
      </c>
      <c r="L10" s="35" t="e">
        <f aca="false">+$G$14+O10</f>
        <v>#DIV/0!</v>
      </c>
      <c r="M10" s="132" t="e">
        <f aca="false">IF(L10&lt;85%,0,IF(L10&lt;90.49%,$C$24,IF(L10&lt;95.49%,$C$23,$C$22)))</f>
        <v>#DIV/0!</v>
      </c>
      <c r="N10" s="131" t="n">
        <v>0.91</v>
      </c>
      <c r="O10" s="131" t="n">
        <f aca="false">+N10*$O$5</f>
        <v>0.2275</v>
      </c>
    </row>
    <row r="11" customFormat="false" ht="15" hidden="false" customHeight="false" outlineLevel="0" collapsed="false">
      <c r="A11" s="33" t="n">
        <v>0.1</v>
      </c>
      <c r="B11" s="67"/>
      <c r="C11" s="67" t="n">
        <v>1</v>
      </c>
      <c r="D11" s="97" t="n">
        <v>0</v>
      </c>
      <c r="E11" s="34" t="s">
        <v>41</v>
      </c>
      <c r="F11" s="79" t="n">
        <f aca="false">D11/C11</f>
        <v>0</v>
      </c>
      <c r="G11" s="149" t="n">
        <f aca="false">IF(D11&lt;=0.5%,A11,IF(D11&gt;=1%,0%,IF(D11&lt;1%,2%)))</f>
        <v>0.1</v>
      </c>
      <c r="I11" s="96" t="n">
        <v>438</v>
      </c>
      <c r="J11" s="96" t="s">
        <v>95</v>
      </c>
      <c r="K11" s="131" t="str">
        <f aca="false">VLOOKUP(I11,[2]DATOS!$B$3:$E$997,3,0)</f>
        <v>Auxiliar de Inventarios Perpetuos</v>
      </c>
      <c r="L11" s="35" t="e">
        <f aca="false">+$G$14+O11</f>
        <v>#DIV/0!</v>
      </c>
      <c r="M11" s="132" t="e">
        <f aca="false">IF(L11&lt;85%,0,IF(L11&lt;90.49%,$C$27,IF(L11&lt;95.49%,$C$26,$C$25)))</f>
        <v>#DIV/0!</v>
      </c>
      <c r="N11" s="131" t="n">
        <v>0.87</v>
      </c>
      <c r="O11" s="131" t="n">
        <f aca="false">+N11*$O$5</f>
        <v>0.2175</v>
      </c>
    </row>
    <row r="12" customFormat="false" ht="15" hidden="false" customHeight="false" outlineLevel="0" collapsed="false">
      <c r="A12" s="33"/>
      <c r="B12" s="67"/>
      <c r="C12" s="67"/>
      <c r="D12" s="97"/>
      <c r="E12" s="80" t="s">
        <v>18</v>
      </c>
      <c r="F12" s="81" t="e">
        <f aca="false">+#REF!</f>
        <v>#REF!</v>
      </c>
      <c r="G12" s="36" t="e">
        <f aca="false">IF(F12&gt;=100%,0,-100%)</f>
        <v>#REF!</v>
      </c>
      <c r="I12" s="96" t="n">
        <v>472</v>
      </c>
      <c r="J12" s="96" t="s">
        <v>96</v>
      </c>
      <c r="K12" s="131" t="str">
        <f aca="false">VLOOKUP(I12,[2]DATOS!$B$3:$E$997,3,0)</f>
        <v>Auxiliar de Inventarios Perpetuos</v>
      </c>
      <c r="L12" s="35" t="e">
        <f aca="false">+$G$14+O12</f>
        <v>#DIV/0!</v>
      </c>
      <c r="M12" s="132" t="e">
        <f aca="false">IF(L12&lt;85%,0,IF(L12&lt;90.49%,$C$27,IF(L12&lt;95.49%,$C$26,$C$25)))</f>
        <v>#DIV/0!</v>
      </c>
      <c r="N12" s="131" t="n">
        <v>0.87</v>
      </c>
      <c r="O12" s="131" t="n">
        <f aca="false">+N12*$O$5</f>
        <v>0.2175</v>
      </c>
    </row>
    <row r="13" customFormat="false" ht="15" hidden="false" customHeight="false" outlineLevel="0" collapsed="false">
      <c r="A13" s="33"/>
      <c r="B13" s="67"/>
      <c r="C13" s="67"/>
      <c r="D13" s="97"/>
      <c r="E13" s="34"/>
      <c r="F13" s="81"/>
      <c r="G13" s="36"/>
      <c r="I13" s="96" t="n">
        <v>743</v>
      </c>
      <c r="J13" s="96" t="s">
        <v>97</v>
      </c>
      <c r="K13" s="131" t="e">
        <f aca="false">VLOOKUP(I13,[2]DATOS!$B$3:$E$997,3,0)</f>
        <v>#N/A</v>
      </c>
      <c r="L13" s="35" t="e">
        <f aca="false">+$G$14+O13</f>
        <v>#DIV/0!</v>
      </c>
      <c r="M13" s="132" t="e">
        <f aca="false">IF(L13&lt;85%,0,IF(L13&lt;90.49%,$C$27,IF(L13&lt;95.49%,$C$26,$C$25)))</f>
        <v>#DIV/0!</v>
      </c>
      <c r="N13" s="131" t="n">
        <v>0.87</v>
      </c>
      <c r="O13" s="131" t="n">
        <f aca="false">+N13*$O$5</f>
        <v>0.2175</v>
      </c>
    </row>
    <row r="14" customFormat="false" ht="15" hidden="false" customHeight="false" outlineLevel="0" collapsed="false">
      <c r="A14" s="150"/>
      <c r="B14" s="151"/>
      <c r="C14" s="147"/>
      <c r="D14" s="147"/>
      <c r="E14" s="66" t="s">
        <v>19</v>
      </c>
      <c r="F14" s="24"/>
      <c r="G14" s="68" t="e">
        <f aca="false">SUM(G6:G13)</f>
        <v>#DIV/0!</v>
      </c>
      <c r="I14" s="96" t="n">
        <v>962</v>
      </c>
      <c r="J14" s="96" t="s">
        <v>98</v>
      </c>
      <c r="K14" s="131" t="str">
        <f aca="false">VLOOKUP(I14,[2]DATOS!$B$3:$E$997,3,0)</f>
        <v>Auxiliar de Inventarios Perpetuos</v>
      </c>
      <c r="L14" s="35" t="e">
        <f aca="false">+$G$14+O14</f>
        <v>#DIV/0!</v>
      </c>
      <c r="M14" s="132" t="e">
        <f aca="false">IF(L14&lt;85%,0,IF(L14&lt;90.49%,$C$27,IF(L14&lt;95.49%,$C$26,$C$25)))</f>
        <v>#DIV/0!</v>
      </c>
      <c r="N14" s="131" t="n">
        <v>0.87</v>
      </c>
      <c r="O14" s="131" t="n">
        <f aca="false">+N14*$O$5</f>
        <v>0.2175</v>
      </c>
    </row>
    <row r="15" customFormat="false" ht="15" hidden="false" customHeight="false" outlineLevel="0" collapsed="false">
      <c r="A15" s="152"/>
      <c r="B15" s="67"/>
      <c r="C15" s="147"/>
      <c r="D15" s="132"/>
      <c r="E15" s="34"/>
      <c r="F15" s="67"/>
      <c r="G15" s="69"/>
      <c r="I15" s="96" t="n">
        <v>997</v>
      </c>
      <c r="J15" s="96" t="s">
        <v>99</v>
      </c>
      <c r="K15" s="131" t="str">
        <f aca="false">VLOOKUP(I15,[2]DATOS!$B$3:$E$997,3,0)</f>
        <v>Auxiliar de Inventarios Perpetuos</v>
      </c>
      <c r="L15" s="35" t="e">
        <f aca="false">+$G$14+O15</f>
        <v>#DIV/0!</v>
      </c>
      <c r="M15" s="132" t="e">
        <f aca="false">IF(L15&lt;85%,0,IF(L15&lt;90.49%,$C$27,IF(L15&lt;95.49%,$C$26,$C$25)))</f>
        <v>#DIV/0!</v>
      </c>
      <c r="N15" s="131" t="n">
        <v>0.96</v>
      </c>
      <c r="O15" s="131" t="n">
        <f aca="false">+N15*$O$5</f>
        <v>0.24</v>
      </c>
    </row>
    <row r="16" customFormat="false" ht="15" hidden="false" customHeight="false" outlineLevel="0" collapsed="false">
      <c r="A16" s="150"/>
      <c r="B16" s="151"/>
      <c r="C16" s="46"/>
      <c r="D16" s="46"/>
      <c r="E16" s="153"/>
      <c r="F16" s="67"/>
      <c r="G16" s="69"/>
      <c r="I16" s="96" t="n">
        <v>2005</v>
      </c>
      <c r="J16" s="96" t="s">
        <v>100</v>
      </c>
      <c r="K16" s="131" t="str">
        <f aca="false">VLOOKUP(I16,[2]DATOS!$B$3:$E$997,3,0)</f>
        <v>Auxiliar de Inventarios Perpetuos</v>
      </c>
      <c r="L16" s="35" t="e">
        <f aca="false">+$G$14+O16</f>
        <v>#DIV/0!</v>
      </c>
      <c r="M16" s="132" t="e">
        <f aca="false">IF(L16&lt;85%,0,IF(L16&lt;90.49%,$C$27,IF(L16&lt;95.49%,$C$26,$C$25)))</f>
        <v>#DIV/0!</v>
      </c>
      <c r="N16" s="131" t="n">
        <v>0.92</v>
      </c>
      <c r="O16" s="131" t="n">
        <f aca="false">+N16*$O$5</f>
        <v>0.23</v>
      </c>
    </row>
    <row r="17" customFormat="false" ht="15" hidden="false" customHeight="false" outlineLevel="0" collapsed="false">
      <c r="A17" s="154"/>
      <c r="B17" s="155"/>
      <c r="C17" s="46"/>
      <c r="D17" s="46"/>
      <c r="E17" s="153"/>
      <c r="F17" s="67"/>
      <c r="G17" s="69"/>
      <c r="I17" s="96" t="n">
        <v>2588</v>
      </c>
      <c r="J17" s="96" t="s">
        <v>101</v>
      </c>
      <c r="K17" s="131" t="e">
        <f aca="false">VLOOKUP(I17,[2]DATOS!$B$3:$E$997,3,0)</f>
        <v>#N/A</v>
      </c>
      <c r="L17" s="35" t="e">
        <f aca="false">+$G$14+O17</f>
        <v>#DIV/0!</v>
      </c>
      <c r="M17" s="132" t="e">
        <f aca="false">IF(L17&lt;85%,0,IF(L17&lt;90.49%,$C$27,IF(L17&lt;95.49%,$C$26,$C$25)))</f>
        <v>#DIV/0!</v>
      </c>
      <c r="N17" s="131" t="n">
        <v>0.9</v>
      </c>
      <c r="O17" s="131" t="n">
        <f aca="false">+N17*$O$5</f>
        <v>0.225</v>
      </c>
    </row>
    <row r="18" customFormat="false" ht="15" hidden="false" customHeight="false" outlineLevel="0" collapsed="false">
      <c r="A18" s="156"/>
      <c r="B18" s="157" t="e">
        <f aca="false">#REF!</f>
        <v>#REF!</v>
      </c>
      <c r="C18" s="53"/>
      <c r="D18" s="53"/>
      <c r="E18" s="158"/>
      <c r="F18" s="159"/>
      <c r="G18" s="160"/>
      <c r="I18" s="96" t="n">
        <v>2764</v>
      </c>
      <c r="J18" s="96" t="s">
        <v>102</v>
      </c>
      <c r="K18" s="131" t="str">
        <f aca="false">VLOOKUP(I18,[2]DATOS!$B$3:$E$997,3,0)</f>
        <v>Auxiliar de Inventarios Perpetuos</v>
      </c>
      <c r="L18" s="35" t="e">
        <f aca="false">+$G$14+O18</f>
        <v>#DIV/0!</v>
      </c>
      <c r="M18" s="132" t="e">
        <f aca="false">IF(L18&lt;85%,0,IF(L18&lt;90.49%,$C$27,IF(L18&lt;95.49%,$C$26,$C$25)))</f>
        <v>#DIV/0!</v>
      </c>
      <c r="N18" s="131" t="n">
        <v>0.89</v>
      </c>
      <c r="O18" s="131" t="n">
        <f aca="false">+N18*$O$5</f>
        <v>0.2225</v>
      </c>
    </row>
    <row r="19" customFormat="false" ht="15.75" hidden="false" customHeight="false" outlineLevel="0" collapsed="false">
      <c r="A19" s="161" t="n">
        <f aca="false">SUM(A6:A18)</f>
        <v>1</v>
      </c>
      <c r="B19" s="162"/>
      <c r="C19" s="163"/>
      <c r="D19" s="164"/>
      <c r="E19" s="165" t="s">
        <v>26</v>
      </c>
      <c r="F19" s="164"/>
      <c r="G19" s="166" t="e">
        <f aca="false">IF(F6&lt;85%,0,IF(G14&gt;=95.5%,E16,IF(G14&gt;=90.49%,E17,IF(G14&gt;=85%,E18,0))))</f>
        <v>#DIV/0!</v>
      </c>
      <c r="L19" s="35"/>
      <c r="N19" s="131"/>
      <c r="O19" s="131"/>
    </row>
    <row r="20" customFormat="false" ht="16.5" hidden="false" customHeight="false" outlineLevel="0" collapsed="false">
      <c r="L20" s="167"/>
      <c r="M20" s="168" t="e">
        <f aca="false">SUM(M7:M19)</f>
        <v>#DIV/0!</v>
      </c>
      <c r="N20" s="131"/>
      <c r="O20" s="131"/>
    </row>
    <row r="21" customFormat="false" ht="15.75" hidden="false" customHeight="false" outlineLevel="0" collapsed="false">
      <c r="L21" s="35"/>
      <c r="N21" s="131"/>
      <c r="O21" s="131"/>
    </row>
    <row r="22" customFormat="false" ht="15" hidden="false" customHeight="false" outlineLevel="0" collapsed="false">
      <c r="A22" s="169" t="s">
        <v>55</v>
      </c>
      <c r="B22" s="170"/>
      <c r="C22" s="171" t="n">
        <v>1200</v>
      </c>
      <c r="L22" s="35"/>
      <c r="N22" s="131"/>
      <c r="O22" s="131"/>
    </row>
    <row r="23" customFormat="false" ht="15" hidden="false" customHeight="false" outlineLevel="0" collapsed="false">
      <c r="A23" s="172"/>
      <c r="B23" s="173"/>
      <c r="C23" s="174" t="n">
        <v>1080</v>
      </c>
      <c r="L23" s="35"/>
      <c r="N23" s="131"/>
      <c r="O23" s="131"/>
    </row>
    <row r="24" customFormat="false" ht="15.75" hidden="false" customHeight="false" outlineLevel="0" collapsed="false">
      <c r="A24" s="175"/>
      <c r="B24" s="176"/>
      <c r="C24" s="177" t="n">
        <v>1000</v>
      </c>
      <c r="L24" s="35"/>
      <c r="M24" s="147"/>
      <c r="N24" s="131"/>
    </row>
    <row r="25" customFormat="false" ht="15" hidden="false" customHeight="false" outlineLevel="0" collapsed="false">
      <c r="A25" s="169" t="s">
        <v>58</v>
      </c>
      <c r="B25" s="170"/>
      <c r="C25" s="171" t="n">
        <v>1000</v>
      </c>
      <c r="J25" s="144"/>
      <c r="L25" s="178"/>
      <c r="N25" s="131"/>
    </row>
    <row r="26" customFormat="false" ht="15" hidden="false" customHeight="false" outlineLevel="0" collapsed="false">
      <c r="A26" s="172"/>
      <c r="B26" s="173"/>
      <c r="C26" s="174" t="n">
        <v>750</v>
      </c>
      <c r="L26" s="179"/>
      <c r="N26" s="131"/>
    </row>
    <row r="27" customFormat="false" ht="15.75" hidden="false" customHeight="false" outlineLevel="0" collapsed="false">
      <c r="A27" s="175"/>
      <c r="B27" s="176"/>
      <c r="C27" s="177" t="n">
        <v>500</v>
      </c>
      <c r="L27" s="35"/>
      <c r="N27" s="131"/>
      <c r="O27" s="131"/>
    </row>
    <row r="28" customFormat="false" ht="15" hidden="false" customHeight="false" outlineLevel="0" collapsed="false">
      <c r="A28" s="169" t="s">
        <v>103</v>
      </c>
      <c r="B28" s="170"/>
      <c r="C28" s="171" t="n">
        <v>3000</v>
      </c>
      <c r="L28" s="179"/>
      <c r="M28" s="147"/>
      <c r="N28" s="131"/>
    </row>
    <row r="29" customFormat="false" ht="15" hidden="false" customHeight="false" outlineLevel="0" collapsed="false">
      <c r="A29" s="172"/>
      <c r="B29" s="173"/>
      <c r="C29" s="174" t="n">
        <v>2700</v>
      </c>
      <c r="J29" s="144"/>
      <c r="L29" s="178"/>
      <c r="N29" s="131"/>
    </row>
    <row r="30" customFormat="false" ht="15.75" hidden="false" customHeight="false" outlineLevel="0" collapsed="false">
      <c r="A30" s="180"/>
      <c r="B30" s="181"/>
      <c r="C30" s="177" t="n">
        <v>2550</v>
      </c>
      <c r="L30" s="179"/>
      <c r="N30" s="131"/>
    </row>
    <row r="31" customFormat="false" ht="15" hidden="false" customHeight="false" outlineLevel="0" collapsed="false">
      <c r="A31" s="169" t="s">
        <v>63</v>
      </c>
      <c r="B31" s="182"/>
      <c r="C31" s="171" t="n">
        <v>1000</v>
      </c>
      <c r="L31" s="35"/>
      <c r="N31" s="131"/>
      <c r="O31" s="131"/>
    </row>
    <row r="32" customFormat="false" ht="15" hidden="false" customHeight="false" outlineLevel="0" collapsed="false">
      <c r="A32" s="183"/>
      <c r="B32" s="137"/>
      <c r="C32" s="174" t="n">
        <v>750</v>
      </c>
      <c r="M32" s="147"/>
      <c r="N32" s="131"/>
    </row>
    <row r="33" customFormat="false" ht="15.75" hidden="false" customHeight="false" outlineLevel="0" collapsed="false">
      <c r="A33" s="180"/>
      <c r="B33" s="181"/>
      <c r="C33" s="177" t="n">
        <v>500</v>
      </c>
      <c r="N33" s="131"/>
    </row>
    <row r="34" customFormat="false" ht="15" hidden="false" customHeight="false" outlineLevel="0" collapsed="false">
      <c r="J34" s="144"/>
      <c r="N34" s="131"/>
    </row>
    <row r="35" customFormat="false" ht="15" hidden="false" customHeight="false" outlineLevel="0" collapsed="false">
      <c r="L35" s="35"/>
      <c r="N35" s="131"/>
      <c r="O35" s="131"/>
    </row>
    <row r="36" customFormat="false" ht="15" hidden="false" customHeight="false" outlineLevel="0" collapsed="false">
      <c r="L36" s="35"/>
      <c r="N36" s="131"/>
      <c r="O36" s="131"/>
    </row>
    <row r="37" customFormat="false" ht="15" hidden="false" customHeight="false" outlineLevel="0" collapsed="false">
      <c r="L37" s="35"/>
      <c r="N37" s="131"/>
      <c r="O37" s="131"/>
    </row>
    <row r="38" customFormat="false" ht="15" hidden="false" customHeight="false" outlineLevel="0" collapsed="false">
      <c r="L38" s="35"/>
      <c r="N38" s="131"/>
      <c r="O38" s="131"/>
    </row>
    <row r="39" customFormat="false" ht="15" hidden="false" customHeight="false" outlineLevel="0" collapsed="false">
      <c r="M39" s="147"/>
      <c r="N39" s="131"/>
    </row>
    <row r="40" customFormat="false" ht="15.75" hidden="false" customHeight="false" outlineLevel="0" collapsed="false">
      <c r="N40" s="131"/>
    </row>
    <row r="41" customFormat="false" ht="16.5" hidden="false" customHeight="false" outlineLevel="0" collapsed="false">
      <c r="L41" s="167"/>
      <c r="M41" s="168"/>
      <c r="N41" s="131"/>
    </row>
  </sheetData>
  <conditionalFormatting sqref="G19 F15:G18 F13:G13">
    <cfRule type="cellIs" priority="2" operator="between" aboveAverage="0" equalAverage="0" bottom="0" percent="0" rank="0" text="" dxfId="0">
      <formula>0</formula>
      <formula>-1</formula>
    </cfRule>
  </conditionalFormatting>
  <conditionalFormatting sqref="F6">
    <cfRule type="cellIs" priority="3" operator="between" aboveAverage="0" equalAverage="0" bottom="0" percent="0" rank="0" text="" dxfId="1">
      <formula>0</formula>
      <formula>-1</formula>
    </cfRule>
  </conditionalFormatting>
  <conditionalFormatting sqref="F9:G9">
    <cfRule type="cellIs" priority="4" operator="between" aboveAverage="0" equalAverage="0" bottom="0" percent="0" rank="0" text="" dxfId="2">
      <formula>0</formula>
      <formula>-1</formula>
    </cfRule>
  </conditionalFormatting>
  <conditionalFormatting sqref="G7">
    <cfRule type="cellIs" priority="5" operator="between" aboveAverage="0" equalAverage="0" bottom="0" percent="0" rank="0" text="" dxfId="3">
      <formula>0</formula>
      <formula>-1</formula>
    </cfRule>
  </conditionalFormatting>
  <conditionalFormatting sqref="F9:G9">
    <cfRule type="cellIs" priority="6" operator="between" aboveAverage="0" equalAverage="0" bottom="0" percent="0" rank="0" text="" dxfId="4">
      <formula>0</formula>
      <formula>-1</formula>
    </cfRule>
  </conditionalFormatting>
  <conditionalFormatting sqref="F7">
    <cfRule type="cellIs" priority="7" operator="between" aboveAverage="0" equalAverage="0" bottom="0" percent="0" rank="0" text="" dxfId="5">
      <formula>0</formula>
      <formula>-1</formula>
    </cfRule>
  </conditionalFormatting>
  <conditionalFormatting sqref="G7">
    <cfRule type="cellIs" priority="8" operator="between" aboveAverage="0" equalAverage="0" bottom="0" percent="0" rank="0" text="" dxfId="6">
      <formula>0</formula>
      <formula>-1</formula>
    </cfRule>
  </conditionalFormatting>
  <conditionalFormatting sqref="G9">
    <cfRule type="cellIs" priority="9" operator="between" aboveAverage="0" equalAverage="0" bottom="0" percent="0" rank="0" text="" dxfId="7">
      <formula>0</formula>
      <formula>-1</formula>
    </cfRule>
  </conditionalFormatting>
  <conditionalFormatting sqref="G9">
    <cfRule type="cellIs" priority="10" operator="between" aboveAverage="0" equalAverage="0" bottom="0" percent="0" rank="0" text="" dxfId="8">
      <formula>0</formula>
      <formula>-1</formula>
    </cfRule>
  </conditionalFormatting>
  <conditionalFormatting sqref="G9">
    <cfRule type="cellIs" priority="11" operator="between" aboveAverage="0" equalAverage="0" bottom="0" percent="0" rank="0" text="" dxfId="9">
      <formula>0</formula>
      <formula>-1</formula>
    </cfRule>
  </conditionalFormatting>
  <conditionalFormatting sqref="G9">
    <cfRule type="cellIs" priority="12" operator="between" aboveAverage="0" equalAverage="0" bottom="0" percent="0" rank="0" text="" dxfId="10">
      <formula>0</formula>
      <formula>-1</formula>
    </cfRule>
  </conditionalFormatting>
  <conditionalFormatting sqref="G9">
    <cfRule type="cellIs" priority="13" operator="between" aboveAverage="0" equalAverage="0" bottom="0" percent="0" rank="0" text="" dxfId="11">
      <formula>0</formula>
      <formula>-1</formula>
    </cfRule>
  </conditionalFormatting>
  <conditionalFormatting sqref="G9">
    <cfRule type="cellIs" priority="14" operator="between" aboveAverage="0" equalAverage="0" bottom="0" percent="0" rank="0" text="" dxfId="12">
      <formula>0</formula>
      <formula>-1</formula>
    </cfRule>
  </conditionalFormatting>
  <conditionalFormatting sqref="G9">
    <cfRule type="cellIs" priority="15" operator="between" aboveAverage="0" equalAverage="0" bottom="0" percent="0" rank="0" text="" dxfId="13">
      <formula>0</formula>
      <formula>-1</formula>
    </cfRule>
  </conditionalFormatting>
  <conditionalFormatting sqref="G6">
    <cfRule type="cellIs" priority="16" operator="between" aboveAverage="0" equalAverage="0" bottom="0" percent="0" rank="0" text="" dxfId="14">
      <formula>0</formula>
      <formula>-1</formula>
    </cfRule>
  </conditionalFormatting>
  <conditionalFormatting sqref="F6 F14:G14">
    <cfRule type="cellIs" priority="17" operator="between" aboveAverage="0" equalAverage="0" bottom="0" percent="0" rank="0" text="" dxfId="15">
      <formula>0</formula>
      <formula>-1</formula>
    </cfRule>
  </conditionalFormatting>
  <conditionalFormatting sqref="F12:G12">
    <cfRule type="cellIs" priority="18" operator="between" aboveAverage="0" equalAverage="0" bottom="0" percent="0" rank="0" text="" dxfId="16">
      <formula>0</formula>
      <formula>-1</formula>
    </cfRule>
  </conditionalFormatting>
  <conditionalFormatting sqref="F11:G11">
    <cfRule type="cellIs" priority="19" operator="between" aboveAverage="0" equalAverage="0" bottom="0" percent="0" rank="0" text="" dxfId="17">
      <formula>0</formula>
      <formula>-1</formula>
    </cfRule>
  </conditionalFormatting>
  <conditionalFormatting sqref="F11:G11">
    <cfRule type="cellIs" priority="20" operator="between" aboveAverage="0" equalAverage="0" bottom="0" percent="0" rank="0" text="" dxfId="18">
      <formula>0</formula>
      <formula>-1</formula>
    </cfRule>
  </conditionalFormatting>
  <conditionalFormatting sqref="F11:G11">
    <cfRule type="cellIs" priority="21" operator="between" aboveAverage="0" equalAverage="0" bottom="0" percent="0" rank="0" text="" dxfId="19">
      <formula>0</formula>
      <formula>-1</formula>
    </cfRule>
  </conditionalFormatting>
  <conditionalFormatting sqref="F11:G11">
    <cfRule type="cellIs" priority="22" operator="between" aboveAverage="0" equalAverage="0" bottom="0" percent="0" rank="0" text="" dxfId="20">
      <formula>0</formula>
      <formula>-1</formula>
    </cfRule>
  </conditionalFormatting>
  <conditionalFormatting sqref="G10">
    <cfRule type="cellIs" priority="23" operator="between" aboveAverage="0" equalAverage="0" bottom="0" percent="0" rank="0" text="" dxfId="21">
      <formula>0</formula>
      <formula>-1</formula>
    </cfRule>
  </conditionalFormatting>
  <conditionalFormatting sqref="F8:G8">
    <cfRule type="cellIs" priority="24" operator="between" aboveAverage="0" equalAverage="0" bottom="0" percent="0" rank="0" text="" dxfId="22">
      <formula>0</formula>
      <formula>-1</formula>
    </cfRule>
  </conditionalFormatting>
  <conditionalFormatting sqref="G8">
    <cfRule type="cellIs" priority="25" operator="between" aboveAverage="0" equalAverage="0" bottom="0" percent="0" rank="0" text="" dxfId="23">
      <formula>0</formula>
      <formula>-1</formula>
    </cfRule>
  </conditionalFormatting>
  <conditionalFormatting sqref="F10">
    <cfRule type="cellIs" priority="26" operator="between" aboveAverage="0" equalAverage="0" bottom="0" percent="0" rank="0" text="" dxfId="24">
      <formula>0</formula>
      <formula>-1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3" min="2" style="0" width="12.14"/>
    <col collapsed="false" customWidth="true" hidden="false" outlineLevel="0" max="4" min="4" style="0" width="16.29"/>
    <col collapsed="false" customWidth="true" hidden="false" outlineLevel="0" max="5" min="5" style="0" width="36.85"/>
    <col collapsed="false" customWidth="true" hidden="false" outlineLevel="0" max="6" min="6" style="0" width="12.71"/>
    <col collapsed="false" customWidth="true" hidden="false" outlineLevel="0" max="7" min="7" style="0" width="12.86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96"/>
      <c r="B1" s="96"/>
      <c r="C1" s="96"/>
      <c r="D1" s="133" t="s">
        <v>0</v>
      </c>
      <c r="E1" s="133" t="s">
        <v>104</v>
      </c>
      <c r="F1" s="133" t="n">
        <v>4788</v>
      </c>
      <c r="G1" s="133"/>
    </row>
    <row r="2" customFormat="false" ht="15" hidden="false" customHeight="false" outlineLevel="0" collapsed="false">
      <c r="A2" s="96"/>
      <c r="B2" s="96"/>
      <c r="C2" s="133"/>
      <c r="D2" s="133" t="s">
        <v>32</v>
      </c>
      <c r="E2" s="133" t="s">
        <v>3</v>
      </c>
      <c r="F2" s="133"/>
      <c r="G2" s="133"/>
    </row>
    <row r="3" customFormat="false" ht="15" hidden="false" customHeight="false" outlineLevel="0" collapsed="false">
      <c r="A3" s="96"/>
      <c r="B3" s="96"/>
      <c r="C3" s="134"/>
      <c r="D3" s="133" t="s">
        <v>4</v>
      </c>
      <c r="E3" s="133" t="s">
        <v>105</v>
      </c>
      <c r="F3" s="134"/>
      <c r="G3" s="134"/>
    </row>
    <row r="4" customFormat="false" ht="15" hidden="false" customHeight="false" outlineLevel="0" collapsed="false">
      <c r="A4" s="96"/>
      <c r="B4" s="96"/>
      <c r="C4" s="135"/>
      <c r="D4" s="136" t="s">
        <v>6</v>
      </c>
      <c r="E4" s="133" t="e">
        <f aca="false">#REF!</f>
        <v>#REF!</v>
      </c>
      <c r="F4" s="137"/>
      <c r="G4" s="137"/>
    </row>
    <row r="5" customFormat="false" ht="15" hidden="false" customHeight="false" outlineLevel="0" collapsed="false">
      <c r="A5" s="6"/>
      <c r="B5" s="6"/>
      <c r="C5" s="6"/>
      <c r="D5" s="6"/>
      <c r="E5" s="6"/>
      <c r="F5" s="6"/>
      <c r="G5" s="6"/>
    </row>
    <row r="6" customFormat="false" ht="29.25" hidden="false" customHeight="true" outlineLevel="0" collapsed="false">
      <c r="A6" s="15" t="s">
        <v>7</v>
      </c>
      <c r="B6" s="16" t="n">
        <v>2015</v>
      </c>
      <c r="C6" s="16" t="s">
        <v>8</v>
      </c>
      <c r="D6" s="16" t="s">
        <v>9</v>
      </c>
      <c r="E6" s="17" t="s">
        <v>10</v>
      </c>
      <c r="F6" s="16" t="s">
        <v>11</v>
      </c>
      <c r="G6" s="18" t="s">
        <v>12</v>
      </c>
    </row>
    <row r="7" customFormat="false" ht="15" hidden="false" customHeight="false" outlineLevel="0" collapsed="false">
      <c r="A7" s="33" t="n">
        <v>0.75</v>
      </c>
      <c r="B7" s="141" t="e">
        <f aca="false">+#REF!</f>
        <v>#REF!</v>
      </c>
      <c r="C7" s="141" t="e">
        <f aca="false">+#REF!</f>
        <v>#REF!</v>
      </c>
      <c r="D7" s="141" t="e">
        <f aca="false">+#REF!</f>
        <v>#REF!</v>
      </c>
      <c r="E7" s="142" t="s">
        <v>106</v>
      </c>
      <c r="F7" s="143" t="e">
        <f aca="false">+D7/C7</f>
        <v>#REF!</v>
      </c>
      <c r="G7" s="36" t="e">
        <f aca="false">IF(F7&gt;=100%,A7,IF(F7&lt;90%,0,IF(F7&lt;100%,F7*A7)))</f>
        <v>#REF!</v>
      </c>
    </row>
    <row r="8" customFormat="false" ht="15" hidden="false" customHeight="false" outlineLevel="0" collapsed="false">
      <c r="A8" s="33" t="n">
        <v>0.1</v>
      </c>
      <c r="B8" s="67"/>
      <c r="C8" s="97" t="n">
        <v>0.05</v>
      </c>
      <c r="D8" s="97"/>
      <c r="E8" s="34" t="s">
        <v>14</v>
      </c>
      <c r="F8" s="35" t="e">
        <f aca="false">+C8/D8</f>
        <v>#DIV/0!</v>
      </c>
      <c r="G8" s="36" t="n">
        <f aca="false">IF(D8&gt;=10%,0%,IF(D8&gt;5%,7.5%,IF(D8&lt;=C8,A8)))</f>
        <v>0.1</v>
      </c>
    </row>
    <row r="9" customFormat="false" ht="15" hidden="false" customHeight="false" outlineLevel="0" collapsed="false">
      <c r="A9" s="33" t="n">
        <v>0</v>
      </c>
      <c r="B9" s="67"/>
      <c r="C9" s="67" t="n">
        <v>0.95</v>
      </c>
      <c r="D9" s="97" t="n">
        <v>0</v>
      </c>
      <c r="E9" s="34" t="s">
        <v>15</v>
      </c>
      <c r="F9" s="35" t="n">
        <f aca="false">D9/C9</f>
        <v>0</v>
      </c>
      <c r="G9" s="36" t="n">
        <f aca="false">IF(F9&gt;=100%,A9,IF(F9&lt;80%,0,IF(F9&lt;100%,F9*A9)))</f>
        <v>0</v>
      </c>
    </row>
    <row r="10" customFormat="false" ht="15" hidden="false" customHeight="false" outlineLevel="0" collapsed="false">
      <c r="A10" s="33" t="n">
        <v>0.15</v>
      </c>
      <c r="B10" s="137"/>
      <c r="C10" s="184" t="n">
        <v>3</v>
      </c>
      <c r="D10" s="184"/>
      <c r="E10" s="137" t="s">
        <v>16</v>
      </c>
      <c r="F10" s="35" t="e">
        <f aca="false">+C10/D10</f>
        <v>#DIV/0!</v>
      </c>
      <c r="G10" s="36" t="n">
        <f aca="false">IF(D10&gt;4,0%,IF(D10&gt;3,10%,IF(D10&lt;=C10,A10)))</f>
        <v>0.15</v>
      </c>
    </row>
    <row r="11" customFormat="false" ht="15" hidden="false" customHeight="false" outlineLevel="0" collapsed="false">
      <c r="A11" s="33"/>
      <c r="B11" s="67"/>
      <c r="C11" s="184" t="n">
        <v>0</v>
      </c>
      <c r="D11" s="184" t="n">
        <v>0</v>
      </c>
      <c r="E11" s="34" t="s">
        <v>17</v>
      </c>
      <c r="F11" s="35" t="n">
        <v>0</v>
      </c>
      <c r="G11" s="36" t="n">
        <f aca="false">IF(D11&gt;24,0%,IF(D11&gt;18,7.5%,IF(D11&lt;=C11,A11)))</f>
        <v>0</v>
      </c>
    </row>
    <row r="12" customFormat="false" ht="15" hidden="false" customHeight="false" outlineLevel="0" collapsed="false">
      <c r="A12" s="33"/>
      <c r="B12" s="67"/>
      <c r="C12" s="67"/>
      <c r="D12" s="97"/>
      <c r="E12" s="34" t="s">
        <v>107</v>
      </c>
      <c r="F12" s="35" t="e">
        <f aca="false">+#REF!</f>
        <v>#REF!</v>
      </c>
      <c r="G12" s="36"/>
    </row>
    <row r="13" customFormat="false" ht="15" hidden="false" customHeight="false" outlineLevel="0" collapsed="false">
      <c r="A13" s="150"/>
      <c r="B13" s="151"/>
      <c r="C13" s="147"/>
      <c r="D13" s="147"/>
      <c r="E13" s="66" t="s">
        <v>19</v>
      </c>
      <c r="F13" s="67"/>
      <c r="G13" s="68" t="e">
        <f aca="false">SUM(G7:G12)</f>
        <v>#REF!</v>
      </c>
    </row>
    <row r="14" customFormat="false" ht="15" hidden="false" customHeight="false" outlineLevel="0" collapsed="false">
      <c r="A14" s="152"/>
      <c r="B14" s="67"/>
      <c r="C14" s="147"/>
      <c r="D14" s="132"/>
      <c r="E14" s="34"/>
      <c r="F14" s="67"/>
      <c r="G14" s="69"/>
    </row>
    <row r="15" customFormat="false" ht="15" hidden="false" customHeight="false" outlineLevel="0" collapsed="false">
      <c r="A15" s="150"/>
      <c r="B15" s="151"/>
      <c r="C15" s="185" t="s">
        <v>20</v>
      </c>
      <c r="D15" s="46" t="s">
        <v>21</v>
      </c>
      <c r="E15" s="186" t="n">
        <v>4000</v>
      </c>
      <c r="F15" s="67"/>
      <c r="G15" s="69"/>
    </row>
    <row r="16" customFormat="false" ht="15" hidden="false" customHeight="false" outlineLevel="0" collapsed="false">
      <c r="A16" s="154"/>
      <c r="B16" s="155"/>
      <c r="C16" s="185" t="s">
        <v>22</v>
      </c>
      <c r="D16" s="46" t="s">
        <v>23</v>
      </c>
      <c r="E16" s="186" t="n">
        <v>3500</v>
      </c>
      <c r="F16" s="67"/>
      <c r="G16" s="69"/>
    </row>
    <row r="17" customFormat="false" ht="15" hidden="false" customHeight="false" outlineLevel="0" collapsed="false">
      <c r="A17" s="156"/>
      <c r="B17" s="157" t="e">
        <f aca="false">#REF!</f>
        <v>#REF!</v>
      </c>
      <c r="C17" s="187" t="s">
        <v>24</v>
      </c>
      <c r="D17" s="53" t="s">
        <v>25</v>
      </c>
      <c r="E17" s="188" t="n">
        <v>3000</v>
      </c>
      <c r="F17" s="159"/>
      <c r="G17" s="160"/>
    </row>
    <row r="18" customFormat="false" ht="15" hidden="false" customHeight="false" outlineLevel="0" collapsed="false">
      <c r="A18" s="161" t="n">
        <f aca="false">SUM(A7:A17)</f>
        <v>1</v>
      </c>
      <c r="B18" s="162"/>
      <c r="C18" s="163"/>
      <c r="D18" s="164"/>
      <c r="E18" s="165" t="s">
        <v>26</v>
      </c>
      <c r="F18" s="164"/>
      <c r="G18" s="62" t="e">
        <f aca="false">IF(AND(F7&gt;=90%,F12&gt;=100%),IF(G13&gt;=95.5%,E15,IF(G13&gt;=90.5%,E16,IF(G13&gt;=85%,E17,IF(G13&lt;85%,0)))),IF(F7&lt;100%,0,IF(G13&gt;=95.5%,E15,IF(G13&gt;=90.5%,E16,IF(G13&gt;=85%,E17,0)))))</f>
        <v>#REF!</v>
      </c>
      <c r="H18" s="88"/>
    </row>
    <row r="19" customFormat="false" ht="15" hidden="false" customHeight="false" outlineLevel="0" collapsed="false">
      <c r="A19" s="189"/>
      <c r="B19" s="189"/>
      <c r="C19" s="190"/>
      <c r="D19" s="191"/>
      <c r="E19" s="192"/>
      <c r="F19" s="191"/>
      <c r="G19" s="45"/>
    </row>
    <row r="21" customFormat="false" ht="15" hidden="false" customHeight="false" outlineLevel="0" collapsed="false">
      <c r="A21" s="193"/>
      <c r="B21" s="194"/>
      <c r="C21" s="194"/>
      <c r="D21" s="195" t="s">
        <v>0</v>
      </c>
      <c r="E21" s="195"/>
      <c r="F21" s="195"/>
      <c r="G21" s="196"/>
    </row>
    <row r="22" customFormat="false" ht="15" hidden="false" customHeight="false" outlineLevel="0" collapsed="false">
      <c r="A22" s="197"/>
      <c r="B22" s="137"/>
      <c r="C22" s="133"/>
      <c r="D22" s="133" t="s">
        <v>2</v>
      </c>
      <c r="E22" s="133" t="s">
        <v>28</v>
      </c>
      <c r="F22" s="133"/>
      <c r="G22" s="198"/>
    </row>
    <row r="23" customFormat="false" ht="15" hidden="false" customHeight="false" outlineLevel="0" collapsed="false">
      <c r="A23" s="197"/>
      <c r="B23" s="137"/>
      <c r="C23" s="134"/>
      <c r="D23" s="133" t="s">
        <v>4</v>
      </c>
      <c r="E23" s="133" t="s">
        <v>105</v>
      </c>
      <c r="F23" s="134"/>
      <c r="G23" s="199"/>
    </row>
    <row r="24" customFormat="false" ht="15" hidden="false" customHeight="false" outlineLevel="0" collapsed="false">
      <c r="A24" s="197"/>
      <c r="B24" s="137"/>
      <c r="C24" s="135"/>
      <c r="D24" s="136" t="s">
        <v>6</v>
      </c>
      <c r="E24" s="133" t="e">
        <f aca="false">+E4</f>
        <v>#REF!</v>
      </c>
      <c r="F24" s="137"/>
      <c r="G24" s="200"/>
    </row>
    <row r="25" customFormat="false" ht="15" hidden="false" customHeight="false" outlineLevel="0" collapsed="false">
      <c r="A25" s="197"/>
      <c r="B25" s="137"/>
      <c r="C25" s="137"/>
      <c r="D25" s="137"/>
      <c r="E25" s="137"/>
      <c r="F25" s="137"/>
      <c r="G25" s="200"/>
    </row>
    <row r="26" customFormat="false" ht="21" hidden="false" customHeight="false" outlineLevel="0" collapsed="false">
      <c r="A26" s="15" t="s">
        <v>7</v>
      </c>
      <c r="B26" s="16" t="n">
        <v>2015</v>
      </c>
      <c r="C26" s="16" t="s">
        <v>8</v>
      </c>
      <c r="D26" s="16" t="s">
        <v>9</v>
      </c>
      <c r="E26" s="17" t="s">
        <v>10</v>
      </c>
      <c r="F26" s="16" t="s">
        <v>11</v>
      </c>
      <c r="G26" s="18" t="s">
        <v>12</v>
      </c>
    </row>
    <row r="27" customFormat="false" ht="15" hidden="false" customHeight="false" outlineLevel="0" collapsed="false">
      <c r="A27" s="33" t="n">
        <v>0.7</v>
      </c>
      <c r="B27" s="141" t="e">
        <f aca="false">+B7</f>
        <v>#REF!</v>
      </c>
      <c r="C27" s="141" t="e">
        <f aca="false">+C7</f>
        <v>#REF!</v>
      </c>
      <c r="D27" s="141" t="e">
        <f aca="false">+D7</f>
        <v>#REF!</v>
      </c>
      <c r="E27" s="142" t="s">
        <v>106</v>
      </c>
      <c r="F27" s="143" t="e">
        <f aca="false">+D27/C27</f>
        <v>#REF!</v>
      </c>
      <c r="G27" s="36" t="e">
        <f aca="false">IF(F27&gt;=100%,A27,IF(F27&lt;90%,0,IF(F27&lt;100%,F27*A27)))</f>
        <v>#REF!</v>
      </c>
    </row>
    <row r="28" customFormat="false" ht="15" hidden="false" customHeight="false" outlineLevel="0" collapsed="false">
      <c r="A28" s="33" t="n">
        <v>0.15</v>
      </c>
      <c r="B28" s="67"/>
      <c r="C28" s="97" t="n">
        <f aca="false">+C8</f>
        <v>0.05</v>
      </c>
      <c r="D28" s="97" t="n">
        <f aca="false">D8</f>
        <v>0</v>
      </c>
      <c r="E28" s="34" t="s">
        <v>14</v>
      </c>
      <c r="F28" s="35" t="e">
        <f aca="false">+C28/D28</f>
        <v>#DIV/0!</v>
      </c>
      <c r="G28" s="36" t="n">
        <f aca="false">IF(D28&gt;=10%,0%,IF(D28&gt;5%,5%,IF(D28&lt;=C28,A28)))</f>
        <v>0.15</v>
      </c>
    </row>
    <row r="29" customFormat="false" ht="15" hidden="false" customHeight="false" outlineLevel="0" collapsed="false">
      <c r="A29" s="33" t="n">
        <v>0</v>
      </c>
      <c r="B29" s="67"/>
      <c r="C29" s="67" t="n">
        <f aca="false">+C9</f>
        <v>0.95</v>
      </c>
      <c r="D29" s="97" t="n">
        <v>0</v>
      </c>
      <c r="E29" s="34" t="s">
        <v>15</v>
      </c>
      <c r="F29" s="35" t="n">
        <f aca="false">D29/C29</f>
        <v>0</v>
      </c>
      <c r="G29" s="36" t="n">
        <f aca="false">IF(F29&gt;=100%,A29,IF(F29&lt;80%,0,IF(F29&lt;100%,F29*A29)))</f>
        <v>0</v>
      </c>
    </row>
    <row r="30" customFormat="false" ht="30" hidden="false" customHeight="false" outlineLevel="0" collapsed="false">
      <c r="A30" s="201" t="n">
        <v>0</v>
      </c>
      <c r="B30" s="202"/>
      <c r="C30" s="203" t="n">
        <f aca="false">C11</f>
        <v>0</v>
      </c>
      <c r="D30" s="203" t="n">
        <f aca="false">D11</f>
        <v>0</v>
      </c>
      <c r="E30" s="65" t="s">
        <v>29</v>
      </c>
      <c r="F30" s="35" t="e">
        <f aca="false">+C30/D30</f>
        <v>#DIV/0!</v>
      </c>
      <c r="G30" s="36" t="n">
        <f aca="false">IF(D30&gt;24,0%,IF(D30&gt;18,7.5%,IF(D30&lt;=C30,A30)))</f>
        <v>0</v>
      </c>
    </row>
    <row r="31" customFormat="false" ht="15" hidden="false" customHeight="false" outlineLevel="0" collapsed="false">
      <c r="A31" s="33" t="n">
        <v>0.15</v>
      </c>
      <c r="B31" s="67"/>
      <c r="C31" s="35" t="e">
        <f aca="false">+#REF!</f>
        <v>#REF!</v>
      </c>
      <c r="D31" s="35" t="e">
        <f aca="false">+#REF!</f>
        <v>#REF!</v>
      </c>
      <c r="E31" s="34" t="s">
        <v>30</v>
      </c>
      <c r="F31" s="97" t="e">
        <f aca="false">C31/D31</f>
        <v>#REF!</v>
      </c>
      <c r="G31" s="36" t="e">
        <f aca="false">IF(D31&lt;=C31,A31,IF(F31&gt;=90%,F31*A31,0))</f>
        <v>#REF!</v>
      </c>
    </row>
    <row r="32" customFormat="false" ht="15" hidden="false" customHeight="false" outlineLevel="0" collapsed="false">
      <c r="A32" s="33"/>
      <c r="B32" s="67"/>
      <c r="C32" s="67"/>
      <c r="D32" s="97"/>
      <c r="E32" s="34" t="s">
        <v>37</v>
      </c>
      <c r="F32" s="35" t="e">
        <f aca="false">+F12</f>
        <v>#REF!</v>
      </c>
      <c r="G32" s="36"/>
    </row>
    <row r="33" customFormat="false" ht="15" hidden="false" customHeight="false" outlineLevel="0" collapsed="false">
      <c r="A33" s="150"/>
      <c r="B33" s="151"/>
      <c r="C33" s="147"/>
      <c r="D33" s="147"/>
      <c r="E33" s="66" t="s">
        <v>19</v>
      </c>
      <c r="F33" s="67"/>
      <c r="G33" s="68" t="e">
        <f aca="false">SUM(G27:G32)</f>
        <v>#REF!</v>
      </c>
    </row>
    <row r="34" customFormat="false" ht="15" hidden="false" customHeight="false" outlineLevel="0" collapsed="false">
      <c r="A34" s="152"/>
      <c r="B34" s="67"/>
      <c r="C34" s="147"/>
      <c r="D34" s="132"/>
      <c r="E34" s="34"/>
      <c r="F34" s="67"/>
      <c r="G34" s="69"/>
    </row>
    <row r="35" customFormat="false" ht="15" hidden="false" customHeight="false" outlineLevel="0" collapsed="false">
      <c r="A35" s="150"/>
      <c r="B35" s="151"/>
      <c r="C35" s="46" t="s">
        <v>20</v>
      </c>
      <c r="D35" s="46" t="s">
        <v>21</v>
      </c>
      <c r="E35" s="153" t="n">
        <v>3000</v>
      </c>
      <c r="F35" s="67"/>
      <c r="G35" s="69"/>
    </row>
    <row r="36" customFormat="false" ht="15" hidden="false" customHeight="false" outlineLevel="0" collapsed="false">
      <c r="A36" s="154"/>
      <c r="B36" s="155"/>
      <c r="C36" s="46" t="s">
        <v>22</v>
      </c>
      <c r="D36" s="46" t="s">
        <v>23</v>
      </c>
      <c r="E36" s="153" t="n">
        <v>2500</v>
      </c>
      <c r="F36" s="67"/>
      <c r="G36" s="69"/>
    </row>
    <row r="37" customFormat="false" ht="15" hidden="false" customHeight="false" outlineLevel="0" collapsed="false">
      <c r="A37" s="156"/>
      <c r="B37" s="157" t="e">
        <f aca="false">#REF!</f>
        <v>#REF!</v>
      </c>
      <c r="C37" s="53" t="s">
        <v>24</v>
      </c>
      <c r="D37" s="53" t="s">
        <v>25</v>
      </c>
      <c r="E37" s="158" t="n">
        <v>2000</v>
      </c>
      <c r="F37" s="159"/>
      <c r="G37" s="160"/>
    </row>
    <row r="38" customFormat="false" ht="15" hidden="false" customHeight="false" outlineLevel="0" collapsed="false">
      <c r="A38" s="161" t="n">
        <f aca="false">SUM(A27:A37)</f>
        <v>1</v>
      </c>
      <c r="B38" s="162"/>
      <c r="C38" s="163"/>
      <c r="D38" s="164"/>
      <c r="E38" s="165" t="s">
        <v>26</v>
      </c>
      <c r="F38" s="164"/>
      <c r="G38" s="166" t="e">
        <f aca="false">IF(AND(F27&gt;=90%,F32&gt;=100%),IF(G33&gt;=95.5%,E35,IF(G33&gt;=90.5%,E36,IF(G33&gt;=85%,E37,IF(G33&lt;85%,0)))),IF(F27&lt;100%,0,IF(G33&gt;=95.5%,E35,IF(G33&gt;=90.5%,E36,IF(G33&gt;=85%,E37,0)))))</f>
        <v>#REF!</v>
      </c>
    </row>
    <row r="39" customFormat="false" ht="15" hidden="false" customHeight="false" outlineLevel="0" collapsed="false">
      <c r="G39" s="147"/>
    </row>
  </sheetData>
  <conditionalFormatting sqref="G19 F13:G17">
    <cfRule type="cellIs" priority="2" operator="between" aboveAverage="0" equalAverage="0" bottom="0" percent="0" rank="0" text="" dxfId="0">
      <formula>0</formula>
      <formula>-1</formula>
    </cfRule>
  </conditionalFormatting>
  <conditionalFormatting sqref="G30">
    <cfRule type="cellIs" priority="3" operator="between" aboveAverage="0" equalAverage="0" bottom="0" percent="0" rank="0" text="" dxfId="1">
      <formula>0</formula>
      <formula>-1</formula>
    </cfRule>
  </conditionalFormatting>
  <conditionalFormatting sqref="F28">
    <cfRule type="cellIs" priority="4" operator="between" aboveAverage="0" equalAverage="0" bottom="0" percent="0" rank="0" text="" dxfId="2">
      <formula>0</formula>
      <formula>-1</formula>
    </cfRule>
  </conditionalFormatting>
  <conditionalFormatting sqref="F8:G9 F7">
    <cfRule type="cellIs" priority="5" operator="between" aboveAverage="0" equalAverage="0" bottom="0" percent="0" rank="0" text="" dxfId="3">
      <formula>0</formula>
      <formula>-1</formula>
    </cfRule>
  </conditionalFormatting>
  <conditionalFormatting sqref="G8">
    <cfRule type="cellIs" priority="6" operator="between" aboveAverage="0" equalAverage="0" bottom="0" percent="0" rank="0" text="" dxfId="4">
      <formula>0</formula>
      <formula>-1</formula>
    </cfRule>
  </conditionalFormatting>
  <conditionalFormatting sqref="G9">
    <cfRule type="cellIs" priority="7" operator="between" aboveAverage="0" equalAverage="0" bottom="0" percent="0" rank="0" text="" dxfId="5">
      <formula>0</formula>
      <formula>-1</formula>
    </cfRule>
  </conditionalFormatting>
  <conditionalFormatting sqref="G9">
    <cfRule type="cellIs" priority="8" operator="between" aboveAverage="0" equalAverage="0" bottom="0" percent="0" rank="0" text="" dxfId="6">
      <formula>0</formula>
      <formula>-1</formula>
    </cfRule>
  </conditionalFormatting>
  <conditionalFormatting sqref="G9">
    <cfRule type="cellIs" priority="9" operator="between" aboveAverage="0" equalAverage="0" bottom="0" percent="0" rank="0" text="" dxfId="7">
      <formula>0</formula>
      <formula>-1</formula>
    </cfRule>
  </conditionalFormatting>
  <conditionalFormatting sqref="G9">
    <cfRule type="cellIs" priority="10" operator="between" aboveAverage="0" equalAverage="0" bottom="0" percent="0" rank="0" text="" dxfId="8">
      <formula>0</formula>
      <formula>-1</formula>
    </cfRule>
  </conditionalFormatting>
  <conditionalFormatting sqref="G9">
    <cfRule type="cellIs" priority="11" operator="between" aboveAverage="0" equalAverage="0" bottom="0" percent="0" rank="0" text="" dxfId="9">
      <formula>0</formula>
      <formula>-1</formula>
    </cfRule>
  </conditionalFormatting>
  <conditionalFormatting sqref="F10">
    <cfRule type="cellIs" priority="12" operator="between" aboveAverage="0" equalAverage="0" bottom="0" percent="0" rank="0" text="" dxfId="10">
      <formula>0</formula>
      <formula>-1</formula>
    </cfRule>
  </conditionalFormatting>
  <conditionalFormatting sqref="F11">
    <cfRule type="cellIs" priority="13" operator="between" aboveAverage="0" equalAverage="0" bottom="0" percent="0" rank="0" text="" dxfId="11">
      <formula>0</formula>
      <formula>-1</formula>
    </cfRule>
  </conditionalFormatting>
  <conditionalFormatting sqref="G10:G11">
    <cfRule type="cellIs" priority="14" operator="between" aboveAverage="0" equalAverage="0" bottom="0" percent="0" rank="0" text="" dxfId="12">
      <formula>0</formula>
      <formula>-1</formula>
    </cfRule>
  </conditionalFormatting>
  <conditionalFormatting sqref="G10:G11">
    <cfRule type="cellIs" priority="15" operator="between" aboveAverage="0" equalAverage="0" bottom="0" percent="0" rank="0" text="" dxfId="13">
      <formula>0</formula>
      <formula>-1</formula>
    </cfRule>
  </conditionalFormatting>
  <conditionalFormatting sqref="F12:G12">
    <cfRule type="cellIs" priority="16" operator="between" aboveAverage="0" equalAverage="0" bottom="0" percent="0" rank="0" text="" dxfId="14">
      <formula>0</formula>
      <formula>-1</formula>
    </cfRule>
  </conditionalFormatting>
  <conditionalFormatting sqref="F27 F33:G37 F29:G29 G28">
    <cfRule type="cellIs" priority="17" operator="between" aboveAverage="0" equalAverage="0" bottom="0" percent="0" rank="0" text="" dxfId="15">
      <formula>0</formula>
      <formula>-1</formula>
    </cfRule>
  </conditionalFormatting>
  <conditionalFormatting sqref="G28">
    <cfRule type="cellIs" priority="18" operator="between" aboveAverage="0" equalAverage="0" bottom="0" percent="0" rank="0" text="" dxfId="16">
      <formula>0</formula>
      <formula>-1</formula>
    </cfRule>
  </conditionalFormatting>
  <conditionalFormatting sqref="F31:G31">
    <cfRule type="cellIs" priority="19" operator="between" aboveAverage="0" equalAverage="0" bottom="0" percent="0" rank="0" text="" dxfId="17">
      <formula>0</formula>
      <formula>-1</formula>
    </cfRule>
  </conditionalFormatting>
  <conditionalFormatting sqref="G29">
    <cfRule type="cellIs" priority="20" operator="between" aboveAverage="0" equalAverage="0" bottom="0" percent="0" rank="0" text="" dxfId="18">
      <formula>0</formula>
      <formula>-1</formula>
    </cfRule>
  </conditionalFormatting>
  <conditionalFormatting sqref="G29">
    <cfRule type="cellIs" priority="21" operator="between" aboveAverage="0" equalAverage="0" bottom="0" percent="0" rank="0" text="" dxfId="19">
      <formula>0</formula>
      <formula>-1</formula>
    </cfRule>
  </conditionalFormatting>
  <conditionalFormatting sqref="G29">
    <cfRule type="cellIs" priority="22" operator="between" aboveAverage="0" equalAverage="0" bottom="0" percent="0" rank="0" text="" dxfId="20">
      <formula>0</formula>
      <formula>-1</formula>
    </cfRule>
  </conditionalFormatting>
  <conditionalFormatting sqref="G29">
    <cfRule type="cellIs" priority="23" operator="between" aboveAverage="0" equalAverage="0" bottom="0" percent="0" rank="0" text="" dxfId="21">
      <formula>0</formula>
      <formula>-1</formula>
    </cfRule>
  </conditionalFormatting>
  <conditionalFormatting sqref="G29">
    <cfRule type="cellIs" priority="24" operator="between" aboveAverage="0" equalAverage="0" bottom="0" percent="0" rank="0" text="" dxfId="22">
      <formula>0</formula>
      <formula>-1</formula>
    </cfRule>
  </conditionalFormatting>
  <conditionalFormatting sqref="F32:G32">
    <cfRule type="cellIs" priority="25" operator="between" aboveAverage="0" equalAverage="0" bottom="0" percent="0" rank="0" text="" dxfId="23">
      <formula>0</formula>
      <formula>-1</formula>
    </cfRule>
  </conditionalFormatting>
  <conditionalFormatting sqref="F31:G31">
    <cfRule type="cellIs" priority="26" operator="between" aboveAverage="0" equalAverage="0" bottom="0" percent="0" rank="0" text="" dxfId="24">
      <formula>0</formula>
      <formula>-1</formula>
    </cfRule>
  </conditionalFormatting>
  <conditionalFormatting sqref="F31:G31">
    <cfRule type="cellIs" priority="27" operator="between" aboveAverage="0" equalAverage="0" bottom="0" percent="0" rank="0" text="" dxfId="25">
      <formula>0</formula>
      <formula>-1</formula>
    </cfRule>
  </conditionalFormatting>
  <conditionalFormatting sqref="F31:G31">
    <cfRule type="cellIs" priority="28" operator="between" aboveAverage="0" equalAverage="0" bottom="0" percent="0" rank="0" text="" dxfId="26">
      <formula>0</formula>
      <formula>-1</formula>
    </cfRule>
  </conditionalFormatting>
  <conditionalFormatting sqref="F30">
    <cfRule type="cellIs" priority="29" operator="between" aboveAverage="0" equalAverage="0" bottom="0" percent="0" rank="0" text="" dxfId="27">
      <formula>0</formula>
      <formula>-1</formula>
    </cfRule>
  </conditionalFormatting>
  <conditionalFormatting sqref="G30">
    <cfRule type="cellIs" priority="30" operator="between" aboveAverage="0" equalAverage="0" bottom="0" percent="0" rank="0" text="" dxfId="28">
      <formula>0</formula>
      <formula>-1</formula>
    </cfRule>
  </conditionalFormatting>
  <conditionalFormatting sqref="G7">
    <cfRule type="cellIs" priority="31" operator="between" aboveAverage="0" equalAverage="0" bottom="0" percent="0" rank="0" text="" dxfId="29">
      <formula>0</formula>
      <formula>-1</formula>
    </cfRule>
  </conditionalFormatting>
  <conditionalFormatting sqref="G27">
    <cfRule type="cellIs" priority="32" operator="between" aboveAverage="0" equalAverage="0" bottom="0" percent="0" rank="0" text="" dxfId="30">
      <formula>0</formula>
      <formula>-1</formula>
    </cfRule>
  </conditionalFormatting>
  <conditionalFormatting sqref="G18">
    <cfRule type="cellIs" priority="33" operator="between" aboveAverage="0" equalAverage="0" bottom="0" percent="0" rank="0" text="" dxfId="31">
      <formula>0</formula>
      <formula>-1</formula>
    </cfRule>
  </conditionalFormatting>
  <conditionalFormatting sqref="G38">
    <cfRule type="cellIs" priority="34" operator="between" aboveAverage="0" equalAverage="0" bottom="0" percent="0" rank="0" text="" dxfId="32">
      <formula>0</formula>
      <formula>-1</formula>
    </cfRule>
  </conditionalFormatting>
  <conditionalFormatting sqref="G18">
    <cfRule type="cellIs" priority="35" operator="between" aboveAverage="0" equalAverage="0" bottom="0" percent="0" rank="0" text="" dxfId="33">
      <formula>0</formula>
      <formula>-1</formula>
    </cfRule>
  </conditionalFormatting>
  <printOptions headings="false" gridLines="false" gridLinesSet="true" horizontalCentered="false" verticalCentered="false"/>
  <pageMargins left="0.2" right="0" top="0.75" bottom="0.75" header="0.511805555555555" footer="0.511805555555555"/>
  <pageSetup paperSize="1" scale="9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P3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85" workbookViewId="0">
      <selection pane="topLeft" activeCell="M27" activeCellId="0" sqref="M27"/>
    </sheetView>
  </sheetViews>
  <sheetFormatPr defaultRowHeight="15" zeroHeight="false" outlineLevelRow="0" outlineLevelCol="0"/>
  <cols>
    <col collapsed="false" customWidth="true" hidden="false" outlineLevel="0" max="1" min="1" style="0" width="6.15"/>
    <col collapsed="false" customWidth="true" hidden="false" outlineLevel="0" max="2" min="2" style="0" width="12.29"/>
    <col collapsed="false" customWidth="true" hidden="false" outlineLevel="0" max="3" min="3" style="0" width="14.01"/>
    <col collapsed="false" customWidth="true" hidden="false" outlineLevel="0" max="4" min="4" style="0" width="16.42"/>
    <col collapsed="false" customWidth="true" hidden="false" outlineLevel="0" max="5" min="5" style="0" width="31.7"/>
    <col collapsed="false" customWidth="true" hidden="false" outlineLevel="0" max="6" min="6" style="0" width="10.14"/>
    <col collapsed="false" customWidth="true" hidden="false" outlineLevel="0" max="7" min="7" style="0" width="8.86"/>
    <col collapsed="false" customWidth="true" hidden="false" outlineLevel="0" max="8" min="8" style="0" width="9.29"/>
    <col collapsed="false" customWidth="true" hidden="false" outlineLevel="0" max="9" min="9" style="83" width="33.57"/>
    <col collapsed="false" customWidth="true" hidden="false" outlineLevel="0" max="10" min="10" style="84" width="18.85"/>
    <col collapsed="false" customWidth="true" hidden="false" outlineLevel="0" max="11" min="11" style="0" width="12.57"/>
    <col collapsed="false" customWidth="true" hidden="false" outlineLevel="0" max="12" min="12" style="204" width="12.57"/>
    <col collapsed="false" customWidth="true" hidden="false" outlineLevel="0" max="14" min="13" style="0" width="9.29"/>
    <col collapsed="false" customWidth="true" hidden="false" outlineLevel="0" max="1025" min="15" style="0" width="9.14"/>
  </cols>
  <sheetData>
    <row r="1" customFormat="false" ht="15" hidden="false" customHeight="false" outlineLevel="0" collapsed="false">
      <c r="C1" s="7"/>
      <c r="D1" s="7" t="s">
        <v>2</v>
      </c>
      <c r="E1" s="7" t="s">
        <v>35</v>
      </c>
      <c r="F1" s="7"/>
      <c r="G1" s="7"/>
    </row>
    <row r="2" customFormat="false" ht="15" hidden="false" customHeight="false" outlineLevel="0" collapsed="false">
      <c r="C2" s="9"/>
      <c r="D2" s="7" t="s">
        <v>4</v>
      </c>
      <c r="E2" s="7" t="s">
        <v>108</v>
      </c>
      <c r="F2" s="9"/>
      <c r="G2" s="9"/>
    </row>
    <row r="3" customFormat="false" ht="15" hidden="false" customHeight="false" outlineLevel="0" collapsed="false">
      <c r="C3" s="11"/>
      <c r="D3" s="12" t="s">
        <v>6</v>
      </c>
      <c r="E3" s="13" t="e">
        <f aca="false">'Jefes Trastienda SF'!E5</f>
        <v>#REF!</v>
      </c>
      <c r="F3" s="6"/>
      <c r="G3" s="6"/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</row>
    <row r="5" customFormat="false" ht="21" hidden="false" customHeight="false" outlineLevel="0" collapsed="false">
      <c r="A5" s="15" t="s">
        <v>7</v>
      </c>
      <c r="B5" s="16" t="n">
        <v>2015</v>
      </c>
      <c r="C5" s="16" t="s">
        <v>8</v>
      </c>
      <c r="D5" s="16" t="s">
        <v>9</v>
      </c>
      <c r="E5" s="17" t="s">
        <v>10</v>
      </c>
      <c r="F5" s="16" t="s">
        <v>11</v>
      </c>
      <c r="G5" s="18" t="s">
        <v>12</v>
      </c>
      <c r="M5" s="85" t="s">
        <v>7</v>
      </c>
      <c r="N5" s="86" t="n">
        <v>0.25</v>
      </c>
      <c r="O5" s="0" t="s">
        <v>109</v>
      </c>
    </row>
    <row r="6" customFormat="false" ht="15.75" hidden="false" customHeight="false" outlineLevel="0" collapsed="false">
      <c r="A6" s="19" t="n">
        <v>0.65</v>
      </c>
      <c r="B6" s="20" t="e">
        <f aca="false">#REF!</f>
        <v>#REF!</v>
      </c>
      <c r="C6" s="20" t="e">
        <f aca="false">#REF!</f>
        <v>#REF!</v>
      </c>
      <c r="D6" s="20" t="e">
        <f aca="false">#REF!</f>
        <v>#REF!</v>
      </c>
      <c r="E6" s="21" t="s">
        <v>13</v>
      </c>
      <c r="F6" s="22" t="e">
        <f aca="false">+D6/C6</f>
        <v>#REF!</v>
      </c>
      <c r="G6" s="23" t="e">
        <f aca="false">IF(F6&gt;=100%,A6,IF(F6&lt;90%,0,IF(F6&lt;100%,F6*A6)))</f>
        <v>#REF!</v>
      </c>
      <c r="I6" s="205" t="s">
        <v>38</v>
      </c>
      <c r="J6" s="89" t="s">
        <v>2</v>
      </c>
      <c r="K6" s="206" t="s">
        <v>110</v>
      </c>
      <c r="L6" s="90" t="s">
        <v>40</v>
      </c>
      <c r="M6" s="85" t="s">
        <v>41</v>
      </c>
      <c r="N6" s="88"/>
    </row>
    <row r="7" s="211" customFormat="true" ht="19.5" hidden="false" customHeight="true" outlineLevel="0" collapsed="false">
      <c r="A7" s="207" t="n">
        <v>0</v>
      </c>
      <c r="B7" s="92"/>
      <c r="C7" s="64" t="n">
        <f aca="false">+'Jefes Trastienda SF'!C12</f>
        <v>18</v>
      </c>
      <c r="D7" s="64"/>
      <c r="E7" s="208" t="s">
        <v>42</v>
      </c>
      <c r="F7" s="209" t="e">
        <f aca="false">+C7/D7</f>
        <v>#DIV/0!</v>
      </c>
      <c r="G7" s="210" t="n">
        <f aca="false">IF(D7&gt;24,0%,IF(D7&gt;18,7.5%,IF(D7&lt;=C7,A7)))</f>
        <v>0</v>
      </c>
      <c r="H7" s="211" t="n">
        <v>594</v>
      </c>
      <c r="I7" s="212" t="s">
        <v>111</v>
      </c>
      <c r="J7" s="84" t="str">
        <f aca="false">VLOOKUP(H7,[1]DATOS!$B$3:$R$967,3,0)</f>
        <v>Surtidor</v>
      </c>
      <c r="K7" s="98" t="e">
        <f aca="false">+$G$12+N7</f>
        <v>#REF!</v>
      </c>
      <c r="L7" s="43" t="e">
        <f aca="false">IF(K7&lt;85%,0,IF(K7&lt;90.49%,$C$22,IF(K7&lt;95.49%,$C$21,$C$20)))</f>
        <v>#REF!</v>
      </c>
      <c r="M7" s="93"/>
      <c r="N7" s="84" t="n">
        <f aca="false">+M7*$N$5</f>
        <v>0</v>
      </c>
    </row>
    <row r="8" customFormat="false" ht="15" hidden="false" customHeight="false" outlineLevel="0" collapsed="false">
      <c r="A8" s="19" t="n">
        <v>0</v>
      </c>
      <c r="B8" s="24"/>
      <c r="C8" s="24" t="n">
        <v>0.95</v>
      </c>
      <c r="D8" s="25" t="n">
        <f aca="false">+'Jefe Tras Tienda PED'!D29</f>
        <v>0</v>
      </c>
      <c r="E8" s="26" t="s">
        <v>15</v>
      </c>
      <c r="F8" s="27" t="n">
        <f aca="false">D8/C8</f>
        <v>0</v>
      </c>
      <c r="G8" s="23" t="n">
        <f aca="false">IF(F8&gt;=100%,A8,IF(F8&lt;80%,0,IF(F8&lt;100%,F8*A8)))</f>
        <v>0</v>
      </c>
      <c r="H8" s="0" t="n">
        <v>919</v>
      </c>
      <c r="I8" s="83" t="s">
        <v>112</v>
      </c>
      <c r="J8" s="84" t="str">
        <f aca="false">VLOOKUP(H8,[1]DATOS!$B$3:$R$967,3,0)</f>
        <v>Surtidor</v>
      </c>
      <c r="K8" s="98" t="e">
        <f aca="false">+$G$12+N8</f>
        <v>#REF!</v>
      </c>
      <c r="L8" s="43" t="e">
        <f aca="false">IF(K8&lt;85%,0,IF(K8&lt;90.49%,$C$22,IF(K8&lt;95.49%,$C$21,$C$20)))</f>
        <v>#REF!</v>
      </c>
      <c r="M8" s="93"/>
      <c r="N8" s="84" t="n">
        <f aca="false">+M8*$N$5</f>
        <v>0</v>
      </c>
      <c r="P8" s="211"/>
    </row>
    <row r="9" customFormat="false" ht="15" hidden="false" customHeight="false" outlineLevel="0" collapsed="false">
      <c r="A9" s="213" t="n">
        <v>0</v>
      </c>
      <c r="C9" s="24" t="n">
        <v>1</v>
      </c>
      <c r="D9" s="25" t="n">
        <v>0</v>
      </c>
      <c r="E9" s="96" t="s">
        <v>45</v>
      </c>
      <c r="F9" s="35" t="n">
        <f aca="false">D9/C9</f>
        <v>0</v>
      </c>
      <c r="G9" s="36" t="n">
        <f aca="false">IF(F9&gt;=100%,A9,IF(F9&lt;85%,0,IF(F9&lt;100%,F9*A9)))</f>
        <v>0</v>
      </c>
      <c r="H9" s="0" t="n">
        <v>1050</v>
      </c>
      <c r="I9" s="83" t="s">
        <v>113</v>
      </c>
      <c r="J9" s="84" t="str">
        <f aca="false">VLOOKUP(H9,[1]DATOS!$B$3:$R$967,3,0)</f>
        <v>Surtidor</v>
      </c>
      <c r="K9" s="98" t="e">
        <f aca="false">+$G$12+N9</f>
        <v>#REF!</v>
      </c>
      <c r="L9" s="43" t="e">
        <f aca="false">IF(K9&lt;85%,0,IF(K9&lt;90.49%,$C$22,IF(K9&lt;95.49%,$C$21,$C$20)))</f>
        <v>#REF!</v>
      </c>
      <c r="M9" s="93"/>
      <c r="N9" s="84" t="n">
        <f aca="false">+M9*$N$5</f>
        <v>0</v>
      </c>
      <c r="P9" s="211"/>
    </row>
    <row r="10" customFormat="false" ht="15" hidden="false" customHeight="false" outlineLevel="0" collapsed="false">
      <c r="A10" s="19" t="n">
        <v>0.1</v>
      </c>
      <c r="B10" s="24"/>
      <c r="C10" s="27" t="e">
        <f aca="false">+'Jefe Tras Tienda PED'!C31</f>
        <v>#REF!</v>
      </c>
      <c r="D10" s="27" t="e">
        <f aca="false">+'Jefe Tras Tienda PED'!D31</f>
        <v>#REF!</v>
      </c>
      <c r="E10" s="34" t="s">
        <v>30</v>
      </c>
      <c r="F10" s="97" t="e">
        <f aca="false">C10/D10</f>
        <v>#REF!</v>
      </c>
      <c r="G10" s="36" t="e">
        <f aca="false">IF(D10&lt;=C10,A10,IF(F10&gt;=90%,F10*A10,0))</f>
        <v>#REF!</v>
      </c>
      <c r="H10" s="0" t="n">
        <v>1091</v>
      </c>
      <c r="I10" s="83" t="s">
        <v>114</v>
      </c>
      <c r="J10" s="84" t="str">
        <f aca="false">VLOOKUP(H10,[1]DATOS!$B$3:$R$967,3,0)</f>
        <v>Surtidor</v>
      </c>
      <c r="K10" s="98" t="e">
        <f aca="false">+$G$12+N10</f>
        <v>#REF!</v>
      </c>
      <c r="L10" s="43" t="e">
        <f aca="false">IF(K10&lt;85%,0,IF(K10&lt;90.49%,$C$22,IF(K10&lt;95.49%,$C$21,$C$20)))</f>
        <v>#REF!</v>
      </c>
      <c r="M10" s="93"/>
      <c r="N10" s="84" t="n">
        <f aca="false">+M10*$N$5</f>
        <v>0</v>
      </c>
      <c r="P10" s="211"/>
    </row>
    <row r="11" customFormat="false" ht="15" hidden="false" customHeight="false" outlineLevel="0" collapsed="false">
      <c r="A11" s="33"/>
      <c r="B11" s="24"/>
      <c r="C11" s="24"/>
      <c r="D11" s="25"/>
      <c r="E11" s="34" t="s">
        <v>107</v>
      </c>
      <c r="F11" s="35" t="e">
        <f aca="false">+#REF!</f>
        <v>#REF!</v>
      </c>
      <c r="G11" s="36"/>
      <c r="H11" s="0" t="n">
        <v>1248</v>
      </c>
      <c r="I11" s="83" t="s">
        <v>115</v>
      </c>
      <c r="J11" s="84" t="str">
        <f aca="false">VLOOKUP(H11,[1]DATOS!$B$3:$R$967,3,0)</f>
        <v>Surtidor</v>
      </c>
      <c r="K11" s="98" t="e">
        <f aca="false">+$G$12+N11</f>
        <v>#REF!</v>
      </c>
      <c r="L11" s="43" t="e">
        <f aca="false">IF(K11&lt;85%,0,IF(K11&lt;90.49%,$C$22,IF(K11&lt;95.49%,$C$21,$C$20)))</f>
        <v>#REF!</v>
      </c>
      <c r="M11" s="93"/>
      <c r="N11" s="84" t="n">
        <f aca="false">+M11*$N$5</f>
        <v>0</v>
      </c>
      <c r="P11" s="211"/>
    </row>
    <row r="12" customFormat="false" ht="15" hidden="false" customHeight="false" outlineLevel="0" collapsed="false">
      <c r="A12" s="37"/>
      <c r="B12" s="38"/>
      <c r="C12" s="39"/>
      <c r="D12" s="39"/>
      <c r="E12" s="66" t="s">
        <v>19</v>
      </c>
      <c r="F12" s="67"/>
      <c r="G12" s="68" t="e">
        <f aca="false">SUM(G6:G11)</f>
        <v>#REF!</v>
      </c>
      <c r="H12" s="0" t="n">
        <v>1811</v>
      </c>
      <c r="I12" s="83" t="s">
        <v>116</v>
      </c>
      <c r="J12" s="84" t="str">
        <f aca="false">VLOOKUP(H12,[1]DATOS!$B$3:$R$967,3,0)</f>
        <v>Surtidor</v>
      </c>
      <c r="K12" s="98" t="e">
        <f aca="false">+$G$12+N12</f>
        <v>#REF!</v>
      </c>
      <c r="L12" s="43" t="e">
        <f aca="false">IF(K12&lt;85%,0,IF(K12&lt;90.49%,$C$22,IF(K12&lt;95.49%,$C$21,$C$20)))</f>
        <v>#REF!</v>
      </c>
      <c r="M12" s="93"/>
      <c r="N12" s="84" t="n">
        <f aca="false">+M12*$N$5</f>
        <v>0</v>
      </c>
      <c r="P12" s="211"/>
    </row>
    <row r="13" customFormat="false" ht="15" hidden="false" customHeight="false" outlineLevel="0" collapsed="false">
      <c r="A13" s="42"/>
      <c r="B13" s="24"/>
      <c r="C13" s="39"/>
      <c r="D13" s="43"/>
      <c r="E13" s="26"/>
      <c r="F13" s="24"/>
      <c r="G13" s="44"/>
      <c r="H13" s="214"/>
      <c r="I13" s="215"/>
      <c r="K13" s="216"/>
      <c r="L13" s="43"/>
      <c r="M13" s="84"/>
      <c r="N13" s="84"/>
    </row>
    <row r="14" customFormat="false" ht="15" hidden="false" customHeight="false" outlineLevel="0" collapsed="false">
      <c r="A14" s="37"/>
      <c r="B14" s="38"/>
      <c r="C14" s="45"/>
      <c r="D14" s="46"/>
      <c r="E14" s="47"/>
      <c r="F14" s="24"/>
      <c r="G14" s="44"/>
      <c r="K14" s="126"/>
      <c r="L14" s="217" t="e">
        <f aca="false">SUM(L7:L13)</f>
        <v>#REF!</v>
      </c>
      <c r="M14" s="214"/>
    </row>
    <row r="15" customFormat="false" ht="15" hidden="false" customHeight="false" outlineLevel="0" collapsed="false">
      <c r="A15" s="48"/>
      <c r="B15" s="49"/>
      <c r="C15" s="45"/>
      <c r="D15" s="46"/>
      <c r="E15" s="47"/>
      <c r="F15" s="24"/>
      <c r="G15" s="44"/>
      <c r="I15" s="88" t="s">
        <v>48</v>
      </c>
      <c r="K15" s="126"/>
      <c r="M15" s="214"/>
    </row>
    <row r="16" customFormat="false" ht="15" hidden="false" customHeight="false" outlineLevel="0" collapsed="false">
      <c r="A16" s="50"/>
      <c r="B16" s="51" t="e">
        <f aca="false">#REF!</f>
        <v>#REF!</v>
      </c>
      <c r="C16" s="52"/>
      <c r="D16" s="53"/>
      <c r="E16" s="54"/>
      <c r="F16" s="55"/>
      <c r="G16" s="56"/>
      <c r="H16" s="218" t="n">
        <v>2004</v>
      </c>
      <c r="I16" s="218" t="s">
        <v>117</v>
      </c>
      <c r="J16" s="84" t="str">
        <f aca="false">VLOOKUP(H16,[1]DATOS!$B$3:$R$967,3,0)</f>
        <v>Auxiliar de Logística</v>
      </c>
      <c r="K16" s="98" t="e">
        <f aca="false">+$G$12+N16</f>
        <v>#REF!</v>
      </c>
      <c r="L16" s="43" t="e">
        <f aca="false">IF(K16&lt;85%,0,IF(K16&lt;90.49%,$C$25,IF(K16&lt;95.49%,$C$24,$C$23)))</f>
        <v>#REF!</v>
      </c>
      <c r="M16" s="93"/>
      <c r="N16" s="84" t="n">
        <f aca="false">+M16*$N$5</f>
        <v>0</v>
      </c>
      <c r="P16" s="211"/>
    </row>
    <row r="17" customFormat="false" ht="15" hidden="false" customHeight="false" outlineLevel="0" collapsed="false">
      <c r="A17" s="57" t="n">
        <f aca="false">SUM(A6:A16)</f>
        <v>0.75</v>
      </c>
      <c r="B17" s="58"/>
      <c r="C17" s="59"/>
      <c r="D17" s="60"/>
      <c r="E17" s="61" t="s">
        <v>26</v>
      </c>
      <c r="F17" s="60"/>
      <c r="G17" s="77" t="e">
        <f aca="false">IF(F6&lt;85%,0,IF(G12&gt;=95.5%,E14,IF(G12&gt;=90.49%,E15,IF(G12&gt;=85%,E16,0))))</f>
        <v>#REF!</v>
      </c>
      <c r="H17" s="218" t="n">
        <v>2638</v>
      </c>
      <c r="I17" s="218" t="s">
        <v>118</v>
      </c>
      <c r="J17" s="84" t="str">
        <f aca="false">VLOOKUP(H17,[1]DATOS!$B$3:$R$967,3,0)</f>
        <v>Auxiliar de Logística</v>
      </c>
      <c r="K17" s="98" t="e">
        <f aca="false">+$G$12+N17</f>
        <v>#REF!</v>
      </c>
      <c r="L17" s="43" t="e">
        <f aca="false">IF(K17&lt;85%,0,IF(K17&lt;90.49%,$C$25,IF(K17&lt;95.49%,$C$24,$C$23)))</f>
        <v>#REF!</v>
      </c>
      <c r="M17" s="93"/>
      <c r="N17" s="84" t="n">
        <f aca="false">+M17*$N$5</f>
        <v>0</v>
      </c>
      <c r="P17" s="211"/>
    </row>
    <row r="18" customFormat="false" ht="15" hidden="false" customHeight="false" outlineLevel="0" collapsed="false">
      <c r="H18" s="218" t="n">
        <v>2747</v>
      </c>
      <c r="I18" s="218" t="s">
        <v>119</v>
      </c>
      <c r="J18" s="84" t="str">
        <f aca="false">VLOOKUP(H18,[1]DATOS!$B$3:$R$967,3,0)</f>
        <v>Auxiliar de Logística</v>
      </c>
      <c r="K18" s="98" t="e">
        <f aca="false">+$G$12+N18</f>
        <v>#REF!</v>
      </c>
      <c r="L18" s="43" t="e">
        <f aca="false">IF(K18&lt;85%,0,IF(K18&lt;90.49%,$C$25,IF(K18&lt;95.49%,$C$24,$C$23)))</f>
        <v>#REF!</v>
      </c>
      <c r="M18" s="93"/>
      <c r="N18" s="84" t="n">
        <f aca="false">+M18*$N$5</f>
        <v>0</v>
      </c>
      <c r="P18" s="211"/>
    </row>
    <row r="19" customFormat="false" ht="15.75" hidden="false" customHeight="false" outlineLevel="0" collapsed="false">
      <c r="A19" s="19" t="n">
        <v>0.1</v>
      </c>
      <c r="B19" s="24"/>
      <c r="C19" s="27" t="n">
        <f aca="false">+'Jefe Tras Tienda PED'!C40</f>
        <v>0</v>
      </c>
      <c r="D19" s="27" t="n">
        <f aca="false">+'Jefe Tras Tienda PED'!D40</f>
        <v>0</v>
      </c>
      <c r="E19" s="26" t="s">
        <v>30</v>
      </c>
      <c r="F19" s="79" t="e">
        <f aca="false">C19/D19</f>
        <v>#DIV/0!</v>
      </c>
      <c r="G19" s="149" t="n">
        <f aca="false">IF(D19&lt;=C19,A19,IF(F19&gt;=90%,F19*A19,0))</f>
        <v>0.1</v>
      </c>
      <c r="H19" s="83" t="n">
        <v>3580</v>
      </c>
      <c r="I19" s="83" t="s">
        <v>120</v>
      </c>
      <c r="J19" s="84" t="str">
        <f aca="false">VLOOKUP(H19,[1]DATOS!$B$3:$R$967,3,0)</f>
        <v>Auxiliar de Logística</v>
      </c>
      <c r="K19" s="98" t="e">
        <f aca="false">+$G$12+N19</f>
        <v>#REF!</v>
      </c>
      <c r="L19" s="43" t="e">
        <f aca="false">IF(K19&lt;85%,0,IF(K19&lt;90.49%,$C$25,IF(K19&lt;95.49%,$C$24,$C$23)))</f>
        <v>#REF!</v>
      </c>
      <c r="M19" s="93"/>
      <c r="N19" s="84" t="n">
        <f aca="false">+M19*$N$5</f>
        <v>0</v>
      </c>
      <c r="P19" s="211"/>
    </row>
    <row r="20" customFormat="false" ht="15" hidden="false" customHeight="false" outlineLevel="0" collapsed="false">
      <c r="A20" s="102" t="s">
        <v>55</v>
      </c>
      <c r="B20" s="103"/>
      <c r="C20" s="104" t="n">
        <v>1200</v>
      </c>
      <c r="F20" s="79"/>
      <c r="G20" s="149"/>
      <c r="H20" s="83" t="n">
        <v>3754</v>
      </c>
      <c r="I20" s="83" t="s">
        <v>121</v>
      </c>
      <c r="J20" s="84" t="str">
        <f aca="false">VLOOKUP(H20,[1]DATOS!$B$3:$R$967,3,0)</f>
        <v>Auxiliar de Logística</v>
      </c>
      <c r="K20" s="98" t="e">
        <f aca="false">+$G$12+N20</f>
        <v>#REF!</v>
      </c>
      <c r="L20" s="43" t="e">
        <f aca="false">IF(K20&lt;85%,0,IF(K20&lt;90.49%,$C$25,IF(K20&lt;95.49%,$C$24,$C$23)))</f>
        <v>#REF!</v>
      </c>
      <c r="M20" s="93"/>
      <c r="N20" s="84" t="n">
        <f aca="false">+M20*$N$5</f>
        <v>0</v>
      </c>
      <c r="P20" s="211"/>
    </row>
    <row r="21" customFormat="false" ht="15" hidden="false" customHeight="false" outlineLevel="0" collapsed="false">
      <c r="A21" s="105"/>
      <c r="B21" s="106"/>
      <c r="C21" s="107" t="n">
        <v>1080</v>
      </c>
      <c r="H21" s="83"/>
      <c r="K21" s="98"/>
      <c r="L21" s="217" t="e">
        <f aca="false">SUM(L16:L20)</f>
        <v>#REF!</v>
      </c>
      <c r="M21" s="214"/>
    </row>
    <row r="22" customFormat="false" ht="15.75" hidden="false" customHeight="false" outlineLevel="0" collapsed="false">
      <c r="A22" s="108"/>
      <c r="B22" s="109"/>
      <c r="C22" s="110" t="n">
        <v>1000</v>
      </c>
      <c r="H22" s="83"/>
      <c r="K22" s="126"/>
      <c r="M22" s="214"/>
    </row>
    <row r="23" customFormat="false" ht="15" hidden="false" customHeight="false" outlineLevel="0" collapsed="false">
      <c r="A23" s="102" t="s">
        <v>58</v>
      </c>
      <c r="B23" s="103"/>
      <c r="C23" s="104" t="n">
        <v>1000</v>
      </c>
      <c r="H23" s="83"/>
      <c r="I23" s="88" t="s">
        <v>122</v>
      </c>
      <c r="K23" s="126"/>
      <c r="M23" s="214"/>
    </row>
    <row r="24" customFormat="false" ht="15" hidden="false" customHeight="false" outlineLevel="0" collapsed="false">
      <c r="A24" s="105"/>
      <c r="B24" s="106"/>
      <c r="C24" s="107" t="n">
        <v>750</v>
      </c>
      <c r="H24" s="83"/>
      <c r="J24" s="84" t="e">
        <f aca="false">VLOOKUP(H24,[1]DATOS!$B$3:$R$967,3,0)</f>
        <v>#N/A</v>
      </c>
      <c r="K24" s="98" t="e">
        <f aca="false">+$G$12+N24</f>
        <v>#REF!</v>
      </c>
      <c r="L24" s="43" t="e">
        <f aca="false">IF(K24&lt;85%,0,IF(K24&lt;90.49%,$C$28,IF(K24&lt;95.49%,$C$27,$C$26)))</f>
        <v>#REF!</v>
      </c>
      <c r="M24" s="93"/>
      <c r="N24" s="84" t="n">
        <f aca="false">+M24*$N$5</f>
        <v>0</v>
      </c>
    </row>
    <row r="25" customFormat="false" ht="15.75" hidden="false" customHeight="false" outlineLevel="0" collapsed="false">
      <c r="A25" s="108"/>
      <c r="B25" s="109"/>
      <c r="C25" s="110" t="n">
        <v>500</v>
      </c>
      <c r="H25" s="83"/>
      <c r="K25" s="126"/>
      <c r="L25" s="217" t="e">
        <f aca="false">SUM(L24)</f>
        <v>#REF!</v>
      </c>
      <c r="M25" s="214"/>
    </row>
    <row r="26" customFormat="false" ht="15" hidden="false" customHeight="false" outlineLevel="0" collapsed="false">
      <c r="A26" s="102" t="s">
        <v>103</v>
      </c>
      <c r="B26" s="103"/>
      <c r="C26" s="104" t="n">
        <v>3000</v>
      </c>
      <c r="H26" s="83"/>
      <c r="I26" s="88" t="s">
        <v>68</v>
      </c>
      <c r="L26" s="43"/>
      <c r="M26" s="84"/>
    </row>
    <row r="27" customFormat="false" ht="15" hidden="false" customHeight="false" outlineLevel="0" collapsed="false">
      <c r="A27" s="105"/>
      <c r="B27" s="106"/>
      <c r="C27" s="107" t="n">
        <v>2700</v>
      </c>
      <c r="H27" s="218" t="n">
        <v>1472</v>
      </c>
      <c r="I27" s="218" t="s">
        <v>123</v>
      </c>
      <c r="J27" s="84" t="str">
        <f aca="false">VLOOKUP(H27,[1]DATOS!$B$3:$R$967,3,0)</f>
        <v>Etiquetador</v>
      </c>
      <c r="K27" s="98" t="e">
        <f aca="false">+$G$12+N27</f>
        <v>#REF!</v>
      </c>
      <c r="L27" s="43" t="e">
        <f aca="false">IF(K27&lt;85%,0,IF(K27&lt;90.49%,$C$31,IF(K27&lt;95.49%,$C$30,$C$29)))</f>
        <v>#REF!</v>
      </c>
      <c r="M27" s="93"/>
      <c r="N27" s="84" t="n">
        <f aca="false">+M27*$N$5</f>
        <v>0</v>
      </c>
      <c r="P27" s="211"/>
    </row>
    <row r="28" customFormat="false" ht="15.75" hidden="false" customHeight="false" outlineLevel="0" collapsed="false">
      <c r="A28" s="111"/>
      <c r="B28" s="112"/>
      <c r="C28" s="110" t="n">
        <v>2550</v>
      </c>
      <c r="H28" s="218" t="n">
        <v>2745</v>
      </c>
      <c r="I28" s="218" t="s">
        <v>124</v>
      </c>
      <c r="J28" s="84" t="str">
        <f aca="false">VLOOKUP(H28,[1]DATOS!$B$3:$R$967,3,0)</f>
        <v>Etiquetador</v>
      </c>
      <c r="K28" s="98" t="e">
        <f aca="false">+$G$12+N28</f>
        <v>#REF!</v>
      </c>
      <c r="L28" s="43" t="e">
        <f aca="false">IF(K28&lt;85%,0,IF(K28&lt;90.49%,$C$31,IF(K28&lt;95.49%,$C$30,$C$29)))</f>
        <v>#REF!</v>
      </c>
      <c r="M28" s="93"/>
      <c r="N28" s="84" t="n">
        <f aca="false">+M28*$N$5</f>
        <v>0</v>
      </c>
      <c r="P28" s="211"/>
    </row>
    <row r="29" customFormat="false" ht="15" hidden="false" customHeight="false" outlineLevel="0" collapsed="false">
      <c r="A29" s="102" t="s">
        <v>63</v>
      </c>
      <c r="B29" s="113"/>
      <c r="C29" s="104" t="n">
        <v>1000</v>
      </c>
      <c r="L29" s="39" t="e">
        <f aca="false">SUM(L27:L28)</f>
        <v>#REF!</v>
      </c>
      <c r="M29" s="84"/>
    </row>
    <row r="30" customFormat="false" ht="15" hidden="false" customHeight="false" outlineLevel="0" collapsed="false">
      <c r="A30" s="114"/>
      <c r="B30" s="6"/>
      <c r="C30" s="107" t="n">
        <v>750</v>
      </c>
      <c r="K30" s="126"/>
      <c r="L30" s="217"/>
    </row>
    <row r="31" customFormat="false" ht="15.75" hidden="false" customHeight="false" outlineLevel="0" collapsed="false">
      <c r="A31" s="111"/>
      <c r="B31" s="112"/>
      <c r="C31" s="110" t="n">
        <v>500</v>
      </c>
      <c r="I31" s="88" t="s">
        <v>125</v>
      </c>
      <c r="K31" s="126"/>
    </row>
    <row r="32" customFormat="false" ht="15" hidden="false" customHeight="false" outlineLevel="0" collapsed="false">
      <c r="J32" s="84" t="e">
        <f aca="false">VLOOKUP(H32,[1]DATOS!$B$3:$R$967,3,0)</f>
        <v>#N/A</v>
      </c>
      <c r="K32" s="98" t="e">
        <f aca="false">+$G$12+N32</f>
        <v>#REF!</v>
      </c>
      <c r="L32" s="43" t="n">
        <v>0</v>
      </c>
      <c r="M32" s="93"/>
      <c r="N32" s="84" t="n">
        <f aca="false">+M32*$N$5</f>
        <v>0</v>
      </c>
    </row>
    <row r="33" customFormat="false" ht="15.75" hidden="false" customHeight="false" outlineLevel="0" collapsed="false">
      <c r="K33" s="126"/>
      <c r="L33" s="217" t="n">
        <f aca="false">SUM(L32)</f>
        <v>0</v>
      </c>
    </row>
    <row r="34" customFormat="false" ht="16.5" hidden="false" customHeight="false" outlineLevel="0" collapsed="false">
      <c r="K34" s="115" t="s">
        <v>19</v>
      </c>
      <c r="L34" s="116" t="e">
        <f aca="false">+L33+L29+L25+L21+L14</f>
        <v>#REF!</v>
      </c>
    </row>
  </sheetData>
  <conditionalFormatting sqref="G17 F12:G16">
    <cfRule type="cellIs" priority="2" operator="between" aboveAverage="0" equalAverage="0" bottom="0" percent="0" rank="0" text="" dxfId="0">
      <formula>0</formula>
      <formula>-1</formula>
    </cfRule>
  </conditionalFormatting>
  <conditionalFormatting sqref="F10:G10">
    <cfRule type="cellIs" priority="3" operator="between" aboveAverage="0" equalAverage="0" bottom="0" percent="0" rank="0" text="" dxfId="1">
      <formula>0</formula>
      <formula>-1</formula>
    </cfRule>
  </conditionalFormatting>
  <conditionalFormatting sqref="F10:G10">
    <cfRule type="cellIs" priority="4" operator="between" aboveAverage="0" equalAverage="0" bottom="0" percent="0" rank="0" text="" dxfId="2">
      <formula>0</formula>
      <formula>-1</formula>
    </cfRule>
  </conditionalFormatting>
  <conditionalFormatting sqref="F10:G10">
    <cfRule type="cellIs" priority="5" operator="between" aboveAverage="0" equalAverage="0" bottom="0" percent="0" rank="0" text="" dxfId="3">
      <formula>0</formula>
      <formula>-1</formula>
    </cfRule>
  </conditionalFormatting>
  <conditionalFormatting sqref="F9:G9">
    <cfRule type="cellIs" priority="6" operator="between" aboveAverage="0" equalAverage="0" bottom="0" percent="0" rank="0" text="" dxfId="4">
      <formula>0</formula>
      <formula>-1</formula>
    </cfRule>
  </conditionalFormatting>
  <conditionalFormatting sqref="F9:G9">
    <cfRule type="cellIs" priority="7" operator="between" aboveAverage="0" equalAverage="0" bottom="0" percent="0" rank="0" text="" dxfId="5">
      <formula>0</formula>
      <formula>-1</formula>
    </cfRule>
  </conditionalFormatting>
  <conditionalFormatting sqref="G9">
    <cfRule type="cellIs" priority="8" operator="between" aboveAverage="0" equalAverage="0" bottom="0" percent="0" rank="0" text="" dxfId="6">
      <formula>0</formula>
      <formula>-1</formula>
    </cfRule>
  </conditionalFormatting>
  <conditionalFormatting sqref="G9">
    <cfRule type="cellIs" priority="9" operator="between" aboveAverage="0" equalAverage="0" bottom="0" percent="0" rank="0" text="" dxfId="7">
      <formula>0</formula>
      <formula>-1</formula>
    </cfRule>
  </conditionalFormatting>
  <conditionalFormatting sqref="G9">
    <cfRule type="cellIs" priority="10" operator="between" aboveAverage="0" equalAverage="0" bottom="0" percent="0" rank="0" text="" dxfId="8">
      <formula>0</formula>
      <formula>-1</formula>
    </cfRule>
  </conditionalFormatting>
  <conditionalFormatting sqref="G9">
    <cfRule type="cellIs" priority="11" operator="between" aboveAverage="0" equalAverage="0" bottom="0" percent="0" rank="0" text="" dxfId="9">
      <formula>0</formula>
      <formula>-1</formula>
    </cfRule>
  </conditionalFormatting>
  <conditionalFormatting sqref="G9">
    <cfRule type="cellIs" priority="12" operator="between" aboveAverage="0" equalAverage="0" bottom="0" percent="0" rank="0" text="" dxfId="10">
      <formula>0</formula>
      <formula>-1</formula>
    </cfRule>
  </conditionalFormatting>
  <conditionalFormatting sqref="G9">
    <cfRule type="cellIs" priority="13" operator="between" aboveAverage="0" equalAverage="0" bottom="0" percent="0" rank="0" text="" dxfId="11">
      <formula>0</formula>
      <formula>-1</formula>
    </cfRule>
  </conditionalFormatting>
  <conditionalFormatting sqref="G9">
    <cfRule type="cellIs" priority="14" operator="between" aboveAverage="0" equalAverage="0" bottom="0" percent="0" rank="0" text="" dxfId="12">
      <formula>0</formula>
      <formula>-1</formula>
    </cfRule>
  </conditionalFormatting>
  <conditionalFormatting sqref="G6">
    <cfRule type="cellIs" priority="15" operator="between" aboveAverage="0" equalAverage="0" bottom="0" percent="0" rank="0" text="" dxfId="13">
      <formula>0</formula>
      <formula>-1</formula>
    </cfRule>
  </conditionalFormatting>
  <conditionalFormatting sqref="F6 F8:G8">
    <cfRule type="cellIs" priority="16" operator="between" aboveAverage="0" equalAverage="0" bottom="0" percent="0" rank="0" text="" dxfId="14">
      <formula>0</formula>
      <formula>-1</formula>
    </cfRule>
  </conditionalFormatting>
  <conditionalFormatting sqref="F6 F8:G8">
    <cfRule type="cellIs" priority="17" operator="between" aboveAverage="0" equalAverage="0" bottom="0" percent="0" rank="0" text="" dxfId="15">
      <formula>0</formula>
      <formula>-1</formula>
    </cfRule>
  </conditionalFormatting>
  <conditionalFormatting sqref="G8">
    <cfRule type="cellIs" priority="18" operator="between" aboveAverage="0" equalAverage="0" bottom="0" percent="0" rank="0" text="" dxfId="16">
      <formula>0</formula>
      <formula>-1</formula>
    </cfRule>
  </conditionalFormatting>
  <conditionalFormatting sqref="G8">
    <cfRule type="cellIs" priority="19" operator="between" aboveAverage="0" equalAverage="0" bottom="0" percent="0" rank="0" text="" dxfId="17">
      <formula>0</formula>
      <formula>-1</formula>
    </cfRule>
  </conditionalFormatting>
  <conditionalFormatting sqref="G8">
    <cfRule type="cellIs" priority="20" operator="between" aboveAverage="0" equalAverage="0" bottom="0" percent="0" rank="0" text="" dxfId="18">
      <formula>0</formula>
      <formula>-1</formula>
    </cfRule>
  </conditionalFormatting>
  <conditionalFormatting sqref="G8">
    <cfRule type="cellIs" priority="21" operator="between" aboveAverage="0" equalAverage="0" bottom="0" percent="0" rank="0" text="" dxfId="19">
      <formula>0</formula>
      <formula>-1</formula>
    </cfRule>
  </conditionalFormatting>
  <conditionalFormatting sqref="G8">
    <cfRule type="cellIs" priority="22" operator="between" aboveAverage="0" equalAverage="0" bottom="0" percent="0" rank="0" text="" dxfId="20">
      <formula>0</formula>
      <formula>-1</formula>
    </cfRule>
  </conditionalFormatting>
  <conditionalFormatting sqref="G8">
    <cfRule type="cellIs" priority="23" operator="between" aboveAverage="0" equalAverage="0" bottom="0" percent="0" rank="0" text="" dxfId="21">
      <formula>0</formula>
      <formula>-1</formula>
    </cfRule>
  </conditionalFormatting>
  <conditionalFormatting sqref="G8">
    <cfRule type="cellIs" priority="24" operator="between" aboveAverage="0" equalAverage="0" bottom="0" percent="0" rank="0" text="" dxfId="22">
      <formula>0</formula>
      <formula>-1</formula>
    </cfRule>
  </conditionalFormatting>
  <conditionalFormatting sqref="F7">
    <cfRule type="cellIs" priority="25" operator="between" aboveAverage="0" equalAverage="0" bottom="0" percent="0" rank="0" text="" dxfId="23">
      <formula>0</formula>
      <formula>-1</formula>
    </cfRule>
  </conditionalFormatting>
  <conditionalFormatting sqref="G7">
    <cfRule type="cellIs" priority="26" operator="between" aboveAverage="0" equalAverage="0" bottom="0" percent="0" rank="0" text="" dxfId="24">
      <formula>0</formula>
      <formula>-1</formula>
    </cfRule>
  </conditionalFormatting>
  <conditionalFormatting sqref="G7">
    <cfRule type="cellIs" priority="27" operator="between" aboveAverage="0" equalAverage="0" bottom="0" percent="0" rank="0" text="" dxfId="25">
      <formula>0</formula>
      <formula>-1</formula>
    </cfRule>
  </conditionalFormatting>
  <conditionalFormatting sqref="F11:G11">
    <cfRule type="cellIs" priority="28" operator="between" aboveAverage="0" equalAverage="0" bottom="0" percent="0" rank="0" text="" dxfId="26">
      <formula>0</formula>
      <formula>-1</formula>
    </cfRule>
  </conditionalFormatting>
  <conditionalFormatting sqref="F10:G10">
    <cfRule type="cellIs" priority="29" operator="between" aboveAverage="0" equalAverage="0" bottom="0" percent="0" rank="0" text="" dxfId="27">
      <formula>0</formula>
      <formula>-1</formula>
    </cfRule>
  </conditionalFormatting>
  <conditionalFormatting sqref="F20:G20">
    <cfRule type="cellIs" priority="30" operator="between" aboveAverage="0" equalAverage="0" bottom="0" percent="0" rank="0" text="" dxfId="28">
      <formula>0</formula>
      <formula>-1</formula>
    </cfRule>
  </conditionalFormatting>
  <conditionalFormatting sqref="F20:G20">
    <cfRule type="cellIs" priority="31" operator="between" aboveAverage="0" equalAverage="0" bottom="0" percent="0" rank="0" text="" dxfId="29">
      <formula>0</formula>
      <formula>-1</formula>
    </cfRule>
  </conditionalFormatting>
  <conditionalFormatting sqref="F20:G20">
    <cfRule type="cellIs" priority="32" operator="between" aboveAverage="0" equalAverage="0" bottom="0" percent="0" rank="0" text="" dxfId="30">
      <formula>0</formula>
      <formula>-1</formula>
    </cfRule>
  </conditionalFormatting>
  <conditionalFormatting sqref="F20:G20">
    <cfRule type="cellIs" priority="33" operator="between" aboveAverage="0" equalAverage="0" bottom="0" percent="0" rank="0" text="" dxfId="31">
      <formula>0</formula>
      <formula>-1</formula>
    </cfRule>
  </conditionalFormatting>
  <conditionalFormatting sqref="F19:G19">
    <cfRule type="cellIs" priority="34" operator="between" aboveAverage="0" equalAverage="0" bottom="0" percent="0" rank="0" text="" dxfId="32">
      <formula>0</formula>
      <formula>-1</formula>
    </cfRule>
  </conditionalFormatting>
  <conditionalFormatting sqref="F19:G19">
    <cfRule type="cellIs" priority="35" operator="between" aboveAverage="0" equalAverage="0" bottom="0" percent="0" rank="0" text="" dxfId="33">
      <formula>0</formula>
      <formula>-1</formula>
    </cfRule>
  </conditionalFormatting>
  <conditionalFormatting sqref="F19:G19">
    <cfRule type="cellIs" priority="36" operator="between" aboveAverage="0" equalAverage="0" bottom="0" percent="0" rank="0" text="" dxfId="34">
      <formula>0</formula>
      <formula>-1</formula>
    </cfRule>
  </conditionalFormatting>
  <conditionalFormatting sqref="F19:G19">
    <cfRule type="cellIs" priority="37" operator="between" aboveAverage="0" equalAverage="0" bottom="0" percent="0" rank="0" text="" dxfId="35">
      <formula>0</formula>
      <formula>-1</formula>
    </cfRule>
  </conditionalFormatting>
  <conditionalFormatting sqref="G10">
    <cfRule type="cellIs" priority="38" operator="between" aboveAverage="0" equalAverage="0" bottom="0" percent="0" rank="0" text="" dxfId="36">
      <formula>0</formula>
      <formula>-1</formula>
    </cfRule>
  </conditionalFormatting>
  <conditionalFormatting sqref="G10">
    <cfRule type="cellIs" priority="39" operator="between" aboveAverage="0" equalAverage="0" bottom="0" percent="0" rank="0" text="" dxfId="37">
      <formula>0</formula>
      <formula>-1</formula>
    </cfRule>
  </conditionalFormatting>
  <conditionalFormatting sqref="G10">
    <cfRule type="cellIs" priority="40" operator="between" aboveAverage="0" equalAverage="0" bottom="0" percent="0" rank="0" text="" dxfId="38">
      <formula>0</formula>
      <formula>-1</formula>
    </cfRule>
  </conditionalFormatting>
  <conditionalFormatting sqref="G10">
    <cfRule type="cellIs" priority="41" operator="between" aboveAverage="0" equalAverage="0" bottom="0" percent="0" rank="0" text="" dxfId="39">
      <formula>0</formula>
      <formula>-1</formula>
    </cfRule>
  </conditionalFormatting>
  <printOptions headings="false" gridLines="false" gridLinesSet="true" horizontalCentered="false" verticalCentered="false"/>
  <pageMargins left="0.490277777777778" right="0.279861111111111" top="0.75" bottom="0.75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3" min="2" style="0" width="10.85"/>
    <col collapsed="false" customWidth="true" hidden="false" outlineLevel="0" max="4" min="4" style="0" width="16.29"/>
    <col collapsed="false" customWidth="true" hidden="false" outlineLevel="0" max="5" min="5" style="0" width="28.42"/>
    <col collapsed="false" customWidth="true" hidden="false" outlineLevel="0" max="6" min="6" style="0" width="10.14"/>
    <col collapsed="false" customWidth="true" hidden="false" outlineLevel="0" max="7" min="7" style="0" width="8.86"/>
    <col collapsed="false" customWidth="true" hidden="false" outlineLevel="0" max="8" min="8" style="0" width="9.14"/>
    <col collapsed="false" customWidth="true" hidden="false" outlineLevel="0" max="9" min="9" style="83" width="7.15"/>
    <col collapsed="false" customWidth="true" hidden="false" outlineLevel="0" max="10" min="10" style="83" width="30.86"/>
    <col collapsed="false" customWidth="true" hidden="false" outlineLevel="0" max="11" min="11" style="84" width="12.71"/>
    <col collapsed="false" customWidth="true" hidden="false" outlineLevel="0" max="12" min="12" style="0" width="11.29"/>
    <col collapsed="false" customWidth="true" hidden="false" outlineLevel="0" max="13" min="13" style="0" width="9.85"/>
    <col collapsed="false" customWidth="true" hidden="false" outlineLevel="0" max="14" min="14" style="204" width="9.42"/>
    <col collapsed="false" customWidth="true" hidden="false" outlineLevel="0" max="1025" min="15" style="0" width="9.14"/>
  </cols>
  <sheetData>
    <row r="1" customFormat="false" ht="15" hidden="false" customHeight="false" outlineLevel="0" collapsed="false">
      <c r="C1" s="7"/>
      <c r="D1" s="7" t="s">
        <v>2</v>
      </c>
      <c r="E1" s="7" t="s">
        <v>75</v>
      </c>
      <c r="F1" s="7"/>
      <c r="G1" s="7"/>
    </row>
    <row r="2" customFormat="false" ht="15" hidden="false" customHeight="false" outlineLevel="0" collapsed="false">
      <c r="C2" s="9"/>
      <c r="D2" s="7" t="s">
        <v>4</v>
      </c>
      <c r="E2" s="7" t="str">
        <f aca="false">'Operativos Trastienda PED'!E2</f>
        <v>Superstore PEDREGAL</v>
      </c>
      <c r="F2" s="9"/>
      <c r="G2" s="9"/>
    </row>
    <row r="3" customFormat="false" ht="15" hidden="false" customHeight="false" outlineLevel="0" collapsed="false">
      <c r="C3" s="11"/>
      <c r="D3" s="12" t="s">
        <v>6</v>
      </c>
      <c r="E3" s="13" t="e">
        <f aca="false">'Jefes Trastienda SF'!E5</f>
        <v>#REF!</v>
      </c>
      <c r="F3" s="6"/>
      <c r="G3" s="6"/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</row>
    <row r="5" customFormat="false" ht="21" hidden="false" customHeight="false" outlineLevel="0" collapsed="false">
      <c r="A5" s="15" t="s">
        <v>7</v>
      </c>
      <c r="B5" s="16" t="n">
        <v>2013</v>
      </c>
      <c r="C5" s="16" t="s">
        <v>8</v>
      </c>
      <c r="D5" s="16" t="s">
        <v>9</v>
      </c>
      <c r="E5" s="17" t="s">
        <v>10</v>
      </c>
      <c r="F5" s="16" t="s">
        <v>11</v>
      </c>
      <c r="G5" s="18" t="s">
        <v>12</v>
      </c>
      <c r="K5" s="84" t="n">
        <v>0.1</v>
      </c>
    </row>
    <row r="6" customFormat="false" ht="15" hidden="false" customHeight="false" outlineLevel="0" collapsed="false">
      <c r="A6" s="219" t="n">
        <v>0.7</v>
      </c>
      <c r="B6" s="20" t="e">
        <f aca="false">'Jefe Tras Tienda PED'!B7</f>
        <v>#REF!</v>
      </c>
      <c r="C6" s="20" t="e">
        <f aca="false">'Jefe Tras Tienda PED'!C7</f>
        <v>#REF!</v>
      </c>
      <c r="D6" s="20" t="e">
        <f aca="false">'Jefe Tras Tienda PED'!D7</f>
        <v>#REF!</v>
      </c>
      <c r="E6" s="21" t="s">
        <v>126</v>
      </c>
      <c r="F6" s="22" t="e">
        <f aca="false">+D6/C6</f>
        <v>#REF!</v>
      </c>
      <c r="G6" s="23" t="e">
        <f aca="false">IF(F6&gt;100%,A6,0)</f>
        <v>#REF!</v>
      </c>
      <c r="I6" s="220" t="s">
        <v>77</v>
      </c>
      <c r="J6" s="220"/>
      <c r="K6" s="84" t="s">
        <v>127</v>
      </c>
      <c r="L6" s="0" t="s">
        <v>128</v>
      </c>
      <c r="M6" s="30" t="s">
        <v>129</v>
      </c>
      <c r="N6" s="204" t="s">
        <v>40</v>
      </c>
    </row>
    <row r="7" customFormat="false" ht="15" hidden="false" customHeight="false" outlineLevel="0" collapsed="false">
      <c r="A7" s="219" t="n">
        <v>0.1</v>
      </c>
      <c r="B7" s="24"/>
      <c r="C7" s="24" t="n">
        <f aca="false">'Jefe Tras Tienda PED'!C9</f>
        <v>0.95</v>
      </c>
      <c r="D7" s="24" t="n">
        <f aca="false">'Jefe Tras Tienda PED'!D9</f>
        <v>0</v>
      </c>
      <c r="E7" s="26" t="s">
        <v>130</v>
      </c>
      <c r="F7" s="27"/>
      <c r="G7" s="23" t="n">
        <f aca="false">IF(D7&gt;=10%,0%,IF(D7&gt;5%,5%,IF(D7&lt;=C7,A7)))</f>
        <v>0.1</v>
      </c>
      <c r="I7" s="122"/>
      <c r="J7" s="122"/>
      <c r="L7" s="126" t="n">
        <f aca="false">K7*$K$5</f>
        <v>0</v>
      </c>
      <c r="M7" s="126" t="e">
        <f aca="false">L7+$G$12</f>
        <v>#REF!</v>
      </c>
      <c r="N7" s="221" t="e">
        <f aca="false">IF(M7&lt;85%,0,IF(M7&lt;90.49%,C21,IF(M7&lt;95.49%,C20,C19)))</f>
        <v>#REF!</v>
      </c>
    </row>
    <row r="8" customFormat="false" ht="15" hidden="false" customHeight="false" outlineLevel="0" collapsed="false">
      <c r="A8" s="219" t="n">
        <v>0.1</v>
      </c>
      <c r="B8" s="24"/>
      <c r="C8" s="222" t="n">
        <f aca="false">'Jefe Tras Tienda PED'!C8</f>
        <v>0.05</v>
      </c>
      <c r="D8" s="222"/>
      <c r="E8" s="26" t="s">
        <v>131</v>
      </c>
      <c r="F8" s="27"/>
      <c r="G8" s="23" t="n">
        <f aca="false">IF(D8&gt;=6,0%,IF(D8&gt;5,5%,IF(D8&lt;=C8,A8)))</f>
        <v>0.1</v>
      </c>
      <c r="I8" s="124"/>
      <c r="J8" s="124"/>
      <c r="L8" s="126" t="n">
        <f aca="false">K8*$K$5</f>
        <v>0</v>
      </c>
      <c r="M8" s="126" t="e">
        <f aca="false">L8+$G$12</f>
        <v>#REF!</v>
      </c>
      <c r="N8" s="221" t="e">
        <f aca="false">IF(M8&lt;85%,0,IF(M8&lt;90.49%,C21,IF(M8&lt;95.49%,C20,C19)))</f>
        <v>#REF!</v>
      </c>
    </row>
    <row r="9" customFormat="false" ht="15" hidden="false" customHeight="false" outlineLevel="0" collapsed="false">
      <c r="A9" s="5"/>
      <c r="D9" s="0" t="s">
        <v>132</v>
      </c>
      <c r="G9" s="14"/>
      <c r="I9" s="124"/>
      <c r="J9" s="124"/>
      <c r="L9" s="126" t="n">
        <f aca="false">K9*$K$5</f>
        <v>0</v>
      </c>
      <c r="M9" s="126" t="e">
        <f aca="false">L9+$G$12</f>
        <v>#REF!</v>
      </c>
      <c r="N9" s="221" t="e">
        <f aca="false">IF(M9&lt;85%,0,IF(M9&lt;90.49%,C21,IF(M9&lt;95.49%,C20,C19)))</f>
        <v>#REF!</v>
      </c>
    </row>
    <row r="10" customFormat="false" ht="15" hidden="false" customHeight="false" outlineLevel="0" collapsed="false">
      <c r="A10" s="19"/>
      <c r="B10" s="24"/>
      <c r="C10" s="24"/>
      <c r="D10" s="27"/>
      <c r="E10" s="26"/>
      <c r="F10" s="27"/>
      <c r="G10" s="23"/>
      <c r="I10" s="124"/>
      <c r="J10" s="124"/>
      <c r="L10" s="126" t="n">
        <f aca="false">K10*$K$5</f>
        <v>0</v>
      </c>
      <c r="M10" s="126" t="e">
        <f aca="false">L10+$G$12</f>
        <v>#REF!</v>
      </c>
      <c r="N10" s="221" t="e">
        <f aca="false">IF(M10&lt;85%,0,IF(M10&lt;90.49%,C21,IF(M10&lt;95.49%,C20,C19)))</f>
        <v>#REF!</v>
      </c>
    </row>
    <row r="11" customFormat="false" ht="15" hidden="false" customHeight="false" outlineLevel="0" collapsed="false">
      <c r="A11" s="33"/>
      <c r="B11" s="24"/>
      <c r="C11" s="24"/>
      <c r="D11" s="25"/>
      <c r="E11" s="26"/>
      <c r="F11" s="27"/>
      <c r="G11" s="23"/>
      <c r="I11" s="124"/>
      <c r="J11" s="124"/>
      <c r="L11" s="126" t="n">
        <f aca="false">K11*$K$5</f>
        <v>0</v>
      </c>
      <c r="M11" s="126" t="e">
        <f aca="false">L11+$G$12</f>
        <v>#REF!</v>
      </c>
      <c r="N11" s="221" t="e">
        <f aca="false">IF(M11&lt;85%,0,IF(M11&lt;90.49%,C21,IF(M11&lt;95.49%,C20,C19)))</f>
        <v>#REF!</v>
      </c>
    </row>
    <row r="12" customFormat="false" ht="15" hidden="false" customHeight="false" outlineLevel="0" collapsed="false">
      <c r="A12" s="37"/>
      <c r="B12" s="38"/>
      <c r="C12" s="39"/>
      <c r="D12" s="39"/>
      <c r="E12" s="40" t="s">
        <v>19</v>
      </c>
      <c r="F12" s="24"/>
      <c r="G12" s="41" t="e">
        <f aca="false">SUM(G6:G11)</f>
        <v>#REF!</v>
      </c>
      <c r="I12" s="124"/>
      <c r="J12" s="124"/>
      <c r="L12" s="126" t="n">
        <f aca="false">K12*$K$5</f>
        <v>0</v>
      </c>
      <c r="M12" s="126" t="e">
        <f aca="false">L12+$G$12</f>
        <v>#REF!</v>
      </c>
      <c r="N12" s="221" t="e">
        <f aca="false">IF(M12&lt;85%,0,IF(M12&lt;90.49%,C21,IF(M12&lt;95.49%,C20,C19)))</f>
        <v>#REF!</v>
      </c>
    </row>
    <row r="13" customFormat="false" ht="15" hidden="false" customHeight="false" outlineLevel="0" collapsed="false">
      <c r="A13" s="42"/>
      <c r="B13" s="24"/>
      <c r="C13" s="39"/>
      <c r="D13" s="43"/>
      <c r="E13" s="26"/>
      <c r="F13" s="24"/>
      <c r="G13" s="44"/>
      <c r="L13" s="126"/>
      <c r="M13" s="126"/>
    </row>
    <row r="14" customFormat="false" ht="15" hidden="false" customHeight="false" outlineLevel="0" collapsed="false">
      <c r="A14" s="37"/>
      <c r="B14" s="38"/>
      <c r="C14" s="45"/>
      <c r="D14" s="46"/>
      <c r="E14" s="47"/>
      <c r="F14" s="24"/>
      <c r="G14" s="44"/>
      <c r="L14" s="126"/>
      <c r="M14" s="126"/>
    </row>
    <row r="15" customFormat="false" ht="15" hidden="false" customHeight="false" outlineLevel="0" collapsed="false">
      <c r="A15" s="48"/>
      <c r="B15" s="49"/>
      <c r="C15" s="45"/>
      <c r="D15" s="46"/>
      <c r="E15" s="47"/>
      <c r="F15" s="24"/>
      <c r="G15" s="44"/>
      <c r="L15" s="126"/>
      <c r="M15" s="126"/>
    </row>
    <row r="16" customFormat="false" ht="15" hidden="false" customHeight="false" outlineLevel="0" collapsed="false">
      <c r="A16" s="50"/>
      <c r="B16" s="51" t="e">
        <f aca="false">#REF!</f>
        <v>#REF!</v>
      </c>
      <c r="C16" s="52"/>
      <c r="D16" s="53"/>
      <c r="E16" s="54"/>
      <c r="F16" s="55"/>
      <c r="G16" s="56"/>
      <c r="L16" s="126"/>
      <c r="M16" s="126"/>
    </row>
    <row r="17" customFormat="false" ht="15" hidden="false" customHeight="false" outlineLevel="0" collapsed="false">
      <c r="A17" s="57" t="n">
        <f aca="false">SUM(A6:A16)</f>
        <v>0.9</v>
      </c>
      <c r="B17" s="58"/>
      <c r="C17" s="59"/>
      <c r="D17" s="60"/>
      <c r="E17" s="61" t="s">
        <v>26</v>
      </c>
      <c r="F17" s="60"/>
      <c r="G17" s="77" t="e">
        <f aca="false">IF(F6&lt;85%,0,IF(G12&gt;=95.5%,E14,IF(G12&gt;=90.49%,E15,IF(G12&gt;=85%,E16,0))))</f>
        <v>#REF!</v>
      </c>
      <c r="I17" s="0"/>
      <c r="J17" s="0"/>
      <c r="L17" s="126"/>
      <c r="M17" s="126"/>
    </row>
    <row r="18" customFormat="false" ht="15" hidden="false" customHeight="false" outlineLevel="0" collapsed="false">
      <c r="L18" s="126"/>
      <c r="M18" s="126"/>
    </row>
    <row r="19" customFormat="false" ht="15" hidden="false" customHeight="false" outlineLevel="0" collapsed="false">
      <c r="A19" s="0" t="s">
        <v>84</v>
      </c>
      <c r="C19" s="0" t="n">
        <v>1200</v>
      </c>
      <c r="L19" s="126"/>
      <c r="M19" s="126"/>
    </row>
    <row r="20" customFormat="false" ht="15" hidden="false" customHeight="false" outlineLevel="0" collapsed="false">
      <c r="C20" s="0" t="n">
        <v>1000</v>
      </c>
    </row>
    <row r="21" customFormat="false" ht="15" hidden="false" customHeight="false" outlineLevel="0" collapsed="false">
      <c r="C21" s="0" t="n">
        <v>800</v>
      </c>
      <c r="F21" s="130"/>
    </row>
  </sheetData>
  <mergeCells count="1">
    <mergeCell ref="I6:J6"/>
  </mergeCells>
  <conditionalFormatting sqref="G17 F10:G16 N7:N12 F6:G8">
    <cfRule type="cellIs" priority="2" operator="between" aboveAverage="0" equalAverage="0" bottom="0" percent="0" rank="0" text="" dxfId="0">
      <formula>0</formula>
      <formula>-1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S21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85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12.71"/>
    <col collapsed="false" customWidth="true" hidden="false" outlineLevel="0" max="3" min="3" style="0" width="13.29"/>
    <col collapsed="false" customWidth="true" hidden="false" outlineLevel="0" max="4" min="4" style="0" width="16.57"/>
    <col collapsed="false" customWidth="true" hidden="false" outlineLevel="0" max="5" min="5" style="0" width="35.85"/>
    <col collapsed="false" customWidth="true" hidden="false" outlineLevel="0" max="6" min="6" style="0" width="10.14"/>
    <col collapsed="false" customWidth="true" hidden="false" outlineLevel="0" max="7" min="7" style="0" width="11.29"/>
    <col collapsed="false" customWidth="true" hidden="false" outlineLevel="0" max="8" min="8" style="0" width="4.57"/>
    <col collapsed="false" customWidth="true" hidden="false" outlineLevel="0" max="9" min="9" style="0" width="6.42"/>
    <col collapsed="false" customWidth="true" hidden="false" outlineLevel="0" max="10" min="10" style="83" width="36.99"/>
    <col collapsed="false" customWidth="true" hidden="false" outlineLevel="0" max="11" min="11" style="84" width="18.85"/>
    <col collapsed="false" customWidth="false" hidden="false" outlineLevel="0" max="12" min="12" style="0" width="11.42"/>
    <col collapsed="false" customWidth="true" hidden="false" outlineLevel="0" max="13" min="13" style="43" width="15.42"/>
    <col collapsed="false" customWidth="true" hidden="false" outlineLevel="0" max="14" min="14" style="84" width="13.01"/>
    <col collapsed="false" customWidth="true" hidden="false" outlineLevel="0" max="15" min="15" style="0" width="9.14"/>
    <col collapsed="false" customWidth="true" hidden="false" outlineLevel="0" max="16" min="16" style="43" width="9.14"/>
    <col collapsed="false" customWidth="true" hidden="false" outlineLevel="0" max="1025" min="17" style="0" width="9.14"/>
  </cols>
  <sheetData>
    <row r="1" customFormat="false" ht="15" hidden="false" customHeight="false" outlineLevel="0" collapsed="false">
      <c r="C1" s="7"/>
      <c r="D1" s="7" t="s">
        <v>2</v>
      </c>
      <c r="E1" s="7" t="s">
        <v>35</v>
      </c>
      <c r="F1" s="7"/>
      <c r="G1" s="7"/>
    </row>
    <row r="2" customFormat="false" ht="15" hidden="false" customHeight="false" outlineLevel="0" collapsed="false">
      <c r="C2" s="9"/>
      <c r="D2" s="7" t="s">
        <v>4</v>
      </c>
      <c r="E2" s="7" t="s">
        <v>133</v>
      </c>
      <c r="F2" s="9"/>
      <c r="G2" s="9"/>
    </row>
    <row r="3" customFormat="false" ht="15" hidden="false" customHeight="false" outlineLevel="0" collapsed="false">
      <c r="C3" s="11"/>
      <c r="D3" s="12" t="s">
        <v>6</v>
      </c>
      <c r="E3" s="13" t="e">
        <f aca="false">'Jefes Trastienda SF'!E5</f>
        <v>#REF!</v>
      </c>
      <c r="F3" s="6"/>
      <c r="G3" s="6"/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</row>
    <row r="5" customFormat="false" ht="21" hidden="false" customHeight="false" outlineLevel="0" collapsed="false">
      <c r="A5" s="15" t="s">
        <v>7</v>
      </c>
      <c r="B5" s="16" t="n">
        <v>2015</v>
      </c>
      <c r="C5" s="16" t="s">
        <v>8</v>
      </c>
      <c r="D5" s="16" t="s">
        <v>9</v>
      </c>
      <c r="E5" s="17" t="s">
        <v>10</v>
      </c>
      <c r="F5" s="16" t="s">
        <v>11</v>
      </c>
      <c r="G5" s="18" t="s">
        <v>12</v>
      </c>
      <c r="N5" s="85" t="s">
        <v>7</v>
      </c>
      <c r="O5" s="86" t="n">
        <v>0.25</v>
      </c>
      <c r="R5" s="0" t="s">
        <v>37</v>
      </c>
    </row>
    <row r="6" customFormat="false" ht="15.75" hidden="false" customHeight="false" outlineLevel="0" collapsed="false">
      <c r="A6" s="19" t="n">
        <v>0.4</v>
      </c>
      <c r="B6" s="20" t="e">
        <f aca="false">+#REF!</f>
        <v>#REF!</v>
      </c>
      <c r="C6" s="20" t="e">
        <f aca="false">+#REF!</f>
        <v>#REF!</v>
      </c>
      <c r="D6" s="20" t="e">
        <f aca="false">+#REF!</f>
        <v>#REF!</v>
      </c>
      <c r="E6" s="21" t="s">
        <v>134</v>
      </c>
      <c r="F6" s="22" t="e">
        <f aca="false">+D6/C6</f>
        <v>#REF!</v>
      </c>
      <c r="G6" s="23" t="e">
        <f aca="false">IF(F6&gt;=100%,A6,IF(F6&lt;90%,0,IF(F6&lt;100%,F6*A6)))</f>
        <v>#REF!</v>
      </c>
      <c r="I6" s="88" t="s">
        <v>135</v>
      </c>
      <c r="J6" s="88" t="s">
        <v>38</v>
      </c>
      <c r="K6" s="89" t="s">
        <v>2</v>
      </c>
      <c r="L6" s="206" t="s">
        <v>110</v>
      </c>
      <c r="M6" s="223" t="s">
        <v>40</v>
      </c>
      <c r="N6" s="85" t="s">
        <v>41</v>
      </c>
      <c r="O6" s="88"/>
      <c r="R6" s="224" t="e">
        <f aca="false">+F10</f>
        <v>#DIV/0!</v>
      </c>
    </row>
    <row r="7" customFormat="false" ht="28.5" hidden="false" customHeight="true" outlineLevel="0" collapsed="false">
      <c r="A7" s="19" t="n">
        <v>0.1</v>
      </c>
      <c r="B7" s="24"/>
      <c r="C7" s="64" t="n">
        <f aca="false">+'Jefes Trastienda SF'!C12</f>
        <v>18</v>
      </c>
      <c r="D7" s="225"/>
      <c r="E7" s="32" t="s">
        <v>42</v>
      </c>
      <c r="F7" s="27" t="e">
        <f aca="false">+C7/D7</f>
        <v>#DIV/0!</v>
      </c>
      <c r="G7" s="23" t="n">
        <f aca="false">IF(D7&gt;24,0%,IF(D7&gt;18,7.5%,IF(D7&lt;=C7,A7)))</f>
        <v>0.1</v>
      </c>
      <c r="I7" s="0" t="n">
        <v>204</v>
      </c>
      <c r="J7" s="0" t="s">
        <v>136</v>
      </c>
      <c r="K7" s="84" t="str">
        <f aca="false">VLOOKUP(I7,[1]DATOS!$B$3:$R$1064,3,0)</f>
        <v>Surtidor</v>
      </c>
      <c r="L7" s="126" t="e">
        <f aca="false">+$G$11+O7+R7</f>
        <v>#REF!</v>
      </c>
      <c r="M7" s="43" t="e">
        <f aca="false">IF(L7&lt;85%,0,IF(L7&lt;90.49%,$C$21,IF(L7&lt;95.49%,$C$20,$C$19)))</f>
        <v>#REF!</v>
      </c>
      <c r="O7" s="84" t="n">
        <f aca="false">+N7*$O$5</f>
        <v>0</v>
      </c>
      <c r="Q7" s="43"/>
      <c r="R7" s="84" t="e">
        <f aca="false">+IF($R$6&gt;=100%,0,-100%)</f>
        <v>#DIV/0!</v>
      </c>
    </row>
    <row r="8" customFormat="false" ht="15" hidden="false" customHeight="false" outlineLevel="0" collapsed="false">
      <c r="A8" s="33" t="n">
        <v>0.15</v>
      </c>
      <c r="B8" s="67"/>
      <c r="C8" s="67" t="n">
        <v>0.95</v>
      </c>
      <c r="D8" s="97"/>
      <c r="E8" s="34" t="s">
        <v>137</v>
      </c>
      <c r="F8" s="35" t="n">
        <f aca="false">D8/C8</f>
        <v>0</v>
      </c>
      <c r="G8" s="36" t="n">
        <f aca="false">IF(F8&gt;=100%,A8,IF(F8&lt;80%,0,IF(F8&lt;100%,F8*A8)))</f>
        <v>0</v>
      </c>
      <c r="I8" s="0" t="n">
        <v>358</v>
      </c>
      <c r="J8" s="83" t="s">
        <v>138</v>
      </c>
      <c r="K8" s="84" t="str">
        <f aca="false">VLOOKUP(I8,[1]DATOS!$B$3:$R$1064,3,0)</f>
        <v>Surtidor</v>
      </c>
      <c r="L8" s="126" t="e">
        <f aca="false">+$G$11+O8+R8</f>
        <v>#REF!</v>
      </c>
      <c r="M8" s="43" t="e">
        <f aca="false">IF(L8&lt;85%,0,IF(L8&lt;90.49%,$C$21,IF(L8&lt;95.49%,$C$20,$C$19)))</f>
        <v>#REF!</v>
      </c>
      <c r="O8" s="84" t="n">
        <f aca="false">+N8*$O$5</f>
        <v>0</v>
      </c>
      <c r="Q8" s="43"/>
      <c r="R8" s="84" t="e">
        <f aca="false">+IF($R$6&gt;=100%,0,-100%)</f>
        <v>#DIV/0!</v>
      </c>
    </row>
    <row r="9" customFormat="false" ht="15" hidden="false" customHeight="false" outlineLevel="0" collapsed="false">
      <c r="A9" s="33" t="n">
        <v>0.1</v>
      </c>
      <c r="B9" s="67"/>
      <c r="C9" s="35" t="e">
        <f aca="false">+'Jefe Tras Tienda PED'!C31</f>
        <v>#REF!</v>
      </c>
      <c r="D9" s="35" t="e">
        <f aca="false">+#REF!</f>
        <v>#REF!</v>
      </c>
      <c r="E9" s="34" t="s">
        <v>30</v>
      </c>
      <c r="F9" s="97" t="e">
        <f aca="false">+C9/D9</f>
        <v>#REF!</v>
      </c>
      <c r="G9" s="36" t="e">
        <f aca="false">IF(D9&lt;=C9,A9,IF(F9&gt;=90%,F9*A9,0))</f>
        <v>#REF!</v>
      </c>
      <c r="I9" s="0" t="n">
        <v>384</v>
      </c>
      <c r="J9" s="83" t="s">
        <v>139</v>
      </c>
      <c r="K9" s="84" t="str">
        <f aca="false">VLOOKUP(I9,[1]DATOS!$B$3:$R$1064,3,0)</f>
        <v>Surtidor</v>
      </c>
      <c r="L9" s="126" t="e">
        <f aca="false">+$G$11+O9+R9</f>
        <v>#REF!</v>
      </c>
      <c r="M9" s="43" t="e">
        <f aca="false">IF(L9&lt;85%,0,IF(L9&lt;90.49%,$C$21,IF(L9&lt;95.49%,$C$20,$C$19)))</f>
        <v>#REF!</v>
      </c>
      <c r="O9" s="84" t="n">
        <f aca="false">+N9*$O$5</f>
        <v>0</v>
      </c>
      <c r="Q9" s="43"/>
      <c r="R9" s="84" t="e">
        <f aca="false">+IF($R$6&gt;=100%,0,-100%)</f>
        <v>#DIV/0!</v>
      </c>
    </row>
    <row r="10" customFormat="false" ht="15" hidden="false" customHeight="false" outlineLevel="0" collapsed="false">
      <c r="A10" s="33"/>
      <c r="B10" s="67"/>
      <c r="C10" s="67"/>
      <c r="D10" s="97"/>
      <c r="E10" s="34" t="s">
        <v>140</v>
      </c>
      <c r="F10" s="81" t="e">
        <f aca="false">F82</f>
        <v>#DIV/0!</v>
      </c>
      <c r="G10" s="36"/>
      <c r="I10" s="0" t="n">
        <v>388</v>
      </c>
      <c r="J10" s="83" t="s">
        <v>141</v>
      </c>
      <c r="K10" s="84" t="str">
        <f aca="false">VLOOKUP(I10,[1]DATOS!$B$3:$R$1064,3,0)</f>
        <v>Surtidor</v>
      </c>
      <c r="L10" s="126" t="e">
        <f aca="false">+$G$11+O10+R10</f>
        <v>#REF!</v>
      </c>
      <c r="M10" s="43" t="e">
        <f aca="false">IF(L10&lt;85%,0,IF(L10&lt;90.49%,$C$21,IF(L10&lt;95.49%,$C$20,$C$19)))</f>
        <v>#REF!</v>
      </c>
      <c r="O10" s="84" t="n">
        <f aca="false">+N10*$O$5</f>
        <v>0</v>
      </c>
      <c r="Q10" s="43"/>
      <c r="R10" s="84" t="e">
        <f aca="false">+IF($R$6&gt;=100%,0,-100%)</f>
        <v>#DIV/0!</v>
      </c>
    </row>
    <row r="11" customFormat="false" ht="15" hidden="false" customHeight="false" outlineLevel="0" collapsed="false">
      <c r="A11" s="37"/>
      <c r="B11" s="38"/>
      <c r="C11" s="39"/>
      <c r="D11" s="39"/>
      <c r="E11" s="40" t="s">
        <v>19</v>
      </c>
      <c r="F11" s="24"/>
      <c r="G11" s="41" t="e">
        <f aca="false">SUM(G6:G10)</f>
        <v>#REF!</v>
      </c>
      <c r="I11" s="0" t="n">
        <v>389</v>
      </c>
      <c r="J11" s="83" t="s">
        <v>142</v>
      </c>
      <c r="K11" s="84" t="str">
        <f aca="false">VLOOKUP(I11,[1]DATOS!$B$3:$R$1064,3,0)</f>
        <v>Surtidor</v>
      </c>
      <c r="L11" s="126" t="e">
        <f aca="false">+$G$11+O11+R11</f>
        <v>#REF!</v>
      </c>
      <c r="M11" s="43" t="e">
        <f aca="false">IF(L11&lt;85%,0,IF(L11&lt;90.49%,$C$21,IF(L11&lt;95.49%,$C$20,$C$19)))</f>
        <v>#REF!</v>
      </c>
      <c r="O11" s="84" t="n">
        <f aca="false">+N11*$O$5</f>
        <v>0</v>
      </c>
      <c r="Q11" s="43"/>
      <c r="R11" s="84" t="e">
        <f aca="false">+IF($R$6&gt;=100%,0,-100%)</f>
        <v>#DIV/0!</v>
      </c>
    </row>
    <row r="12" customFormat="false" ht="15" hidden="false" customHeight="false" outlineLevel="0" collapsed="false">
      <c r="A12" s="42"/>
      <c r="B12" s="24"/>
      <c r="C12" s="39"/>
      <c r="D12" s="43"/>
      <c r="E12" s="26"/>
      <c r="F12" s="24"/>
      <c r="G12" s="44"/>
      <c r="I12" s="0" t="n">
        <v>412</v>
      </c>
      <c r="J12" s="83" t="s">
        <v>143</v>
      </c>
      <c r="K12" s="84" t="str">
        <f aca="false">VLOOKUP(I12,[1]DATOS!$B$3:$R$1064,3,0)</f>
        <v>Surtidor</v>
      </c>
      <c r="L12" s="126" t="e">
        <f aca="false">+$G$11+O12+R12</f>
        <v>#REF!</v>
      </c>
      <c r="M12" s="43" t="e">
        <f aca="false">IF(L12&lt;85%,0,IF(L12&lt;90.49%,$C$21,IF(L12&lt;95.49%,$C$20,$C$19)))</f>
        <v>#REF!</v>
      </c>
      <c r="O12" s="84" t="n">
        <f aca="false">+N12*$O$5</f>
        <v>0</v>
      </c>
      <c r="Q12" s="43"/>
      <c r="R12" s="84" t="e">
        <f aca="false">+IF($R$6&gt;=100%,0,-100%)</f>
        <v>#DIV/0!</v>
      </c>
    </row>
    <row r="13" customFormat="false" ht="15" hidden="false" customHeight="false" outlineLevel="0" collapsed="false">
      <c r="A13" s="37"/>
      <c r="B13" s="38"/>
      <c r="C13" s="45"/>
      <c r="D13" s="46"/>
      <c r="E13" s="47"/>
      <c r="F13" s="24"/>
      <c r="G13" s="44"/>
      <c r="I13" s="0" t="n">
        <v>424</v>
      </c>
      <c r="J13" s="83" t="s">
        <v>144</v>
      </c>
      <c r="K13" s="84" t="str">
        <f aca="false">VLOOKUP(I13,[1]DATOS!$B$3:$R$1064,3,0)</f>
        <v>Surtidor</v>
      </c>
      <c r="L13" s="126" t="e">
        <f aca="false">+$G$11+O13+R13</f>
        <v>#REF!</v>
      </c>
      <c r="M13" s="43" t="e">
        <f aca="false">IF(L13&lt;85%,0,IF(L13&lt;90.49%,$C$21,IF(L13&lt;95.49%,$C$20,$C$19)))</f>
        <v>#REF!</v>
      </c>
      <c r="O13" s="84" t="n">
        <f aca="false">+N13*$O$5</f>
        <v>0</v>
      </c>
      <c r="Q13" s="43"/>
      <c r="R13" s="84" t="e">
        <f aca="false">+IF($R$6&gt;=100%,0,-100%)</f>
        <v>#DIV/0!</v>
      </c>
    </row>
    <row r="14" customFormat="false" ht="15" hidden="false" customHeight="false" outlineLevel="0" collapsed="false">
      <c r="A14" s="48"/>
      <c r="B14" s="49"/>
      <c r="C14" s="45"/>
      <c r="D14" s="46"/>
      <c r="E14" s="47"/>
      <c r="F14" s="24"/>
      <c r="G14" s="44"/>
      <c r="I14" s="0" t="n">
        <v>580</v>
      </c>
      <c r="J14" s="83" t="s">
        <v>145</v>
      </c>
      <c r="K14" s="84" t="str">
        <f aca="false">VLOOKUP(I14,[1]DATOS!$B$3:$R$1064,3,0)</f>
        <v>Surtidor</v>
      </c>
      <c r="L14" s="126" t="e">
        <f aca="false">+$G$11+O14+R14</f>
        <v>#REF!</v>
      </c>
      <c r="M14" s="43" t="e">
        <f aca="false">IF(L14&lt;85%,0,IF(L14&lt;90.49%,$C$21,IF(L14&lt;95.49%,$C$20,$C$19)))</f>
        <v>#REF!</v>
      </c>
      <c r="O14" s="84" t="n">
        <f aca="false">+N14*$O$5</f>
        <v>0</v>
      </c>
      <c r="Q14" s="43"/>
      <c r="R14" s="84" t="e">
        <f aca="false">+IF($R$6&gt;=100%,0,-100%)</f>
        <v>#DIV/0!</v>
      </c>
    </row>
    <row r="15" customFormat="false" ht="15" hidden="false" customHeight="false" outlineLevel="0" collapsed="false">
      <c r="A15" s="50"/>
      <c r="B15" s="51" t="e">
        <f aca="false">#REF!</f>
        <v>#REF!</v>
      </c>
      <c r="C15" s="52"/>
      <c r="D15" s="53"/>
      <c r="E15" s="54"/>
      <c r="F15" s="55"/>
      <c r="G15" s="56"/>
      <c r="I15" s="0" t="n">
        <v>593</v>
      </c>
      <c r="J15" s="83" t="s">
        <v>146</v>
      </c>
      <c r="K15" s="84" t="str">
        <f aca="false">VLOOKUP(I15,[1]DATOS!$B$3:$R$1064,3,0)</f>
        <v>Surtidor</v>
      </c>
      <c r="L15" s="126" t="e">
        <f aca="false">+$G$11+O15+R15</f>
        <v>#REF!</v>
      </c>
      <c r="M15" s="43" t="e">
        <f aca="false">IF(L15&lt;85%,0,IF(L15&lt;90.49%,$C$21,IF(L15&lt;95.49%,$C$20,$C$19)))</f>
        <v>#REF!</v>
      </c>
      <c r="O15" s="84" t="n">
        <f aca="false">+N15*$O$5</f>
        <v>0</v>
      </c>
      <c r="Q15" s="43"/>
      <c r="R15" s="84" t="e">
        <f aca="false">+IF($R$6&gt;=100%,0,-100%)</f>
        <v>#DIV/0!</v>
      </c>
    </row>
    <row r="16" customFormat="false" ht="15" hidden="false" customHeight="false" outlineLevel="0" collapsed="false">
      <c r="A16" s="57" t="n">
        <f aca="false">SUM(A6:A15)</f>
        <v>0.75</v>
      </c>
      <c r="B16" s="58"/>
      <c r="C16" s="59"/>
      <c r="D16" s="60"/>
      <c r="E16" s="61" t="s">
        <v>26</v>
      </c>
      <c r="F16" s="60"/>
      <c r="G16" s="77" t="e">
        <f aca="false">IF(F6&lt;85%,0,IF(G11&gt;=95.5%,E13,IF(G11&gt;=90.49%,E14,IF(G11&gt;=85%,E15,0))))</f>
        <v>#REF!</v>
      </c>
      <c r="I16" s="0" t="n">
        <v>616</v>
      </c>
      <c r="J16" s="83" t="s">
        <v>147</v>
      </c>
      <c r="K16" s="84" t="str">
        <f aca="false">VLOOKUP(I16,[1]DATOS!$B$3:$R$1064,3,0)</f>
        <v>Surtidor</v>
      </c>
      <c r="L16" s="126" t="e">
        <f aca="false">+$G$11+O16+R16</f>
        <v>#REF!</v>
      </c>
      <c r="M16" s="43" t="e">
        <f aca="false">IF(L16&lt;85%,0,IF(L16&lt;90.49%,$C$21,IF(L16&lt;95.49%,$C$20,$C$19)))</f>
        <v>#REF!</v>
      </c>
      <c r="O16" s="84" t="n">
        <f aca="false">+N16*$O$5</f>
        <v>0</v>
      </c>
      <c r="Q16" s="43"/>
      <c r="R16" s="84" t="e">
        <f aca="false">+IF($R$6&gt;=100%,0,-100%)</f>
        <v>#DIV/0!</v>
      </c>
    </row>
    <row r="17" customFormat="false" ht="15" hidden="false" customHeight="false" outlineLevel="0" collapsed="false">
      <c r="I17" s="0" t="n">
        <v>632</v>
      </c>
      <c r="J17" s="83" t="s">
        <v>148</v>
      </c>
      <c r="K17" s="84" t="str">
        <f aca="false">VLOOKUP(I17,[1]DATOS!$B$3:$R$1064,3,0)</f>
        <v>Surtidor</v>
      </c>
      <c r="L17" s="126" t="e">
        <f aca="false">+$G$11+O17+R17</f>
        <v>#REF!</v>
      </c>
      <c r="M17" s="43" t="e">
        <f aca="false">IF(L17&lt;85%,0,IF(L17&lt;90.49%,$C$21,IF(L17&lt;95.49%,$C$20,$C$19)))</f>
        <v>#REF!</v>
      </c>
      <c r="O17" s="84" t="n">
        <f aca="false">+N17*$O$5</f>
        <v>0</v>
      </c>
      <c r="Q17" s="43"/>
      <c r="R17" s="84" t="e">
        <f aca="false">+IF($R$6&gt;=100%,0,-100%)</f>
        <v>#DIV/0!</v>
      </c>
    </row>
    <row r="18" customFormat="false" ht="15.75" hidden="false" customHeight="false" outlineLevel="0" collapsed="false">
      <c r="L18" s="126"/>
      <c r="M18" s="39" t="e">
        <f aca="false">SUM(M7:M17)</f>
        <v>#REF!</v>
      </c>
    </row>
    <row r="19" customFormat="false" ht="15.75" hidden="false" customHeight="false" outlineLevel="0" collapsed="false">
      <c r="A19" s="102" t="s">
        <v>84</v>
      </c>
      <c r="B19" s="103"/>
      <c r="C19" s="104" t="n">
        <v>1200</v>
      </c>
      <c r="J19" s="205" t="s">
        <v>48</v>
      </c>
      <c r="L19" s="126"/>
    </row>
    <row r="20" customFormat="false" ht="15" hidden="false" customHeight="false" outlineLevel="0" collapsed="false">
      <c r="A20" s="105"/>
      <c r="B20" s="106"/>
      <c r="C20" s="107" t="n">
        <v>1080</v>
      </c>
      <c r="H20" s="31"/>
      <c r="I20" s="0" t="n">
        <v>423</v>
      </c>
      <c r="J20" s="83" t="s">
        <v>149</v>
      </c>
      <c r="K20" s="84" t="str">
        <f aca="false">VLOOKUP(I20,[1]DATOS!$B$3:$R$1064,3,0)</f>
        <v>Auxiliar de Logística</v>
      </c>
      <c r="L20" s="126" t="e">
        <f aca="false">+$G$11+O20+R20</f>
        <v>#REF!</v>
      </c>
      <c r="M20" s="43" t="e">
        <f aca="false">IF(L20&lt;85%,0,IF(L20&lt;90.49%,$C$24,IF(L20&lt;95.49%,$C$23,$C$22)))</f>
        <v>#REF!</v>
      </c>
      <c r="O20" s="84" t="n">
        <f aca="false">+N20*$O$5</f>
        <v>0</v>
      </c>
      <c r="Q20" s="43"/>
      <c r="R20" s="84" t="e">
        <f aca="false">+IF($R$6&gt;=100%,0,-100%)</f>
        <v>#DIV/0!</v>
      </c>
    </row>
    <row r="21" customFormat="false" ht="15.75" hidden="false" customHeight="false" outlineLevel="0" collapsed="false">
      <c r="A21" s="108"/>
      <c r="B21" s="109"/>
      <c r="C21" s="110" t="n">
        <v>1000</v>
      </c>
      <c r="H21" s="31"/>
      <c r="I21" s="0" t="n">
        <v>485</v>
      </c>
      <c r="J21" s="83" t="s">
        <v>150</v>
      </c>
      <c r="K21" s="84" t="str">
        <f aca="false">VLOOKUP(I21,[1]DATOS!$B$3:$R$1064,3,0)</f>
        <v>Auxiliar de Logística</v>
      </c>
      <c r="L21" s="126" t="e">
        <f aca="false">+$G$11+O21+R21</f>
        <v>#REF!</v>
      </c>
      <c r="M21" s="43" t="e">
        <f aca="false">IF(L21&lt;85%,0,IF(L21&lt;90.49%,$C$24,IF(L21&lt;95.49%,$C$23,$C$22)))</f>
        <v>#REF!</v>
      </c>
      <c r="O21" s="84" t="n">
        <f aca="false">+N21*$O$5</f>
        <v>0</v>
      </c>
      <c r="Q21" s="43"/>
      <c r="R21" s="84" t="e">
        <f aca="false">+IF($R$6&gt;=100%,0,-100%)</f>
        <v>#DIV/0!</v>
      </c>
    </row>
    <row r="22" customFormat="false" ht="15" hidden="false" customHeight="false" outlineLevel="0" collapsed="false">
      <c r="A22" s="102" t="s">
        <v>58</v>
      </c>
      <c r="B22" s="103"/>
      <c r="C22" s="104" t="n">
        <v>1000</v>
      </c>
      <c r="H22" s="31"/>
      <c r="I22" s="0" t="n">
        <v>600</v>
      </c>
      <c r="J22" s="83" t="s">
        <v>151</v>
      </c>
      <c r="K22" s="84" t="str">
        <f aca="false">VLOOKUP(I22,[1]DATOS!$B$3:$R$1064,3,0)</f>
        <v>Auxiliar de Logística</v>
      </c>
      <c r="L22" s="126" t="e">
        <f aca="false">+$G$11+O22+R22</f>
        <v>#REF!</v>
      </c>
      <c r="M22" s="43" t="e">
        <f aca="false">IF(L22&lt;85%,0,IF(L22&lt;90.49%,$C$24,IF(L22&lt;95.49%,$C$23,$C$22)))</f>
        <v>#REF!</v>
      </c>
      <c r="O22" s="84" t="n">
        <f aca="false">+N22*$O$5</f>
        <v>0</v>
      </c>
      <c r="Q22" s="43"/>
      <c r="R22" s="84" t="e">
        <f aca="false">+IF($R$6&gt;=100%,0,-100%)</f>
        <v>#DIV/0!</v>
      </c>
    </row>
    <row r="23" customFormat="false" ht="15" hidden="false" customHeight="false" outlineLevel="0" collapsed="false">
      <c r="A23" s="105" t="s">
        <v>63</v>
      </c>
      <c r="B23" s="106"/>
      <c r="C23" s="107" t="n">
        <v>750</v>
      </c>
      <c r="E23" s="130"/>
      <c r="H23" s="31"/>
      <c r="I23" s="0" t="n">
        <v>623</v>
      </c>
      <c r="J23" s="83" t="s">
        <v>152</v>
      </c>
      <c r="K23" s="84" t="str">
        <f aca="false">VLOOKUP(I23,[1]DATOS!$B$3:$R$1064,3,0)</f>
        <v>Auxiliar de Logística</v>
      </c>
      <c r="L23" s="126" t="e">
        <f aca="false">+$G$11+O23+R23</f>
        <v>#REF!</v>
      </c>
      <c r="M23" s="43" t="e">
        <f aca="false">IF(L23&lt;85%,0,IF(L23&lt;90.49%,$C$24,IF(L23&lt;95.49%,$C$23,$C$22)))</f>
        <v>#REF!</v>
      </c>
      <c r="O23" s="84" t="n">
        <f aca="false">+N23*$O$5</f>
        <v>0</v>
      </c>
      <c r="Q23" s="43"/>
      <c r="R23" s="84" t="e">
        <f aca="false">+IF($R$6&gt;=100%,0,-100%)</f>
        <v>#DIV/0!</v>
      </c>
    </row>
    <row r="24" customFormat="false" ht="15.75" hidden="false" customHeight="false" outlineLevel="0" collapsed="false">
      <c r="A24" s="108"/>
      <c r="B24" s="109"/>
      <c r="C24" s="110" t="n">
        <v>500</v>
      </c>
      <c r="E24" s="130"/>
      <c r="H24" s="31"/>
      <c r="I24" s="0" t="n">
        <v>668</v>
      </c>
      <c r="J24" s="83" t="s">
        <v>153</v>
      </c>
      <c r="K24" s="84" t="str">
        <f aca="false">VLOOKUP(I24,[1]DATOS!$B$3:$R$1064,3,0)</f>
        <v>Auxiliar de Logística</v>
      </c>
      <c r="L24" s="126" t="e">
        <f aca="false">+$G$11+O24+R24</f>
        <v>#REF!</v>
      </c>
      <c r="M24" s="43" t="e">
        <f aca="false">IF(L24&lt;85%,0,IF(L24&lt;90.49%,$C$24,IF(L24&lt;95.49%,$C$23,$C$22)))</f>
        <v>#REF!</v>
      </c>
      <c r="O24" s="84" t="n">
        <f aca="false">+N24*$O$5</f>
        <v>0</v>
      </c>
      <c r="Q24" s="43"/>
      <c r="R24" s="84" t="e">
        <f aca="false">+IF($R$6&gt;=100%,0,-100%)</f>
        <v>#DIV/0!</v>
      </c>
    </row>
    <row r="25" customFormat="false" ht="15" hidden="false" customHeight="false" outlineLevel="0" collapsed="false">
      <c r="A25" s="105" t="s">
        <v>154</v>
      </c>
      <c r="B25" s="103"/>
      <c r="C25" s="104" t="n">
        <v>3000</v>
      </c>
      <c r="E25" s="130"/>
      <c r="H25" s="31"/>
      <c r="I25" s="0" t="n">
        <v>727</v>
      </c>
      <c r="J25" s="83" t="s">
        <v>155</v>
      </c>
      <c r="K25" s="84" t="str">
        <f aca="false">VLOOKUP(I25,[1]DATOS!$B$3:$R$1064,3,0)</f>
        <v>Auxiliar de Logística</v>
      </c>
      <c r="L25" s="126" t="e">
        <f aca="false">+$G$11+O25+R25</f>
        <v>#REF!</v>
      </c>
      <c r="M25" s="43" t="e">
        <f aca="false">IF(L25&lt;85%,0,IF(L25&lt;90.49%,$C$24,IF(L25&lt;95.49%,$C$23,$C$22)))</f>
        <v>#REF!</v>
      </c>
      <c r="O25" s="84" t="n">
        <f aca="false">+N25*$O$5</f>
        <v>0</v>
      </c>
      <c r="Q25" s="43"/>
      <c r="R25" s="84" t="e">
        <f aca="false">+IF($R$6&gt;=100%,0,-100%)</f>
        <v>#DIV/0!</v>
      </c>
    </row>
    <row r="26" customFormat="false" ht="15" hidden="false" customHeight="false" outlineLevel="0" collapsed="false">
      <c r="A26" s="105"/>
      <c r="B26" s="106"/>
      <c r="C26" s="107" t="n">
        <v>2700</v>
      </c>
      <c r="E26" s="130"/>
      <c r="H26" s="31"/>
      <c r="I26" s="0" t="n">
        <v>1137</v>
      </c>
      <c r="J26" s="83" t="s">
        <v>156</v>
      </c>
      <c r="K26" s="84" t="str">
        <f aca="false">VLOOKUP(I26,[1]DATOS!$B$3:$R$1064,3,0)</f>
        <v>Auxiliar de Logística</v>
      </c>
      <c r="L26" s="126" t="e">
        <f aca="false">+$G$11+O26+R26</f>
        <v>#REF!</v>
      </c>
      <c r="M26" s="43" t="e">
        <f aca="false">IF(L26&lt;85%,0,IF(L26&lt;90.49%,$C$24,IF(L26&lt;95.49%,$C$23,$C$22)))</f>
        <v>#REF!</v>
      </c>
      <c r="O26" s="84" t="n">
        <f aca="false">+N26*$O$5</f>
        <v>0</v>
      </c>
      <c r="Q26" s="43"/>
      <c r="R26" s="84" t="e">
        <f aca="false">+IF($R$6&gt;=100%,0,-100%)</f>
        <v>#DIV/0!</v>
      </c>
    </row>
    <row r="27" customFormat="false" ht="15.75" hidden="false" customHeight="false" outlineLevel="0" collapsed="false">
      <c r="A27" s="111"/>
      <c r="B27" s="112"/>
      <c r="C27" s="110" t="n">
        <v>2550</v>
      </c>
      <c r="E27" s="130"/>
      <c r="H27" s="31"/>
      <c r="I27" s="0" t="n">
        <v>2452</v>
      </c>
      <c r="J27" s="83" t="s">
        <v>157</v>
      </c>
      <c r="K27" s="84" t="str">
        <f aca="false">VLOOKUP(I27,[1]DATOS!$B$3:$R$1064,3,0)</f>
        <v>Auxiliar de Logística</v>
      </c>
      <c r="L27" s="126" t="e">
        <f aca="false">+$G$11+O27+R27</f>
        <v>#REF!</v>
      </c>
      <c r="M27" s="43" t="e">
        <f aca="false">IF(L27&lt;85%,0,IF(L27&lt;90.49%,$C$24,IF(L27&lt;95.49%,$C$23,$C$22)))</f>
        <v>#REF!</v>
      </c>
      <c r="O27" s="84" t="n">
        <f aca="false">+N27*$O$5</f>
        <v>0</v>
      </c>
      <c r="Q27" s="43"/>
      <c r="R27" s="84" t="e">
        <f aca="false">+IF($R$6&gt;=100%,0,-100%)</f>
        <v>#DIV/0!</v>
      </c>
    </row>
    <row r="28" customFormat="false" ht="15" hidden="false" customHeight="false" outlineLevel="0" collapsed="false">
      <c r="A28" s="105" t="s">
        <v>158</v>
      </c>
      <c r="B28" s="103"/>
      <c r="C28" s="104" t="n">
        <v>3250</v>
      </c>
      <c r="E28" s="130"/>
      <c r="H28" s="31"/>
      <c r="I28" s="0" t="n">
        <v>2863</v>
      </c>
      <c r="J28" s="83" t="s">
        <v>159</v>
      </c>
      <c r="K28" s="84" t="str">
        <f aca="false">VLOOKUP(I28,[1]DATOS!$B$3:$R$1064,3,0)</f>
        <v>Auxiliar de Logística</v>
      </c>
      <c r="L28" s="126" t="e">
        <f aca="false">+$G$11+O28+R28</f>
        <v>#REF!</v>
      </c>
      <c r="M28" s="43" t="e">
        <f aca="false">IF(L28&lt;85%,0,IF(L28&lt;90.49%,$C$24,IF(L28&lt;95.49%,$C$23,$C$22)))</f>
        <v>#REF!</v>
      </c>
      <c r="O28" s="84" t="n">
        <f aca="false">+N28*$O$5</f>
        <v>0</v>
      </c>
      <c r="Q28" s="43"/>
      <c r="R28" s="84" t="e">
        <f aca="false">+IF($R$6&gt;=100%,0,-100%)</f>
        <v>#DIV/0!</v>
      </c>
    </row>
    <row r="29" customFormat="false" ht="15" hidden="false" customHeight="false" outlineLevel="0" collapsed="false">
      <c r="A29" s="105"/>
      <c r="B29" s="106"/>
      <c r="C29" s="107" t="n">
        <v>2900</v>
      </c>
      <c r="E29" s="130"/>
      <c r="H29" s="31"/>
      <c r="I29" s="0" t="n">
        <v>2925</v>
      </c>
      <c r="J29" s="83" t="s">
        <v>160</v>
      </c>
      <c r="K29" s="84" t="str">
        <f aca="false">VLOOKUP(I29,[1]DATOS!$B$3:$R$1064,3,0)</f>
        <v>Auxiliar de Logística</v>
      </c>
      <c r="L29" s="126" t="e">
        <f aca="false">+$G$11+O29+R29</f>
        <v>#REF!</v>
      </c>
      <c r="M29" s="43" t="e">
        <f aca="false">IF(L29&lt;85%,0,IF(L29&lt;90.49%,$C$24,IF(L29&lt;95.49%,$C$23,$C$22)))</f>
        <v>#REF!</v>
      </c>
      <c r="O29" s="84" t="n">
        <f aca="false">+N29*$O$5</f>
        <v>0</v>
      </c>
      <c r="Q29" s="43"/>
      <c r="R29" s="84" t="e">
        <f aca="false">+IF($R$6&gt;=100%,0,-100%)</f>
        <v>#DIV/0!</v>
      </c>
    </row>
    <row r="30" customFormat="false" ht="15.75" hidden="false" customHeight="false" outlineLevel="0" collapsed="false">
      <c r="A30" s="111"/>
      <c r="B30" s="112"/>
      <c r="C30" s="110" t="n">
        <v>2700</v>
      </c>
      <c r="E30" s="130"/>
      <c r="H30" s="31"/>
      <c r="I30" s="0" t="n">
        <v>3043</v>
      </c>
      <c r="J30" s="83" t="s">
        <v>161</v>
      </c>
      <c r="K30" s="84" t="str">
        <f aca="false">VLOOKUP(I30,[1]DATOS!$B$3:$R$1064,3,0)</f>
        <v>Auxiliar de Logística</v>
      </c>
      <c r="L30" s="126" t="e">
        <f aca="false">+$G$11+O30+R30</f>
        <v>#REF!</v>
      </c>
      <c r="M30" s="43" t="e">
        <f aca="false">IF(L30&lt;85%,0,IF(L30&lt;90.49%,$C$24,IF(L30&lt;95.49%,$C$23,$C$22)))</f>
        <v>#REF!</v>
      </c>
      <c r="O30" s="84" t="n">
        <f aca="false">+N30*$O$5</f>
        <v>0</v>
      </c>
      <c r="Q30" s="43"/>
      <c r="R30" s="84" t="e">
        <f aca="false">+IF($R$6&gt;=100%,0,-100%)</f>
        <v>#DIV/0!</v>
      </c>
    </row>
    <row r="31" customFormat="false" ht="15" hidden="false" customHeight="false" outlineLevel="0" collapsed="false">
      <c r="A31" s="105" t="s">
        <v>162</v>
      </c>
      <c r="B31" s="103"/>
      <c r="C31" s="104" t="n">
        <v>3000</v>
      </c>
      <c r="E31" s="130"/>
      <c r="H31" s="31"/>
      <c r="I31" s="0" t="n">
        <v>3312</v>
      </c>
      <c r="J31" s="83" t="s">
        <v>163</v>
      </c>
      <c r="K31" s="84" t="str">
        <f aca="false">VLOOKUP(I31,[1]DATOS!$B$3:$R$1064,3,0)</f>
        <v>Auxiliar de Logística</v>
      </c>
      <c r="L31" s="126" t="e">
        <f aca="false">+$G$11+O31+R31</f>
        <v>#REF!</v>
      </c>
      <c r="M31" s="43" t="e">
        <f aca="false">IF(L31&lt;85%,0,IF(L31&lt;90.49%,$C$24,IF(L31&lt;95.49%,$C$23,$C$22)))</f>
        <v>#REF!</v>
      </c>
      <c r="O31" s="84" t="n">
        <f aca="false">+N31*$O$5</f>
        <v>0</v>
      </c>
      <c r="Q31" s="43"/>
      <c r="R31" s="84" t="e">
        <f aca="false">+IF($R$6&gt;=100%,0,-100%)</f>
        <v>#DIV/0!</v>
      </c>
    </row>
    <row r="32" customFormat="false" ht="15" hidden="false" customHeight="false" outlineLevel="0" collapsed="false">
      <c r="A32" s="105" t="s">
        <v>164</v>
      </c>
      <c r="B32" s="106"/>
      <c r="C32" s="107" t="n">
        <v>2700</v>
      </c>
      <c r="H32" s="31"/>
      <c r="I32" s="0" t="n">
        <v>3348</v>
      </c>
      <c r="J32" s="83" t="s">
        <v>165</v>
      </c>
      <c r="K32" s="84" t="str">
        <f aca="false">VLOOKUP(I32,[1]DATOS!$B$3:$R$1064,3,0)</f>
        <v>Auxiliar de Logística</v>
      </c>
      <c r="L32" s="126" t="e">
        <f aca="false">+$G$11+O32+R32</f>
        <v>#REF!</v>
      </c>
      <c r="M32" s="43" t="e">
        <f aca="false">IF(L32&lt;85%,0,IF(L32&lt;90.49%,$C$24,IF(L32&lt;95.49%,$C$23,$C$22)))</f>
        <v>#REF!</v>
      </c>
      <c r="O32" s="84" t="n">
        <f aca="false">+N32*$O$5</f>
        <v>0</v>
      </c>
      <c r="Q32" s="43"/>
      <c r="R32" s="84" t="e">
        <f aca="false">+IF($R$6&gt;=100%,0,-100%)</f>
        <v>#DIV/0!</v>
      </c>
    </row>
    <row r="33" customFormat="false" ht="15.75" hidden="false" customHeight="false" outlineLevel="0" collapsed="false">
      <c r="A33" s="111"/>
      <c r="B33" s="112"/>
      <c r="C33" s="110" t="n">
        <v>2550</v>
      </c>
      <c r="H33" s="31"/>
      <c r="I33" s="0" t="n">
        <v>4456</v>
      </c>
      <c r="J33" s="83" t="s">
        <v>166</v>
      </c>
      <c r="K33" s="84" t="str">
        <f aca="false">VLOOKUP(I33,[1]DATOS!$B$3:$R$1064,3,0)</f>
        <v>Auxiliar de Logística</v>
      </c>
      <c r="L33" s="126" t="e">
        <f aca="false">+$G$11+O33+R33</f>
        <v>#REF!</v>
      </c>
      <c r="M33" s="43" t="e">
        <f aca="false">IF(L33&lt;85%,0,IF(L33&lt;90.49%,$C$24,IF(L33&lt;95.49%,$C$23,$C$22)))</f>
        <v>#REF!</v>
      </c>
      <c r="O33" s="84" t="n">
        <f aca="false">+N33*$O$5</f>
        <v>0</v>
      </c>
      <c r="Q33" s="43"/>
      <c r="R33" s="84" t="e">
        <f aca="false">+IF($R$6&gt;=100%,0,-100%)</f>
        <v>#DIV/0!</v>
      </c>
    </row>
    <row r="34" customFormat="false" ht="15" hidden="false" customHeight="false" outlineLevel="0" collapsed="false">
      <c r="C34" s="43"/>
      <c r="H34" s="31"/>
      <c r="I34" s="226" t="n">
        <v>4766</v>
      </c>
      <c r="J34" s="227" t="s">
        <v>167</v>
      </c>
      <c r="K34" s="84" t="str">
        <f aca="false">VLOOKUP(I34,[1]DATOS!$B$3:$R$1064,3,0)</f>
        <v>Auxiliar de Logística</v>
      </c>
      <c r="L34" s="126" t="e">
        <f aca="false">+$G$11+O34+R34</f>
        <v>#REF!</v>
      </c>
      <c r="M34" s="43" t="e">
        <f aca="false">IF(L34&lt;85%,0,IF(L34&lt;90.49%,$C$24,IF(L34&lt;95.49%,$C$23,$C$22)))</f>
        <v>#REF!</v>
      </c>
      <c r="O34" s="84" t="n">
        <f aca="false">+N34*$O$5</f>
        <v>0</v>
      </c>
      <c r="Q34" s="43"/>
      <c r="R34" s="84" t="e">
        <f aca="false">+IF($R$6&gt;=100%,0,-100%)</f>
        <v>#DIV/0!</v>
      </c>
    </row>
    <row r="35" customFormat="false" ht="15" hidden="false" customHeight="false" outlineLevel="0" collapsed="false">
      <c r="C35" s="43"/>
      <c r="H35" s="31"/>
      <c r="I35" s="226" t="n">
        <v>4768</v>
      </c>
      <c r="J35" s="227" t="s">
        <v>168</v>
      </c>
      <c r="K35" s="84" t="str">
        <f aca="false">VLOOKUP(I35,[1]DATOS!$B$3:$R$1064,3,0)</f>
        <v>Auxiliar de Logística</v>
      </c>
      <c r="L35" s="126" t="e">
        <f aca="false">+$G$11+O35+R35</f>
        <v>#REF!</v>
      </c>
      <c r="M35" s="43" t="e">
        <f aca="false">IF(L35&lt;85%,0,IF(L35&lt;90.49%,$C$24,IF(L35&lt;95.49%,$C$23,$C$22)))</f>
        <v>#REF!</v>
      </c>
      <c r="O35" s="84" t="n">
        <f aca="false">+N35*$O$5</f>
        <v>0</v>
      </c>
      <c r="Q35" s="43"/>
      <c r="R35" s="84" t="e">
        <f aca="false">+IF($R$6&gt;=100%,0,-100%)</f>
        <v>#DIV/0!</v>
      </c>
    </row>
    <row r="36" customFormat="false" ht="15" hidden="false" customHeight="false" outlineLevel="0" collapsed="false">
      <c r="C36" s="43"/>
      <c r="H36" s="31"/>
      <c r="I36" s="0" t="n">
        <v>4468</v>
      </c>
      <c r="J36" s="83" t="s">
        <v>169</v>
      </c>
      <c r="K36" s="84" t="str">
        <f aca="false">VLOOKUP(I36,[1]DATOS!$B$3:$R$1064,3,0)</f>
        <v>Auxiliar de Logística</v>
      </c>
      <c r="L36" s="126" t="e">
        <f aca="false">+$G$11+O36+R36</f>
        <v>#REF!</v>
      </c>
      <c r="M36" s="43" t="e">
        <f aca="false">IF(L36&lt;85%,0,IF(L36&lt;90.49%,$C$24,IF(L36&lt;95.49%,$C$23,$C$22)))</f>
        <v>#REF!</v>
      </c>
      <c r="O36" s="84" t="n">
        <f aca="false">+N36*$O$5</f>
        <v>0</v>
      </c>
      <c r="Q36" s="43"/>
      <c r="R36" s="84" t="e">
        <f aca="false">+IF($R$6&gt;=100%,0,-100%)</f>
        <v>#DIV/0!</v>
      </c>
    </row>
    <row r="37" customFormat="false" ht="15" hidden="false" customHeight="false" outlineLevel="0" collapsed="false">
      <c r="C37" s="43"/>
      <c r="H37" s="31"/>
      <c r="M37" s="39" t="e">
        <f aca="false">SUM(M20:M36)</f>
        <v>#REF!</v>
      </c>
    </row>
    <row r="38" customFormat="false" ht="15.75" hidden="false" customHeight="false" outlineLevel="0" collapsed="false">
      <c r="C38" s="43"/>
      <c r="H38" s="31"/>
      <c r="J38" s="205" t="s">
        <v>170</v>
      </c>
    </row>
    <row r="39" customFormat="false" ht="15" hidden="false" customHeight="false" outlineLevel="0" collapsed="false">
      <c r="C39" s="43"/>
      <c r="I39" s="0" t="n">
        <v>51</v>
      </c>
      <c r="J39" s="83" t="s">
        <v>171</v>
      </c>
      <c r="K39" s="84" t="str">
        <f aca="false">VLOOKUP(I39,[1]DATOS!$B$3:$R$1064,3,0)</f>
        <v>Despachador</v>
      </c>
      <c r="L39" s="126" t="e">
        <f aca="false">+$G$11+O39+R39</f>
        <v>#REF!</v>
      </c>
      <c r="M39" s="43" t="e">
        <f aca="false">IF(L39&lt;85%,0,IF(L39&lt;90.49%,$C$27,IF(L39&lt;95.49%,$C$26,$C$25)))</f>
        <v>#REF!</v>
      </c>
      <c r="O39" s="84" t="n">
        <f aca="false">+N39*$O$5</f>
        <v>0</v>
      </c>
      <c r="Q39" s="43"/>
      <c r="R39" s="84" t="e">
        <f aca="false">+IF($R$6&gt;=100%,0,-100%)</f>
        <v>#DIV/0!</v>
      </c>
    </row>
    <row r="40" customFormat="false" ht="15" hidden="false" customHeight="false" outlineLevel="0" collapsed="false">
      <c r="C40" s="43"/>
      <c r="I40" s="0" t="n">
        <v>307</v>
      </c>
      <c r="J40" s="83" t="s">
        <v>172</v>
      </c>
      <c r="K40" s="84" t="str">
        <f aca="false">VLOOKUP(I40,[1]DATOS!$B$3:$R$1064,3,0)</f>
        <v>Despachador</v>
      </c>
      <c r="L40" s="126" t="e">
        <f aca="false">+$G$11+O40+R40</f>
        <v>#REF!</v>
      </c>
      <c r="M40" s="43" t="e">
        <f aca="false">IF(L40&lt;85%,0,IF(L40&lt;90.49%,$C$27,IF(L40&lt;95.49%,$C$26,$C$25)))</f>
        <v>#REF!</v>
      </c>
      <c r="O40" s="84" t="n">
        <f aca="false">+N40*$O$5</f>
        <v>0</v>
      </c>
      <c r="Q40" s="43"/>
      <c r="R40" s="84" t="e">
        <f aca="false">+IF($R$6&gt;=100%,0,-100%)</f>
        <v>#DIV/0!</v>
      </c>
    </row>
    <row r="41" customFormat="false" ht="15" hidden="false" customHeight="false" outlineLevel="0" collapsed="false">
      <c r="M41" s="39" t="e">
        <f aca="false">SUM(M39:M40)</f>
        <v>#REF!</v>
      </c>
    </row>
    <row r="42" customFormat="false" ht="15.75" hidden="false" customHeight="false" outlineLevel="0" collapsed="false">
      <c r="J42" s="205" t="s">
        <v>173</v>
      </c>
    </row>
    <row r="43" customFormat="false" ht="15" hidden="false" customHeight="false" outlineLevel="0" collapsed="false">
      <c r="I43" s="0" t="n">
        <v>731</v>
      </c>
      <c r="J43" s="83" t="s">
        <v>174</v>
      </c>
      <c r="K43" s="84" t="str">
        <f aca="false">VLOOKUP(I43,[1]DATOS!$B$3:$R$1064,3,0)</f>
        <v>Empacador Logística</v>
      </c>
      <c r="L43" s="126" t="e">
        <f aca="false">+$G$11+O43+R43</f>
        <v>#REF!</v>
      </c>
      <c r="M43" s="43" t="e">
        <f aca="false">IF(L43&lt;85%,0,IF(L43&lt;90.49%,$C$30,IF(L43&lt;95.49%,$C$29,$C$28)))</f>
        <v>#REF!</v>
      </c>
      <c r="O43" s="84" t="n">
        <f aca="false">+N43*$O$5</f>
        <v>0</v>
      </c>
      <c r="Q43" s="43"/>
      <c r="R43" s="84" t="e">
        <f aca="false">+IF($R$6&gt;=100%,0,-100%)</f>
        <v>#DIV/0!</v>
      </c>
    </row>
    <row r="44" customFormat="false" ht="15" hidden="false" customHeight="false" outlineLevel="0" collapsed="false">
      <c r="M44" s="39" t="e">
        <f aca="false">SUM(M43)</f>
        <v>#REF!</v>
      </c>
    </row>
    <row r="45" customFormat="false" ht="15.75" hidden="false" customHeight="false" outlineLevel="0" collapsed="false">
      <c r="J45" s="205" t="s">
        <v>175</v>
      </c>
    </row>
    <row r="46" customFormat="false" ht="15" hidden="false" customHeight="false" outlineLevel="0" collapsed="false">
      <c r="I46" s="0" t="n">
        <v>86</v>
      </c>
      <c r="J46" s="83" t="s">
        <v>176</v>
      </c>
      <c r="K46" s="84" t="str">
        <f aca="false">VLOOKUP(I46,[1]DATOS!$B$3:$R$1064,3,0)</f>
        <v>Motorista</v>
      </c>
      <c r="L46" s="126" t="e">
        <f aca="false">+$G$11+O46+R46</f>
        <v>#REF!</v>
      </c>
      <c r="M46" s="43" t="e">
        <f aca="false">IF(L46&lt;85%,0,IF(L46&lt;90.49%,$C$33,IF(L46&lt;95.49%,$C$32,$C$31)))</f>
        <v>#REF!</v>
      </c>
      <c r="O46" s="84" t="n">
        <f aca="false">+N46*$O$5</f>
        <v>0</v>
      </c>
      <c r="Q46" s="43"/>
      <c r="R46" s="84" t="e">
        <f aca="false">+IF($R$6&gt;=100%,0,-100%)</f>
        <v>#DIV/0!</v>
      </c>
    </row>
    <row r="47" customFormat="false" ht="15" hidden="false" customHeight="false" outlineLevel="0" collapsed="false">
      <c r="I47" s="0" t="n">
        <v>177</v>
      </c>
      <c r="J47" s="83" t="s">
        <v>177</v>
      </c>
      <c r="K47" s="84" t="str">
        <f aca="false">VLOOKUP(I47,[1]DATOS!$B$3:$R$1064,3,0)</f>
        <v>Motorista</v>
      </c>
      <c r="L47" s="126" t="e">
        <f aca="false">+$G$11+O47+R47</f>
        <v>#REF!</v>
      </c>
      <c r="M47" s="43" t="e">
        <f aca="false">IF(L47&lt;85%,0,IF(L47&lt;90.49%,$C$33,IF(L47&lt;95.49%,$C$32,$C$31)))</f>
        <v>#REF!</v>
      </c>
      <c r="O47" s="84" t="n">
        <f aca="false">+N47*$O$5</f>
        <v>0</v>
      </c>
      <c r="Q47" s="43"/>
      <c r="R47" s="84" t="e">
        <f aca="false">+IF($R$6&gt;=100%,0,-100%)</f>
        <v>#DIV/0!</v>
      </c>
    </row>
    <row r="48" customFormat="false" ht="15" hidden="false" customHeight="false" outlineLevel="0" collapsed="false">
      <c r="I48" s="0" t="n">
        <v>452</v>
      </c>
      <c r="J48" s="83" t="s">
        <v>178</v>
      </c>
      <c r="K48" s="84" t="str">
        <f aca="false">VLOOKUP(I48,[1]DATOS!$B$3:$R$1064,3,0)</f>
        <v>Motorista</v>
      </c>
      <c r="L48" s="126" t="e">
        <f aca="false">+$G$11+O48+R48</f>
        <v>#REF!</v>
      </c>
      <c r="M48" s="43" t="e">
        <f aca="false">IF(L48&lt;85%,0,IF(L48&lt;90.49%,$C$33,IF(L48&lt;95.49%,$C$32,$C$31)))</f>
        <v>#REF!</v>
      </c>
      <c r="O48" s="84" t="n">
        <f aca="false">+N48*$O$5</f>
        <v>0</v>
      </c>
      <c r="Q48" s="43"/>
      <c r="R48" s="84" t="e">
        <f aca="false">+IF($R$6&gt;=100%,0,-100%)</f>
        <v>#DIV/0!</v>
      </c>
    </row>
    <row r="49" customFormat="false" ht="15" hidden="false" customHeight="false" outlineLevel="0" collapsed="false">
      <c r="I49" s="0" t="n">
        <v>694</v>
      </c>
      <c r="J49" s="83" t="s">
        <v>179</v>
      </c>
      <c r="K49" s="84" t="str">
        <f aca="false">VLOOKUP(I49,[1]DATOS!$B$3:$R$1064,3,0)</f>
        <v>Motorista</v>
      </c>
      <c r="L49" s="126" t="e">
        <f aca="false">+$G$11+O49+R49</f>
        <v>#REF!</v>
      </c>
      <c r="M49" s="43" t="e">
        <f aca="false">IF(L49&lt;85%,0,IF(L49&lt;90.49%,$C$33,IF(L49&lt;95.49%,$C$32,$C$31)))</f>
        <v>#REF!</v>
      </c>
      <c r="O49" s="84" t="n">
        <f aca="false">+N49*$O$5</f>
        <v>0</v>
      </c>
      <c r="Q49" s="43"/>
      <c r="R49" s="84" t="e">
        <f aca="false">+IF($R$6&gt;=100%,0,-100%)</f>
        <v>#DIV/0!</v>
      </c>
    </row>
    <row r="50" customFormat="false" ht="15" hidden="false" customHeight="false" outlineLevel="0" collapsed="false">
      <c r="M50" s="39" t="e">
        <f aca="false">SUM(M46:M49)</f>
        <v>#REF!</v>
      </c>
    </row>
    <row r="51" customFormat="false" ht="15.75" hidden="false" customHeight="false" outlineLevel="0" collapsed="false">
      <c r="J51" s="205" t="s">
        <v>125</v>
      </c>
    </row>
    <row r="52" customFormat="false" ht="15" hidden="false" customHeight="false" outlineLevel="0" collapsed="false">
      <c r="I52" s="0" t="n">
        <v>195</v>
      </c>
      <c r="J52" s="83" t="s">
        <v>180</v>
      </c>
      <c r="K52" s="84" t="str">
        <f aca="false">VLOOKUP(I52,[1]DATOS!$B$3:$R$1064,3,0)</f>
        <v>Receptor</v>
      </c>
      <c r="L52" s="126" t="e">
        <f aca="false">+$G$11+O52+R52</f>
        <v>#REF!</v>
      </c>
      <c r="M52" s="43" t="e">
        <f aca="false">IF(L52&lt;85%,0,IF(L52&lt;90.49%,$C$33,IF(L52&lt;95.49%,$C$32,$C$31)))</f>
        <v>#REF!</v>
      </c>
      <c r="O52" s="84" t="n">
        <f aca="false">+N52*$O$5</f>
        <v>0</v>
      </c>
      <c r="Q52" s="43"/>
      <c r="R52" s="84" t="e">
        <f aca="false">+IF($R$6&gt;=100%,0,-100%)</f>
        <v>#DIV/0!</v>
      </c>
    </row>
    <row r="53" customFormat="false" ht="15" hidden="false" customHeight="false" outlineLevel="0" collapsed="false">
      <c r="M53" s="39" t="e">
        <f aca="false">SUM(M52)</f>
        <v>#REF!</v>
      </c>
    </row>
    <row r="54" customFormat="false" ht="15.75" hidden="false" customHeight="false" outlineLevel="0" collapsed="false">
      <c r="J54" s="205" t="s">
        <v>68</v>
      </c>
      <c r="S54" s="0" t="s">
        <v>181</v>
      </c>
    </row>
    <row r="55" customFormat="false" ht="15" hidden="false" customHeight="false" outlineLevel="0" collapsed="false">
      <c r="I55" s="99" t="n">
        <v>359</v>
      </c>
      <c r="J55" s="83" t="s">
        <v>182</v>
      </c>
      <c r="K55" s="84" t="str">
        <f aca="false">VLOOKUP(I55,[1]DATOS!$B$3:$R$1064,3,0)</f>
        <v>Etiquetador</v>
      </c>
      <c r="L55" s="126" t="e">
        <f aca="false">+$G$11+O55+R55</f>
        <v>#REF!</v>
      </c>
      <c r="M55" s="43" t="e">
        <f aca="false">IF(L55&lt;85%,0,IF(L55&lt;90.49%,$C$24,IF(L55&lt;95.49%,$C$23,$C$22)))</f>
        <v>#REF!</v>
      </c>
      <c r="O55" s="84" t="n">
        <f aca="false">+N55*$O$5</f>
        <v>0</v>
      </c>
      <c r="Q55" s="43"/>
      <c r="R55" s="84" t="e">
        <f aca="false">+IF($S$55&gt;=100%,0,-100%)</f>
        <v>#DIV/0!</v>
      </c>
      <c r="S55" s="228" t="e">
        <f aca="false">+F10</f>
        <v>#DIV/0!</v>
      </c>
    </row>
    <row r="56" customFormat="false" ht="15" hidden="false" customHeight="false" outlineLevel="0" collapsed="false">
      <c r="I56" s="99" t="n">
        <v>403</v>
      </c>
      <c r="J56" s="83" t="s">
        <v>183</v>
      </c>
      <c r="K56" s="84" t="str">
        <f aca="false">VLOOKUP(I56,[1]DATOS!$B$3:$R$1064,3,0)</f>
        <v>Etiquetador</v>
      </c>
      <c r="L56" s="126" t="e">
        <f aca="false">+$G$11+O56+R56</f>
        <v>#REF!</v>
      </c>
      <c r="M56" s="43" t="e">
        <f aca="false">IF(L56&lt;85%,0,IF(L56&lt;90.49%,$C$24,IF(L56&lt;95.49%,$C$23,$C$22)))</f>
        <v>#REF!</v>
      </c>
      <c r="O56" s="84" t="n">
        <f aca="false">+N56*$O$5</f>
        <v>0</v>
      </c>
      <c r="Q56" s="43"/>
      <c r="R56" s="84" t="e">
        <f aca="false">+IF($S$55&gt;=100%,0,-100%)</f>
        <v>#DIV/0!</v>
      </c>
    </row>
    <row r="57" customFormat="false" ht="15" hidden="false" customHeight="false" outlineLevel="0" collapsed="false">
      <c r="I57" s="99" t="n">
        <v>574</v>
      </c>
      <c r="J57" s="83" t="s">
        <v>184</v>
      </c>
      <c r="K57" s="84" t="str">
        <f aca="false">VLOOKUP(I57,[1]DATOS!$B$3:$R$1064,3,0)</f>
        <v>Etiquetador</v>
      </c>
      <c r="L57" s="126" t="e">
        <f aca="false">+$G$11+O57+R57</f>
        <v>#REF!</v>
      </c>
      <c r="M57" s="43" t="e">
        <f aca="false">IF(L57&lt;85%,0,IF(L57&lt;90.49%,$C$24,IF(L57&lt;95.49%,$C$23,$C$22)))</f>
        <v>#REF!</v>
      </c>
      <c r="O57" s="84" t="n">
        <f aca="false">+N57*$O$5</f>
        <v>0</v>
      </c>
      <c r="Q57" s="43"/>
      <c r="R57" s="84" t="e">
        <f aca="false">+IF($S$55&gt;=100%,0,-100%)</f>
        <v>#DIV/0!</v>
      </c>
    </row>
    <row r="58" customFormat="false" ht="15" hidden="false" customHeight="false" outlineLevel="0" collapsed="false">
      <c r="I58" s="229" t="n">
        <v>615</v>
      </c>
      <c r="J58" s="230" t="s">
        <v>185</v>
      </c>
      <c r="K58" s="84" t="str">
        <f aca="false">VLOOKUP(I58,[1]DATOS!$B$3:$R$1064,3,0)</f>
        <v>Etiquetador</v>
      </c>
      <c r="L58" s="126" t="e">
        <f aca="false">+$G$11+O58+R58</f>
        <v>#REF!</v>
      </c>
      <c r="M58" s="43" t="e">
        <f aca="false">IF(L58&lt;85%,0,IF(L58&lt;90.49%,$C$24,IF(L58&lt;95.49%,$C$23,$C$22)))</f>
        <v>#REF!</v>
      </c>
      <c r="O58" s="84" t="n">
        <f aca="false">+N58*$O$5</f>
        <v>0</v>
      </c>
      <c r="Q58" s="43"/>
      <c r="R58" s="84" t="e">
        <f aca="false">+IF($S$55&gt;=100%,0,-100%)</f>
        <v>#DIV/0!</v>
      </c>
    </row>
    <row r="59" customFormat="false" ht="15" hidden="false" customHeight="false" outlineLevel="0" collapsed="false">
      <c r="M59" s="39" t="e">
        <f aca="false">SUM(M55:M58)</f>
        <v>#REF!</v>
      </c>
    </row>
    <row r="60" customFormat="false" ht="15" hidden="false" customHeight="false" outlineLevel="0" collapsed="false">
      <c r="I60" s="0" t="e">
        <f aca="false">+MODE(I7:I58)</f>
        <v>#VALUE!</v>
      </c>
      <c r="M60" s="39"/>
    </row>
    <row r="61" customFormat="false" ht="15.75" hidden="false" customHeight="false" outlineLevel="0" collapsed="false"/>
    <row r="62" customFormat="false" ht="16.5" hidden="false" customHeight="false" outlineLevel="0" collapsed="false">
      <c r="L62" s="115" t="s">
        <v>19</v>
      </c>
      <c r="M62" s="116" t="e">
        <f aca="false">+M53+M50+M44+M41+M37+M18+M59</f>
        <v>#REF!</v>
      </c>
    </row>
    <row r="71" customFormat="false" ht="15" hidden="false" customHeight="false" outlineLevel="0" collapsed="false">
      <c r="A71" s="1"/>
      <c r="B71" s="2"/>
      <c r="C71" s="2"/>
      <c r="D71" s="3" t="s">
        <v>0</v>
      </c>
      <c r="E71" s="3" t="s">
        <v>186</v>
      </c>
      <c r="F71" s="3"/>
      <c r="G71" s="4" t="n">
        <v>1737</v>
      </c>
    </row>
    <row r="72" customFormat="false" ht="15" hidden="false" customHeight="false" outlineLevel="0" collapsed="false">
      <c r="A72" s="5"/>
      <c r="B72" s="6"/>
      <c r="C72" s="7"/>
      <c r="D72" s="7" t="s">
        <v>2</v>
      </c>
      <c r="E72" s="7" t="s">
        <v>187</v>
      </c>
      <c r="F72" s="7"/>
      <c r="G72" s="8"/>
    </row>
    <row r="73" customFormat="false" ht="15" hidden="false" customHeight="false" outlineLevel="0" collapsed="false">
      <c r="A73" s="5"/>
      <c r="B73" s="6"/>
      <c r="C73" s="9"/>
      <c r="D73" s="7" t="s">
        <v>4</v>
      </c>
      <c r="E73" s="7" t="str">
        <f aca="false">E2</f>
        <v>Superstore Miraflores</v>
      </c>
      <c r="F73" s="9"/>
      <c r="G73" s="10"/>
    </row>
    <row r="74" customFormat="false" ht="15" hidden="false" customHeight="false" outlineLevel="0" collapsed="false">
      <c r="A74" s="5"/>
      <c r="B74" s="6"/>
      <c r="C74" s="11"/>
      <c r="D74" s="12" t="s">
        <v>6</v>
      </c>
      <c r="E74" s="13" t="e">
        <f aca="false">E3</f>
        <v>#REF!</v>
      </c>
      <c r="F74" s="6"/>
      <c r="G74" s="14"/>
    </row>
    <row r="75" customFormat="false" ht="15" hidden="false" customHeight="false" outlineLevel="0" collapsed="false">
      <c r="A75" s="5"/>
      <c r="B75" s="6"/>
      <c r="C75" s="6"/>
      <c r="D75" s="6"/>
      <c r="E75" s="6"/>
      <c r="F75" s="6"/>
      <c r="G75" s="14"/>
    </row>
    <row r="76" customFormat="false" ht="21" hidden="false" customHeight="false" outlineLevel="0" collapsed="false">
      <c r="A76" s="15" t="s">
        <v>7</v>
      </c>
      <c r="B76" s="16" t="n">
        <v>2015</v>
      </c>
      <c r="C76" s="16" t="s">
        <v>8</v>
      </c>
      <c r="D76" s="16" t="s">
        <v>9</v>
      </c>
      <c r="E76" s="17" t="s">
        <v>10</v>
      </c>
      <c r="F76" s="16" t="s">
        <v>11</v>
      </c>
      <c r="G76" s="18" t="s">
        <v>12</v>
      </c>
    </row>
    <row r="77" customFormat="false" ht="15" hidden="false" customHeight="false" outlineLevel="0" collapsed="false">
      <c r="A77" s="19" t="n">
        <v>0.5</v>
      </c>
      <c r="B77" s="20" t="e">
        <f aca="false">+#REF!</f>
        <v>#REF!</v>
      </c>
      <c r="C77" s="20" t="e">
        <f aca="false">+#REF!</f>
        <v>#REF!</v>
      </c>
      <c r="D77" s="20" t="e">
        <f aca="false">+#REF!</f>
        <v>#REF!</v>
      </c>
      <c r="E77" s="21" t="s">
        <v>188</v>
      </c>
      <c r="F77" s="22" t="e">
        <f aca="false">+D77/C77</f>
        <v>#REF!</v>
      </c>
      <c r="G77" s="23" t="e">
        <f aca="false">IF(F77&gt;=100%,A77,IF(F77&lt;90%,0,IF(F77&lt;100%,F77*A77)))</f>
        <v>#REF!</v>
      </c>
    </row>
    <row r="78" customFormat="false" ht="15" hidden="false" customHeight="false" outlineLevel="0" collapsed="false">
      <c r="A78" s="19" t="n">
        <v>0.1</v>
      </c>
      <c r="B78" s="24"/>
      <c r="C78" s="25" t="n">
        <v>0.055</v>
      </c>
      <c r="D78" s="25"/>
      <c r="E78" s="26" t="s">
        <v>14</v>
      </c>
      <c r="F78" s="27" t="e">
        <f aca="false">+C78/D78</f>
        <v>#DIV/0!</v>
      </c>
      <c r="G78" s="23" t="n">
        <f aca="false">IF(D78&gt;=10%,0%,IF(D78&gt;C78,5%,IF(D78&lt;=C78,A78)))</f>
        <v>0.1</v>
      </c>
    </row>
    <row r="79" customFormat="false" ht="15" hidden="false" customHeight="false" outlineLevel="0" collapsed="false">
      <c r="A79" s="19" t="n">
        <v>0.15</v>
      </c>
      <c r="B79" s="24"/>
      <c r="C79" s="24" t="n">
        <v>0.95</v>
      </c>
      <c r="D79" s="25" t="n">
        <f aca="false">D8</f>
        <v>0</v>
      </c>
      <c r="E79" s="26" t="s">
        <v>15</v>
      </c>
      <c r="F79" s="27" t="n">
        <f aca="false">D79/C79</f>
        <v>0</v>
      </c>
      <c r="G79" s="23" t="n">
        <f aca="false">IF(F79&gt;=100%,A79,IF(F79&lt;80%,0,IF(F79&lt;100%,F79*A79)))</f>
        <v>0</v>
      </c>
    </row>
    <row r="80" customFormat="false" ht="30" hidden="false" customHeight="false" outlineLevel="0" collapsed="false">
      <c r="A80" s="19" t="n">
        <v>0.15</v>
      </c>
      <c r="B80" s="6"/>
      <c r="C80" s="63" t="n">
        <v>3</v>
      </c>
      <c r="D80" s="64"/>
      <c r="E80" s="231" t="s">
        <v>16</v>
      </c>
      <c r="F80" s="27" t="e">
        <f aca="false">+C80/D80</f>
        <v>#DIV/0!</v>
      </c>
      <c r="G80" s="23" t="n">
        <f aca="false">IF(D80&gt;4,0%,IF(D80&gt;3,10%,IF(D80&lt;=C80,A80)))</f>
        <v>0.15</v>
      </c>
      <c r="H80" s="84"/>
    </row>
    <row r="81" customFormat="false" ht="30" hidden="false" customHeight="false" outlineLevel="0" collapsed="false">
      <c r="A81" s="19" t="n">
        <v>0.1</v>
      </c>
      <c r="B81" s="24"/>
      <c r="C81" s="64" t="n">
        <v>18</v>
      </c>
      <c r="D81" s="225" t="n">
        <f aca="false">D7</f>
        <v>0</v>
      </c>
      <c r="E81" s="32" t="s">
        <v>17</v>
      </c>
      <c r="F81" s="27" t="e">
        <f aca="false">+C81/D81</f>
        <v>#DIV/0!</v>
      </c>
      <c r="G81" s="23" t="n">
        <f aca="false">IF(D81&gt;24,0%,IF(D81&gt;18,7.5%,IF(D81&lt;=C81,A81)))</f>
        <v>0.1</v>
      </c>
    </row>
    <row r="82" customFormat="false" ht="15" hidden="false" customHeight="false" outlineLevel="0" collapsed="false">
      <c r="A82" s="33"/>
      <c r="B82" s="24"/>
      <c r="C82" s="20"/>
      <c r="D82" s="20"/>
      <c r="E82" s="71" t="s">
        <v>37</v>
      </c>
      <c r="F82" s="27" t="e">
        <f aca="false">D82/C82</f>
        <v>#DIV/0!</v>
      </c>
      <c r="G82" s="23"/>
      <c r="I82" s="214"/>
      <c r="J82" s="215"/>
      <c r="L82" s="214"/>
      <c r="O82" s="214"/>
      <c r="Q82" s="214"/>
      <c r="R82" s="214"/>
      <c r="S82" s="214"/>
    </row>
    <row r="83" s="214" customFormat="true" ht="15" hidden="false" customHeight="false" outlineLevel="0" collapsed="false">
      <c r="A83" s="19"/>
      <c r="B83" s="24"/>
      <c r="C83" s="24"/>
      <c r="D83" s="25"/>
      <c r="E83" s="71"/>
      <c r="F83" s="27"/>
      <c r="G83" s="23"/>
      <c r="I83" s="0"/>
      <c r="J83" s="83"/>
      <c r="K83" s="84"/>
      <c r="L83" s="0"/>
      <c r="M83" s="43"/>
      <c r="N83" s="84"/>
      <c r="O83" s="0"/>
      <c r="P83" s="43"/>
      <c r="Q83" s="0"/>
      <c r="R83" s="0"/>
      <c r="S83" s="0"/>
    </row>
    <row r="84" customFormat="false" ht="15" hidden="false" customHeight="false" outlineLevel="0" collapsed="false">
      <c r="A84" s="37"/>
      <c r="B84" s="38"/>
      <c r="C84" s="39"/>
      <c r="D84" s="39"/>
      <c r="E84" s="40" t="s">
        <v>19</v>
      </c>
      <c r="F84" s="24"/>
      <c r="G84" s="41" t="e">
        <f aca="false">SUM(G77:G82)</f>
        <v>#REF!</v>
      </c>
    </row>
    <row r="85" customFormat="false" ht="15" hidden="false" customHeight="false" outlineLevel="0" collapsed="false">
      <c r="A85" s="42"/>
      <c r="B85" s="24"/>
      <c r="C85" s="39"/>
      <c r="D85" s="43"/>
      <c r="E85" s="26"/>
      <c r="F85" s="24"/>
      <c r="G85" s="44"/>
    </row>
    <row r="86" customFormat="false" ht="15" hidden="false" customHeight="false" outlineLevel="0" collapsed="false">
      <c r="A86" s="37"/>
      <c r="B86" s="38"/>
      <c r="C86" s="45" t="s">
        <v>20</v>
      </c>
      <c r="D86" s="46" t="s">
        <v>21</v>
      </c>
      <c r="E86" s="47" t="n">
        <v>10000</v>
      </c>
      <c r="F86" s="24"/>
      <c r="G86" s="44"/>
    </row>
    <row r="87" customFormat="false" ht="15" hidden="false" customHeight="false" outlineLevel="0" collapsed="false">
      <c r="A87" s="48"/>
      <c r="B87" s="49"/>
      <c r="C87" s="45" t="s">
        <v>22</v>
      </c>
      <c r="D87" s="46" t="s">
        <v>23</v>
      </c>
      <c r="E87" s="47" t="n">
        <v>9000</v>
      </c>
      <c r="F87" s="24"/>
      <c r="G87" s="44"/>
    </row>
    <row r="88" customFormat="false" ht="15" hidden="false" customHeight="false" outlineLevel="0" collapsed="false">
      <c r="A88" s="50"/>
      <c r="B88" s="51" t="e">
        <f aca="false">#REF!</f>
        <v>#REF!</v>
      </c>
      <c r="C88" s="52" t="s">
        <v>24</v>
      </c>
      <c r="D88" s="53" t="s">
        <v>25</v>
      </c>
      <c r="E88" s="54" t="n">
        <v>8000</v>
      </c>
      <c r="F88" s="55"/>
      <c r="G88" s="56"/>
    </row>
    <row r="89" customFormat="false" ht="15" hidden="false" customHeight="false" outlineLevel="0" collapsed="false">
      <c r="A89" s="57" t="n">
        <f aca="false">SUM(A77:A88)</f>
        <v>1</v>
      </c>
      <c r="B89" s="58"/>
      <c r="C89" s="59"/>
      <c r="D89" s="60"/>
      <c r="E89" s="61" t="s">
        <v>26</v>
      </c>
      <c r="F89" s="60"/>
      <c r="G89" s="62" t="e">
        <f aca="false">IF(AND(F77&gt;=90%,F82&gt;=100%),IF(G84&gt;=95.5%,E86,IF(G84&gt;=90.5%,E87,IF(G84&gt;=85%,E88,IF(G84&lt;85%,0)))),IF(F77&lt;100%,0,IF(G84&gt;=95.5%,E86,IF(G84&gt;=90.5%,E87,IF(G84&gt;=85%,E88,0)))))</f>
        <v>#REF!</v>
      </c>
    </row>
    <row r="90" customFormat="false" ht="15.75" hidden="false" customHeight="false" outlineLevel="0" collapsed="false">
      <c r="J90" s="205" t="s">
        <v>189</v>
      </c>
      <c r="K90" s="89" t="s">
        <v>2</v>
      </c>
      <c r="L90" s="206" t="s">
        <v>110</v>
      </c>
      <c r="M90" s="223" t="s">
        <v>40</v>
      </c>
    </row>
    <row r="91" customFormat="false" ht="15" hidden="false" customHeight="false" outlineLevel="0" collapsed="false">
      <c r="I91" s="83" t="n">
        <v>1737</v>
      </c>
      <c r="J91" s="83" t="s">
        <v>186</v>
      </c>
      <c r="K91" s="84" t="str">
        <f aca="false">VLOOKUP(I91,[1]DATOS!$B$3:$R$975,3,0)</f>
        <v>Jefe de Logistica</v>
      </c>
      <c r="L91" s="126" t="e">
        <f aca="false">+G84</f>
        <v>#REF!</v>
      </c>
      <c r="M91" s="43" t="e">
        <f aca="false">+G89</f>
        <v>#REF!</v>
      </c>
    </row>
    <row r="92" customFormat="false" ht="15" hidden="false" customHeight="false" outlineLevel="0" collapsed="false">
      <c r="I92" s="83" t="n">
        <v>61</v>
      </c>
      <c r="J92" s="83" t="s">
        <v>190</v>
      </c>
      <c r="K92" s="84" t="str">
        <f aca="false">VLOOKUP(I92,[1]DATOS!$B$3:$R$975,3,0)</f>
        <v>Coordinador</v>
      </c>
      <c r="L92" s="126" t="e">
        <f aca="false">+$G$106</f>
        <v>#REF!</v>
      </c>
      <c r="M92" s="43" t="e">
        <f aca="false">+G111</f>
        <v>#REF!</v>
      </c>
    </row>
    <row r="93" customFormat="false" ht="15" hidden="false" customHeight="false" outlineLevel="0" collapsed="false">
      <c r="A93" s="1"/>
      <c r="B93" s="2"/>
      <c r="C93" s="2"/>
      <c r="D93" s="3" t="s">
        <v>0</v>
      </c>
      <c r="E93" s="3" t="s">
        <v>190</v>
      </c>
      <c r="F93" s="3"/>
      <c r="G93" s="4" t="n">
        <v>61</v>
      </c>
      <c r="I93" s="83" t="n">
        <v>146</v>
      </c>
      <c r="J93" s="83" t="s">
        <v>191</v>
      </c>
      <c r="K93" s="84" t="str">
        <f aca="false">VLOOKUP(I93,[1]DATOS!$B$3:$R$975,3,0)</f>
        <v>Jefe de Bodega</v>
      </c>
      <c r="L93" s="126" t="e">
        <f aca="false">+$G$106</f>
        <v>#REF!</v>
      </c>
      <c r="M93" s="43" t="e">
        <f aca="false">+G195</f>
        <v>#REF!</v>
      </c>
    </row>
    <row r="94" customFormat="false" ht="15" hidden="false" customHeight="false" outlineLevel="0" collapsed="false">
      <c r="A94" s="5"/>
      <c r="B94" s="6"/>
      <c r="C94" s="7"/>
      <c r="D94" s="7" t="s">
        <v>2</v>
      </c>
      <c r="E94" s="7" t="s">
        <v>192</v>
      </c>
      <c r="F94" s="7"/>
      <c r="G94" s="8"/>
      <c r="I94" s="83" t="n">
        <v>4802</v>
      </c>
      <c r="J94" s="83" t="s">
        <v>193</v>
      </c>
      <c r="K94" s="84" t="str">
        <f aca="false">VLOOKUP(I94,[1]DATOS!$B$3:$R$975,3,0)</f>
        <v>Coordinador de Surtido</v>
      </c>
      <c r="L94" s="126" t="e">
        <f aca="false">+G127</f>
        <v>#REF!</v>
      </c>
      <c r="M94" s="43" t="e">
        <f aca="false">+G132</f>
        <v>#REF!</v>
      </c>
    </row>
    <row r="95" customFormat="false" ht="15" hidden="false" customHeight="false" outlineLevel="0" collapsed="false">
      <c r="A95" s="5"/>
      <c r="B95" s="6"/>
      <c r="C95" s="9"/>
      <c r="D95" s="7" t="s">
        <v>4</v>
      </c>
      <c r="E95" s="7" t="str">
        <f aca="false">E73</f>
        <v>Superstore Miraflores</v>
      </c>
      <c r="F95" s="9"/>
      <c r="G95" s="10"/>
      <c r="I95" s="83"/>
      <c r="K95" s="85" t="n">
        <f aca="false">VLOOKUP(I95,[2]DATOS!$B$3:$S$993,3,0)</f>
        <v>0</v>
      </c>
      <c r="L95" s="126" t="e">
        <f aca="false">+$G$106</f>
        <v>#REF!</v>
      </c>
      <c r="M95" s="43" t="e">
        <f aca="false">+G174</f>
        <v>#REF!</v>
      </c>
    </row>
    <row r="96" customFormat="false" ht="15" hidden="false" customHeight="false" outlineLevel="0" collapsed="false">
      <c r="A96" s="5"/>
      <c r="B96" s="6"/>
      <c r="C96" s="11"/>
      <c r="D96" s="12" t="s">
        <v>6</v>
      </c>
      <c r="E96" s="13" t="e">
        <f aca="false">E74</f>
        <v>#REF!</v>
      </c>
      <c r="F96" s="6"/>
      <c r="G96" s="14"/>
      <c r="I96" s="83" t="n">
        <v>3525</v>
      </c>
      <c r="J96" s="83" t="s">
        <v>194</v>
      </c>
      <c r="K96" s="84" t="str">
        <f aca="false">VLOOKUP(I96,[1]DATOS!$B$3:$R$975,3,0)</f>
        <v>Coordinador</v>
      </c>
      <c r="L96" s="126" t="e">
        <f aca="false">+$G$106</f>
        <v>#REF!</v>
      </c>
      <c r="M96" s="43" t="e">
        <f aca="false">+G153</f>
        <v>#REF!</v>
      </c>
    </row>
    <row r="97" customFormat="false" ht="15" hidden="false" customHeight="false" outlineLevel="0" collapsed="false">
      <c r="A97" s="5"/>
      <c r="B97" s="6"/>
      <c r="C97" s="6"/>
      <c r="D97" s="6"/>
      <c r="E97" s="6"/>
      <c r="F97" s="6"/>
      <c r="G97" s="14"/>
      <c r="I97" s="83" t="n">
        <v>3802</v>
      </c>
      <c r="J97" s="83" t="s">
        <v>191</v>
      </c>
      <c r="K97" s="84" t="str">
        <f aca="false">VLOOKUP(I97,[1]DATOS!$B$3:$R$975,3,0)</f>
        <v>Coordinador Muelle Tienda</v>
      </c>
      <c r="L97" s="126" t="e">
        <f aca="false">+$G$106</f>
        <v>#REF!</v>
      </c>
      <c r="M97" s="43" t="e">
        <f aca="false">+G216</f>
        <v>#REF!</v>
      </c>
    </row>
    <row r="98" customFormat="false" ht="21" hidden="false" customHeight="false" outlineLevel="0" collapsed="false">
      <c r="A98" s="15" t="s">
        <v>7</v>
      </c>
      <c r="B98" s="16" t="n">
        <v>2015</v>
      </c>
      <c r="C98" s="16" t="s">
        <v>8</v>
      </c>
      <c r="D98" s="16" t="s">
        <v>9</v>
      </c>
      <c r="E98" s="17" t="s">
        <v>10</v>
      </c>
      <c r="F98" s="16" t="s">
        <v>11</v>
      </c>
      <c r="G98" s="18" t="s">
        <v>12</v>
      </c>
      <c r="L98" s="88" t="s">
        <v>19</v>
      </c>
      <c r="M98" s="39" t="e">
        <f aca="false">SUM(M91:M97)</f>
        <v>#REF!</v>
      </c>
    </row>
    <row r="99" customFormat="false" ht="17.25" hidden="false" customHeight="true" outlineLevel="0" collapsed="false">
      <c r="A99" s="19" t="n">
        <v>0.4</v>
      </c>
      <c r="B99" s="20" t="e">
        <f aca="false">B77</f>
        <v>#REF!</v>
      </c>
      <c r="C99" s="20" t="e">
        <f aca="false">C77</f>
        <v>#REF!</v>
      </c>
      <c r="D99" s="20" t="e">
        <f aca="false">D77</f>
        <v>#REF!</v>
      </c>
      <c r="E99" s="21" t="s">
        <v>188</v>
      </c>
      <c r="F99" s="22" t="e">
        <f aca="false">+D99/C99</f>
        <v>#REF!</v>
      </c>
      <c r="G99" s="23" t="e">
        <f aca="false">IF(F99&gt;=100%,A99,IF(F99&lt;90%,0,IF(F99&lt;100%,F99*A99)))</f>
        <v>#REF!</v>
      </c>
    </row>
    <row r="100" customFormat="false" ht="15" hidden="false" customHeight="false" outlineLevel="0" collapsed="false">
      <c r="A100" s="19" t="n">
        <v>0.15</v>
      </c>
      <c r="B100" s="24"/>
      <c r="C100" s="232" t="n">
        <f aca="false">C78</f>
        <v>0.055</v>
      </c>
      <c r="D100" s="232" t="n">
        <f aca="false">+D78</f>
        <v>0</v>
      </c>
      <c r="E100" s="26" t="s">
        <v>14</v>
      </c>
      <c r="F100" s="27" t="e">
        <f aca="false">+C100/D100</f>
        <v>#DIV/0!</v>
      </c>
      <c r="G100" s="23" t="n">
        <f aca="false">IF(D100&gt;=10%,0%,IF(D100&gt;C100,5%,IF(D100&lt;=C100,A100)))</f>
        <v>0.15</v>
      </c>
    </row>
    <row r="101" customFormat="false" ht="15" hidden="false" customHeight="false" outlineLevel="0" collapsed="false">
      <c r="A101" s="19" t="n">
        <v>0.15</v>
      </c>
      <c r="B101" s="24"/>
      <c r="C101" s="92" t="n">
        <v>0.95</v>
      </c>
      <c r="D101" s="233" t="n">
        <f aca="false">D79</f>
        <v>0</v>
      </c>
      <c r="E101" s="26" t="s">
        <v>15</v>
      </c>
      <c r="F101" s="27" t="n">
        <f aca="false">D101/C101</f>
        <v>0</v>
      </c>
      <c r="G101" s="23" t="n">
        <f aca="false">IF(F101&gt;=100%,A101,IF(F101&lt;80%,0,IF(F101&lt;100%,F101*A101)))</f>
        <v>0</v>
      </c>
    </row>
    <row r="102" customFormat="false" ht="30" hidden="false" customHeight="false" outlineLevel="0" collapsed="false">
      <c r="A102" s="19" t="n">
        <v>0.15</v>
      </c>
      <c r="B102" s="24"/>
      <c r="C102" s="234" t="n">
        <v>18</v>
      </c>
      <c r="D102" s="235" t="n">
        <f aca="false">D81</f>
        <v>0</v>
      </c>
      <c r="E102" s="65" t="s">
        <v>29</v>
      </c>
      <c r="F102" s="35" t="e">
        <f aca="false">+C102/D102</f>
        <v>#DIV/0!</v>
      </c>
      <c r="G102" s="36" t="n">
        <f aca="false">IF(D102&gt;24,0%,IF(D102&gt;18,7.5%,IF(D102&lt;=C102,A102)))</f>
        <v>0.15</v>
      </c>
      <c r="I102" s="236" t="n">
        <v>297</v>
      </c>
      <c r="J102" s="237" t="s">
        <v>195</v>
      </c>
      <c r="K102" s="238" t="str">
        <f aca="false">VLOOKUP(I102,[2]DATOS!$B$3:$S$993,3,0)</f>
        <v>Asistente de Area</v>
      </c>
      <c r="L102" s="239" t="e">
        <f aca="false">+$G$106</f>
        <v>#REF!</v>
      </c>
      <c r="M102" s="240" t="e">
        <f aca="false">IF(L102&lt;85%,0,IF(L102&lt;90.49%,$E$110,IF(L102&lt;95.49%,$E$109,$E$108)))</f>
        <v>#REF!</v>
      </c>
      <c r="N102" s="238" t="s">
        <v>196</v>
      </c>
    </row>
    <row r="103" customFormat="false" ht="15" hidden="false" customHeight="false" outlineLevel="0" collapsed="false">
      <c r="A103" s="19" t="n">
        <v>0.15</v>
      </c>
      <c r="B103" s="6"/>
      <c r="C103" s="25" t="e">
        <f aca="false">+C9</f>
        <v>#REF!</v>
      </c>
      <c r="D103" s="27" t="e">
        <f aca="false">D9</f>
        <v>#REF!</v>
      </c>
      <c r="E103" s="34" t="s">
        <v>30</v>
      </c>
      <c r="F103" s="97" t="e">
        <f aca="false">+C103/D103</f>
        <v>#REF!</v>
      </c>
      <c r="G103" s="36" t="e">
        <f aca="false">IF(D103&lt;=C103,A103,IF(F103&gt;=90%,F103*A103,0))</f>
        <v>#REF!</v>
      </c>
    </row>
    <row r="104" customFormat="false" ht="15" hidden="false" customHeight="false" outlineLevel="0" collapsed="false">
      <c r="A104" s="19"/>
      <c r="B104" s="24"/>
      <c r="C104" s="24"/>
      <c r="D104" s="27"/>
      <c r="E104" s="34" t="s">
        <v>37</v>
      </c>
      <c r="F104" s="35" t="e">
        <f aca="false">+F82</f>
        <v>#DIV/0!</v>
      </c>
      <c r="G104" s="36"/>
    </row>
    <row r="105" customFormat="false" ht="15" hidden="false" customHeight="false" outlineLevel="0" collapsed="false">
      <c r="A105" s="33"/>
      <c r="B105" s="24"/>
      <c r="C105" s="24"/>
      <c r="D105" s="25"/>
      <c r="E105" s="34"/>
      <c r="F105" s="35"/>
      <c r="G105" s="36"/>
      <c r="J105" s="241" t="n">
        <v>105587500.471623</v>
      </c>
    </row>
    <row r="106" customFormat="false" ht="15" hidden="false" customHeight="false" outlineLevel="0" collapsed="false">
      <c r="A106" s="37"/>
      <c r="B106" s="38"/>
      <c r="C106" s="39"/>
      <c r="D106" s="39"/>
      <c r="E106" s="40" t="s">
        <v>19</v>
      </c>
      <c r="F106" s="24"/>
      <c r="G106" s="41" t="e">
        <f aca="false">SUM(G99:G105)</f>
        <v>#REF!</v>
      </c>
      <c r="J106" s="43" t="n">
        <v>94096</v>
      </c>
      <c r="K106" s="242" t="n">
        <f aca="false">J106/J105</f>
        <v>0.000891166090490881</v>
      </c>
    </row>
    <row r="107" customFormat="false" ht="15" hidden="false" customHeight="false" outlineLevel="0" collapsed="false">
      <c r="A107" s="42"/>
      <c r="B107" s="24"/>
      <c r="C107" s="39"/>
      <c r="D107" s="43"/>
      <c r="E107" s="26"/>
      <c r="F107" s="24"/>
      <c r="G107" s="44"/>
      <c r="J107" s="243" t="n">
        <v>57226</v>
      </c>
    </row>
    <row r="108" customFormat="false" ht="15" hidden="false" customHeight="false" outlineLevel="0" collapsed="false">
      <c r="A108" s="37"/>
      <c r="B108" s="38"/>
      <c r="C108" s="45" t="s">
        <v>20</v>
      </c>
      <c r="D108" s="46" t="s">
        <v>21</v>
      </c>
      <c r="E108" s="47" t="n">
        <v>3500</v>
      </c>
      <c r="F108" s="24"/>
      <c r="G108" s="44"/>
      <c r="J108" s="244" t="n">
        <f aca="false">SUM(J106:J107)</f>
        <v>151322</v>
      </c>
      <c r="K108" s="242" t="n">
        <f aca="false">J108/J105</f>
        <v>0.00143314312133631</v>
      </c>
    </row>
    <row r="109" customFormat="false" ht="15" hidden="false" customHeight="false" outlineLevel="0" collapsed="false">
      <c r="A109" s="48"/>
      <c r="B109" s="49"/>
      <c r="C109" s="45" t="s">
        <v>22</v>
      </c>
      <c r="D109" s="46" t="s">
        <v>23</v>
      </c>
      <c r="E109" s="47" t="n">
        <v>3000</v>
      </c>
      <c r="F109" s="24"/>
      <c r="G109" s="44"/>
    </row>
    <row r="110" customFormat="false" ht="15" hidden="false" customHeight="false" outlineLevel="0" collapsed="false">
      <c r="A110" s="50"/>
      <c r="B110" s="51" t="e">
        <f aca="false">#REF!</f>
        <v>#REF!</v>
      </c>
      <c r="C110" s="52" t="s">
        <v>24</v>
      </c>
      <c r="D110" s="53" t="s">
        <v>25</v>
      </c>
      <c r="E110" s="54" t="n">
        <v>2500</v>
      </c>
      <c r="F110" s="55"/>
      <c r="G110" s="56"/>
    </row>
    <row r="111" customFormat="false" ht="15" hidden="false" customHeight="false" outlineLevel="0" collapsed="false">
      <c r="A111" s="57" t="n">
        <f aca="false">SUM(A99:A110)</f>
        <v>1</v>
      </c>
      <c r="B111" s="58"/>
      <c r="C111" s="59"/>
      <c r="D111" s="60"/>
      <c r="E111" s="61" t="s">
        <v>26</v>
      </c>
      <c r="F111" s="60"/>
      <c r="G111" s="62" t="e">
        <f aca="false">IF(AND(F99&gt;=90%,F104&gt;=100%),IF(G106&gt;=95.5%,E108,IF(G106&gt;=90.5%,E109,IF(G106&gt;=85%,E110,IF(G106&lt;85%,0)))),IF(F99&lt;100%,0,IF(G106&gt;=95.5%,E108,IF(G106&gt;=90.5%,E109,IF(G106&gt;=85%,E110,0)))))</f>
        <v>#REF!</v>
      </c>
    </row>
    <row r="113" customFormat="false" ht="15" hidden="false" customHeight="false" outlineLevel="0" collapsed="false">
      <c r="E113" s="245" t="s">
        <v>197</v>
      </c>
    </row>
    <row r="114" customFormat="false" ht="15" hidden="false" customHeight="false" outlineLevel="0" collapsed="false">
      <c r="A114" s="1"/>
      <c r="B114" s="2"/>
      <c r="C114" s="2"/>
      <c r="D114" s="3" t="s">
        <v>0</v>
      </c>
      <c r="E114" s="3" t="s">
        <v>193</v>
      </c>
      <c r="F114" s="3"/>
      <c r="G114" s="4" t="n">
        <v>4802</v>
      </c>
    </row>
    <row r="115" customFormat="false" ht="15" hidden="false" customHeight="false" outlineLevel="0" collapsed="false">
      <c r="A115" s="5"/>
      <c r="B115" s="6"/>
      <c r="C115" s="7"/>
      <c r="D115" s="7" t="s">
        <v>2</v>
      </c>
      <c r="E115" s="7" t="s">
        <v>198</v>
      </c>
      <c r="F115" s="7"/>
      <c r="G115" s="8"/>
    </row>
    <row r="116" customFormat="false" ht="15" hidden="false" customHeight="false" outlineLevel="0" collapsed="false">
      <c r="A116" s="5"/>
      <c r="B116" s="6"/>
      <c r="C116" s="9"/>
      <c r="D116" s="7" t="s">
        <v>4</v>
      </c>
      <c r="E116" s="7" t="str">
        <f aca="false">+E95</f>
        <v>Superstore Miraflores</v>
      </c>
      <c r="F116" s="9"/>
      <c r="G116" s="10"/>
    </row>
    <row r="117" customFormat="false" ht="15" hidden="false" customHeight="false" outlineLevel="0" collapsed="false">
      <c r="A117" s="5"/>
      <c r="B117" s="6"/>
      <c r="C117" s="11"/>
      <c r="D117" s="12" t="s">
        <v>6</v>
      </c>
      <c r="E117" s="13" t="e">
        <f aca="false">+E96</f>
        <v>#REF!</v>
      </c>
      <c r="F117" s="6"/>
      <c r="G117" s="14"/>
    </row>
    <row r="118" customFormat="false" ht="15" hidden="false" customHeight="false" outlineLevel="0" collapsed="false">
      <c r="A118" s="5"/>
      <c r="B118" s="6"/>
      <c r="C118" s="6"/>
      <c r="D118" s="6"/>
      <c r="E118" s="6"/>
      <c r="F118" s="6"/>
      <c r="G118" s="14"/>
    </row>
    <row r="119" customFormat="false" ht="21" hidden="false" customHeight="false" outlineLevel="0" collapsed="false">
      <c r="A119" s="15" t="s">
        <v>7</v>
      </c>
      <c r="B119" s="16" t="n">
        <v>2013</v>
      </c>
      <c r="C119" s="16" t="s">
        <v>8</v>
      </c>
      <c r="D119" s="16" t="s">
        <v>9</v>
      </c>
      <c r="E119" s="17" t="s">
        <v>10</v>
      </c>
      <c r="F119" s="16" t="s">
        <v>11</v>
      </c>
      <c r="G119" s="18" t="s">
        <v>12</v>
      </c>
    </row>
    <row r="120" customFormat="false" ht="15" hidden="false" customHeight="false" outlineLevel="0" collapsed="false">
      <c r="A120" s="19" t="n">
        <v>0.4</v>
      </c>
      <c r="B120" s="20" t="e">
        <f aca="false">B99</f>
        <v>#REF!</v>
      </c>
      <c r="C120" s="20" t="e">
        <f aca="false">C99</f>
        <v>#REF!</v>
      </c>
      <c r="D120" s="20" t="e">
        <f aca="false">D99</f>
        <v>#REF!</v>
      </c>
      <c r="E120" s="21" t="s">
        <v>188</v>
      </c>
      <c r="F120" s="22" t="e">
        <f aca="false">+D120/C120</f>
        <v>#REF!</v>
      </c>
      <c r="G120" s="23" t="e">
        <f aca="false">IF(F120&gt;=100%,A120,IF(F120&lt;90%,0,IF(F120&lt;100%,F120*A120)))</f>
        <v>#REF!</v>
      </c>
    </row>
    <row r="121" customFormat="false" ht="15" hidden="false" customHeight="false" outlineLevel="0" collapsed="false">
      <c r="A121" s="19" t="n">
        <v>0.15</v>
      </c>
      <c r="B121" s="24"/>
      <c r="C121" s="232" t="n">
        <f aca="false">C78</f>
        <v>0.055</v>
      </c>
      <c r="D121" s="232" t="n">
        <f aca="false">+D100</f>
        <v>0</v>
      </c>
      <c r="E121" s="26" t="s">
        <v>14</v>
      </c>
      <c r="F121" s="27" t="e">
        <f aca="false">+C121/D121</f>
        <v>#DIV/0!</v>
      </c>
      <c r="G121" s="23" t="n">
        <f aca="false">IF(D121&gt;=10%,0%,IF(D121&gt;C121,5%,IF(D121&lt;=C121,A121)))</f>
        <v>0.15</v>
      </c>
    </row>
    <row r="122" customFormat="false" ht="15" hidden="false" customHeight="false" outlineLevel="0" collapsed="false">
      <c r="A122" s="19" t="n">
        <v>0.15</v>
      </c>
      <c r="B122" s="24"/>
      <c r="C122" s="92" t="n">
        <v>0.95</v>
      </c>
      <c r="D122" s="232" t="n">
        <f aca="false">D101</f>
        <v>0</v>
      </c>
      <c r="E122" s="71" t="s">
        <v>15</v>
      </c>
      <c r="F122" s="27" t="n">
        <f aca="false">D122/C122</f>
        <v>0</v>
      </c>
      <c r="G122" s="23" t="n">
        <f aca="false">IF(F122&gt;=100%,A122,IF(F122&lt;80%,0,IF(F122&lt;100%,F122*A122)))</f>
        <v>0</v>
      </c>
    </row>
    <row r="123" customFormat="false" ht="30" hidden="false" customHeight="false" outlineLevel="0" collapsed="false">
      <c r="A123" s="19" t="n">
        <v>0.15</v>
      </c>
      <c r="B123" s="24"/>
      <c r="C123" s="234" t="n">
        <v>18</v>
      </c>
      <c r="D123" s="235" t="n">
        <f aca="false">D102</f>
        <v>0</v>
      </c>
      <c r="E123" s="246" t="s">
        <v>29</v>
      </c>
      <c r="F123" s="27" t="e">
        <f aca="false">+C123/D123</f>
        <v>#DIV/0!</v>
      </c>
      <c r="G123" s="23" t="n">
        <f aca="false">IF(D123&gt;24,0%,IF(D123&gt;18,7.5%,IF(D123&lt;=C123,A123)))</f>
        <v>0.15</v>
      </c>
    </row>
    <row r="124" customFormat="false" ht="15" hidden="false" customHeight="false" outlineLevel="0" collapsed="false">
      <c r="A124" s="19" t="n">
        <v>0.15</v>
      </c>
      <c r="B124" s="6"/>
      <c r="C124" s="232" t="e">
        <f aca="false">+C9</f>
        <v>#REF!</v>
      </c>
      <c r="D124" s="209" t="e">
        <f aca="false">D103</f>
        <v>#REF!</v>
      </c>
      <c r="E124" s="71" t="s">
        <v>30</v>
      </c>
      <c r="F124" s="25" t="e">
        <f aca="false">+C124/D124</f>
        <v>#REF!</v>
      </c>
      <c r="G124" s="23" t="e">
        <f aca="false">IF(D124&lt;=C124,A124,IF(F124&gt;=90%,F124*A124,0))</f>
        <v>#REF!</v>
      </c>
    </row>
    <row r="125" customFormat="false" ht="15" hidden="false" customHeight="false" outlineLevel="0" collapsed="false">
      <c r="A125" s="19"/>
      <c r="B125" s="24"/>
      <c r="C125" s="24"/>
      <c r="D125" s="27"/>
      <c r="E125" s="71" t="s">
        <v>37</v>
      </c>
      <c r="F125" s="27" t="e">
        <f aca="false">+F104</f>
        <v>#DIV/0!</v>
      </c>
      <c r="G125" s="23"/>
    </row>
    <row r="126" customFormat="false" ht="15" hidden="false" customHeight="false" outlineLevel="0" collapsed="false">
      <c r="A126" s="33"/>
      <c r="B126" s="24"/>
      <c r="C126" s="24"/>
      <c r="D126" s="25"/>
      <c r="E126" s="26"/>
      <c r="F126" s="27"/>
      <c r="G126" s="23"/>
    </row>
    <row r="127" customFormat="false" ht="15" hidden="false" customHeight="false" outlineLevel="0" collapsed="false">
      <c r="A127" s="37"/>
      <c r="B127" s="38"/>
      <c r="C127" s="39"/>
      <c r="D127" s="39"/>
      <c r="E127" s="40" t="s">
        <v>19</v>
      </c>
      <c r="F127" s="24"/>
      <c r="G127" s="41" t="e">
        <f aca="false">SUM(G120:G126)</f>
        <v>#REF!</v>
      </c>
    </row>
    <row r="128" customFormat="false" ht="15" hidden="false" customHeight="false" outlineLevel="0" collapsed="false">
      <c r="A128" s="42"/>
      <c r="B128" s="24"/>
      <c r="C128" s="39"/>
      <c r="D128" s="43"/>
      <c r="E128" s="26"/>
      <c r="F128" s="24"/>
      <c r="G128" s="44"/>
    </row>
    <row r="129" customFormat="false" ht="15" hidden="false" customHeight="false" outlineLevel="0" collapsed="false">
      <c r="A129" s="37"/>
      <c r="B129" s="38"/>
      <c r="C129" s="45" t="s">
        <v>20</v>
      </c>
      <c r="D129" s="46" t="s">
        <v>21</v>
      </c>
      <c r="E129" s="47" t="n">
        <v>4000</v>
      </c>
      <c r="F129" s="24"/>
      <c r="G129" s="44"/>
    </row>
    <row r="130" customFormat="false" ht="15" hidden="false" customHeight="false" outlineLevel="0" collapsed="false">
      <c r="A130" s="48"/>
      <c r="B130" s="49"/>
      <c r="C130" s="45" t="s">
        <v>22</v>
      </c>
      <c r="D130" s="46" t="s">
        <v>23</v>
      </c>
      <c r="E130" s="47" t="n">
        <v>3500</v>
      </c>
      <c r="F130" s="24"/>
      <c r="G130" s="44"/>
    </row>
    <row r="131" customFormat="false" ht="15" hidden="false" customHeight="false" outlineLevel="0" collapsed="false">
      <c r="A131" s="50"/>
      <c r="B131" s="51" t="e">
        <f aca="false">#REF!</f>
        <v>#REF!</v>
      </c>
      <c r="C131" s="52" t="s">
        <v>24</v>
      </c>
      <c r="D131" s="53" t="s">
        <v>25</v>
      </c>
      <c r="E131" s="54" t="n">
        <v>3000</v>
      </c>
      <c r="F131" s="55"/>
      <c r="G131" s="56"/>
    </row>
    <row r="132" customFormat="false" ht="15" hidden="false" customHeight="false" outlineLevel="0" collapsed="false">
      <c r="A132" s="57" t="n">
        <f aca="false">SUM(A120:A131)</f>
        <v>1</v>
      </c>
      <c r="B132" s="58"/>
      <c r="C132" s="59"/>
      <c r="D132" s="60"/>
      <c r="E132" s="61" t="s">
        <v>26</v>
      </c>
      <c r="F132" s="60"/>
      <c r="G132" s="62" t="e">
        <f aca="false">IF(AND(F120&gt;=90%,F125&gt;=100%),IF(G127&gt;=95.5%,E129,IF(G127&gt;=90.5%,E130,IF(G127&gt;=85%,E131,IF(G127&lt;85%,0)))),IF(F120&lt;100%,0,IF(G127&gt;=95.5%,E129,IF(G127&gt;=90.5%,E130,IF(G127&gt;=85%,E131,0)))))</f>
        <v>#REF!</v>
      </c>
    </row>
    <row r="135" customFormat="false" ht="15" hidden="false" customHeight="false" outlineLevel="0" collapsed="false">
      <c r="A135" s="1"/>
      <c r="B135" s="2"/>
      <c r="C135" s="2"/>
      <c r="D135" s="3" t="s">
        <v>0</v>
      </c>
      <c r="E135" s="3" t="s">
        <v>194</v>
      </c>
      <c r="F135" s="3"/>
      <c r="G135" s="4" t="n">
        <v>3525</v>
      </c>
    </row>
    <row r="136" customFormat="false" ht="15" hidden="false" customHeight="false" outlineLevel="0" collapsed="false">
      <c r="A136" s="5"/>
      <c r="B136" s="6"/>
      <c r="C136" s="7"/>
      <c r="D136" s="7" t="s">
        <v>2</v>
      </c>
      <c r="E136" s="7" t="s">
        <v>192</v>
      </c>
      <c r="F136" s="7"/>
      <c r="G136" s="8"/>
    </row>
    <row r="137" customFormat="false" ht="15" hidden="false" customHeight="false" outlineLevel="0" collapsed="false">
      <c r="A137" s="5"/>
      <c r="B137" s="6"/>
      <c r="C137" s="9"/>
      <c r="D137" s="7" t="s">
        <v>4</v>
      </c>
      <c r="E137" s="7" t="str">
        <f aca="false">+E116</f>
        <v>Superstore Miraflores</v>
      </c>
      <c r="F137" s="9"/>
      <c r="G137" s="10"/>
    </row>
    <row r="138" customFormat="false" ht="15" hidden="false" customHeight="false" outlineLevel="0" collapsed="false">
      <c r="A138" s="5"/>
      <c r="B138" s="6"/>
      <c r="C138" s="11"/>
      <c r="D138" s="12" t="s">
        <v>6</v>
      </c>
      <c r="E138" s="7" t="e">
        <f aca="false">+E117</f>
        <v>#REF!</v>
      </c>
      <c r="F138" s="6"/>
      <c r="G138" s="14"/>
    </row>
    <row r="139" customFormat="false" ht="15" hidden="false" customHeight="false" outlineLevel="0" collapsed="false">
      <c r="A139" s="5"/>
      <c r="B139" s="6"/>
      <c r="C139" s="6"/>
      <c r="D139" s="6"/>
      <c r="E139" s="6"/>
      <c r="F139" s="6"/>
      <c r="G139" s="14"/>
    </row>
    <row r="140" customFormat="false" ht="21" hidden="false" customHeight="false" outlineLevel="0" collapsed="false">
      <c r="A140" s="15" t="s">
        <v>7</v>
      </c>
      <c r="B140" s="16" t="n">
        <v>2015</v>
      </c>
      <c r="C140" s="16" t="s">
        <v>8</v>
      </c>
      <c r="D140" s="16" t="s">
        <v>9</v>
      </c>
      <c r="E140" s="17" t="s">
        <v>10</v>
      </c>
      <c r="F140" s="16" t="s">
        <v>11</v>
      </c>
      <c r="G140" s="18" t="s">
        <v>12</v>
      </c>
    </row>
    <row r="141" customFormat="false" ht="15" hidden="false" customHeight="false" outlineLevel="0" collapsed="false">
      <c r="A141" s="19" t="n">
        <v>0.4</v>
      </c>
      <c r="B141" s="20" t="e">
        <f aca="false">B120</f>
        <v>#REF!</v>
      </c>
      <c r="C141" s="20" t="e">
        <f aca="false">C120</f>
        <v>#REF!</v>
      </c>
      <c r="D141" s="20" t="e">
        <f aca="false">D120</f>
        <v>#REF!</v>
      </c>
      <c r="E141" s="21" t="s">
        <v>188</v>
      </c>
      <c r="F141" s="22" t="e">
        <f aca="false">+D141/C141</f>
        <v>#REF!</v>
      </c>
      <c r="G141" s="23" t="e">
        <f aca="false">IF(F141&gt;=100%,A141,IF(F141&lt;90%,0,IF(F141&lt;100%,F141*A141)))</f>
        <v>#REF!</v>
      </c>
    </row>
    <row r="142" customFormat="false" ht="15" hidden="false" customHeight="false" outlineLevel="0" collapsed="false">
      <c r="A142" s="19" t="n">
        <v>0.15</v>
      </c>
      <c r="B142" s="24"/>
      <c r="C142" s="25" t="n">
        <f aca="false">C78</f>
        <v>0.055</v>
      </c>
      <c r="D142" s="25" t="n">
        <f aca="false">+D121</f>
        <v>0</v>
      </c>
      <c r="E142" s="26" t="s">
        <v>14</v>
      </c>
      <c r="F142" s="27" t="e">
        <f aca="false">+C142/D142</f>
        <v>#DIV/0!</v>
      </c>
      <c r="G142" s="23" t="n">
        <f aca="false">IF(D142&gt;=10%,0%,IF(D142&gt;C142,5%,IF(D142&lt;=C142,A142)))</f>
        <v>0.15</v>
      </c>
    </row>
    <row r="143" customFormat="false" ht="15" hidden="false" customHeight="false" outlineLevel="0" collapsed="false">
      <c r="A143" s="19" t="n">
        <v>0.15</v>
      </c>
      <c r="B143" s="24"/>
      <c r="C143" s="92" t="n">
        <v>0.95</v>
      </c>
      <c r="D143" s="233" t="n">
        <f aca="false">D101</f>
        <v>0</v>
      </c>
      <c r="E143" s="34" t="s">
        <v>15</v>
      </c>
      <c r="F143" s="35" t="n">
        <f aca="false">D143/C143</f>
        <v>0</v>
      </c>
      <c r="G143" s="36" t="n">
        <f aca="false">IF(F143&gt;=100%,A143,IF(F143&lt;80%,0,IF(F143&lt;100%,F143*A143)))</f>
        <v>0</v>
      </c>
    </row>
    <row r="144" customFormat="false" ht="30" hidden="false" customHeight="false" outlineLevel="0" collapsed="false">
      <c r="A144" s="19" t="n">
        <v>0.15</v>
      </c>
      <c r="B144" s="24"/>
      <c r="C144" s="234" t="n">
        <v>18</v>
      </c>
      <c r="D144" s="247" t="n">
        <f aca="false">D81</f>
        <v>0</v>
      </c>
      <c r="E144" s="65" t="s">
        <v>29</v>
      </c>
      <c r="F144" s="35" t="e">
        <f aca="false">+C144/D144</f>
        <v>#DIV/0!</v>
      </c>
      <c r="G144" s="36" t="n">
        <f aca="false">IF(D144&gt;24,0%,IF(D144&gt;18,7.5%,IF(D144&lt;=C144,A144)))</f>
        <v>0.15</v>
      </c>
    </row>
    <row r="145" customFormat="false" ht="15" hidden="false" customHeight="false" outlineLevel="0" collapsed="false">
      <c r="A145" s="19" t="n">
        <v>0.15</v>
      </c>
      <c r="B145" s="6"/>
      <c r="C145" s="232" t="e">
        <f aca="false">+C124</f>
        <v>#REF!</v>
      </c>
      <c r="D145" s="248" t="e">
        <f aca="false">+D124</f>
        <v>#REF!</v>
      </c>
      <c r="E145" s="34" t="s">
        <v>30</v>
      </c>
      <c r="F145" s="97" t="e">
        <f aca="false">+C145/D145</f>
        <v>#REF!</v>
      </c>
      <c r="G145" s="36" t="e">
        <f aca="false">IF(D145&lt;=C145,A145,IF(F145&gt;=90%,F145*A145,0))</f>
        <v>#REF!</v>
      </c>
    </row>
    <row r="146" customFormat="false" ht="15" hidden="false" customHeight="false" outlineLevel="0" collapsed="false">
      <c r="A146" s="19"/>
      <c r="B146" s="24"/>
      <c r="C146" s="24"/>
      <c r="D146" s="35"/>
      <c r="E146" s="34" t="s">
        <v>37</v>
      </c>
      <c r="F146" s="35" t="e">
        <f aca="false">+F125</f>
        <v>#DIV/0!</v>
      </c>
      <c r="G146" s="36"/>
    </row>
    <row r="147" customFormat="false" ht="15" hidden="false" customHeight="false" outlineLevel="0" collapsed="false">
      <c r="A147" s="33"/>
      <c r="B147" s="24"/>
      <c r="C147" s="24"/>
      <c r="D147" s="25"/>
      <c r="E147" s="26"/>
      <c r="F147" s="27"/>
      <c r="G147" s="23"/>
    </row>
    <row r="148" customFormat="false" ht="15" hidden="false" customHeight="false" outlineLevel="0" collapsed="false">
      <c r="A148" s="37"/>
      <c r="B148" s="38"/>
      <c r="C148" s="39"/>
      <c r="D148" s="39"/>
      <c r="E148" s="40" t="s">
        <v>19</v>
      </c>
      <c r="F148" s="24"/>
      <c r="G148" s="41" t="e">
        <f aca="false">SUM(G141:G147)</f>
        <v>#REF!</v>
      </c>
    </row>
    <row r="149" customFormat="false" ht="15" hidden="false" customHeight="false" outlineLevel="0" collapsed="false">
      <c r="A149" s="42"/>
      <c r="B149" s="24"/>
      <c r="C149" s="39"/>
      <c r="D149" s="43"/>
      <c r="E149" s="26"/>
      <c r="F149" s="24"/>
      <c r="G149" s="44"/>
    </row>
    <row r="150" customFormat="false" ht="15" hidden="false" customHeight="false" outlineLevel="0" collapsed="false">
      <c r="A150" s="37"/>
      <c r="B150" s="38"/>
      <c r="C150" s="45" t="s">
        <v>20</v>
      </c>
      <c r="D150" s="46" t="s">
        <v>21</v>
      </c>
      <c r="E150" s="47" t="n">
        <v>4000</v>
      </c>
      <c r="F150" s="24"/>
      <c r="G150" s="44"/>
    </row>
    <row r="151" customFormat="false" ht="15" hidden="false" customHeight="false" outlineLevel="0" collapsed="false">
      <c r="A151" s="48"/>
      <c r="B151" s="49"/>
      <c r="C151" s="45" t="s">
        <v>22</v>
      </c>
      <c r="D151" s="46" t="s">
        <v>23</v>
      </c>
      <c r="E151" s="47" t="n">
        <v>3500</v>
      </c>
      <c r="F151" s="24"/>
      <c r="G151" s="44"/>
    </row>
    <row r="152" customFormat="false" ht="15" hidden="false" customHeight="false" outlineLevel="0" collapsed="false">
      <c r="A152" s="50"/>
      <c r="B152" s="51" t="e">
        <f aca="false">#REF!</f>
        <v>#REF!</v>
      </c>
      <c r="C152" s="52" t="s">
        <v>24</v>
      </c>
      <c r="D152" s="53" t="s">
        <v>25</v>
      </c>
      <c r="E152" s="54" t="n">
        <v>3000</v>
      </c>
      <c r="F152" s="55"/>
      <c r="G152" s="56"/>
    </row>
    <row r="153" customFormat="false" ht="15" hidden="false" customHeight="false" outlineLevel="0" collapsed="false">
      <c r="A153" s="57" t="n">
        <f aca="false">SUM(A141:A152)</f>
        <v>1</v>
      </c>
      <c r="B153" s="58"/>
      <c r="C153" s="59"/>
      <c r="D153" s="60"/>
      <c r="E153" s="61" t="s">
        <v>26</v>
      </c>
      <c r="F153" s="60"/>
      <c r="G153" s="62" t="e">
        <f aca="false">IF(AND(F141&gt;=90%,F146&gt;=100%),IF(G148&gt;=95.5%,E150,IF(G148&gt;=90.5%,E151,IF(G148&gt;=85%,E152,IF(G148&lt;85%,0)))),IF(F141&lt;100%,0,IF(G148&gt;=95.5%,E150,IF(G148&gt;=90.5%,E151,IF(G148&gt;=85%,E152,0)))))</f>
        <v>#REF!</v>
      </c>
    </row>
    <row r="156" customFormat="false" ht="15" hidden="true" customHeight="false" outlineLevel="0" collapsed="false">
      <c r="A156" s="1"/>
      <c r="B156" s="2"/>
      <c r="C156" s="2"/>
      <c r="D156" s="3" t="s">
        <v>0</v>
      </c>
      <c r="E156" s="3"/>
      <c r="F156" s="3"/>
      <c r="G156" s="4"/>
    </row>
    <row r="157" customFormat="false" ht="15" hidden="true" customHeight="false" outlineLevel="0" collapsed="false">
      <c r="A157" s="5"/>
      <c r="B157" s="6"/>
      <c r="C157" s="7"/>
      <c r="D157" s="7" t="s">
        <v>2</v>
      </c>
      <c r="E157" s="7" t="s">
        <v>199</v>
      </c>
      <c r="F157" s="7"/>
      <c r="G157" s="8"/>
    </row>
    <row r="158" customFormat="false" ht="15" hidden="true" customHeight="false" outlineLevel="0" collapsed="false">
      <c r="A158" s="5"/>
      <c r="B158" s="6"/>
      <c r="C158" s="9"/>
      <c r="D158" s="7" t="s">
        <v>4</v>
      </c>
      <c r="E158" s="7" t="str">
        <f aca="false">+E137</f>
        <v>Superstore Miraflores</v>
      </c>
      <c r="F158" s="9"/>
      <c r="G158" s="10"/>
    </row>
    <row r="159" customFormat="false" ht="15" hidden="true" customHeight="false" outlineLevel="0" collapsed="false">
      <c r="A159" s="5"/>
      <c r="B159" s="6"/>
      <c r="C159" s="11"/>
      <c r="D159" s="12" t="s">
        <v>6</v>
      </c>
      <c r="E159" s="7" t="e">
        <f aca="false">+E138</f>
        <v>#REF!</v>
      </c>
      <c r="F159" s="6"/>
      <c r="G159" s="14"/>
    </row>
    <row r="160" customFormat="false" ht="15" hidden="true" customHeight="false" outlineLevel="0" collapsed="false">
      <c r="A160" s="5"/>
      <c r="B160" s="6"/>
      <c r="C160" s="6"/>
      <c r="D160" s="6"/>
      <c r="E160" s="6"/>
      <c r="F160" s="6"/>
      <c r="G160" s="14"/>
    </row>
    <row r="161" customFormat="false" ht="21" hidden="true" customHeight="false" outlineLevel="0" collapsed="false">
      <c r="A161" s="15" t="s">
        <v>7</v>
      </c>
      <c r="B161" s="16" t="n">
        <v>2013</v>
      </c>
      <c r="C161" s="16" t="s">
        <v>8</v>
      </c>
      <c r="D161" s="16" t="s">
        <v>9</v>
      </c>
      <c r="E161" s="17" t="s">
        <v>10</v>
      </c>
      <c r="F161" s="16" t="s">
        <v>11</v>
      </c>
      <c r="G161" s="18" t="s">
        <v>12</v>
      </c>
    </row>
    <row r="162" customFormat="false" ht="15" hidden="true" customHeight="false" outlineLevel="0" collapsed="false">
      <c r="A162" s="19" t="n">
        <v>0.65</v>
      </c>
      <c r="B162" s="20" t="e">
        <f aca="false">B141</f>
        <v>#REF!</v>
      </c>
      <c r="C162" s="20" t="e">
        <f aca="false">C141</f>
        <v>#REF!</v>
      </c>
      <c r="D162" s="20" t="e">
        <f aca="false">D141</f>
        <v>#REF!</v>
      </c>
      <c r="E162" s="21" t="s">
        <v>188</v>
      </c>
      <c r="F162" s="22" t="e">
        <f aca="false">+D162/C162</f>
        <v>#REF!</v>
      </c>
      <c r="G162" s="23" t="e">
        <f aca="false">IF(F162&gt;=100%,A162,IF(F162&lt;90%,0,IF(F162&lt;100%,F162*A162)))</f>
        <v>#REF!</v>
      </c>
    </row>
    <row r="163" customFormat="false" ht="15" hidden="true" customHeight="false" outlineLevel="0" collapsed="false">
      <c r="A163" s="19" t="n">
        <v>0.1</v>
      </c>
      <c r="B163" s="24"/>
      <c r="C163" s="25" t="n">
        <f aca="false">C78</f>
        <v>0.055</v>
      </c>
      <c r="D163" s="27" t="n">
        <f aca="false">+D142</f>
        <v>0</v>
      </c>
      <c r="E163" s="26" t="s">
        <v>14</v>
      </c>
      <c r="F163" s="27" t="n">
        <v>0</v>
      </c>
      <c r="G163" s="23" t="n">
        <f aca="false">IF(D163&gt;=10%,0%,IF(D163&gt;C163,5%,IF(D163&lt;=C163,A163)))</f>
        <v>0.1</v>
      </c>
    </row>
    <row r="164" customFormat="false" ht="15" hidden="true" customHeight="false" outlineLevel="0" collapsed="false">
      <c r="A164" s="19" t="n">
        <v>0</v>
      </c>
      <c r="B164" s="24"/>
      <c r="C164" s="24" t="n">
        <v>1</v>
      </c>
      <c r="D164" s="81" t="n">
        <v>0</v>
      </c>
      <c r="E164" s="26" t="s">
        <v>15</v>
      </c>
      <c r="F164" s="27" t="n">
        <f aca="false">D164/C164</f>
        <v>0</v>
      </c>
      <c r="G164" s="23" t="n">
        <f aca="false">IF(F164&gt;=100%,A164,IF(F164&lt;80%,0,IF(F164&lt;100%,F164*A164)))</f>
        <v>0</v>
      </c>
    </row>
    <row r="165" customFormat="false" ht="15" hidden="true" customHeight="false" outlineLevel="0" collapsed="false">
      <c r="A165" s="19" t="n">
        <v>0.15</v>
      </c>
      <c r="B165" s="24"/>
      <c r="C165" s="20" t="n">
        <v>18</v>
      </c>
      <c r="D165" s="222" t="n">
        <v>14.56</v>
      </c>
      <c r="E165" s="71" t="s">
        <v>29</v>
      </c>
      <c r="F165" s="27" t="n">
        <f aca="false">+C165/D165</f>
        <v>1.23626373626374</v>
      </c>
      <c r="G165" s="23" t="n">
        <f aca="false">IF(D165&gt;24,0%,IF(D165&gt;18,7.5%,IF(D165&lt;=C165,A165)))</f>
        <v>0.15</v>
      </c>
    </row>
    <row r="166" customFormat="false" ht="15" hidden="true" customHeight="false" outlineLevel="0" collapsed="false">
      <c r="A166" s="19" t="n">
        <v>0.15</v>
      </c>
      <c r="B166" s="6"/>
      <c r="C166" s="25" t="e">
        <f aca="false">+C145</f>
        <v>#REF!</v>
      </c>
      <c r="D166" s="27" t="e">
        <f aca="false">+D145</f>
        <v>#REF!</v>
      </c>
      <c r="E166" s="26" t="s">
        <v>30</v>
      </c>
      <c r="F166" s="27" t="e">
        <f aca="false">+C166/D166</f>
        <v>#REF!</v>
      </c>
      <c r="G166" s="149" t="e">
        <f aca="false">IF(D166&lt;=0.5%,A166,IF(D166&gt;=1%,0%,IF(D166&lt;1%,2%)))</f>
        <v>#REF!</v>
      </c>
    </row>
    <row r="167" customFormat="false" ht="15" hidden="true" customHeight="false" outlineLevel="0" collapsed="false">
      <c r="A167" s="19"/>
      <c r="B167" s="24"/>
      <c r="C167" s="24"/>
      <c r="D167" s="27"/>
      <c r="E167" s="80" t="s">
        <v>37</v>
      </c>
      <c r="F167" s="81" t="e">
        <f aca="false">+F146</f>
        <v>#DIV/0!</v>
      </c>
      <c r="G167" s="82"/>
    </row>
    <row r="168" customFormat="false" ht="15" hidden="true" customHeight="false" outlineLevel="0" collapsed="false">
      <c r="A168" s="33"/>
      <c r="B168" s="24"/>
      <c r="C168" s="24"/>
      <c r="D168" s="25"/>
      <c r="E168" s="26"/>
      <c r="F168" s="27"/>
      <c r="G168" s="23"/>
    </row>
    <row r="169" customFormat="false" ht="15" hidden="true" customHeight="false" outlineLevel="0" collapsed="false">
      <c r="A169" s="37"/>
      <c r="B169" s="38"/>
      <c r="C169" s="39"/>
      <c r="D169" s="39"/>
      <c r="E169" s="40" t="s">
        <v>19</v>
      </c>
      <c r="F169" s="24"/>
      <c r="G169" s="41" t="e">
        <f aca="false">SUM(G162:G168)</f>
        <v>#REF!</v>
      </c>
    </row>
    <row r="170" customFormat="false" ht="15" hidden="true" customHeight="false" outlineLevel="0" collapsed="false">
      <c r="A170" s="42"/>
      <c r="B170" s="24"/>
      <c r="C170" s="39"/>
      <c r="D170" s="43"/>
      <c r="E170" s="26"/>
      <c r="F170" s="24"/>
      <c r="G170" s="44"/>
    </row>
    <row r="171" customFormat="false" ht="15" hidden="true" customHeight="false" outlineLevel="0" collapsed="false">
      <c r="A171" s="37"/>
      <c r="B171" s="38"/>
      <c r="C171" s="45" t="s">
        <v>20</v>
      </c>
      <c r="D171" s="46" t="s">
        <v>21</v>
      </c>
      <c r="E171" s="47" t="n">
        <v>4000</v>
      </c>
      <c r="F171" s="24"/>
      <c r="G171" s="44"/>
    </row>
    <row r="172" customFormat="false" ht="15" hidden="true" customHeight="false" outlineLevel="0" collapsed="false">
      <c r="A172" s="48"/>
      <c r="B172" s="49"/>
      <c r="C172" s="45" t="s">
        <v>22</v>
      </c>
      <c r="D172" s="46" t="s">
        <v>23</v>
      </c>
      <c r="E172" s="47" t="n">
        <v>3500</v>
      </c>
      <c r="F172" s="24"/>
      <c r="G172" s="44"/>
    </row>
    <row r="173" customFormat="false" ht="15" hidden="true" customHeight="false" outlineLevel="0" collapsed="false">
      <c r="A173" s="50"/>
      <c r="B173" s="51" t="e">
        <f aca="false">#REF!</f>
        <v>#REF!</v>
      </c>
      <c r="C173" s="52" t="s">
        <v>24</v>
      </c>
      <c r="D173" s="53" t="s">
        <v>25</v>
      </c>
      <c r="E173" s="54" t="n">
        <v>3000</v>
      </c>
      <c r="F173" s="55"/>
      <c r="G173" s="56"/>
    </row>
    <row r="174" customFormat="false" ht="15" hidden="true" customHeight="false" outlineLevel="0" collapsed="false">
      <c r="A174" s="57" t="n">
        <f aca="false">SUM(A162:A173)</f>
        <v>1.05</v>
      </c>
      <c r="B174" s="58"/>
      <c r="C174" s="59"/>
      <c r="D174" s="60"/>
      <c r="E174" s="61" t="s">
        <v>26</v>
      </c>
      <c r="F174" s="60"/>
      <c r="G174" s="77" t="e">
        <f aca="false">IF(AND(F162&gt;=90%,F167&gt;=100%),IF(G169&gt;=95.5%,E171,IF(G169&gt;=90.5%,E172,IF(G169&gt;=85%,E173,IF(G169&lt;85%,0)))),IF(F162&lt;100%,0,IF(G169&gt;=95.5%,E171,IF(G169&gt;=90.5%,E172,IF(G169&gt;=85%,E173,0)))))</f>
        <v>#REF!</v>
      </c>
    </row>
    <row r="177" customFormat="false" ht="15" hidden="false" customHeight="false" outlineLevel="0" collapsed="false">
      <c r="A177" s="1"/>
      <c r="B177" s="2"/>
      <c r="C177" s="2"/>
      <c r="D177" s="3" t="s">
        <v>0</v>
      </c>
      <c r="E177" s="3" t="s">
        <v>191</v>
      </c>
      <c r="F177" s="3"/>
      <c r="G177" s="4" t="n">
        <v>146</v>
      </c>
    </row>
    <row r="178" customFormat="false" ht="15" hidden="false" customHeight="false" outlineLevel="0" collapsed="false">
      <c r="A178" s="5"/>
      <c r="B178" s="6"/>
      <c r="C178" s="7"/>
      <c r="D178" s="7" t="s">
        <v>2</v>
      </c>
      <c r="E178" s="7" t="s">
        <v>200</v>
      </c>
      <c r="F178" s="7"/>
      <c r="G178" s="8"/>
    </row>
    <row r="179" customFormat="false" ht="15" hidden="false" customHeight="false" outlineLevel="0" collapsed="false">
      <c r="A179" s="5"/>
      <c r="B179" s="6"/>
      <c r="C179" s="9"/>
      <c r="D179" s="7" t="s">
        <v>4</v>
      </c>
      <c r="E179" s="7" t="str">
        <f aca="false">+E158</f>
        <v>Superstore Miraflores</v>
      </c>
      <c r="F179" s="9"/>
      <c r="G179" s="10"/>
    </row>
    <row r="180" customFormat="false" ht="15" hidden="false" customHeight="false" outlineLevel="0" collapsed="false">
      <c r="A180" s="5"/>
      <c r="B180" s="6"/>
      <c r="C180" s="11"/>
      <c r="D180" s="12" t="s">
        <v>6</v>
      </c>
      <c r="E180" s="7" t="e">
        <f aca="false">+E159</f>
        <v>#REF!</v>
      </c>
      <c r="F180" s="6"/>
      <c r="G180" s="14"/>
    </row>
    <row r="181" customFormat="false" ht="15" hidden="false" customHeight="false" outlineLevel="0" collapsed="false">
      <c r="A181" s="5"/>
      <c r="B181" s="6"/>
      <c r="C181" s="6"/>
      <c r="D181" s="6"/>
      <c r="E181" s="6"/>
      <c r="F181" s="6"/>
      <c r="G181" s="14"/>
    </row>
    <row r="182" customFormat="false" ht="21" hidden="false" customHeight="false" outlineLevel="0" collapsed="false">
      <c r="A182" s="15" t="s">
        <v>7</v>
      </c>
      <c r="B182" s="16" t="n">
        <v>2015</v>
      </c>
      <c r="C182" s="16" t="s">
        <v>8</v>
      </c>
      <c r="D182" s="16" t="s">
        <v>9</v>
      </c>
      <c r="E182" s="17" t="s">
        <v>10</v>
      </c>
      <c r="F182" s="16" t="s">
        <v>11</v>
      </c>
      <c r="G182" s="18" t="s">
        <v>12</v>
      </c>
    </row>
    <row r="183" customFormat="false" ht="15" hidden="false" customHeight="false" outlineLevel="0" collapsed="false">
      <c r="A183" s="19" t="n">
        <v>0.4</v>
      </c>
      <c r="B183" s="20" t="e">
        <f aca="false">B162</f>
        <v>#REF!</v>
      </c>
      <c r="C183" s="20" t="e">
        <f aca="false">C162</f>
        <v>#REF!</v>
      </c>
      <c r="D183" s="20" t="e">
        <f aca="false">D162</f>
        <v>#REF!</v>
      </c>
      <c r="E183" s="21" t="s">
        <v>188</v>
      </c>
      <c r="F183" s="22" t="e">
        <f aca="false">+D183/C183</f>
        <v>#REF!</v>
      </c>
      <c r="G183" s="23" t="e">
        <f aca="false">IF(F183&gt;=100%,A183,IF(F183&lt;90%,0,IF(F183&lt;100%,F183*A183)))</f>
        <v>#REF!</v>
      </c>
    </row>
    <row r="184" customFormat="false" ht="30" hidden="false" customHeight="false" outlineLevel="0" collapsed="false">
      <c r="A184" s="19" t="n">
        <v>0.15</v>
      </c>
      <c r="B184" s="6"/>
      <c r="C184" s="63" t="n">
        <v>3</v>
      </c>
      <c r="D184" s="64" t="n">
        <f aca="false">D80</f>
        <v>0</v>
      </c>
      <c r="E184" s="231" t="s">
        <v>16</v>
      </c>
      <c r="F184" s="27" t="e">
        <f aca="false">+C184/D184</f>
        <v>#DIV/0!</v>
      </c>
      <c r="G184" s="23" t="n">
        <f aca="false">IF(D184&gt;4,0%,IF(D184&gt;3,10%,IF(D184&lt;=C184,A184)))</f>
        <v>0.15</v>
      </c>
    </row>
    <row r="185" customFormat="false" ht="15" hidden="false" customHeight="false" outlineLevel="0" collapsed="false">
      <c r="A185" s="19" t="n">
        <v>0.15</v>
      </c>
      <c r="B185" s="24"/>
      <c r="C185" s="232" t="n">
        <f aca="false">C78</f>
        <v>0.055</v>
      </c>
      <c r="D185" s="232" t="n">
        <f aca="false">+D163</f>
        <v>0</v>
      </c>
      <c r="E185" s="26" t="s">
        <v>14</v>
      </c>
      <c r="F185" s="27" t="e">
        <f aca="false">+C185/D185</f>
        <v>#DIV/0!</v>
      </c>
      <c r="G185" s="23" t="n">
        <f aca="false">IF(D185&gt;=10%,0%,IF(D185&gt;C185,5%,IF(D185&lt;=C185,A185)))</f>
        <v>0.15</v>
      </c>
    </row>
    <row r="186" customFormat="false" ht="15" hidden="false" customHeight="false" outlineLevel="0" collapsed="false">
      <c r="A186" s="19" t="n">
        <v>0.15</v>
      </c>
      <c r="B186" s="24"/>
      <c r="C186" s="92" t="n">
        <v>0.95</v>
      </c>
      <c r="D186" s="233" t="n">
        <f aca="false">D143</f>
        <v>0</v>
      </c>
      <c r="E186" s="34" t="s">
        <v>15</v>
      </c>
      <c r="F186" s="35" t="n">
        <f aca="false">D186/C186</f>
        <v>0</v>
      </c>
      <c r="G186" s="36" t="n">
        <f aca="false">IF(F186&gt;=100%,A186,IF(F186&lt;80%,0,IF(F186&lt;100%,F186*A186)))</f>
        <v>0</v>
      </c>
    </row>
    <row r="187" customFormat="false" ht="15" hidden="false" customHeight="false" outlineLevel="0" collapsed="false">
      <c r="A187" s="19" t="n">
        <v>0.15</v>
      </c>
      <c r="B187" s="6"/>
      <c r="C187" s="232" t="e">
        <f aca="false">+C166</f>
        <v>#REF!</v>
      </c>
      <c r="D187" s="248" t="e">
        <f aca="false">+D166</f>
        <v>#REF!</v>
      </c>
      <c r="E187" s="34" t="s">
        <v>30</v>
      </c>
      <c r="F187" s="97" t="e">
        <f aca="false">+C187/D187</f>
        <v>#REF!</v>
      </c>
      <c r="G187" s="36" t="e">
        <f aca="false">IF(D187&lt;=C187,A187,IF(F187&gt;=90%,F187*A187,0))</f>
        <v>#REF!</v>
      </c>
    </row>
    <row r="188" customFormat="false" ht="15" hidden="false" customHeight="false" outlineLevel="0" collapsed="false">
      <c r="A188" s="19"/>
      <c r="B188" s="24"/>
      <c r="C188" s="92"/>
      <c r="D188" s="248"/>
      <c r="E188" s="34" t="s">
        <v>37</v>
      </c>
      <c r="F188" s="35" t="e">
        <f aca="false">+F167</f>
        <v>#DIV/0!</v>
      </c>
      <c r="G188" s="36"/>
    </row>
    <row r="189" customFormat="false" ht="15" hidden="false" customHeight="false" outlineLevel="0" collapsed="false">
      <c r="A189" s="33"/>
      <c r="B189" s="24"/>
      <c r="C189" s="24"/>
      <c r="D189" s="25"/>
      <c r="E189" s="26"/>
      <c r="F189" s="27"/>
      <c r="G189" s="23"/>
    </row>
    <row r="190" customFormat="false" ht="15" hidden="false" customHeight="false" outlineLevel="0" collapsed="false">
      <c r="A190" s="37"/>
      <c r="B190" s="38"/>
      <c r="C190" s="39"/>
      <c r="D190" s="39"/>
      <c r="E190" s="40" t="s">
        <v>19</v>
      </c>
      <c r="F190" s="24"/>
      <c r="G190" s="41" t="e">
        <f aca="false">SUM(G183:G189)</f>
        <v>#REF!</v>
      </c>
    </row>
    <row r="191" customFormat="false" ht="15" hidden="false" customHeight="false" outlineLevel="0" collapsed="false">
      <c r="A191" s="42"/>
      <c r="B191" s="24"/>
      <c r="C191" s="39"/>
      <c r="D191" s="43"/>
      <c r="E191" s="26"/>
      <c r="F191" s="24"/>
      <c r="G191" s="44"/>
    </row>
    <row r="192" customFormat="false" ht="15" hidden="false" customHeight="false" outlineLevel="0" collapsed="false">
      <c r="A192" s="37"/>
      <c r="B192" s="38"/>
      <c r="C192" s="45" t="s">
        <v>20</v>
      </c>
      <c r="D192" s="46" t="s">
        <v>21</v>
      </c>
      <c r="E192" s="47" t="n">
        <v>3500</v>
      </c>
      <c r="F192" s="24"/>
      <c r="G192" s="44"/>
    </row>
    <row r="193" customFormat="false" ht="15" hidden="false" customHeight="false" outlineLevel="0" collapsed="false">
      <c r="A193" s="48"/>
      <c r="B193" s="49"/>
      <c r="C193" s="45" t="s">
        <v>22</v>
      </c>
      <c r="D193" s="46" t="s">
        <v>23</v>
      </c>
      <c r="E193" s="47" t="n">
        <v>3000</v>
      </c>
      <c r="F193" s="24"/>
      <c r="G193" s="44"/>
    </row>
    <row r="194" customFormat="false" ht="15" hidden="false" customHeight="false" outlineLevel="0" collapsed="false">
      <c r="A194" s="50"/>
      <c r="B194" s="51" t="e">
        <f aca="false">#REF!</f>
        <v>#REF!</v>
      </c>
      <c r="C194" s="52" t="s">
        <v>24</v>
      </c>
      <c r="D194" s="53" t="s">
        <v>25</v>
      </c>
      <c r="E194" s="54" t="n">
        <v>2500</v>
      </c>
      <c r="F194" s="55"/>
      <c r="G194" s="56"/>
    </row>
    <row r="195" customFormat="false" ht="15" hidden="false" customHeight="false" outlineLevel="0" collapsed="false">
      <c r="A195" s="57" t="n">
        <f aca="false">SUM(A183:A194)</f>
        <v>1</v>
      </c>
      <c r="B195" s="58"/>
      <c r="C195" s="59"/>
      <c r="D195" s="60"/>
      <c r="E195" s="61" t="s">
        <v>26</v>
      </c>
      <c r="F195" s="60"/>
      <c r="G195" s="62" t="e">
        <f aca="false">IF(AND(F183&gt;=90%,F188&gt;=100%),IF(G190&gt;=95.5%,E192,IF(G190&gt;=90.5%,E193,IF(G190&gt;=85%,E194,IF(G190&lt;85%,0)))),IF(F183&lt;100%,0,IF(G190&gt;=95.5%,E192,IF(G190&gt;=90.5%,E193,IF(G190&gt;=85%,E194,0)))))</f>
        <v>#REF!</v>
      </c>
    </row>
    <row r="198" customFormat="false" ht="15" hidden="false" customHeight="false" outlineLevel="0" collapsed="false">
      <c r="A198" s="1"/>
      <c r="B198" s="2"/>
      <c r="C198" s="2"/>
      <c r="D198" s="3" t="s">
        <v>0</v>
      </c>
      <c r="E198" s="3" t="s">
        <v>201</v>
      </c>
      <c r="F198" s="3"/>
      <c r="G198" s="4" t="n">
        <v>3802</v>
      </c>
    </row>
    <row r="199" customFormat="false" ht="15" hidden="false" customHeight="false" outlineLevel="0" collapsed="false">
      <c r="A199" s="5"/>
      <c r="B199" s="6"/>
      <c r="C199" s="7"/>
      <c r="D199" s="7" t="s">
        <v>2</v>
      </c>
      <c r="E199" s="7" t="s">
        <v>202</v>
      </c>
      <c r="F199" s="7"/>
      <c r="G199" s="8"/>
    </row>
    <row r="200" customFormat="false" ht="15" hidden="false" customHeight="false" outlineLevel="0" collapsed="false">
      <c r="A200" s="5"/>
      <c r="B200" s="6"/>
      <c r="C200" s="9"/>
      <c r="D200" s="7" t="s">
        <v>4</v>
      </c>
      <c r="E200" s="7" t="str">
        <f aca="false">+E179</f>
        <v>Superstore Miraflores</v>
      </c>
      <c r="F200" s="9"/>
      <c r="G200" s="10"/>
    </row>
    <row r="201" customFormat="false" ht="15" hidden="false" customHeight="false" outlineLevel="0" collapsed="false">
      <c r="A201" s="5"/>
      <c r="B201" s="6"/>
      <c r="C201" s="11"/>
      <c r="D201" s="12" t="s">
        <v>6</v>
      </c>
      <c r="E201" s="7" t="e">
        <f aca="false">+E180</f>
        <v>#REF!</v>
      </c>
      <c r="F201" s="6"/>
      <c r="G201" s="14"/>
    </row>
    <row r="202" customFormat="false" ht="15" hidden="false" customHeight="false" outlineLevel="0" collapsed="false">
      <c r="A202" s="5"/>
      <c r="B202" s="6"/>
      <c r="C202" s="6"/>
      <c r="D202" s="6"/>
      <c r="E202" s="6"/>
      <c r="F202" s="6"/>
      <c r="G202" s="14"/>
    </row>
    <row r="203" customFormat="false" ht="21" hidden="false" customHeight="false" outlineLevel="0" collapsed="false">
      <c r="A203" s="15" t="s">
        <v>7</v>
      </c>
      <c r="B203" s="16" t="n">
        <v>2015</v>
      </c>
      <c r="C203" s="16" t="s">
        <v>8</v>
      </c>
      <c r="D203" s="16" t="s">
        <v>9</v>
      </c>
      <c r="E203" s="17" t="s">
        <v>10</v>
      </c>
      <c r="F203" s="16" t="s">
        <v>11</v>
      </c>
      <c r="G203" s="18" t="s">
        <v>12</v>
      </c>
    </row>
    <row r="204" customFormat="false" ht="15" hidden="false" customHeight="false" outlineLevel="0" collapsed="false">
      <c r="A204" s="19" t="n">
        <v>0.4</v>
      </c>
      <c r="B204" s="20" t="e">
        <f aca="false">+#REF!</f>
        <v>#REF!</v>
      </c>
      <c r="C204" s="20" t="e">
        <f aca="false">+#REF!</f>
        <v>#REF!</v>
      </c>
      <c r="D204" s="20" t="e">
        <f aca="false">+#REF!</f>
        <v>#REF!</v>
      </c>
      <c r="E204" s="21" t="s">
        <v>188</v>
      </c>
      <c r="F204" s="22" t="e">
        <f aca="false">+D204/C204</f>
        <v>#REF!</v>
      </c>
      <c r="G204" s="23" t="e">
        <f aca="false">IF(F204&gt;=100%,A204,IF(F204&lt;90%,0,IF(F204&lt;100%,F204*A204)))</f>
        <v>#REF!</v>
      </c>
    </row>
    <row r="205" customFormat="false" ht="15" hidden="false" customHeight="false" outlineLevel="0" collapsed="false">
      <c r="A205" s="19" t="n">
        <v>0.15</v>
      </c>
      <c r="B205" s="24"/>
      <c r="C205" s="232" t="n">
        <f aca="false">C78</f>
        <v>0.055</v>
      </c>
      <c r="D205" s="233" t="n">
        <f aca="false">+D185</f>
        <v>0</v>
      </c>
      <c r="E205" s="34" t="s">
        <v>14</v>
      </c>
      <c r="F205" s="35" t="e">
        <f aca="false">+C205/D205</f>
        <v>#DIV/0!</v>
      </c>
      <c r="G205" s="36" t="n">
        <f aca="false">IF(D205&gt;=10%,0%,IF(D205&gt;C205,5%,IF(D205&lt;=C205,A205)))</f>
        <v>0.15</v>
      </c>
    </row>
    <row r="206" customFormat="false" ht="15" hidden="false" customHeight="false" outlineLevel="0" collapsed="false">
      <c r="A206" s="19" t="n">
        <v>0.15</v>
      </c>
      <c r="B206" s="24"/>
      <c r="C206" s="92" t="n">
        <v>0.95</v>
      </c>
      <c r="D206" s="233" t="n">
        <f aca="false">D186</f>
        <v>0</v>
      </c>
      <c r="E206" s="34" t="s">
        <v>15</v>
      </c>
      <c r="F206" s="35" t="n">
        <f aca="false">D206/C206</f>
        <v>0</v>
      </c>
      <c r="G206" s="36" t="n">
        <f aca="false">IF(F206&gt;=100%,A206,IF(F206&lt;80%,0,IF(F206&lt;100%,F206*A206)))</f>
        <v>0</v>
      </c>
    </row>
    <row r="207" customFormat="false" ht="30" hidden="false" customHeight="false" outlineLevel="0" collapsed="false">
      <c r="A207" s="19" t="n">
        <v>0.15</v>
      </c>
      <c r="B207" s="24"/>
      <c r="C207" s="234" t="n">
        <v>18</v>
      </c>
      <c r="D207" s="247" t="n">
        <f aca="false">D81</f>
        <v>0</v>
      </c>
      <c r="E207" s="65" t="s">
        <v>29</v>
      </c>
      <c r="F207" s="35" t="e">
        <f aca="false">+C207/D207</f>
        <v>#DIV/0!</v>
      </c>
      <c r="G207" s="36" t="n">
        <f aca="false">IF(D207&gt;24,0%,IF(D207&gt;18,7.5%,IF(D207&lt;=C207,A207)))</f>
        <v>0.15</v>
      </c>
    </row>
    <row r="208" customFormat="false" ht="15" hidden="false" customHeight="false" outlineLevel="0" collapsed="false">
      <c r="A208" s="19" t="n">
        <v>0.15</v>
      </c>
      <c r="B208" s="6"/>
      <c r="C208" s="232" t="e">
        <f aca="false">+C187</f>
        <v>#REF!</v>
      </c>
      <c r="D208" s="248" t="e">
        <f aca="false">+D187</f>
        <v>#REF!</v>
      </c>
      <c r="E208" s="34" t="s">
        <v>30</v>
      </c>
      <c r="F208" s="97" t="e">
        <f aca="false">+C208/D208</f>
        <v>#REF!</v>
      </c>
      <c r="G208" s="36" t="e">
        <f aca="false">IF(D208&lt;=C208,A208,IF(F208&gt;=90%,F208*A208,0))</f>
        <v>#REF!</v>
      </c>
    </row>
    <row r="209" customFormat="false" ht="15" hidden="false" customHeight="false" outlineLevel="0" collapsed="false">
      <c r="A209" s="19"/>
      <c r="B209" s="24"/>
      <c r="C209" s="24"/>
      <c r="D209" s="35"/>
      <c r="E209" s="34" t="s">
        <v>37</v>
      </c>
      <c r="F209" s="35" t="e">
        <f aca="false">+F188</f>
        <v>#DIV/0!</v>
      </c>
      <c r="G209" s="36"/>
    </row>
    <row r="210" customFormat="false" ht="15" hidden="false" customHeight="false" outlineLevel="0" collapsed="false">
      <c r="A210" s="33"/>
      <c r="B210" s="24"/>
      <c r="C210" s="24"/>
      <c r="D210" s="97"/>
      <c r="E210" s="34"/>
      <c r="F210" s="35"/>
      <c r="G210" s="36"/>
    </row>
    <row r="211" customFormat="false" ht="15" hidden="false" customHeight="false" outlineLevel="0" collapsed="false">
      <c r="A211" s="37"/>
      <c r="B211" s="38"/>
      <c r="C211" s="39"/>
      <c r="D211" s="39"/>
      <c r="E211" s="40" t="s">
        <v>19</v>
      </c>
      <c r="F211" s="24"/>
      <c r="G211" s="41" t="e">
        <f aca="false">SUM(G204:G210)</f>
        <v>#REF!</v>
      </c>
    </row>
    <row r="212" customFormat="false" ht="15" hidden="false" customHeight="false" outlineLevel="0" collapsed="false">
      <c r="A212" s="42"/>
      <c r="B212" s="24"/>
      <c r="C212" s="39"/>
      <c r="D212" s="43"/>
      <c r="E212" s="26"/>
      <c r="F212" s="24"/>
      <c r="G212" s="44"/>
    </row>
    <row r="213" customFormat="false" ht="15" hidden="false" customHeight="false" outlineLevel="0" collapsed="false">
      <c r="A213" s="37"/>
      <c r="B213" s="38"/>
      <c r="C213" s="45" t="s">
        <v>20</v>
      </c>
      <c r="D213" s="46" t="s">
        <v>21</v>
      </c>
      <c r="E213" s="47" t="n">
        <v>3000</v>
      </c>
      <c r="F213" s="24"/>
      <c r="G213" s="44"/>
    </row>
    <row r="214" customFormat="false" ht="15" hidden="false" customHeight="false" outlineLevel="0" collapsed="false">
      <c r="A214" s="48"/>
      <c r="B214" s="49"/>
      <c r="C214" s="45" t="s">
        <v>22</v>
      </c>
      <c r="D214" s="46" t="s">
        <v>23</v>
      </c>
      <c r="E214" s="47" t="n">
        <v>2500</v>
      </c>
      <c r="F214" s="24"/>
      <c r="G214" s="44"/>
    </row>
    <row r="215" customFormat="false" ht="15" hidden="false" customHeight="false" outlineLevel="0" collapsed="false">
      <c r="A215" s="50"/>
      <c r="B215" s="51" t="e">
        <f aca="false">#REF!</f>
        <v>#REF!</v>
      </c>
      <c r="C215" s="52" t="s">
        <v>24</v>
      </c>
      <c r="D215" s="53" t="s">
        <v>25</v>
      </c>
      <c r="E215" s="54" t="n">
        <v>2000</v>
      </c>
      <c r="F215" s="55"/>
      <c r="G215" s="56"/>
    </row>
    <row r="216" customFormat="false" ht="15" hidden="false" customHeight="false" outlineLevel="0" collapsed="false">
      <c r="A216" s="57" t="n">
        <f aca="false">SUM(A204:A215)</f>
        <v>1</v>
      </c>
      <c r="B216" s="58"/>
      <c r="C216" s="59"/>
      <c r="D216" s="60"/>
      <c r="E216" s="61" t="s">
        <v>26</v>
      </c>
      <c r="F216" s="60"/>
      <c r="G216" s="62" t="e">
        <f aca="false">IF(AND(F204&gt;=90%,F209&gt;=100%),IF(G211&gt;=95.5%,E213,IF(G211&gt;=90.5%,E214,IF(G211&gt;=85%,E215,IF(G211&lt;85%,0)))),IF(F204&lt;100%,0,IF(G211&gt;=95.5%,E213,IF(G211&gt;=90.5%,E214,IF(G211&gt;=85%,E215,0)))))</f>
        <v>#REF!</v>
      </c>
    </row>
  </sheetData>
  <autoFilter ref="I6:P60"/>
  <conditionalFormatting sqref="G16 F8:G8 F6:F7 G6:G8 F99:G102 F77:G77 F79:G79 F78 F80:F81 F82:G88 F168:G172 F173 F141:G144 F164:G164 F162:F163 F186:G186 F183:F185 F206:G206 F204:F205 F207 F188:G194 F209:G215 G89 G111 G132 G153 G216 G195 G173:G174 G162:G167 G78:G81 G183:G186 G204:G207 F165:F167 F184:G184 F10:G15 F9 F104:G110 F146:G152 F125:G131 F120:G123">
    <cfRule type="cellIs" priority="2" operator="between" aboveAverage="0" equalAverage="0" bottom="0" percent="0" rank="0" text="" dxfId="0">
      <formula>0</formula>
      <formula>-1</formula>
    </cfRule>
  </conditionalFormatting>
  <conditionalFormatting sqref="P7:P58">
    <cfRule type="cellIs" priority="3" operator="lessThan" aboveAverage="0" equalAverage="0" bottom="0" percent="0" rank="0" text="" dxfId="1">
      <formula>30</formula>
    </cfRule>
  </conditionalFormatting>
  <conditionalFormatting sqref="G9">
    <cfRule type="cellIs" priority="4" operator="between" aboveAverage="0" equalAverage="0" bottom="0" percent="0" rank="0" text="" dxfId="2">
      <formula>0</formula>
      <formula>-1</formula>
    </cfRule>
  </conditionalFormatting>
  <conditionalFormatting sqref="G9">
    <cfRule type="cellIs" priority="5" operator="between" aboveAverage="0" equalAverage="0" bottom="0" percent="0" rank="0" text="" dxfId="3">
      <formula>0</formula>
      <formula>-1</formula>
    </cfRule>
  </conditionalFormatting>
  <conditionalFormatting sqref="G9">
    <cfRule type="cellIs" priority="6" operator="between" aboveAverage="0" equalAverage="0" bottom="0" percent="0" rank="0" text="" dxfId="4">
      <formula>0</formula>
      <formula>-1</formula>
    </cfRule>
  </conditionalFormatting>
  <conditionalFormatting sqref="G9">
    <cfRule type="cellIs" priority="7" operator="between" aboveAverage="0" equalAverage="0" bottom="0" percent="0" rank="0" text="" dxfId="5">
      <formula>0</formula>
      <formula>-1</formula>
    </cfRule>
  </conditionalFormatting>
  <conditionalFormatting sqref="G9">
    <cfRule type="cellIs" priority="8" operator="between" aboveAverage="0" equalAverage="0" bottom="0" percent="0" rank="0" text="" dxfId="6">
      <formula>0</formula>
      <formula>-1</formula>
    </cfRule>
  </conditionalFormatting>
  <conditionalFormatting sqref="G9">
    <cfRule type="cellIs" priority="9" operator="between" aboveAverage="0" equalAverage="0" bottom="0" percent="0" rank="0" text="" dxfId="7">
      <formula>0</formula>
      <formula>-1</formula>
    </cfRule>
  </conditionalFormatting>
  <conditionalFormatting sqref="G9">
    <cfRule type="cellIs" priority="10" operator="between" aboveAverage="0" equalAverage="0" bottom="0" percent="0" rank="0" text="" dxfId="8">
      <formula>0</formula>
      <formula>-1</formula>
    </cfRule>
  </conditionalFormatting>
  <conditionalFormatting sqref="G9">
    <cfRule type="cellIs" priority="11" operator="between" aboveAverage="0" equalAverage="0" bottom="0" percent="0" rank="0" text="" dxfId="9">
      <formula>0</formula>
      <formula>-1</formula>
    </cfRule>
  </conditionalFormatting>
  <conditionalFormatting sqref="F103">
    <cfRule type="cellIs" priority="12" operator="between" aboveAverage="0" equalAverage="0" bottom="0" percent="0" rank="0" text="" dxfId="10">
      <formula>0</formula>
      <formula>-1</formula>
    </cfRule>
  </conditionalFormatting>
  <conditionalFormatting sqref="G103">
    <cfRule type="cellIs" priority="13" operator="between" aboveAverage="0" equalAverage="0" bottom="0" percent="0" rank="0" text="" dxfId="11">
      <formula>0</formula>
      <formula>-1</formula>
    </cfRule>
  </conditionalFormatting>
  <conditionalFormatting sqref="G103">
    <cfRule type="cellIs" priority="14" operator="between" aboveAverage="0" equalAverage="0" bottom="0" percent="0" rank="0" text="" dxfId="12">
      <formula>0</formula>
      <formula>-1</formula>
    </cfRule>
  </conditionalFormatting>
  <conditionalFormatting sqref="G103">
    <cfRule type="cellIs" priority="15" operator="between" aboveAverage="0" equalAverage="0" bottom="0" percent="0" rank="0" text="" dxfId="13">
      <formula>0</formula>
      <formula>-1</formula>
    </cfRule>
  </conditionalFormatting>
  <conditionalFormatting sqref="G103">
    <cfRule type="cellIs" priority="16" operator="between" aboveAverage="0" equalAverage="0" bottom="0" percent="0" rank="0" text="" dxfId="14">
      <formula>0</formula>
      <formula>-1</formula>
    </cfRule>
  </conditionalFormatting>
  <conditionalFormatting sqref="G103">
    <cfRule type="cellIs" priority="17" operator="between" aboveAverage="0" equalAverage="0" bottom="0" percent="0" rank="0" text="" dxfId="15">
      <formula>0</formula>
      <formula>-1</formula>
    </cfRule>
  </conditionalFormatting>
  <conditionalFormatting sqref="G103">
    <cfRule type="cellIs" priority="18" operator="between" aboveAverage="0" equalAverage="0" bottom="0" percent="0" rank="0" text="" dxfId="16">
      <formula>0</formula>
      <formula>-1</formula>
    </cfRule>
  </conditionalFormatting>
  <conditionalFormatting sqref="G103">
    <cfRule type="cellIs" priority="19" operator="between" aboveAverage="0" equalAverage="0" bottom="0" percent="0" rank="0" text="" dxfId="17">
      <formula>0</formula>
      <formula>-1</formula>
    </cfRule>
  </conditionalFormatting>
  <conditionalFormatting sqref="G103">
    <cfRule type="cellIs" priority="20" operator="between" aboveAverage="0" equalAverage="0" bottom="0" percent="0" rank="0" text="" dxfId="18">
      <formula>0</formula>
      <formula>-1</formula>
    </cfRule>
  </conditionalFormatting>
  <conditionalFormatting sqref="F145">
    <cfRule type="cellIs" priority="21" operator="between" aboveAverage="0" equalAverage="0" bottom="0" percent="0" rank="0" text="" dxfId="19">
      <formula>0</formula>
      <formula>-1</formula>
    </cfRule>
  </conditionalFormatting>
  <conditionalFormatting sqref="G145">
    <cfRule type="cellIs" priority="22" operator="between" aboveAverage="0" equalAverage="0" bottom="0" percent="0" rank="0" text="" dxfId="20">
      <formula>0</formula>
      <formula>-1</formula>
    </cfRule>
  </conditionalFormatting>
  <conditionalFormatting sqref="G145">
    <cfRule type="cellIs" priority="23" operator="between" aboveAverage="0" equalAverage="0" bottom="0" percent="0" rank="0" text="" dxfId="21">
      <formula>0</formula>
      <formula>-1</formula>
    </cfRule>
  </conditionalFormatting>
  <conditionalFormatting sqref="G145">
    <cfRule type="cellIs" priority="24" operator="between" aboveAverage="0" equalAverage="0" bottom="0" percent="0" rank="0" text="" dxfId="22">
      <formula>0</formula>
      <formula>-1</formula>
    </cfRule>
  </conditionalFormatting>
  <conditionalFormatting sqref="G145">
    <cfRule type="cellIs" priority="25" operator="between" aboveAverage="0" equalAverage="0" bottom="0" percent="0" rank="0" text="" dxfId="23">
      <formula>0</formula>
      <formula>-1</formula>
    </cfRule>
  </conditionalFormatting>
  <conditionalFormatting sqref="G145">
    <cfRule type="cellIs" priority="26" operator="between" aboveAverage="0" equalAverage="0" bottom="0" percent="0" rank="0" text="" dxfId="24">
      <formula>0</formula>
      <formula>-1</formula>
    </cfRule>
  </conditionalFormatting>
  <conditionalFormatting sqref="G145">
    <cfRule type="cellIs" priority="27" operator="between" aboveAverage="0" equalAverage="0" bottom="0" percent="0" rank="0" text="" dxfId="25">
      <formula>0</formula>
      <formula>-1</formula>
    </cfRule>
  </conditionalFormatting>
  <conditionalFormatting sqref="G145">
    <cfRule type="cellIs" priority="28" operator="between" aboveAverage="0" equalAverage="0" bottom="0" percent="0" rank="0" text="" dxfId="26">
      <formula>0</formula>
      <formula>-1</formula>
    </cfRule>
  </conditionalFormatting>
  <conditionalFormatting sqref="G145">
    <cfRule type="cellIs" priority="29" operator="between" aboveAverage="0" equalAverage="0" bottom="0" percent="0" rank="0" text="" dxfId="27">
      <formula>0</formula>
      <formula>-1</formula>
    </cfRule>
  </conditionalFormatting>
  <conditionalFormatting sqref="F187">
    <cfRule type="cellIs" priority="30" operator="between" aboveAverage="0" equalAverage="0" bottom="0" percent="0" rank="0" text="" dxfId="28">
      <formula>0</formula>
      <formula>-1</formula>
    </cfRule>
  </conditionalFormatting>
  <conditionalFormatting sqref="G187">
    <cfRule type="cellIs" priority="31" operator="between" aboveAverage="0" equalAverage="0" bottom="0" percent="0" rank="0" text="" dxfId="29">
      <formula>0</formula>
      <formula>-1</formula>
    </cfRule>
  </conditionalFormatting>
  <conditionalFormatting sqref="G187">
    <cfRule type="cellIs" priority="32" operator="between" aboveAverage="0" equalAverage="0" bottom="0" percent="0" rank="0" text="" dxfId="30">
      <formula>0</formula>
      <formula>-1</formula>
    </cfRule>
  </conditionalFormatting>
  <conditionalFormatting sqref="G187">
    <cfRule type="cellIs" priority="33" operator="between" aboveAverage="0" equalAverage="0" bottom="0" percent="0" rank="0" text="" dxfId="31">
      <formula>0</formula>
      <formula>-1</formula>
    </cfRule>
  </conditionalFormatting>
  <conditionalFormatting sqref="G187">
    <cfRule type="cellIs" priority="34" operator="between" aboveAverage="0" equalAverage="0" bottom="0" percent="0" rank="0" text="" dxfId="32">
      <formula>0</formula>
      <formula>-1</formula>
    </cfRule>
  </conditionalFormatting>
  <conditionalFormatting sqref="G187">
    <cfRule type="cellIs" priority="35" operator="between" aboveAverage="0" equalAverage="0" bottom="0" percent="0" rank="0" text="" dxfId="33">
      <formula>0</formula>
      <formula>-1</formula>
    </cfRule>
  </conditionalFormatting>
  <conditionalFormatting sqref="G187">
    <cfRule type="cellIs" priority="36" operator="between" aboveAverage="0" equalAverage="0" bottom="0" percent="0" rank="0" text="" dxfId="34">
      <formula>0</formula>
      <formula>-1</formula>
    </cfRule>
  </conditionalFormatting>
  <conditionalFormatting sqref="G187">
    <cfRule type="cellIs" priority="37" operator="between" aboveAverage="0" equalAverage="0" bottom="0" percent="0" rank="0" text="" dxfId="35">
      <formula>0</formula>
      <formula>-1</formula>
    </cfRule>
  </conditionalFormatting>
  <conditionalFormatting sqref="G187">
    <cfRule type="cellIs" priority="38" operator="between" aboveAverage="0" equalAverage="0" bottom="0" percent="0" rank="0" text="" dxfId="36">
      <formula>0</formula>
      <formula>-1</formula>
    </cfRule>
  </conditionalFormatting>
  <conditionalFormatting sqref="F208">
    <cfRule type="cellIs" priority="39" operator="between" aboveAverage="0" equalAverage="0" bottom="0" percent="0" rank="0" text="" dxfId="37">
      <formula>0</formula>
      <formula>-1</formula>
    </cfRule>
  </conditionalFormatting>
  <conditionalFormatting sqref="G208">
    <cfRule type="cellIs" priority="40" operator="between" aboveAverage="0" equalAverage="0" bottom="0" percent="0" rank="0" text="" dxfId="38">
      <formula>0</formula>
      <formula>-1</formula>
    </cfRule>
  </conditionalFormatting>
  <conditionalFormatting sqref="G208">
    <cfRule type="cellIs" priority="41" operator="between" aboveAverage="0" equalAverage="0" bottom="0" percent="0" rank="0" text="" dxfId="39">
      <formula>0</formula>
      <formula>-1</formula>
    </cfRule>
  </conditionalFormatting>
  <conditionalFormatting sqref="G208">
    <cfRule type="cellIs" priority="42" operator="between" aboveAverage="0" equalAverage="0" bottom="0" percent="0" rank="0" text="" dxfId="40">
      <formula>0</formula>
      <formula>-1</formula>
    </cfRule>
  </conditionalFormatting>
  <conditionalFormatting sqref="G208">
    <cfRule type="cellIs" priority="43" operator="between" aboveAverage="0" equalAverage="0" bottom="0" percent="0" rank="0" text="" dxfId="41">
      <formula>0</formula>
      <formula>-1</formula>
    </cfRule>
  </conditionalFormatting>
  <conditionalFormatting sqref="G208">
    <cfRule type="cellIs" priority="44" operator="between" aboveAverage="0" equalAverage="0" bottom="0" percent="0" rank="0" text="" dxfId="42">
      <formula>0</formula>
      <formula>-1</formula>
    </cfRule>
  </conditionalFormatting>
  <conditionalFormatting sqref="G208">
    <cfRule type="cellIs" priority="45" operator="between" aboveAverage="0" equalAverage="0" bottom="0" percent="0" rank="0" text="" dxfId="43">
      <formula>0</formula>
      <formula>-1</formula>
    </cfRule>
  </conditionalFormatting>
  <conditionalFormatting sqref="G208">
    <cfRule type="cellIs" priority="46" operator="between" aboveAverage="0" equalAverage="0" bottom="0" percent="0" rank="0" text="" dxfId="44">
      <formula>0</formula>
      <formula>-1</formula>
    </cfRule>
  </conditionalFormatting>
  <conditionalFormatting sqref="G208">
    <cfRule type="cellIs" priority="47" operator="between" aboveAverage="0" equalAverage="0" bottom="0" percent="0" rank="0" text="" dxfId="45">
      <formula>0</formula>
      <formula>-1</formula>
    </cfRule>
  </conditionalFormatting>
  <conditionalFormatting sqref="F124">
    <cfRule type="cellIs" priority="48" operator="between" aboveAverage="0" equalAverage="0" bottom="0" percent="0" rank="0" text="" dxfId="46">
      <formula>0</formula>
      <formula>-1</formula>
    </cfRule>
  </conditionalFormatting>
  <conditionalFormatting sqref="G124">
    <cfRule type="cellIs" priority="49" operator="between" aboveAverage="0" equalAverage="0" bottom="0" percent="0" rank="0" text="" dxfId="47">
      <formula>0</formula>
      <formula>-1</formula>
    </cfRule>
  </conditionalFormatting>
  <conditionalFormatting sqref="G124">
    <cfRule type="cellIs" priority="50" operator="between" aboveAverage="0" equalAverage="0" bottom="0" percent="0" rank="0" text="" dxfId="48">
      <formula>0</formula>
      <formula>-1</formula>
    </cfRule>
  </conditionalFormatting>
  <conditionalFormatting sqref="G124">
    <cfRule type="cellIs" priority="51" operator="between" aboveAverage="0" equalAverage="0" bottom="0" percent="0" rank="0" text="" dxfId="49">
      <formula>0</formula>
      <formula>-1</formula>
    </cfRule>
  </conditionalFormatting>
  <conditionalFormatting sqref="G124">
    <cfRule type="cellIs" priority="52" operator="between" aboveAverage="0" equalAverage="0" bottom="0" percent="0" rank="0" text="" dxfId="50">
      <formula>0</formula>
      <formula>-1</formula>
    </cfRule>
  </conditionalFormatting>
  <conditionalFormatting sqref="G124">
    <cfRule type="cellIs" priority="53" operator="between" aboveAverage="0" equalAverage="0" bottom="0" percent="0" rank="0" text="" dxfId="51">
      <formula>0</formula>
      <formula>-1</formula>
    </cfRule>
  </conditionalFormatting>
  <conditionalFormatting sqref="G124">
    <cfRule type="cellIs" priority="54" operator="between" aboveAverage="0" equalAverage="0" bottom="0" percent="0" rank="0" text="" dxfId="52">
      <formula>0</formula>
      <formula>-1</formula>
    </cfRule>
  </conditionalFormatting>
  <conditionalFormatting sqref="G124">
    <cfRule type="cellIs" priority="55" operator="between" aboveAverage="0" equalAverage="0" bottom="0" percent="0" rank="0" text="" dxfId="53">
      <formula>0</formula>
      <formula>-1</formula>
    </cfRule>
  </conditionalFormatting>
  <conditionalFormatting sqref="G124">
    <cfRule type="cellIs" priority="56" operator="between" aboveAverage="0" equalAverage="0" bottom="0" percent="0" rank="0" text="" dxfId="54">
      <formula>0</formula>
      <formula>-1</formula>
    </cfRule>
  </conditionalFormatting>
  <printOptions headings="false" gridLines="false" gridLinesSet="true" horizontalCentered="false" verticalCentered="false"/>
  <pageMargins left="0.270138888888889" right="0" top="0.236111111111111" bottom="0.236111111111111" header="0.511805555555555" footer="0.51180555555555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63" man="true" max="16383" min="0"/>
    <brk id="90" man="true" max="16383" min="0"/>
    <brk id="175" man="true" max="16383" min="0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true"/>
  </sheetPr>
  <dimension ref="A1:M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9" activeCellId="0" sqref="K39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3" min="2" style="0" width="10.85"/>
    <col collapsed="false" customWidth="true" hidden="false" outlineLevel="0" max="4" min="4" style="0" width="16.29"/>
    <col collapsed="false" customWidth="true" hidden="false" outlineLevel="0" max="5" min="5" style="0" width="28.42"/>
    <col collapsed="false" customWidth="true" hidden="false" outlineLevel="0" max="6" min="6" style="0" width="10.14"/>
    <col collapsed="false" customWidth="true" hidden="false" outlineLevel="0" max="7" min="7" style="0" width="8.86"/>
    <col collapsed="false" customWidth="true" hidden="false" outlineLevel="0" max="8" min="8" style="0" width="9.14"/>
    <col collapsed="false" customWidth="true" hidden="false" outlineLevel="0" max="9" min="9" style="83" width="36.99"/>
    <col collapsed="false" customWidth="true" hidden="false" outlineLevel="0" max="10" min="10" style="84" width="12.71"/>
    <col collapsed="false" customWidth="true" hidden="false" outlineLevel="0" max="11" min="11" style="0" width="11.29"/>
    <col collapsed="false" customWidth="true" hidden="false" outlineLevel="0" max="12" min="12" style="0" width="9.85"/>
    <col collapsed="false" customWidth="true" hidden="false" outlineLevel="0" max="13" min="13" style="204" width="9.42"/>
    <col collapsed="false" customWidth="true" hidden="false" outlineLevel="0" max="1025" min="14" style="0" width="9.14"/>
  </cols>
  <sheetData>
    <row r="1" customFormat="false" ht="15" hidden="false" customHeight="false" outlineLevel="0" collapsed="false">
      <c r="C1" s="7"/>
      <c r="D1" s="7" t="s">
        <v>2</v>
      </c>
      <c r="E1" s="7" t="s">
        <v>75</v>
      </c>
      <c r="F1" s="7"/>
      <c r="G1" s="7"/>
    </row>
    <row r="2" customFormat="false" ht="15" hidden="false" customHeight="false" outlineLevel="0" collapsed="false">
      <c r="C2" s="9"/>
      <c r="D2" s="7" t="s">
        <v>4</v>
      </c>
      <c r="E2" s="7" t="s">
        <v>133</v>
      </c>
      <c r="F2" s="9"/>
      <c r="G2" s="9"/>
    </row>
    <row r="3" customFormat="false" ht="15" hidden="false" customHeight="false" outlineLevel="0" collapsed="false">
      <c r="C3" s="11"/>
      <c r="D3" s="12" t="s">
        <v>6</v>
      </c>
      <c r="E3" s="13" t="e">
        <f aca="false">'Jefes Trastienda SF'!E5</f>
        <v>#REF!</v>
      </c>
      <c r="F3" s="6"/>
      <c r="G3" s="6"/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</row>
    <row r="5" customFormat="false" ht="21" hidden="false" customHeight="false" outlineLevel="0" collapsed="false">
      <c r="A5" s="15" t="s">
        <v>7</v>
      </c>
      <c r="B5" s="16" t="n">
        <v>2013</v>
      </c>
      <c r="C5" s="16" t="s">
        <v>8</v>
      </c>
      <c r="D5" s="16" t="s">
        <v>9</v>
      </c>
      <c r="E5" s="17" t="s">
        <v>10</v>
      </c>
      <c r="F5" s="16" t="s">
        <v>11</v>
      </c>
      <c r="G5" s="18" t="s">
        <v>12</v>
      </c>
      <c r="J5" s="84" t="n">
        <v>0.1</v>
      </c>
    </row>
    <row r="6" customFormat="false" ht="15" hidden="false" customHeight="false" outlineLevel="0" collapsed="false">
      <c r="A6" s="219" t="n">
        <v>0.7</v>
      </c>
      <c r="B6" s="20" t="e">
        <f aca="false">#REF!</f>
        <v>#REF!</v>
      </c>
      <c r="C6" s="20" t="e">
        <f aca="false">#REF!</f>
        <v>#REF!</v>
      </c>
      <c r="D6" s="20" t="e">
        <f aca="false">#REF!</f>
        <v>#REF!</v>
      </c>
      <c r="E6" s="21" t="s">
        <v>203</v>
      </c>
      <c r="F6" s="22" t="e">
        <f aca="false">+D6/C6</f>
        <v>#REF!</v>
      </c>
      <c r="G6" s="23" t="e">
        <f aca="false">IF(F6&gt;100%,A6,0)</f>
        <v>#REF!</v>
      </c>
      <c r="I6" s="0" t="s">
        <v>77</v>
      </c>
      <c r="J6" s="84" t="s">
        <v>127</v>
      </c>
      <c r="K6" s="0" t="s">
        <v>128</v>
      </c>
      <c r="L6" s="30" t="s">
        <v>129</v>
      </c>
      <c r="M6" s="204" t="s">
        <v>40</v>
      </c>
    </row>
    <row r="7" customFormat="false" ht="15" hidden="false" customHeight="false" outlineLevel="0" collapsed="false">
      <c r="A7" s="219" t="n">
        <v>0.1</v>
      </c>
      <c r="B7" s="24"/>
      <c r="C7" s="24" t="n">
        <v>0.05</v>
      </c>
      <c r="D7" s="25"/>
      <c r="E7" s="26" t="s">
        <v>130</v>
      </c>
      <c r="F7" s="27"/>
      <c r="G7" s="23" t="n">
        <f aca="false">IF(D7&gt;=10%,0%,IF(D7&gt;5%,5%,IF(D7&lt;=C7,A7)))</f>
        <v>0.1</v>
      </c>
      <c r="H7" s="0" t="n">
        <v>204</v>
      </c>
      <c r="I7" s="0" t="s">
        <v>204</v>
      </c>
      <c r="K7" s="126" t="n">
        <f aca="false">J7*$J$5</f>
        <v>0</v>
      </c>
      <c r="L7" s="126" t="e">
        <f aca="false">K7+$G$12</f>
        <v>#REF!</v>
      </c>
      <c r="M7" s="221" t="e">
        <f aca="false">IF(L7&lt;85%,0,IF(L7&lt;90.49%,C21,IF(L7&lt;95.49%,C20,C19)))</f>
        <v>#REF!</v>
      </c>
    </row>
    <row r="8" customFormat="false" ht="15" hidden="false" customHeight="false" outlineLevel="0" collapsed="false">
      <c r="A8" s="219" t="n">
        <v>0.1</v>
      </c>
      <c r="B8" s="24"/>
      <c r="C8" s="222" t="n">
        <v>4</v>
      </c>
      <c r="D8" s="222"/>
      <c r="E8" s="26" t="s">
        <v>205</v>
      </c>
      <c r="F8" s="27"/>
      <c r="G8" s="23" t="n">
        <f aca="false">IF(D8&gt;=6,0%,IF(D8&gt;5,5%,IF(D8&lt;=C8,A8)))</f>
        <v>0.1</v>
      </c>
      <c r="H8" s="0" t="n">
        <v>412</v>
      </c>
      <c r="I8" s="83" t="s">
        <v>206</v>
      </c>
      <c r="K8" s="126" t="n">
        <f aca="false">J8*$J$5</f>
        <v>0</v>
      </c>
      <c r="L8" s="126" t="e">
        <f aca="false">K8+$G$12</f>
        <v>#REF!</v>
      </c>
      <c r="M8" s="221" t="e">
        <f aca="false">IF(L8&lt;85%,0,IF(L8&lt;90.49%,C20,IF(L8&lt;95.49%,C20,C19)))</f>
        <v>#REF!</v>
      </c>
    </row>
    <row r="9" customFormat="false" ht="15" hidden="false" customHeight="false" outlineLevel="0" collapsed="false">
      <c r="A9" s="5"/>
      <c r="D9" s="0" t="s">
        <v>132</v>
      </c>
      <c r="G9" s="14"/>
      <c r="H9" s="0" t="n">
        <v>388</v>
      </c>
      <c r="I9" s="83" t="s">
        <v>207</v>
      </c>
      <c r="K9" s="126" t="n">
        <f aca="false">J9*$J$5</f>
        <v>0</v>
      </c>
      <c r="L9" s="126" t="e">
        <f aca="false">K9+$G$12</f>
        <v>#REF!</v>
      </c>
      <c r="M9" s="221" t="e">
        <f aca="false">IF(L9&lt;85%,0,IF(L9&lt;90.49%,C21,IF(L9&lt;95.49%,C20,C19)))</f>
        <v>#REF!</v>
      </c>
    </row>
    <row r="10" customFormat="false" ht="15" hidden="false" customHeight="false" outlineLevel="0" collapsed="false">
      <c r="A10" s="19"/>
      <c r="B10" s="24"/>
      <c r="C10" s="24"/>
      <c r="D10" s="27"/>
      <c r="E10" s="26"/>
      <c r="F10" s="27"/>
      <c r="G10" s="23"/>
      <c r="H10" s="0" t="n">
        <v>389</v>
      </c>
      <c r="I10" s="83" t="s">
        <v>208</v>
      </c>
      <c r="K10" s="126" t="n">
        <f aca="false">J10*$J$5</f>
        <v>0</v>
      </c>
      <c r="L10" s="126" t="e">
        <f aca="false">K10+$G$12</f>
        <v>#REF!</v>
      </c>
      <c r="M10" s="221" t="e">
        <f aca="false">IF(L10&lt;85%,0,IF(L10&lt;90.49%,C21,IF(L10&lt;95.49%,C20,C19)))</f>
        <v>#REF!</v>
      </c>
    </row>
    <row r="11" customFormat="false" ht="15" hidden="false" customHeight="false" outlineLevel="0" collapsed="false">
      <c r="A11" s="33"/>
      <c r="B11" s="24"/>
      <c r="C11" s="24"/>
      <c r="D11" s="25"/>
      <c r="E11" s="26"/>
      <c r="F11" s="27"/>
      <c r="G11" s="23"/>
      <c r="H11" s="0" t="n">
        <v>576</v>
      </c>
      <c r="I11" s="83" t="s">
        <v>209</v>
      </c>
      <c r="K11" s="126" t="n">
        <f aca="false">J11*$J$5</f>
        <v>0</v>
      </c>
      <c r="L11" s="126" t="e">
        <f aca="false">K11+$G$12</f>
        <v>#REF!</v>
      </c>
      <c r="M11" s="221" t="e">
        <f aca="false">IF(L11&lt;85%,0,IF(L11&lt;90.49%,C21,IF(L11&lt;95.49%,C20,C19)))</f>
        <v>#REF!</v>
      </c>
    </row>
    <row r="12" customFormat="false" ht="15" hidden="false" customHeight="false" outlineLevel="0" collapsed="false">
      <c r="A12" s="37"/>
      <c r="B12" s="38"/>
      <c r="C12" s="39"/>
      <c r="D12" s="39"/>
      <c r="E12" s="40" t="s">
        <v>19</v>
      </c>
      <c r="F12" s="24"/>
      <c r="G12" s="41" t="e">
        <f aca="false">SUM(G6:G11)</f>
        <v>#REF!</v>
      </c>
      <c r="H12" s="0" t="n">
        <v>632</v>
      </c>
      <c r="I12" s="83" t="s">
        <v>210</v>
      </c>
      <c r="K12" s="126" t="n">
        <f aca="false">J12*$J$5</f>
        <v>0</v>
      </c>
      <c r="L12" s="126" t="e">
        <f aca="false">K12+$G$12</f>
        <v>#REF!</v>
      </c>
      <c r="M12" s="221" t="e">
        <f aca="false">IF(L12&lt;85%,0,IF(L12&lt;90.49%,C21,IF(L12&lt;95.49%,C20,C19)))</f>
        <v>#REF!</v>
      </c>
    </row>
    <row r="13" customFormat="false" ht="15" hidden="false" customHeight="false" outlineLevel="0" collapsed="false">
      <c r="A13" s="42"/>
      <c r="B13" s="24"/>
      <c r="C13" s="39"/>
      <c r="D13" s="43"/>
      <c r="E13" s="26"/>
      <c r="F13" s="24"/>
      <c r="G13" s="44"/>
      <c r="K13" s="126"/>
      <c r="L13" s="126"/>
    </row>
    <row r="14" customFormat="false" ht="15" hidden="false" customHeight="false" outlineLevel="0" collapsed="false">
      <c r="A14" s="37"/>
      <c r="B14" s="38"/>
      <c r="C14" s="45"/>
      <c r="D14" s="46"/>
      <c r="E14" s="47"/>
      <c r="F14" s="24"/>
      <c r="G14" s="44"/>
      <c r="K14" s="126"/>
      <c r="L14" s="126"/>
    </row>
    <row r="15" customFormat="false" ht="15" hidden="false" customHeight="false" outlineLevel="0" collapsed="false">
      <c r="A15" s="48"/>
      <c r="B15" s="49"/>
      <c r="C15" s="45"/>
      <c r="D15" s="46"/>
      <c r="E15" s="47"/>
      <c r="F15" s="24"/>
      <c r="G15" s="44"/>
      <c r="K15" s="126"/>
      <c r="L15" s="126"/>
    </row>
    <row r="16" customFormat="false" ht="15" hidden="false" customHeight="false" outlineLevel="0" collapsed="false">
      <c r="A16" s="50"/>
      <c r="B16" s="51" t="e">
        <f aca="false">#REF!</f>
        <v>#REF!</v>
      </c>
      <c r="C16" s="52"/>
      <c r="D16" s="53"/>
      <c r="E16" s="54"/>
      <c r="F16" s="55"/>
      <c r="G16" s="56"/>
      <c r="I16" s="83" t="s">
        <v>211</v>
      </c>
      <c r="K16" s="126"/>
    </row>
    <row r="17" customFormat="false" ht="15" hidden="false" customHeight="false" outlineLevel="0" collapsed="false">
      <c r="A17" s="57" t="n">
        <f aca="false">SUM(A6:A16)</f>
        <v>0.9</v>
      </c>
      <c r="B17" s="58"/>
      <c r="C17" s="59"/>
      <c r="D17" s="60"/>
      <c r="E17" s="61" t="s">
        <v>26</v>
      </c>
      <c r="F17" s="60"/>
      <c r="G17" s="77" t="e">
        <f aca="false">IF(F6&lt;85%,0,IF(G12&gt;=95.5%,E14,IF(G12&gt;=90.49%,E15,IF(G12&gt;=85%,E16,0))))</f>
        <v>#REF!</v>
      </c>
      <c r="H17" s="0" t="n">
        <v>61</v>
      </c>
      <c r="I17" s="0" t="s">
        <v>190</v>
      </c>
      <c r="K17" s="126" t="n">
        <f aca="false">J17*$J$5</f>
        <v>0</v>
      </c>
      <c r="L17" s="126" t="e">
        <f aca="false">K17+$G$12</f>
        <v>#REF!</v>
      </c>
      <c r="M17" s="221" t="e">
        <f aca="false">IF(L17&lt;85%,0,IF(L17&lt;90.49%,C24,IF(L17&lt;95.49%,C23,C22)))</f>
        <v>#REF!</v>
      </c>
    </row>
    <row r="18" customFormat="false" ht="15" hidden="false" customHeight="false" outlineLevel="0" collapsed="false">
      <c r="K18" s="126"/>
      <c r="L18" s="126"/>
    </row>
    <row r="19" customFormat="false" ht="15" hidden="false" customHeight="false" outlineLevel="0" collapsed="false">
      <c r="A19" s="0" t="s">
        <v>84</v>
      </c>
      <c r="C19" s="0" t="n">
        <v>1200</v>
      </c>
      <c r="K19" s="126"/>
      <c r="L19" s="126"/>
    </row>
    <row r="20" customFormat="false" ht="15" hidden="false" customHeight="false" outlineLevel="0" collapsed="false">
      <c r="C20" s="0" t="n">
        <v>1000</v>
      </c>
    </row>
    <row r="21" customFormat="false" ht="15" hidden="false" customHeight="false" outlineLevel="0" collapsed="false">
      <c r="C21" s="0" t="n">
        <v>800</v>
      </c>
      <c r="F21" s="130"/>
    </row>
    <row r="22" customFormat="false" ht="15" hidden="false" customHeight="false" outlineLevel="0" collapsed="false">
      <c r="A22" s="0" t="s">
        <v>192</v>
      </c>
      <c r="C22" s="0" t="n">
        <v>3500</v>
      </c>
      <c r="D22" s="72" t="s">
        <v>20</v>
      </c>
      <c r="E22" s="46" t="s">
        <v>21</v>
      </c>
      <c r="F22" s="130"/>
    </row>
    <row r="23" customFormat="false" ht="15" hidden="false" customHeight="false" outlineLevel="0" collapsed="false">
      <c r="C23" s="0" t="n">
        <v>3000</v>
      </c>
      <c r="D23" s="72" t="s">
        <v>22</v>
      </c>
      <c r="E23" s="46" t="s">
        <v>23</v>
      </c>
      <c r="F23" s="130"/>
    </row>
    <row r="24" customFormat="false" ht="15" hidden="false" customHeight="false" outlineLevel="0" collapsed="false">
      <c r="C24" s="0" t="n">
        <v>2500</v>
      </c>
      <c r="D24" s="74" t="s">
        <v>24</v>
      </c>
      <c r="E24" s="53" t="s">
        <v>25</v>
      </c>
      <c r="F24" s="130"/>
    </row>
  </sheetData>
  <conditionalFormatting sqref="G17 F10:G16 F6:G8">
    <cfRule type="cellIs" priority="2" operator="between" aboveAverage="0" equalAverage="0" bottom="0" percent="0" rank="0" text="" dxfId="0">
      <formula>0</formula>
      <formula>-1</formula>
    </cfRule>
  </conditionalFormatting>
  <conditionalFormatting sqref="M7:M12">
    <cfRule type="cellIs" priority="3" operator="between" aboveAverage="0" equalAverage="0" bottom="0" percent="0" rank="0" text="" dxfId="1">
      <formula>0</formula>
      <formula>-1</formula>
    </cfRule>
  </conditionalFormatting>
  <conditionalFormatting sqref="M17">
    <cfRule type="cellIs" priority="4" operator="between" aboveAverage="0" equalAverage="0" bottom="0" percent="0" rank="0" text="" dxfId="2">
      <formula>0</formula>
      <formula>-1</formula>
    </cfRule>
  </conditionalFormatting>
  <conditionalFormatting sqref="M17">
    <cfRule type="cellIs" priority="5" operator="between" aboveAverage="0" equalAverage="0" bottom="0" percent="0" rank="0" text="" dxfId="3">
      <formula>0</formula>
      <formula>-1</formula>
    </cfRule>
  </conditionalFormatting>
  <conditionalFormatting sqref="G7">
    <cfRule type="cellIs" priority="6" operator="between" aboveAverage="0" equalAverage="0" bottom="0" percent="0" rank="0" text="" dxfId="4">
      <formula>0</formula>
      <formula>-1</formula>
    </cfRule>
  </conditionalFormatting>
  <conditionalFormatting sqref="G7">
    <cfRule type="cellIs" priority="7" operator="between" aboveAverage="0" equalAverage="0" bottom="0" percent="0" rank="0" text="" dxfId="5">
      <formula>0</formula>
      <formula>-1</formula>
    </cfRule>
  </conditionalFormatting>
  <conditionalFormatting sqref="G7">
    <cfRule type="cellIs" priority="8" operator="between" aboveAverage="0" equalAverage="0" bottom="0" percent="0" rank="0" text="" dxfId="6">
      <formula>0</formula>
      <formula>-1</formula>
    </cfRule>
  </conditionalFormatting>
  <conditionalFormatting sqref="G7">
    <cfRule type="cellIs" priority="9" operator="between" aboveAverage="0" equalAverage="0" bottom="0" percent="0" rank="0" text="" dxfId="7">
      <formula>0</formula>
      <formula>-1</formula>
    </cfRule>
  </conditionalFormatting>
  <conditionalFormatting sqref="G8">
    <cfRule type="cellIs" priority="10" operator="between" aboveAverage="0" equalAverage="0" bottom="0" percent="0" rank="0" text="" dxfId="8">
      <formula>0</formula>
      <formula>-1</formula>
    </cfRule>
  </conditionalFormatting>
  <conditionalFormatting sqref="G8">
    <cfRule type="cellIs" priority="11" operator="between" aboveAverage="0" equalAverage="0" bottom="0" percent="0" rank="0" text="" dxfId="9">
      <formula>0</formula>
      <formula>-1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LibreOffice/6.0.4.2$Linux_X86_64 LibreOffice_project/00m0$Build-2</Application>
  <Company>DIUNSA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2009-12-15T20:06:40Z</dcterms:created>
  <dc:creator>rlozano</dc:creator>
  <dc:description/>
  <dc:language>en-US</dc:language>
  <cp:lastModifiedBy/>
  <cp:lastPrinted>2018-04-12T23:21:35Z</cp:lastPrinted>
  <dcterms:modified xsi:type="dcterms:W3CDTF">2018-05-28T16:15:58Z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DIUNSA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