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C8AA0B95-A234-4AC4-A1D4-012CD50926A2}" xr6:coauthVersionLast="47" xr6:coauthVersionMax="47" xr10:uidLastSave="{00000000-0000-0000-0000-000000000000}"/>
  <bookViews>
    <workbookView showHorizontalScroll="0" showVerticalScroll="0" showSheetTabs="0" xWindow="-110" yWindow="-110" windowWidth="19420" windowHeight="10420" activeTab="1" autoFilterDateGrouping="0" xr2:uid="{40291300-477A-4414-8410-A0711D825C99}"/>
  </bookViews>
  <sheets>
    <sheet name="Sheet1" sheetId="1" r:id="rId1"/>
    <sheet name="Dashboard" sheetId="2" r:id="rId2"/>
    <sheet name="Help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a="1"/>
  <c r="I3" i="1" s="1"/>
  <c r="M5" i="2" s="1"/>
  <c r="I4" i="1" a="1"/>
  <c r="I4" i="1" s="1"/>
  <c r="I5" i="1" a="1"/>
  <c r="I5" i="1" s="1"/>
  <c r="I6" i="1" a="1"/>
  <c r="I6" i="1" s="1"/>
  <c r="I7" i="1" a="1"/>
  <c r="I7" i="1" s="1"/>
  <c r="M9" i="2" s="1"/>
  <c r="I8" i="1" a="1"/>
  <c r="I8" i="1" s="1"/>
  <c r="M10" i="2" s="1"/>
  <c r="I9" i="1" a="1"/>
  <c r="I9" i="1" s="1"/>
  <c r="I10" i="1" a="1"/>
  <c r="I10" i="1" s="1"/>
  <c r="I11" i="1" a="1"/>
  <c r="I11" i="1" s="1"/>
  <c r="I12" i="1" a="1"/>
  <c r="I12" i="1" s="1"/>
  <c r="G6" i="2"/>
  <c r="G7" i="2"/>
  <c r="G8" i="2"/>
  <c r="G9" i="2"/>
  <c r="G10" i="2"/>
  <c r="G11" i="2"/>
  <c r="G12" i="2"/>
  <c r="G13" i="2"/>
  <c r="G14" i="2"/>
  <c r="G5" i="2"/>
  <c r="H3" i="1" a="1"/>
  <c r="H3" i="1" s="1"/>
  <c r="H5" i="2" s="1"/>
  <c r="H4" i="1" a="1"/>
  <c r="H4" i="1" s="1"/>
  <c r="H6" i="2" s="1"/>
  <c r="H5" i="1" a="1"/>
  <c r="H5" i="1" s="1"/>
  <c r="H7" i="2" s="1"/>
  <c r="H6" i="1" a="1"/>
  <c r="H6" i="1" s="1"/>
  <c r="H8" i="2" s="1"/>
  <c r="H7" i="1" a="1"/>
  <c r="H7" i="1" s="1"/>
  <c r="H9" i="2" s="1"/>
  <c r="H8" i="1" a="1"/>
  <c r="H8" i="1" s="1"/>
  <c r="H10" i="2" s="1"/>
  <c r="H9" i="1" a="1"/>
  <c r="H9" i="1" s="1"/>
  <c r="H10" i="1" a="1"/>
  <c r="H10" i="1" s="1"/>
  <c r="H11" i="1" a="1"/>
  <c r="H11" i="1" s="1"/>
  <c r="H13" i="2" s="1"/>
  <c r="H12" i="1" a="1"/>
  <c r="H12" i="1" s="1"/>
  <c r="H14" i="2" s="1"/>
  <c r="F3" i="1" a="1"/>
  <c r="F3" i="1" s="1"/>
  <c r="G3" i="1" s="1"/>
  <c r="D5" i="2" s="1"/>
  <c r="F4" i="1" a="1"/>
  <c r="F4" i="1" s="1"/>
  <c r="G4" i="1" s="1"/>
  <c r="D6" i="2" s="1"/>
  <c r="F5" i="1" a="1"/>
  <c r="F5" i="1" s="1"/>
  <c r="G5" i="1" s="1"/>
  <c r="D7" i="2" s="1"/>
  <c r="F6" i="1" a="1"/>
  <c r="F6" i="1" s="1"/>
  <c r="G6" i="1" s="1"/>
  <c r="D8" i="2" s="1"/>
  <c r="F7" i="1" a="1"/>
  <c r="F7" i="1" s="1"/>
  <c r="G7" i="1" s="1"/>
  <c r="D9" i="2" s="1"/>
  <c r="F8" i="1" a="1"/>
  <c r="F8" i="1" s="1"/>
  <c r="G8" i="1" s="1"/>
  <c r="D10" i="2" s="1"/>
  <c r="F9" i="1" a="1"/>
  <c r="F9" i="1" s="1"/>
  <c r="G9" i="1" s="1"/>
  <c r="D11" i="2" s="1"/>
  <c r="F10" i="1" a="1"/>
  <c r="F10" i="1" s="1"/>
  <c r="G10" i="1" s="1"/>
  <c r="F11" i="1" a="1"/>
  <c r="F11" i="1" s="1"/>
  <c r="G11" i="1" s="1"/>
  <c r="D13" i="2" s="1"/>
  <c r="F12" i="1" a="1"/>
  <c r="F12" i="1" s="1"/>
  <c r="G12" i="1" s="1"/>
  <c r="D14" i="2" s="1"/>
  <c r="E3" i="1" a="1"/>
  <c r="E3" i="1" s="1"/>
  <c r="C5" i="2" s="1"/>
  <c r="E4" i="1" a="1"/>
  <c r="E4" i="1" s="1"/>
  <c r="C6" i="2" s="1"/>
  <c r="E5" i="1" a="1"/>
  <c r="E5" i="1" s="1"/>
  <c r="C7" i="2" s="1"/>
  <c r="E6" i="1" a="1"/>
  <c r="E6" i="1" s="1"/>
  <c r="C8" i="2" s="1"/>
  <c r="E7" i="1" a="1"/>
  <c r="E7" i="1" s="1"/>
  <c r="C9" i="2" s="1"/>
  <c r="E8" i="1" a="1"/>
  <c r="E8" i="1" s="1"/>
  <c r="C10" i="2" s="1"/>
  <c r="E9" i="1" a="1"/>
  <c r="E9" i="1" s="1"/>
  <c r="C11" i="2" s="1"/>
  <c r="E10" i="1" a="1"/>
  <c r="E10" i="1" s="1"/>
  <c r="C12" i="2" s="1"/>
  <c r="E11" i="1" a="1"/>
  <c r="E11" i="1" s="1"/>
  <c r="C13" i="2" s="1"/>
  <c r="E12" i="1" a="1"/>
  <c r="E12" i="1" s="1"/>
  <c r="C14" i="2" s="1"/>
  <c r="D3" i="1" a="1"/>
  <c r="D3" i="1" s="1"/>
  <c r="B5" i="2" s="1"/>
  <c r="D4" i="1" a="1"/>
  <c r="D4" i="1" s="1"/>
  <c r="B6" i="2" s="1"/>
  <c r="D5" i="1" a="1"/>
  <c r="D5" i="1" s="1"/>
  <c r="B7" i="2" s="1"/>
  <c r="D6" i="1" a="1"/>
  <c r="D6" i="1" s="1"/>
  <c r="B8" i="2" s="1"/>
  <c r="D7" i="1" a="1"/>
  <c r="D7" i="1" s="1"/>
  <c r="B9" i="2" s="1"/>
  <c r="D8" i="1" a="1"/>
  <c r="D8" i="1" s="1"/>
  <c r="B10" i="2" s="1"/>
  <c r="D9" i="1" a="1"/>
  <c r="D9" i="1" s="1"/>
  <c r="B11" i="2" s="1"/>
  <c r="D10" i="1" a="1"/>
  <c r="D10" i="1" s="1"/>
  <c r="B12" i="2" s="1"/>
  <c r="D11" i="1" a="1"/>
  <c r="D11" i="1" s="1"/>
  <c r="B13" i="2" s="1"/>
  <c r="D12" i="1" a="1"/>
  <c r="D12" i="1" s="1"/>
  <c r="B14" i="2" s="1"/>
  <c r="C3" i="1" a="1"/>
  <c r="C3" i="1" s="1"/>
  <c r="A5" i="2" s="1"/>
  <c r="C4" i="1" a="1"/>
  <c r="C4" i="1" s="1"/>
  <c r="A6" i="2" s="1"/>
  <c r="C5" i="1" a="1"/>
  <c r="C5" i="1" s="1"/>
  <c r="C6" i="1" a="1"/>
  <c r="C6" i="1" s="1"/>
  <c r="A8" i="2" s="1"/>
  <c r="C7" i="1" a="1"/>
  <c r="C7" i="1" s="1"/>
  <c r="A9" i="2" s="1"/>
  <c r="C8" i="1" a="1"/>
  <c r="C8" i="1" s="1"/>
  <c r="A10" i="2" s="1"/>
  <c r="C9" i="1" a="1"/>
  <c r="C9" i="1" s="1"/>
  <c r="C10" i="1" a="1"/>
  <c r="C10" i="1" s="1"/>
  <c r="A12" i="2" s="1"/>
  <c r="C11" i="1" a="1"/>
  <c r="C11" i="1" s="1"/>
  <c r="A13" i="2" s="1"/>
  <c r="C12" i="1" a="1"/>
  <c r="C12" i="1" s="1"/>
  <c r="A14" i="2" s="1"/>
  <c r="H11" i="2" l="1"/>
  <c r="I11" i="2" s="1"/>
  <c r="K11" i="2" s="1"/>
  <c r="L11" i="2" s="1"/>
  <c r="M7" i="2"/>
  <c r="M8" i="2"/>
  <c r="M14" i="2"/>
  <c r="M6" i="2"/>
  <c r="M13" i="2"/>
  <c r="A11" i="2"/>
  <c r="M12" i="2"/>
  <c r="M11" i="2"/>
  <c r="D12" i="2"/>
  <c r="I10" i="2"/>
  <c r="K10" i="2" s="1"/>
  <c r="L10" i="2" s="1"/>
  <c r="I9" i="2"/>
  <c r="I8" i="2"/>
  <c r="K8" i="2" s="1"/>
  <c r="L8" i="2" s="1"/>
  <c r="A7" i="2"/>
  <c r="I7" i="2"/>
  <c r="K7" i="2" s="1"/>
  <c r="L7" i="2" s="1"/>
  <c r="I5" i="2"/>
  <c r="K5" i="2" s="1"/>
  <c r="H12" i="2"/>
  <c r="I12" i="2" s="1"/>
  <c r="K12" i="2" s="1"/>
  <c r="L12" i="2" s="1"/>
  <c r="I14" i="2"/>
  <c r="K14" i="2" s="1"/>
  <c r="L14" i="2" s="1"/>
  <c r="I6" i="2"/>
  <c r="K6" i="2" s="1"/>
  <c r="L6" i="2" s="1"/>
  <c r="I13" i="2"/>
  <c r="K13" i="2" s="1"/>
  <c r="G15" i="2"/>
  <c r="N13" i="2"/>
  <c r="N12" i="2"/>
  <c r="N11" i="2"/>
  <c r="N10" i="2"/>
  <c r="N5" i="2"/>
  <c r="N9" i="2"/>
  <c r="N8" i="2"/>
  <c r="N7" i="2"/>
  <c r="N14" i="2"/>
  <c r="N6" i="2"/>
  <c r="K9" i="2"/>
  <c r="L9" i="2" s="1"/>
  <c r="M15" i="2" l="1"/>
  <c r="I15" i="2"/>
  <c r="J10" i="2" s="1"/>
  <c r="B7" i="3" s="1"/>
  <c r="L13" i="2"/>
  <c r="K15" i="2"/>
  <c r="L5" i="2"/>
  <c r="J14" i="2" l="1"/>
  <c r="J8" i="2"/>
  <c r="B5" i="3" s="1"/>
  <c r="J11" i="2"/>
  <c r="B8" i="3" s="1"/>
  <c r="J7" i="2"/>
  <c r="J6" i="2"/>
  <c r="B3" i="3" s="1"/>
  <c r="J9" i="2"/>
  <c r="J13" i="2"/>
  <c r="J5" i="2"/>
  <c r="B2" i="3" s="1"/>
  <c r="J12" i="2"/>
  <c r="B6" i="3" l="1"/>
  <c r="B9" i="3"/>
  <c r="B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<sst xmlns="http://schemas.openxmlformats.org/spreadsheetml/2006/main" count="33" uniqueCount="29">
  <si>
    <t>Companies</t>
  </si>
  <si>
    <t>Market cap</t>
  </si>
  <si>
    <t>Price</t>
  </si>
  <si>
    <t>Ticker symbol</t>
  </si>
  <si>
    <t>Change</t>
  </si>
  <si>
    <t>Symbol</t>
  </si>
  <si>
    <t>Name</t>
  </si>
  <si>
    <t>Sector</t>
  </si>
  <si>
    <t># of shares</t>
  </si>
  <si>
    <t>Price Paid Per Share</t>
  </si>
  <si>
    <t>Amount Paid</t>
  </si>
  <si>
    <t>Current Price</t>
  </si>
  <si>
    <t>Total Value</t>
  </si>
  <si>
    <t>Allocation</t>
  </si>
  <si>
    <t xml:space="preserve">Total Gain/(Loss) </t>
  </si>
  <si>
    <t xml:space="preserve">1 Day Return </t>
  </si>
  <si>
    <t>1day Return %</t>
  </si>
  <si>
    <t>Industry</t>
  </si>
  <si>
    <t>Market cap (in trillion)</t>
  </si>
  <si>
    <t>Cap Size (in trillion)</t>
  </si>
  <si>
    <t>Total Gain /(Loss) %</t>
  </si>
  <si>
    <t>Total</t>
  </si>
  <si>
    <t>Software &amp; IT Services</t>
  </si>
  <si>
    <t>Oil &amp; Gas</t>
  </si>
  <si>
    <t>Banking Services</t>
  </si>
  <si>
    <t>Chemicals</t>
  </si>
  <si>
    <t>Food &amp; Tobacco</t>
  </si>
  <si>
    <t>Textiles &amp; Apparel</t>
  </si>
  <si>
    <t>Automobiles &amp; Auto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</si>
</sst>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4009]\ * #,##0_ ;_ [$₹-4009]\ * \-#,##0_ ;_ [$₹-4009]\ * &quot;-&quot;_ ;_ @_ "/>
    <numFmt numFmtId="165" formatCode="_ [$₹-4009]\ * #,##0.00_ ;_ [$₹-4009]\ * \-#,##0.00_ ;_ [$₹-4009]\ * &quot;-&quot;??_ ;_ @_ "/>
    <numFmt numFmtId="166" formatCode="0.0%"/>
  </numFmts>
  <fonts count="3" x14ac:knownFonts="1">
    <font>
      <sz val="11"/>
      <color theme="1"/>
      <name val="Calibri"/>
      <family val="2"/>
    </font>
    <font>
      <sz val="11"/>
      <color theme="1"/>
      <name val="Calibri"/>
      <family val="2"/>
    </font>
    <font>
      <b/>
      <sz val="11"/>
      <color theme="1"/>
      <name val="Calibri"/>
      <family val="2"/>
    </font>
  </fonts>
  <fills count="4">
    <fill>
      <patternFill patternType="none"/>
    </fill>
    <fill>
      <patternFill patternType="gray125"/>
    </fill>
    <fill>
      <patternFill patternType="solid">
        <fgColor rgb="FFFFFF99"/>
        <bgColor indexed="64"/>
      </patternFill>
    </fill>
    <fill>
      <patternFill patternType="solid">
        <fgColor theme="4" tint="0.79998168889431442"/>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164" fontId="0" fillId="0" borderId="0" xfId="0" applyNumberFormat="1"/>
    <xf numFmtId="165" fontId="0" fillId="0" borderId="0" xfId="0" applyNumberFormat="1"/>
    <xf numFmtId="0" fontId="0" fillId="0" borderId="2" xfId="0" applyBorder="1"/>
    <xf numFmtId="0" fontId="0" fillId="0" borderId="3" xfId="0" applyBorder="1"/>
    <xf numFmtId="0" fontId="2" fillId="0" borderId="2" xfId="0" applyFont="1" applyBorder="1" applyAlignment="1">
      <alignment wrapText="1"/>
    </xf>
    <xf numFmtId="0" fontId="2" fillId="0" borderId="3" xfId="0" applyFont="1" applyBorder="1" applyAlignment="1">
      <alignment wrapText="1"/>
    </xf>
    <xf numFmtId="10" fontId="0" fillId="3" borderId="0" xfId="1" applyNumberFormat="1" applyFont="1" applyFill="1"/>
    <xf numFmtId="0" fontId="2" fillId="0" borderId="1" xfId="0" applyFont="1" applyBorder="1"/>
    <xf numFmtId="0" fontId="0" fillId="2" borderId="0" xfId="0" applyFill="1"/>
    <xf numFmtId="165" fontId="0" fillId="3" borderId="0" xfId="0" applyNumberFormat="1" applyFill="1"/>
    <xf numFmtId="166" fontId="0" fillId="3" borderId="0" xfId="1" applyNumberFormat="1" applyFont="1" applyFill="1" applyBorder="1"/>
    <xf numFmtId="3" fontId="0" fillId="2" borderId="0" xfId="0" applyNumberFormat="1" applyFill="1"/>
    <xf numFmtId="0" fontId="0" fillId="2" borderId="4" xfId="0" applyFill="1" applyBorder="1"/>
    <xf numFmtId="10" fontId="0" fillId="3" borderId="5" xfId="1" applyNumberFormat="1" applyFont="1" applyFill="1" applyBorder="1"/>
    <xf numFmtId="165" fontId="2" fillId="0" borderId="2" xfId="0" applyNumberFormat="1" applyFont="1" applyBorder="1"/>
    <xf numFmtId="165" fontId="0" fillId="0" borderId="2" xfId="0" applyNumberFormat="1" applyBorder="1"/>
    <xf numFmtId="166" fontId="0" fillId="0" borderId="0" xfId="1" applyNumberFormat="1" applyFont="1"/>
    <xf numFmtId="165" fontId="0" fillId="3" borderId="2" xfId="0" applyNumberFormat="1" applyFill="1" applyBorder="1"/>
  </cellXfs>
  <cellStyles count="2">
    <cellStyle name="Normal" xfId="0" builtinId="0"/>
    <cellStyle name="Percent" xfId="1" builtinId="5"/>
  </cellStyles>
  <dxfs count="6">
    <dxf>
      <font>
        <color rgb="FF00B050"/>
      </font>
    </dxf>
    <dxf>
      <font>
        <color rgb="FFFF0000"/>
      </font>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4" formatCode="_ [$₹-4009]\ * #,##0_ ;_ [$₹-4009]\ * \-#,##0_ ;_ [$₹-4009]\ * &quot;-&quot;_ ;_ @_ "/>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a:t>Allocation</a:t>
            </a:r>
            <a:r>
              <a:rPr lang="en-IN" baseline="0"/>
              <a:t> By Company</a:t>
            </a:r>
            <a:endParaRPr lang="en-IN"/>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CB7B-4A48-82A7-E772EE7D4B3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CB7B-4A48-82A7-E772EE7D4B3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CB7B-4A48-82A7-E772EE7D4B3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CB7B-4A48-82A7-E772EE7D4B3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CB7B-4A48-82A7-E772EE7D4B3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CB7B-4A48-82A7-E772EE7D4B3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CB7B-4A48-82A7-E772EE7D4B3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B7B-4A48-82A7-E772EE7D4B31}"/>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CB7B-4A48-82A7-E772EE7D4B31}"/>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CB7B-4A48-82A7-E772EE7D4B31}"/>
              </c:ext>
            </c:extLst>
          </c:dPt>
          <c:dLbls>
            <c:dLbl>
              <c:idx val="0"/>
              <c:layout>
                <c:manualLayout>
                  <c:x val="-3.3333333333333333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7B-4A48-82A7-E772EE7D4B31}"/>
                </c:ext>
              </c:extLst>
            </c:dLbl>
            <c:dLbl>
              <c:idx val="1"/>
              <c:layout>
                <c:manualLayout>
                  <c:x val="3.333333333333333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B7B-4A48-82A7-E772EE7D4B31}"/>
                </c:ext>
              </c:extLst>
            </c:dLbl>
            <c:dLbl>
              <c:idx val="2"/>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6-CB7B-4A48-82A7-E772EE7D4B31}"/>
                </c:ext>
              </c:extLst>
            </c:dLbl>
            <c:dLbl>
              <c:idx val="3"/>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CB7B-4A48-82A7-E772EE7D4B31}"/>
                </c:ext>
              </c:extLst>
            </c:dLbl>
            <c:dLbl>
              <c:idx val="4"/>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8-CB7B-4A48-82A7-E772EE7D4B31}"/>
                </c:ext>
              </c:extLst>
            </c:dLbl>
            <c:dLbl>
              <c:idx val="5"/>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9-CB7B-4A48-82A7-E772EE7D4B31}"/>
                </c:ext>
              </c:extLst>
            </c:dLbl>
            <c:dLbl>
              <c:idx val="6"/>
              <c:layout>
                <c:manualLayout>
                  <c:x val="9.166666666666666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1">
                          <a:lumMod val="6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B7B-4A48-82A7-E772EE7D4B31}"/>
                </c:ext>
              </c:extLst>
            </c:dLbl>
            <c:dLbl>
              <c:idx val="7"/>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CB7B-4A48-82A7-E772EE7D4B31}"/>
                </c:ext>
              </c:extLst>
            </c:dLbl>
            <c:dLbl>
              <c:idx val="8"/>
              <c:layout>
                <c:manualLayout>
                  <c:x val="-4.7222222222222221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3">
                          <a:lumMod val="6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B7B-4A48-82A7-E772EE7D4B31}"/>
                </c:ext>
              </c:extLst>
            </c:dLbl>
            <c:dLbl>
              <c:idx val="9"/>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A-CB7B-4A48-82A7-E772EE7D4B3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Dashboard!$A$5:$A$14</c:f>
              <c:strCache>
                <c:ptCount val="10"/>
                <c:pt idx="0">
                  <c:v>TCS</c:v>
                </c:pt>
                <c:pt idx="1">
                  <c:v>RELIANCE</c:v>
                </c:pt>
                <c:pt idx="2">
                  <c:v>500180</c:v>
                </c:pt>
                <c:pt idx="3">
                  <c:v>ASIANPAINT</c:v>
                </c:pt>
                <c:pt idx="4">
                  <c:v>KOTAKBANK</c:v>
                </c:pt>
                <c:pt idx="5">
                  <c:v>500790</c:v>
                </c:pt>
                <c:pt idx="6">
                  <c:v>TITAN</c:v>
                </c:pt>
                <c:pt idx="7">
                  <c:v>M&amp;M</c:v>
                </c:pt>
                <c:pt idx="8">
                  <c:v>EICHERMOT</c:v>
                </c:pt>
                <c:pt idx="9">
                  <c:v>BAJFINANCE</c:v>
                </c:pt>
              </c:strCache>
            </c:strRef>
          </c:cat>
          <c:val>
            <c:numRef>
              <c:f>Dashboard!$J$5:$J$14</c:f>
              <c:numCache>
                <c:formatCode>0.00%</c:formatCode>
                <c:ptCount val="10"/>
                <c:pt idx="0">
                  <c:v>4.6940266436570163E-2</c:v>
                </c:pt>
                <c:pt idx="1">
                  <c:v>4.6576098463847596E-2</c:v>
                </c:pt>
                <c:pt idx="2">
                  <c:v>2.7709265081808335E-2</c:v>
                </c:pt>
                <c:pt idx="3">
                  <c:v>4.4495452137838537E-2</c:v>
                </c:pt>
                <c:pt idx="4">
                  <c:v>2.4279810439340247E-2</c:v>
                </c:pt>
                <c:pt idx="5">
                  <c:v>0.48158183939753479</c:v>
                </c:pt>
                <c:pt idx="6">
                  <c:v>3.8225029705091416E-2</c:v>
                </c:pt>
                <c:pt idx="7">
                  <c:v>1.3718752453633664E-2</c:v>
                </c:pt>
                <c:pt idx="8">
                  <c:v>6.882910097601827E-2</c:v>
                </c:pt>
                <c:pt idx="9">
                  <c:v>0.20764438490831702</c:v>
                </c:pt>
              </c:numCache>
            </c:numRef>
          </c:val>
          <c:extLst>
            <c:ext xmlns:c16="http://schemas.microsoft.com/office/drawing/2014/chart" uri="{C3380CC4-5D6E-409C-BE32-E72D297353CC}">
              <c16:uniqueId val="{00000000-CB7B-4A48-82A7-E772EE7D4B31}"/>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  Allocation</a:t>
            </a:r>
            <a:r>
              <a:rPr lang="en-US" baseline="0"/>
              <a:t> INDUSTRY</a:t>
            </a:r>
            <a:endParaRPr lang="en-US"/>
          </a:p>
        </c:rich>
      </c:tx>
      <c:layout>
        <c:manualLayout>
          <c:xMode val="edge"/>
          <c:yMode val="edge"/>
          <c:x val="0.24011111111111111"/>
          <c:y val="0"/>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Helper!$B$1</c:f>
              <c:strCache>
                <c:ptCount val="1"/>
                <c:pt idx="0">
                  <c:v>Allocation</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588D-40C6-8670-0AB64E8FB8DD}"/>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588D-40C6-8670-0AB64E8FB8DD}"/>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588D-40C6-8670-0AB64E8FB8DD}"/>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588D-40C6-8670-0AB64E8FB8DD}"/>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588D-40C6-8670-0AB64E8FB8DD}"/>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588D-40C6-8670-0AB64E8FB8DD}"/>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588D-40C6-8670-0AB64E8FB8DD}"/>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588D-40C6-8670-0AB64E8FB8DD}"/>
              </c:ext>
            </c:extLst>
          </c:dPt>
          <c:dLbls>
            <c:dLbl>
              <c:idx val="0"/>
              <c:layout>
                <c:manualLayout>
                  <c:x val="0.15555555555555556"/>
                  <c:y val="-6.2239592449727758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88D-40C6-8670-0AB64E8FB8DD}"/>
                </c:ext>
              </c:extLst>
            </c:dLbl>
            <c:dLbl>
              <c:idx val="1"/>
              <c:layout>
                <c:manualLayout>
                  <c:x val="7.4999999999999997E-2"/>
                  <c:y val="5.509990672899522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88D-40C6-8670-0AB64E8FB8DD}"/>
                </c:ext>
              </c:extLst>
            </c:dLbl>
            <c:dLbl>
              <c:idx val="2"/>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588D-40C6-8670-0AB64E8FB8DD}"/>
                </c:ext>
              </c:extLst>
            </c:dLbl>
            <c:dLbl>
              <c:idx val="3"/>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588D-40C6-8670-0AB64E8FB8DD}"/>
                </c:ext>
              </c:extLst>
            </c:dLbl>
            <c:dLbl>
              <c:idx val="4"/>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9-588D-40C6-8670-0AB64E8FB8DD}"/>
                </c:ext>
              </c:extLst>
            </c:dLbl>
            <c:dLbl>
              <c:idx val="5"/>
              <c:layout>
                <c:manualLayout>
                  <c:x val="-1.3888888888888888E-2"/>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6"/>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8D-40C6-8670-0AB64E8FB8DD}"/>
                </c:ext>
              </c:extLst>
            </c:dLbl>
            <c:dLbl>
              <c:idx val="6"/>
              <c:layout>
                <c:manualLayout>
                  <c:x val="-0.11111111111111112"/>
                  <c:y val="0.1176372315945737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1">
                          <a:lumMod val="6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88D-40C6-8670-0AB64E8FB8DD}"/>
                </c:ext>
              </c:extLst>
            </c:dLbl>
            <c:dLbl>
              <c:idx val="7"/>
              <c:layout>
                <c:manualLayout>
                  <c:x val="-0.2"/>
                  <c:y val="2.5272248392712859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2">
                          <a:lumMod val="6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588D-40C6-8670-0AB64E8FB8DD}"/>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Helper!$A$2:$A$9</c:f>
              <c:strCache>
                <c:ptCount val="8"/>
                <c:pt idx="0">
                  <c:v>Software &amp; IT Services</c:v>
                </c:pt>
                <c:pt idx="1">
                  <c:v>Oil &amp; Gas</c:v>
                </c:pt>
                <c:pt idx="2">
                  <c:v>Banking Services</c:v>
                </c:pt>
                <c:pt idx="3">
                  <c:v>Chemicals</c:v>
                </c:pt>
                <c:pt idx="4">
                  <c:v>Banking Services</c:v>
                </c:pt>
                <c:pt idx="5">
                  <c:v>Food &amp; Tobacco</c:v>
                </c:pt>
                <c:pt idx="6">
                  <c:v>Textiles &amp; Apparel</c:v>
                </c:pt>
                <c:pt idx="7">
                  <c:v>Automobiles &amp; Auto Parts</c:v>
                </c:pt>
              </c:strCache>
            </c:strRef>
          </c:cat>
          <c:val>
            <c:numRef>
              <c:f>Helper!$B$2:$B$9</c:f>
              <c:numCache>
                <c:formatCode>0.0%</c:formatCode>
                <c:ptCount val="8"/>
                <c:pt idx="0">
                  <c:v>4.6940266436570163E-2</c:v>
                </c:pt>
                <c:pt idx="1">
                  <c:v>4.6576098463847596E-2</c:v>
                </c:pt>
                <c:pt idx="2">
                  <c:v>0.25963346042946561</c:v>
                </c:pt>
                <c:pt idx="3">
                  <c:v>4.4495452137838537E-2</c:v>
                </c:pt>
                <c:pt idx="4">
                  <c:v>0.25963346042946561</c:v>
                </c:pt>
                <c:pt idx="5">
                  <c:v>0.48158183939753479</c:v>
                </c:pt>
                <c:pt idx="6">
                  <c:v>3.8225029705091416E-2</c:v>
                </c:pt>
                <c:pt idx="7">
                  <c:v>8.254785342965193E-2</c:v>
                </c:pt>
              </c:numCache>
            </c:numRef>
          </c:val>
          <c:extLst>
            <c:ext xmlns:c16="http://schemas.microsoft.com/office/drawing/2014/chart" uri="{C3380CC4-5D6E-409C-BE32-E72D297353CC}">
              <c16:uniqueId val="{00000010-588D-40C6-8670-0AB64E8FB8DD}"/>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8969</xdr:rowOff>
    </xdr:from>
    <xdr:to>
      <xdr:col>6</xdr:col>
      <xdr:colOff>73971</xdr:colOff>
      <xdr:row>33</xdr:row>
      <xdr:rowOff>73969</xdr:rowOff>
    </xdr:to>
    <xdr:graphicFrame macro="">
      <xdr:nvGraphicFramePr>
        <xdr:cNvPr id="2" name="Chart 1">
          <a:extLst>
            <a:ext uri="{FF2B5EF4-FFF2-40B4-BE49-F238E27FC236}">
              <a16:creationId xmlns:a16="http://schemas.microsoft.com/office/drawing/2014/main" id="{B288BAB3-F64F-BD2D-C464-8714F19A1A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93383</xdr:colOff>
      <xdr:row>16</xdr:row>
      <xdr:rowOff>9338</xdr:rowOff>
    </xdr:from>
    <xdr:to>
      <xdr:col>14</xdr:col>
      <xdr:colOff>8603</xdr:colOff>
      <xdr:row>33</xdr:row>
      <xdr:rowOff>74338</xdr:rowOff>
    </xdr:to>
    <xdr:graphicFrame macro="">
      <xdr:nvGraphicFramePr>
        <xdr:cNvPr id="4" name="Chart 3">
          <a:extLst>
            <a:ext uri="{FF2B5EF4-FFF2-40B4-BE49-F238E27FC236}">
              <a16:creationId xmlns:a16="http://schemas.microsoft.com/office/drawing/2014/main" id="{52BC99E6-4905-4548-BEDE-C693A0E39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2</xdr:col>
      <xdr:colOff>1327898</xdr:colOff>
      <xdr:row>0</xdr:row>
      <xdr:rowOff>42955</xdr:rowOff>
    </xdr:from>
    <xdr:ext cx="5139765" cy="418353"/>
    <xdr:sp macro="" textlink="">
      <xdr:nvSpPr>
        <xdr:cNvPr id="6" name="TextBox 5">
          <a:extLst>
            <a:ext uri="{FF2B5EF4-FFF2-40B4-BE49-F238E27FC236}">
              <a16:creationId xmlns:a16="http://schemas.microsoft.com/office/drawing/2014/main" id="{D344BDBD-138F-E807-EC45-260B7009D535}"/>
            </a:ext>
          </a:extLst>
        </xdr:cNvPr>
        <xdr:cNvSpPr txBox="1"/>
      </xdr:nvSpPr>
      <xdr:spPr>
        <a:xfrm>
          <a:off x="4306795" y="42955"/>
          <a:ext cx="5139765" cy="418353"/>
        </a:xfrm>
        <a:prstGeom prst="rect">
          <a:avLst/>
        </a:prstGeom>
        <a:solidFill>
          <a:schemeClr val="bg1">
            <a:lumMod val="85000"/>
          </a:schemeClr>
        </a:solidFill>
        <a:ln>
          <a:noFill/>
        </a:ln>
        <a:effectLst>
          <a:outerShdw blurRad="44450" dist="27940" dir="5400000" algn="ctr">
            <a:srgbClr val="000000">
              <a:alpha val="32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IN" sz="2000" b="1">
              <a:solidFill>
                <a:schemeClr val="accent1">
                  <a:lumMod val="75000"/>
                </a:schemeClr>
              </a:solidFill>
            </a:rPr>
            <a:t>LIVE</a:t>
          </a:r>
          <a:r>
            <a:rPr lang="en-IN" sz="2000" b="1" baseline="0">
              <a:solidFill>
                <a:schemeClr val="accent1">
                  <a:lumMod val="75000"/>
                </a:schemeClr>
              </a:solidFill>
            </a:rPr>
            <a:t> STOCK PORTFOLIO TRACKER</a:t>
          </a:r>
          <a:endParaRPr lang="en-IN" sz="2000" b="1">
            <a:solidFill>
              <a:schemeClr val="accent1">
                <a:lumMod val="75000"/>
              </a:schemeClr>
            </a:solidFill>
          </a:endParaRPr>
        </a:p>
      </xdr:txBody>
    </xdr:sp>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
  <rv s="0">
    <v>https://www.bing.com/financeapi/forcetrigger?t=ahkau2&amp;q=XNSE%3aTCS&amp;form=skydnc</v>
    <v>Learn more on Bing</v>
  </rv>
  <rv s="1">
    <v>en-IN</v>
    <v>ahkau2</v>
    <v>268435456</v>
    <v>1</v>
    <v>Powered by Refinitiv</v>
    <v>0</v>
    <v>TATA CONSULTANCY SERVICES LIMITED (XNSE:TCS)</v>
    <v>2</v>
    <v>3</v>
    <v>Finance</v>
    <v>4</v>
    <v>3679</v>
    <v>3070.25</v>
    <v>0.53159999999999996</v>
    <v>-9.1999999999999993</v>
    <v>-2.738E-3</v>
    <v>INR</v>
    <v>Tata Consultancy Services Limited (TCS) is an India-based company engaged in providing information technology (IT) services, consulting, and business solutions. It operates through Banking; Capital Markets; Consumer Goods and Distribution; Communications, Media, and Information Services; Education; Energy, Resources, and Utilities; Healthcare; High Tech; Insurance; Life Sciences; Manufacturing; Public Services; Retail; Travel and Logistics.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Cloud, Cognitive Business Operations, Consulting, Cybersecurity, Data and Analytics, Enterprise Solutions, IoT and Digital Engineering, Sustainability Services, TCS Interactive, TCS and AWS Cloud, TCS Enterprise Cloud, TCS and Google Cloud, TCS and Microsoft Cloud.</v>
    <v>608985</v>
    <v>National Stock Exchange of India</v>
    <v>XNSE</v>
    <v>XNSE</v>
    <v>9Th Floor, Nirmal Building, Nariman Point, MUMBAI, MAHARASHTRA, 400021 IN</v>
    <v>3387.9</v>
    <v>Software &amp; IT Services</v>
    <v>Stock</v>
    <v>45233.488530092596</v>
    <v>0</v>
    <v>3344.3</v>
    <v>12261120000000</v>
    <v>TATA CONSULTANCY SERVICES LIMITED</v>
    <v>TATA CONSULTANCY SERVICES LIMITED</v>
    <v>3382</v>
    <v>27.53</v>
    <v>3360.1</v>
    <v>3350.9</v>
    <v>3659051000</v>
    <v>TCS</v>
    <v>TATA CONSULTANCY SERVICES LIMITED (XNSE:TCS)</v>
    <v>1402598</v>
    <v>1332160</v>
    <v>1995</v>
  </rv>
  <rv s="2">
    <v>1</v>
  </rv>
  <rv s="0">
    <v>https://www.bing.com/financeapi/forcetrigger?t=ahjo52&amp;q=XNSE%3aRELIANCE&amp;form=skydnc</v>
    <v>Learn more on Bing</v>
  </rv>
  <rv s="1">
    <v>en-IN</v>
    <v>ahjo52</v>
    <v>268435456</v>
    <v>1</v>
    <v>Powered by Refinitiv</v>
    <v>0</v>
    <v>RELIANCE INDUSTRIES LIMITED (XNSE:RELIANCE)</v>
    <v>2</v>
    <v>3</v>
    <v>Finance</v>
    <v>4</v>
    <v>2630.95</v>
    <v>1979.13</v>
    <v>1.0299</v>
    <v>-0.5</v>
    <v>-2.1550000000000001E-4</v>
    <v>INR</v>
    <v>Reliance Industries Limited is an India-based company, which is engaged in the activities of hydrocarbon exploration and production, petroleum refining and marketing, petrochemicals, advanced materials and composites, renewables (solar and hydrogen), retail and digital services. The Company's segments include Oil to Chemicals (O2C), Oil and Gas, Retail and Digital Services. O2C segment includes refining, petrochemicals, fuel retailing, aviation fuel and bulk wholesale marketing, and also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v>
    <v>389414</v>
    <v>National Stock Exchange of India</v>
    <v>XNSE</v>
    <v>XNSE</v>
    <v>Maker Chambers IV, Nariman Point, MUMBAI, MAHARASHTRA, 400021 IN</v>
    <v>2334.9499999999998</v>
    <v>Oil &amp; Gas</v>
    <v>Stock</v>
    <v>45233.488518518519</v>
    <v>3</v>
    <v>2315.75</v>
    <v>15694350000000</v>
    <v>RELIANCE INDUSTRIES LIMITED</v>
    <v>RELIANCE INDUSTRIES LIMITED</v>
    <v>2327.1999999999998</v>
    <v>23.06</v>
    <v>2320.1999999999998</v>
    <v>2319.6999999999998</v>
    <v>6766109000</v>
    <v>RELIANCE</v>
    <v>RELIANCE INDUSTRIES LIMITED (XNSE:RELIANCE)</v>
    <v>4425078</v>
    <v>5736240</v>
    <v>1973</v>
  </rv>
  <rv s="2">
    <v>4</v>
  </rv>
  <rv s="0">
    <v>https://www.bing.com/financeapi/forcetrigger?t=ah7uw7&amp;q=XBOM%3a500180&amp;form=skydnc</v>
    <v>Learn more on Bing</v>
  </rv>
  <rv s="1">
    <v>en-IN</v>
    <v>ah7uw7</v>
    <v>268435456</v>
    <v>1</v>
    <v>Powered by Refinitiv</v>
    <v>0</v>
    <v>HDFC BANK LIMITED (XBOM:500180)</v>
    <v>2</v>
    <v>3</v>
    <v>Finance</v>
    <v>5</v>
    <v>1757.8</v>
    <v>1460.55</v>
    <v>1.1262000000000001</v>
    <v>6.7</v>
    <v>4.5370000000000002E-3</v>
    <v>INR</v>
    <v>HDFC Bank Limited (the Bank) is a financial services conglomerate that offers a full suite of financial services, from banking to insurance, and mutual funds through its subsidiaries. The Bank caters to a range of banking services covering commercial and investment banking and transactional/branch banking. Its Treasury segment includes net interest earnings from its investment portfolio, money market borrowing and lending, gains or losses on investment operations and on account of trading in foreign exchange and derivative contracts. The Retail Banking segment includes Digital Banking, and Other retail banking. The Wholesale Banking segment provides loans, non-fund facilities and transaction services to large corporates, public sector units, government bodies, financial institutions and medium scale enterprises. Its subsidiaries include HDFC Securities Ltd., HDB Financial Services Ltd., HDFC Asset Management Co. Ltd, and HDFC ERGO General Insurance Co. Ltd.</v>
    <v>197899</v>
    <v>Bombay Stock Exchange</v>
    <v>XBOM</v>
    <v>XBOM</v>
    <v>'Hdfc Bank House', Senapati Bapat Road, Lower Parel (West), MUMBAI, MAHARASHTRA, 400013 IN</v>
    <v>1491.45</v>
    <v>Banking Services</v>
    <v>Stock</v>
    <v>45233.445138888892</v>
    <v>6</v>
    <v>1481</v>
    <v>11259930000000</v>
    <v>HDFC BANK LIMITED</v>
    <v>HDFC BANK LIMITED</v>
    <v>1488</v>
    <v>16.399999999999999</v>
    <v>1476.85</v>
    <v>1483.55</v>
    <v>7588834000</v>
    <v>500180</v>
    <v>HDFC BANK LIMITED (XBOM:500180)</v>
    <v>1061846</v>
    <v>16229260</v>
    <v>1994</v>
  </rv>
  <rv s="2">
    <v>7</v>
  </rv>
  <rv s="0">
    <v>https://www.bing.com/financeapi/forcetrigger?t=ahgz6h&amp;q=XNSE%3aASIANPAINT&amp;form=skydnc</v>
    <v>Learn more on Bing</v>
  </rv>
  <rv s="1">
    <v>en-IN</v>
    <v>ahgz6h</v>
    <v>268435456</v>
    <v>1</v>
    <v>Powered by Refinitiv</v>
    <v>0</v>
    <v>ASIAN PAINTS LIMITED (XNSE:ASIANPAINT)</v>
    <v>2</v>
    <v>3</v>
    <v>Finance</v>
    <v>4</v>
    <v>3568</v>
    <v>2685.85</v>
    <v>0.60670000000000002</v>
    <v>22.45</v>
    <v>7.5960000000000003E-3</v>
    <v>INR</v>
    <v>Asian Paints Limited is an India-based company, which is engaged in the business of manufacturing, selling and distribution of paints, coatings, products related to home decor, bath fittings and providing related services. The Company operates through the Paints and Home Decor segment. The Company manufactures paints, varnishes, enamels, and thinners. It also manufactures organic and inorganic chemical compounds; metal sanitary ware such as bath, sinks, washbasins and similar articles and cosmetics and toiletries. Its Home Decor business offers modular kitchens and wardrobes, bath fittings and sanitaryware, decorative lightings, unplasticized polyvinyl chloride (uPVC) windows and doors, wall coverings, furniture, furnishing, and rugs. It offers a range of services, such as interior design service, safe painting service, wood solutions, waterproofing solutions, color consultancy online and contractor finder services.</v>
    <v>8056</v>
    <v>National Stock Exchange of India</v>
    <v>XNSE</v>
    <v>XNSE</v>
    <v>Asian Paints House, 6A, Shantinagar, Santacruz (EAST), MUMBAI, MAHARASHTRA, 400055 IN</v>
    <v>2982.9</v>
    <v>Chemicals</v>
    <v>Stock</v>
    <v>45233.488495370373</v>
    <v>9</v>
    <v>2942</v>
    <v>2855288000000</v>
    <v>ASIAN PAINTS LIMITED</v>
    <v>ASIAN PAINTS LIMITED</v>
    <v>2957</v>
    <v>55.97</v>
    <v>2955.4</v>
    <v>2977.85</v>
    <v>958842200</v>
    <v>ASIANPAINT</v>
    <v>ASIAN PAINTS LIMITED (XNSE:ASIANPAINT)</v>
    <v>715997</v>
    <v>982690</v>
    <v>1945</v>
  </rv>
  <rv s="2">
    <v>10</v>
  </rv>
  <rv s="0">
    <v>https://www.bing.com/financeapi/forcetrigger?t=ahinjc&amp;q=XNSE%3aKOTAKBANK&amp;form=skydnc</v>
    <v>Learn more on Bing</v>
  </rv>
  <rv s="1">
    <v>en-IN</v>
    <v>ahinjc</v>
    <v>268435456</v>
    <v>1</v>
    <v>Powered by Refinitiv</v>
    <v>0</v>
    <v>KOTAK MAHINDRA BANK LIMITED (XNSE:KOTAKBANK)</v>
    <v>2</v>
    <v>3</v>
    <v>Finance</v>
    <v>4</v>
    <v>2064.4</v>
    <v>1643.5</v>
    <v>0.94740000000000002</v>
    <v>-4.45</v>
    <v>-2.5609999999999999E-3</v>
    <v>INR</v>
    <v>Kotak Mahindra Bank Limited (the Bank) is a Non-Banking Financial company. The Company is primarily engaged in financing of passenger cars and multi-utility vehicles for retail customers and inventory and term funding to car dealers. The Company operates through three segments: Vehicle Financing, Other Lending activities, and Treasury and Investment activities. The Vehicle Financing segment is engaged in the retail vehicle finance, wholesale dealer finance and consumer durable finance. The Other Lending activities segment is engaged in the financing against securities, securitization, debenture investment / lending in commercial real estate and other loans / fee-based services. The Treasury and Investment activities segment is engaged in the proprietary trading in shares and strategic investments. Its products include Home Loan, Personal Loan, Savings Account, National Pension Scheme (NPS), Business Loan, Life Insurance, Fixed Deposit, Recurring Deposit, Loan against property.</v>
    <v>73481</v>
    <v>National Stock Exchange of India</v>
    <v>XNSE</v>
    <v>XNSE</v>
    <v>C-27 G Block, 27 BKC, Bandra Kurla Complex, Bandra(EAST), MUMBAI, MAHARASHTRA, 400051 IN</v>
    <v>1744.25</v>
    <v>Banking Services</v>
    <v>Stock</v>
    <v>45233.488518518519</v>
    <v>12</v>
    <v>1730.1</v>
    <v>3450080000000</v>
    <v>KOTAK MAHINDRA BANK LIMITED</v>
    <v>KOTAK MAHINDRA BANK LIMITED</v>
    <v>1740</v>
    <v>20.100000000000001</v>
    <v>1737.7</v>
    <v>1733.25</v>
    <v>2987532000</v>
    <v>KOTAKBANK</v>
    <v>KOTAK MAHINDRA BANK LIMITED (XNSE:KOTAKBANK)</v>
    <v>1558958</v>
    <v>3737410</v>
    <v>1985</v>
  </rv>
  <rv s="2">
    <v>13</v>
  </rv>
  <rv s="0">
    <v>https://www.bing.com/financeapi/forcetrigger?t=ah8aww&amp;q=XBOM%3a500790&amp;form=skydnc</v>
    <v>Learn more on Bing</v>
  </rv>
  <rv s="1">
    <v>en-IN</v>
    <v>ah8aww</v>
    <v>268435456</v>
    <v>1</v>
    <v>Powered by Refinitiv</v>
    <v>0</v>
    <v>NESTLE INDIA LIMITED (XBOM:500790)</v>
    <v>2</v>
    <v>3</v>
    <v>Finance</v>
    <v>5</v>
    <v>24735.5</v>
    <v>17888</v>
    <v>0.2828</v>
    <v>-128</v>
    <v>-5.3080000000000002E-3</v>
    <v>INR</v>
    <v>Nestle India Limited is an India-based company that is primarily involved in the food business. The Company’s product groups include Milk Products and Nutrition, Prepared Dishes and Cooking Aids, Powdered and Liquid Beverages, and Confectionery. Its Milk Products and Nutrition product group includes dairy whitener, condensed milk, ultra-heat treatment milk, yogurt, maternal and infant formula, baby foods, and healthcare nutrition. Its Prepared dishes and cooking aids product group includes noodles, sauces, seasonings, pasta and cereals. Its Powdered and Liquid Beverages product group includes instant coffee, instant tea, ready to drink beverages. Its Confectionery product group includes bar countlines, tablets and sugar confectionery. The Company manufactures products under brand names, such as NESCAFE, MAGGI, MILKYBAR, KIT KAT, BAR-ONE, MILKMAID and NESTEA. It also offers products of daily consumption and use, such as NESTLEEMilk, NESTLE SLIM Milk, NESTLE Dahi and NESTLE Jeera Raita.</v>
    <v>8117</v>
    <v>Bombay Stock Exchange</v>
    <v>XBOM</v>
    <v>XBOM</v>
    <v>Nestle House, Jacaranda Marg M Block, DLF City Phase II, National Highway 8, GURGAON, HARYANA, 122002 IN</v>
    <v>24221.5</v>
    <v>Food &amp; Tobacco</v>
    <v>Stock</v>
    <v>45233.524305555555</v>
    <v>15</v>
    <v>23936.6</v>
    <v>2313886000000</v>
    <v>NESTLE INDIA LIMITED</v>
    <v>NESTLE INDIA LIMITED</v>
    <v>24221.5</v>
    <v>78.709999999999994</v>
    <v>24112.95</v>
    <v>23984.95</v>
    <v>96415720</v>
    <v>500790</v>
    <v>NESTLE INDIA LIMITED (XBOM:500790)</v>
    <v>1823</v>
    <v>124330</v>
    <v>1959</v>
  </rv>
  <rv s="2">
    <v>16</v>
  </rv>
  <rv s="0">
    <v>https://www.bing.com/financeapi/forcetrigger?t=ahkdxm&amp;q=XNSE%3aTITAN&amp;form=skydnc</v>
    <v>Learn more on Bing</v>
  </rv>
  <rv s="1">
    <v>en-IN</v>
    <v>ahkdxm</v>
    <v>268435456</v>
    <v>1</v>
    <v>Powered by Refinitiv</v>
    <v>0</v>
    <v>TITAN COMPANY LIMITED (XNSE:TITAN)</v>
    <v>2</v>
    <v>3</v>
    <v>Finance</v>
    <v>4</v>
    <v>3352</v>
    <v>2269.6</v>
    <v>1.0744</v>
    <v>73</v>
    <v>2.2801999999999999E-2</v>
    <v>INR</v>
    <v>Titan Company Limited is an India-based consumer lifestyle company. The Company is primarily involved in the manufacturing and sale of Watches, Jewellery, Eyewear and other accessories and products. The Company's segments include Watches and Wearables, Jewellery, Eyewear and Others. The Watches and Wearables segment includes brands, such as Titan, Titan Clock, Fastrack, Sonata, Zoop, Octane, Xylys, Helios, Titan Raga, Favre-Leuba, Nebula and SF. The Jewellery segment includes brands, such as Tanishq, Mia, Zoya and CaratLane. The Eyewear segment includes the Titan EyePlus brand. The Others segment includes Aerospace &amp; Defence, Automation Solutions, Fragrances, Accessories and Indian dress wear. Its new business includes brands, such as Skinn and Taneira. The Company's subsidiaries include Titan Engineering &amp; Automation Limited, Caratlane Trading Private Limited, Favre Leuba AG, Titan Holdings International FZCO, Titan Commodity Trading Limited and TCL North America Inc., among others.</v>
    <v>7857</v>
    <v>National Stock Exchange of India</v>
    <v>XNSE</v>
    <v>XNSE</v>
    <v>Integrity, #193, Veerasandra, Electronic City P.O.,, Off Hosur Main Road,, BANGALORE, KARNATAKA, 560100 IN</v>
    <v>3288</v>
    <v>Textiles &amp; Apparel</v>
    <v>Stock</v>
    <v>45233.488530092596</v>
    <v>18</v>
    <v>3205.05</v>
    <v>2907056000000</v>
    <v>TITAN COMPANY LIMITED</v>
    <v>TITAN COMPANY LIMITED</v>
    <v>3205.15</v>
    <v>88.32</v>
    <v>3201.5</v>
    <v>3274.5</v>
    <v>887786100</v>
    <v>TITAN</v>
    <v>TITAN COMPANY LIMITED (XNSE:TITAN)</v>
    <v>1355614</v>
    <v>908620</v>
    <v>1984</v>
  </rv>
  <rv s="2">
    <v>19</v>
  </rv>
  <rv s="0">
    <v>https://www.bing.com/financeapi/forcetrigger?t=ahizgh&amp;q=XNSE%3aM%26M&amp;form=skydnc</v>
    <v>Learn more on Bing</v>
  </rv>
  <rv s="1">
    <v>en-IN</v>
    <v>ahizgh</v>
    <v>268435456</v>
    <v>1</v>
    <v>Powered by Refinitiv</v>
    <v>0</v>
    <v>MAHINDRA AND MAHINDRA LIMITED (XNSE:M&amp;M)</v>
    <v>2</v>
    <v>3</v>
    <v>Finance</v>
    <v>4</v>
    <v>1670</v>
    <v>1123.4000000000001</v>
    <v>1.3092999999999999</v>
    <v>-0.7</v>
    <v>-4.7629999999999998E-4</v>
    <v>INR</v>
    <v>Mahindra and Mahindra Limited is an India-based company, which is engaged in offering farm equipment, utility vehicles, information technology and financial services. The Company’s segments include Automotive, Farm Equipment, Financial Services, and Industrial Businesses and Consumer Services. The Automotive segment comprises the sale of automobiles, spares, mobility solutions, construction equipment and related services. The Farm Equipment segment comprises the sale of tractors, implements, spares and related services. The Company offers a range of products and solutions, including sport utility vehicles (SUVs), pickups, commercial vehicles and tractors to electric vehicles, two-wheelers, and construction equipment. It serves industries, such as aerospace, aftermarket, agribusiness, automotive, boats, clean energy, consulting, construction equipment, defense, farm equipment, hospitality,insurance broking, logistics, power backup, retail, steel, real estate and infrastructure.</v>
    <v>23495</v>
    <v>National Stock Exchange of India</v>
    <v>XNSE</v>
    <v>XNSE</v>
    <v>Mahindra Towers,, Dr. G. M. Bhosale Marg,, Worli,, MUMBAI, MAHARASHTRA, 400018 IN</v>
    <v>1488.1</v>
    <v>Automobiles &amp; Auto Parts</v>
    <v>Stock</v>
    <v>45233.488518518519</v>
    <v>21</v>
    <v>1460.45</v>
    <v>1758925000000</v>
    <v>MAHINDRA AND MAHINDRA LIMITED</v>
    <v>MAHINDRA AND MAHINDRA LIMITED</v>
    <v>1480</v>
    <v>14.11</v>
    <v>1469.7</v>
    <v>1469</v>
    <v>1197362000</v>
    <v>M&amp;M</v>
    <v>MAHINDRA AND MAHINDRA LIMITED (XNSE:M&amp;M)</v>
    <v>2456723</v>
    <v>2706860</v>
    <v>1945</v>
  </rv>
  <rv s="2">
    <v>22</v>
  </rv>
  <rv s="0">
    <v>https://www.bing.com/financeapi/forcetrigger?t=ahhn1h&amp;q=XNSE%3aEICHERMOT&amp;form=skydnc</v>
    <v>Learn more on Bing</v>
  </rv>
  <rv s="1">
    <v>en-IN</v>
    <v>ahhn1h</v>
    <v>268435456</v>
    <v>1</v>
    <v>Powered by Refinitiv</v>
    <v>0</v>
    <v>EICHER MOTORS LIMITED (XNSE:EICHERMOT)</v>
    <v>2</v>
    <v>3</v>
    <v>Finance</v>
    <v>4</v>
    <v>3889.65</v>
    <v>2836</v>
    <v>0.90369999999999995</v>
    <v>89.7</v>
    <v>2.6869999999999998E-2</v>
    <v>INR</v>
    <v>Eicher Motors Limited is an India-based automobile company. The Company is engaged in the manufacturing and selling of motorcycles, spare parts and related services. The Company primarily operates in only one segment that is automotive segment. The automotive segment includes all activities related to development, design, manufacture, assembly, and sale of two-wheelers as well as sale of related parts and accessories. Its flagship brand Royal Enfield, which is engaged in motorcycle business. Royal Enfield's motorcycle products include Interceptor 650, Continental GT 650, Classic, Bullet and Himalayan. Royal Enfield's portfolio also includes apparels and motorcycle accessories, including protective riding apparel, riding accessories, protective seats, bodywork, controls, wheels, luggage and engine. Its commercial vehicle business is led by VE Commercial Vehicles. Its joint venture with AB Volvo, VE Commercial Vehicles Limited (VECV), includes a range of Eicher branded trucks and buses.</v>
    <v>5002</v>
    <v>National Stock Exchange of India</v>
    <v>XNSE</v>
    <v>XNSE</v>
    <v>#96, Sector 32, GURGAON, HARYANA, 122001 IN</v>
    <v>3458.15</v>
    <v>Automobiles &amp; Auto Parts</v>
    <v>Stock</v>
    <v>45233.488506944443</v>
    <v>24</v>
    <v>3353</v>
    <v>938413100000</v>
    <v>EICHER MOTORS LIMITED</v>
    <v>EICHER MOTORS LIMITED</v>
    <v>3360</v>
    <v>28.34</v>
    <v>3338.3</v>
    <v>3428</v>
    <v>273749500</v>
    <v>EICHERMOT</v>
    <v>EICHER MOTORS LIMITED (XNSE:EICHERMOT)</v>
    <v>568463</v>
    <v>355760</v>
    <v>1982</v>
  </rv>
  <rv s="2">
    <v>25</v>
  </rv>
  <rv s="0">
    <v>https://www.bing.com/financeapi/forcetrigger?t=ahh3im&amp;q=XNSE%3aBAJFINANCE&amp;form=skydnc</v>
    <v>Learn more on Bing</v>
  </rv>
  <rv s="1">
    <v>en-IN</v>
    <v>ahh3im</v>
    <v>268435456</v>
    <v>1</v>
    <v>Powered by Refinitiv</v>
    <v>0</v>
    <v>BAJAJ FINANCE LIMITED (XNSE:BAJFINANCE)</v>
    <v>2</v>
    <v>3</v>
    <v>Finance</v>
    <v>4</v>
    <v>8192</v>
    <v>5485.7</v>
    <v>1.9751000000000001</v>
    <v>-37.6</v>
    <v>-5.0480000000000004E-3</v>
    <v>INR</v>
    <v>Bajaj Finance Ltd. is an India-based non-banking financial company (NBFC). The Company is engaged in the business of lending and accepting deposits. It has a diversified lending portfolio across retail, small and medium sized enterprises (SMEs) and commercial customers with a presence in both urban and rural India. The Company's product categories include consumer finance, personal loans, public and corporate deposits, rural lending, loan against securities, SME lending, commercial lending, and partnerships and services. Its consumer finance products include durable finance, lifestyle finance, digital product finance, EMI card, two and three-wheeler finance, personal loan, loan against fixed deposits, gold loan, home loan, retail EMI, retail finance, co-branded credit cards and co-branded wallet. Its commercial lending product offers short term credit to established businesses. The Company's rural lending products include gold loans and loans against vehicles.</v>
    <v>43147</v>
    <v>National Stock Exchange of India</v>
    <v>XNSE</v>
    <v>XNSE</v>
    <v>6th Floor Bajaj Finserv Corporate Office, Off Pune-Ahmednagar Road,, Viman Nagar,, PUNE, MAHARASHTRA, 411014 IN</v>
    <v>7537.95</v>
    <v>Banking Services</v>
    <v>Stock</v>
    <v>45233.488506944443</v>
    <v>27</v>
    <v>7372.45</v>
    <v>4486426000000</v>
    <v>BAJAJ FINANCE LIMITED</v>
    <v>BAJAJ FINANCE LIMITED</v>
    <v>7528</v>
    <v>34.340000000000003</v>
    <v>7449.1</v>
    <v>7411.5</v>
    <v>605333100</v>
    <v>BAJFINANCE</v>
    <v>BAJAJ FINANCE LIMITED (XNSE:BAJFINANCE)</v>
    <v>1138755</v>
    <v>860400</v>
    <v>1987</v>
  </rv>
  <rv s="2">
    <v>28</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spb>
    <spb s="4">
      <v>Delayed 5 minutes</v>
      <v>from previous close</v>
      <v>from previous close</v>
      <v>GMT</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1E6E5C-40FD-459B-AF7E-521C7A8B0D4A}" name="Table1" displayName="Table1" ref="B2:I12" totalsRowShown="0">
  <autoFilter ref="B2:I12" xr:uid="{A51E6E5C-40FD-459B-AF7E-521C7A8B0D4A}"/>
  <tableColumns count="8">
    <tableColumn id="1" xr3:uid="{F5B7C44F-148F-4B9C-85D9-518720A062C1}" name="Companies"/>
    <tableColumn id="6" xr3:uid="{52E4B3CF-F039-407C-9ADA-03BCF9C31FDE}" name="Ticker symbol">
      <calculatedColumnFormula array="1">_FV(Table1[[#This Row],[Companies]],"Ticker symbol",TRUE)</calculatedColumnFormula>
    </tableColumn>
    <tableColumn id="7" xr3:uid="{94A511C6-9654-448D-9B75-D8C1D6A72016}" name="Name">
      <calculatedColumnFormula array="1">_FV(Table1[[#This Row],[Companies]],"Name")</calculatedColumnFormula>
    </tableColumn>
    <tableColumn id="8" xr3:uid="{F4D84DAC-1B8A-4FF1-B49C-7765A5293AA0}" name="Industry">
      <calculatedColumnFormula array="1">_FV(Table1[[#This Row],[Companies]],"Industry")</calculatedColumnFormula>
    </tableColumn>
    <tableColumn id="9" xr3:uid="{7D4CEE7F-834E-41EA-B69C-98123748E6AC}" name="Market cap" dataDxfId="5">
      <calculatedColumnFormula array="1">_FV(Table1[[#This Row],[Companies]],"Market cap",TRUE)</calculatedColumnFormula>
    </tableColumn>
    <tableColumn id="10" xr3:uid="{93F59F2A-19D8-4686-A483-8E66F575670B}" name="Market cap (in trillion)" dataDxfId="4">
      <calculatedColumnFormula>Table1[[#This Row],[Market cap]]/1000000000000</calculatedColumnFormula>
    </tableColumn>
    <tableColumn id="11" xr3:uid="{036FC71A-D510-475B-BDC3-B5E345D1FFEC}" name="Price" dataDxfId="3">
      <calculatedColumnFormula array="1">_FV(Table1[[#This Row],[Companies]],"Price")</calculatedColumnFormula>
    </tableColumn>
    <tableColumn id="13" xr3:uid="{27221BB9-953C-4B63-83A5-C18ED6759F62}" name="Change" dataDxfId="2">
      <calculatedColumnFormula array="1">_FV(Table1[[#This Row],[Companies]],"Change")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6C5AC-00B6-4171-81DD-4E0D8E977405}">
  <dimension ref="B2:I12"/>
  <sheetViews>
    <sheetView workbookViewId="0">
      <selection activeCell="I2" sqref="I2:I12"/>
    </sheetView>
  </sheetViews>
  <sheetFormatPr defaultRowHeight="14.5" x14ac:dyDescent="0.35"/>
  <cols>
    <col min="2" max="2" width="48.1796875" bestFit="1" customWidth="1"/>
    <col min="3" max="3" width="20.08984375" bestFit="1" customWidth="1"/>
    <col min="4" max="4" width="10.1796875" bestFit="1" customWidth="1"/>
    <col min="5" max="5" width="14.54296875" bestFit="1" customWidth="1"/>
    <col min="8" max="8" width="20.08984375" bestFit="1" customWidth="1"/>
    <col min="9" max="9" width="9.36328125" bestFit="1" customWidth="1"/>
  </cols>
  <sheetData>
    <row r="2" spans="2:9" x14ac:dyDescent="0.35">
      <c r="B2" t="s">
        <v>0</v>
      </c>
      <c r="C2" t="s">
        <v>3</v>
      </c>
      <c r="D2" t="s">
        <v>6</v>
      </c>
      <c r="E2" t="s">
        <v>17</v>
      </c>
      <c r="F2" t="s">
        <v>1</v>
      </c>
      <c r="G2" t="s">
        <v>18</v>
      </c>
      <c r="H2" t="s">
        <v>2</v>
      </c>
      <c r="I2" t="s">
        <v>4</v>
      </c>
    </row>
    <row r="3" spans="2:9" x14ac:dyDescent="0.35">
      <c r="B3" t="e" vm="1">
        <v>#VALUE!</v>
      </c>
      <c r="C3" t="str" cm="1">
        <f t="array" ref="C3">_FV(Table1[[#This Row],[Companies]],"Ticker symbol",TRUE)</f>
        <v>TCS</v>
      </c>
      <c r="D3" t="str" cm="1">
        <f t="array" ref="D3">_FV(Table1[[#This Row],[Companies]],"Name")</f>
        <v>TATA CONSULTANCY SERVICES LIMITED</v>
      </c>
      <c r="E3" t="str" cm="1">
        <f t="array" ref="E3">_FV(Table1[[#This Row],[Companies]],"Industry")</f>
        <v>Software &amp; IT Services</v>
      </c>
      <c r="F3" s="1" cm="1">
        <f t="array" ref="F3">_FV(Table1[[#This Row],[Companies]],"Market cap",TRUE)</f>
        <v>12261120000000</v>
      </c>
      <c r="G3" s="2">
        <f>Table1[[#This Row],[Market cap]]/1000000000000</f>
        <v>12.26112</v>
      </c>
      <c r="H3" s="2" cm="1">
        <f t="array" ref="H3">_FV(Table1[[#This Row],[Companies]],"Price")</f>
        <v>3350.9</v>
      </c>
      <c r="I3" s="2" cm="1">
        <f t="array" ref="I3">_FV(Table1[[#This Row],[Companies]],"Change")</f>
        <v>-9.1999999999999993</v>
      </c>
    </row>
    <row r="4" spans="2:9" x14ac:dyDescent="0.35">
      <c r="B4" t="e" vm="2">
        <v>#VALUE!</v>
      </c>
      <c r="C4" t="str" cm="1">
        <f t="array" ref="C4">_FV(Table1[[#This Row],[Companies]],"Ticker symbol",TRUE)</f>
        <v>RELIANCE</v>
      </c>
      <c r="D4" t="str" cm="1">
        <f t="array" ref="D4">_FV(Table1[[#This Row],[Companies]],"Name")</f>
        <v>RELIANCE INDUSTRIES LIMITED</v>
      </c>
      <c r="E4" t="str" cm="1">
        <f t="array" ref="E4">_FV(Table1[[#This Row],[Companies]],"Industry")</f>
        <v>Oil &amp; Gas</v>
      </c>
      <c r="F4" s="1" cm="1">
        <f t="array" ref="F4">_FV(Table1[[#This Row],[Companies]],"Market cap",TRUE)</f>
        <v>15694350000000</v>
      </c>
      <c r="G4" s="2">
        <f>Table1[[#This Row],[Market cap]]/1000000000000</f>
        <v>15.69435</v>
      </c>
      <c r="H4" s="2" cm="1">
        <f t="array" ref="H4">_FV(Table1[[#This Row],[Companies]],"Price")</f>
        <v>2319.6999999999998</v>
      </c>
      <c r="I4" s="2" cm="1">
        <f t="array" ref="I4">_FV(Table1[[#This Row],[Companies]],"Change")</f>
        <v>-0.5</v>
      </c>
    </row>
    <row r="5" spans="2:9" x14ac:dyDescent="0.35">
      <c r="B5" t="e" vm="3">
        <v>#VALUE!</v>
      </c>
      <c r="C5" t="str" cm="1">
        <f t="array" ref="C5">_FV(Table1[[#This Row],[Companies]],"Ticker symbol",TRUE)</f>
        <v>500180</v>
      </c>
      <c r="D5" t="str" cm="1">
        <f t="array" ref="D5">_FV(Table1[[#This Row],[Companies]],"Name")</f>
        <v>HDFC BANK LIMITED</v>
      </c>
      <c r="E5" t="str" cm="1">
        <f t="array" ref="E5">_FV(Table1[[#This Row],[Companies]],"Industry")</f>
        <v>Banking Services</v>
      </c>
      <c r="F5" s="1" cm="1">
        <f t="array" ref="F5">_FV(Table1[[#This Row],[Companies]],"Market cap",TRUE)</f>
        <v>11259930000000</v>
      </c>
      <c r="G5" s="2">
        <f>Table1[[#This Row],[Market cap]]/1000000000000</f>
        <v>11.259930000000001</v>
      </c>
      <c r="H5" s="2" cm="1">
        <f t="array" ref="H5">_FV(Table1[[#This Row],[Companies]],"Price")</f>
        <v>1483.55</v>
      </c>
      <c r="I5" s="2" cm="1">
        <f t="array" ref="I5">_FV(Table1[[#This Row],[Companies]],"Change")</f>
        <v>6.7</v>
      </c>
    </row>
    <row r="6" spans="2:9" x14ac:dyDescent="0.35">
      <c r="B6" t="e" vm="4">
        <v>#VALUE!</v>
      </c>
      <c r="C6" t="str" cm="1">
        <f t="array" ref="C6">_FV(Table1[[#This Row],[Companies]],"Ticker symbol",TRUE)</f>
        <v>ASIANPAINT</v>
      </c>
      <c r="D6" t="str" cm="1">
        <f t="array" ref="D6">_FV(Table1[[#This Row],[Companies]],"Name")</f>
        <v>ASIAN PAINTS LIMITED</v>
      </c>
      <c r="E6" t="str" cm="1">
        <f t="array" ref="E6">_FV(Table1[[#This Row],[Companies]],"Industry")</f>
        <v>Chemicals</v>
      </c>
      <c r="F6" s="1" cm="1">
        <f t="array" ref="F6">_FV(Table1[[#This Row],[Companies]],"Market cap",TRUE)</f>
        <v>2855288000000</v>
      </c>
      <c r="G6" s="2">
        <f>Table1[[#This Row],[Market cap]]/1000000000000</f>
        <v>2.8552879999999998</v>
      </c>
      <c r="H6" s="2" cm="1">
        <f t="array" ref="H6">_FV(Table1[[#This Row],[Companies]],"Price")</f>
        <v>2977.85</v>
      </c>
      <c r="I6" s="2" cm="1">
        <f t="array" ref="I6">_FV(Table1[[#This Row],[Companies]],"Change")</f>
        <v>22.45</v>
      </c>
    </row>
    <row r="7" spans="2:9" x14ac:dyDescent="0.35">
      <c r="B7" t="e" vm="5">
        <v>#VALUE!</v>
      </c>
      <c r="C7" t="str" cm="1">
        <f t="array" ref="C7">_FV(Table1[[#This Row],[Companies]],"Ticker symbol",TRUE)</f>
        <v>KOTAKBANK</v>
      </c>
      <c r="D7" t="str" cm="1">
        <f t="array" ref="D7">_FV(Table1[[#This Row],[Companies]],"Name")</f>
        <v>KOTAK MAHINDRA BANK LIMITED</v>
      </c>
      <c r="E7" t="str" cm="1">
        <f t="array" ref="E7">_FV(Table1[[#This Row],[Companies]],"Industry")</f>
        <v>Banking Services</v>
      </c>
      <c r="F7" s="1" cm="1">
        <f t="array" ref="F7">_FV(Table1[[#This Row],[Companies]],"Market cap",TRUE)</f>
        <v>3450080000000</v>
      </c>
      <c r="G7" s="2">
        <f>Table1[[#This Row],[Market cap]]/1000000000000</f>
        <v>3.4500799999999998</v>
      </c>
      <c r="H7" s="2" cm="1">
        <f t="array" ref="H7">_FV(Table1[[#This Row],[Companies]],"Price")</f>
        <v>1733.25</v>
      </c>
      <c r="I7" s="2" cm="1">
        <f t="array" ref="I7">_FV(Table1[[#This Row],[Companies]],"Change")</f>
        <v>-4.45</v>
      </c>
    </row>
    <row r="8" spans="2:9" x14ac:dyDescent="0.35">
      <c r="B8" t="e" vm="6">
        <v>#VALUE!</v>
      </c>
      <c r="C8" t="str" cm="1">
        <f t="array" ref="C8">_FV(Table1[[#This Row],[Companies]],"Ticker symbol",TRUE)</f>
        <v>500790</v>
      </c>
      <c r="D8" t="str" cm="1">
        <f t="array" ref="D8">_FV(Table1[[#This Row],[Companies]],"Name")</f>
        <v>NESTLE INDIA LIMITED</v>
      </c>
      <c r="E8" t="str" cm="1">
        <f t="array" ref="E8">_FV(Table1[[#This Row],[Companies]],"Industry")</f>
        <v>Food &amp; Tobacco</v>
      </c>
      <c r="F8" s="1" cm="1">
        <f t="array" ref="F8">_FV(Table1[[#This Row],[Companies]],"Market cap",TRUE)</f>
        <v>2313886000000</v>
      </c>
      <c r="G8" s="2">
        <f>Table1[[#This Row],[Market cap]]/1000000000000</f>
        <v>2.3138860000000001</v>
      </c>
      <c r="H8" s="2" cm="1">
        <f t="array" ref="H8">_FV(Table1[[#This Row],[Companies]],"Price")</f>
        <v>23984.95</v>
      </c>
      <c r="I8" s="2" cm="1">
        <f t="array" ref="I8">_FV(Table1[[#This Row],[Companies]],"Change")</f>
        <v>-128</v>
      </c>
    </row>
    <row r="9" spans="2:9" x14ac:dyDescent="0.35">
      <c r="B9" t="e" vm="7">
        <v>#VALUE!</v>
      </c>
      <c r="C9" t="str" cm="1">
        <f t="array" ref="C9">_FV(Table1[[#This Row],[Companies]],"Ticker symbol",TRUE)</f>
        <v>TITAN</v>
      </c>
      <c r="D9" t="str" cm="1">
        <f t="array" ref="D9">_FV(Table1[[#This Row],[Companies]],"Name")</f>
        <v>TITAN COMPANY LIMITED</v>
      </c>
      <c r="E9" t="str" cm="1">
        <f t="array" ref="E9">_FV(Table1[[#This Row],[Companies]],"Industry")</f>
        <v>Textiles &amp; Apparel</v>
      </c>
      <c r="F9" s="1" cm="1">
        <f t="array" ref="F9">_FV(Table1[[#This Row],[Companies]],"Market cap",TRUE)</f>
        <v>2907056000000</v>
      </c>
      <c r="G9" s="2">
        <f>Table1[[#This Row],[Market cap]]/1000000000000</f>
        <v>2.9070559999999999</v>
      </c>
      <c r="H9" s="2" cm="1">
        <f t="array" ref="H9">_FV(Table1[[#This Row],[Companies]],"Price")</f>
        <v>3274.5</v>
      </c>
      <c r="I9" s="2" cm="1">
        <f t="array" ref="I9">_FV(Table1[[#This Row],[Companies]],"Change")</f>
        <v>73</v>
      </c>
    </row>
    <row r="10" spans="2:9" x14ac:dyDescent="0.35">
      <c r="B10" t="e" vm="8">
        <v>#VALUE!</v>
      </c>
      <c r="C10" t="str" cm="1">
        <f t="array" ref="C10">_FV(Table1[[#This Row],[Companies]],"Ticker symbol",TRUE)</f>
        <v>M&amp;M</v>
      </c>
      <c r="D10" t="str" cm="1">
        <f t="array" ref="D10">_FV(Table1[[#This Row],[Companies]],"Name")</f>
        <v>MAHINDRA AND MAHINDRA LIMITED</v>
      </c>
      <c r="E10" t="str" cm="1">
        <f t="array" ref="E10">_FV(Table1[[#This Row],[Companies]],"Industry")</f>
        <v>Automobiles &amp; Auto Parts</v>
      </c>
      <c r="F10" s="1" cm="1">
        <f t="array" ref="F10">_FV(Table1[[#This Row],[Companies]],"Market cap",TRUE)</f>
        <v>1758925000000</v>
      </c>
      <c r="G10" s="2">
        <f>Table1[[#This Row],[Market cap]]/1000000000000</f>
        <v>1.7589250000000001</v>
      </c>
      <c r="H10" s="2" cm="1">
        <f t="array" ref="H10">_FV(Table1[[#This Row],[Companies]],"Price")</f>
        <v>1469</v>
      </c>
      <c r="I10" s="2" cm="1">
        <f t="array" ref="I10">_FV(Table1[[#This Row],[Companies]],"Change")</f>
        <v>-0.7</v>
      </c>
    </row>
    <row r="11" spans="2:9" x14ac:dyDescent="0.35">
      <c r="B11" t="e" vm="9">
        <v>#VALUE!</v>
      </c>
      <c r="C11" t="str" cm="1">
        <f t="array" ref="C11">_FV(Table1[[#This Row],[Companies]],"Ticker symbol",TRUE)</f>
        <v>EICHERMOT</v>
      </c>
      <c r="D11" t="str" cm="1">
        <f t="array" ref="D11">_FV(Table1[[#This Row],[Companies]],"Name")</f>
        <v>EICHER MOTORS LIMITED</v>
      </c>
      <c r="E11" t="str" cm="1">
        <f t="array" ref="E11">_FV(Table1[[#This Row],[Companies]],"Industry")</f>
        <v>Automobiles &amp; Auto Parts</v>
      </c>
      <c r="F11" s="1" cm="1">
        <f t="array" ref="F11">_FV(Table1[[#This Row],[Companies]],"Market cap",TRUE)</f>
        <v>938413100000</v>
      </c>
      <c r="G11" s="2">
        <f>Table1[[#This Row],[Market cap]]/1000000000000</f>
        <v>0.9384131</v>
      </c>
      <c r="H11" s="2" cm="1">
        <f t="array" ref="H11">_FV(Table1[[#This Row],[Companies]],"Price")</f>
        <v>3428</v>
      </c>
      <c r="I11" s="2" cm="1">
        <f t="array" ref="I11">_FV(Table1[[#This Row],[Companies]],"Change")</f>
        <v>89.7</v>
      </c>
    </row>
    <row r="12" spans="2:9" x14ac:dyDescent="0.35">
      <c r="B12" t="e" vm="10">
        <v>#VALUE!</v>
      </c>
      <c r="C12" t="str" cm="1">
        <f t="array" ref="C12">_FV(Table1[[#This Row],[Companies]],"Ticker symbol",TRUE)</f>
        <v>BAJFINANCE</v>
      </c>
      <c r="D12" t="str" cm="1">
        <f t="array" ref="D12">_FV(Table1[[#This Row],[Companies]],"Name")</f>
        <v>BAJAJ FINANCE LIMITED</v>
      </c>
      <c r="E12" t="str" cm="1">
        <f t="array" ref="E12">_FV(Table1[[#This Row],[Companies]],"Industry")</f>
        <v>Banking Services</v>
      </c>
      <c r="F12" s="1" cm="1">
        <f t="array" ref="F12">_FV(Table1[[#This Row],[Companies]],"Market cap",TRUE)</f>
        <v>4486426000000</v>
      </c>
      <c r="G12" s="2">
        <f>Table1[[#This Row],[Market cap]]/1000000000000</f>
        <v>4.4864259999999998</v>
      </c>
      <c r="H12" s="2" cm="1">
        <f t="array" ref="H12">_FV(Table1[[#This Row],[Companies]],"Price")</f>
        <v>7411.5</v>
      </c>
      <c r="I12" s="2" cm="1">
        <f t="array" ref="I12">_FV(Table1[[#This Row],[Companies]],"Change")</f>
        <v>-37.6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69DC3-B032-459F-87EC-FF777A6D5C47}">
  <dimension ref="A3:N15"/>
  <sheetViews>
    <sheetView showGridLines="0" tabSelected="1" zoomScale="87" zoomScaleNormal="68" workbookViewId="0">
      <selection activeCell="E11" sqref="E11"/>
    </sheetView>
  </sheetViews>
  <sheetFormatPr defaultRowHeight="14.5" x14ac:dyDescent="0.35"/>
  <cols>
    <col min="1" max="1" width="11.08984375" bestFit="1" customWidth="1"/>
    <col min="2" max="2" width="33.90625" bestFit="1" customWidth="1"/>
    <col min="3" max="3" width="22.54296875" bestFit="1" customWidth="1"/>
    <col min="4" max="6" width="8.81640625" bestFit="1" customWidth="1"/>
    <col min="7" max="7" width="14.1796875" bestFit="1" customWidth="1"/>
    <col min="8" max="8" width="11.81640625" bestFit="1" customWidth="1"/>
    <col min="9" max="9" width="14.6328125" bestFit="1" customWidth="1"/>
    <col min="10" max="10" width="9.1796875" bestFit="1" customWidth="1"/>
    <col min="11" max="11" width="15.54296875" bestFit="1" customWidth="1"/>
    <col min="12" max="12" width="8.81640625" bestFit="1" customWidth="1"/>
    <col min="13" max="13" width="11.453125" bestFit="1" customWidth="1"/>
    <col min="14" max="14" width="8.81640625" bestFit="1" customWidth="1"/>
  </cols>
  <sheetData>
    <row r="3" spans="1:14" ht="15" thickBot="1" x14ac:dyDescent="0.4"/>
    <row r="4" spans="1:14" ht="44" thickBot="1" x14ac:dyDescent="0.4">
      <c r="A4" s="8" t="s">
        <v>5</v>
      </c>
      <c r="B4" s="5" t="s">
        <v>6</v>
      </c>
      <c r="C4" s="5" t="s">
        <v>7</v>
      </c>
      <c r="D4" s="5" t="s">
        <v>19</v>
      </c>
      <c r="E4" s="5" t="s">
        <v>8</v>
      </c>
      <c r="F4" s="5" t="s">
        <v>9</v>
      </c>
      <c r="G4" s="5" t="s">
        <v>10</v>
      </c>
      <c r="H4" s="5" t="s">
        <v>11</v>
      </c>
      <c r="I4" s="5" t="s">
        <v>12</v>
      </c>
      <c r="J4" s="5" t="s">
        <v>13</v>
      </c>
      <c r="K4" s="5" t="s">
        <v>14</v>
      </c>
      <c r="L4" s="5" t="s">
        <v>20</v>
      </c>
      <c r="M4" s="5" t="s">
        <v>15</v>
      </c>
      <c r="N4" s="6" t="s">
        <v>16</v>
      </c>
    </row>
    <row r="5" spans="1:14" x14ac:dyDescent="0.35">
      <c r="A5" s="13" t="str">
        <f>Sheet1!C3</f>
        <v>TCS</v>
      </c>
      <c r="B5" s="9" t="str">
        <f>Sheet1!D3</f>
        <v>TATA CONSULTANCY SERVICES LIMITED</v>
      </c>
      <c r="C5" s="9" t="str">
        <f>Sheet1!E3</f>
        <v>Software &amp; IT Services</v>
      </c>
      <c r="D5" s="2">
        <f>Sheet1!G3</f>
        <v>12.26112</v>
      </c>
      <c r="E5" s="9">
        <v>30</v>
      </c>
      <c r="F5" s="9">
        <v>2281</v>
      </c>
      <c r="G5" s="10">
        <f>F5*E5</f>
        <v>68430</v>
      </c>
      <c r="H5" s="10">
        <f>Sheet1!H3</f>
        <v>3350.9</v>
      </c>
      <c r="I5" s="10">
        <f>E5*H5</f>
        <v>100527</v>
      </c>
      <c r="J5" s="7">
        <f t="shared" ref="J5:J14" si="0">I5/$I$15</f>
        <v>4.6940266436570163E-2</v>
      </c>
      <c r="K5" s="10">
        <f>I5-G5</f>
        <v>32097</v>
      </c>
      <c r="L5" s="11">
        <f>K5/G5</f>
        <v>0.46904866286716351</v>
      </c>
      <c r="M5" s="10">
        <f>Sheet1!I3*Dashboard!E5</f>
        <v>-276</v>
      </c>
      <c r="N5" s="14">
        <f>Sheet1!H3/(Sheet1!H3-Sheet1!I3)-1</f>
        <v>-2.7380137495907064E-3</v>
      </c>
    </row>
    <row r="6" spans="1:14" x14ac:dyDescent="0.35">
      <c r="A6" s="13" t="str">
        <f>Sheet1!C4</f>
        <v>RELIANCE</v>
      </c>
      <c r="B6" s="9" t="str">
        <f>Sheet1!D4</f>
        <v>RELIANCE INDUSTRIES LIMITED</v>
      </c>
      <c r="C6" s="9" t="str">
        <f>Sheet1!E4</f>
        <v>Oil &amp; Gas</v>
      </c>
      <c r="D6" s="2">
        <f>Sheet1!G4</f>
        <v>15.69435</v>
      </c>
      <c r="E6" s="9">
        <v>43</v>
      </c>
      <c r="F6" s="9">
        <v>1932</v>
      </c>
      <c r="G6" s="10">
        <f t="shared" ref="G6:G14" si="1">F6*E6</f>
        <v>83076</v>
      </c>
      <c r="H6" s="10">
        <f>Sheet1!H4</f>
        <v>2319.6999999999998</v>
      </c>
      <c r="I6" s="10">
        <f t="shared" ref="I6:I14" si="2">E6*H6</f>
        <v>99747.099999999991</v>
      </c>
      <c r="J6" s="7">
        <f t="shared" si="0"/>
        <v>4.6576098463847596E-2</v>
      </c>
      <c r="K6" s="10">
        <f t="shared" ref="K6:K14" si="3">I6-G6</f>
        <v>16671.099999999991</v>
      </c>
      <c r="L6" s="11">
        <f t="shared" ref="L6:L14" si="4">K6/G6</f>
        <v>0.20067287784679078</v>
      </c>
      <c r="M6" s="10">
        <f>Sheet1!I4*Dashboard!E6</f>
        <v>-21.5</v>
      </c>
      <c r="N6" s="14">
        <f>Sheet1!H4/(Sheet1!H4-Sheet1!I4)-1</f>
        <v>-2.1549866390824235E-4</v>
      </c>
    </row>
    <row r="7" spans="1:14" x14ac:dyDescent="0.35">
      <c r="A7" s="13" t="str">
        <f>Sheet1!C5</f>
        <v>500180</v>
      </c>
      <c r="B7" s="9" t="str">
        <f>Sheet1!D5</f>
        <v>HDFC BANK LIMITED</v>
      </c>
      <c r="C7" s="9" t="str">
        <f>Sheet1!E5</f>
        <v>Banking Services</v>
      </c>
      <c r="D7" s="2">
        <f>Sheet1!G5</f>
        <v>11.259930000000001</v>
      </c>
      <c r="E7" s="9">
        <v>40</v>
      </c>
      <c r="F7" s="9">
        <v>1098</v>
      </c>
      <c r="G7" s="10">
        <f t="shared" si="1"/>
        <v>43920</v>
      </c>
      <c r="H7" s="10">
        <f>Sheet1!H5</f>
        <v>1483.55</v>
      </c>
      <c r="I7" s="10">
        <f t="shared" si="2"/>
        <v>59342</v>
      </c>
      <c r="J7" s="7">
        <f t="shared" si="0"/>
        <v>2.7709265081808335E-2</v>
      </c>
      <c r="K7" s="10">
        <f t="shared" si="3"/>
        <v>15422</v>
      </c>
      <c r="L7" s="11">
        <f t="shared" si="4"/>
        <v>0.35113843351548268</v>
      </c>
      <c r="M7" s="10">
        <f>Sheet1!I5*Dashboard!E7</f>
        <v>268</v>
      </c>
      <c r="N7" s="14">
        <f>Sheet1!H5/(Sheet1!H5-Sheet1!I5)-1</f>
        <v>4.536682804618053E-3</v>
      </c>
    </row>
    <row r="8" spans="1:14" x14ac:dyDescent="0.35">
      <c r="A8" s="13" t="str">
        <f>Sheet1!C6</f>
        <v>ASIANPAINT</v>
      </c>
      <c r="B8" s="9" t="str">
        <f>Sheet1!D6</f>
        <v>ASIAN PAINTS LIMITED</v>
      </c>
      <c r="C8" s="9" t="str">
        <f>Sheet1!E6</f>
        <v>Chemicals</v>
      </c>
      <c r="D8" s="2">
        <f>Sheet1!G6</f>
        <v>2.8552879999999998</v>
      </c>
      <c r="E8" s="9">
        <v>32</v>
      </c>
      <c r="F8" s="9">
        <v>3000</v>
      </c>
      <c r="G8" s="10">
        <f t="shared" si="1"/>
        <v>96000</v>
      </c>
      <c r="H8" s="10">
        <f>Sheet1!H6</f>
        <v>2977.85</v>
      </c>
      <c r="I8" s="10">
        <f t="shared" si="2"/>
        <v>95291.199999999997</v>
      </c>
      <c r="J8" s="7">
        <f t="shared" si="0"/>
        <v>4.4495452137838537E-2</v>
      </c>
      <c r="K8" s="10">
        <f t="shared" si="3"/>
        <v>-708.80000000000291</v>
      </c>
      <c r="L8" s="11">
        <f t="shared" si="4"/>
        <v>-7.3833333333333633E-3</v>
      </c>
      <c r="M8" s="10">
        <f>Sheet1!I6*Dashboard!E8</f>
        <v>718.4</v>
      </c>
      <c r="N8" s="14">
        <f>Sheet1!H6/(Sheet1!H6-Sheet1!I6)-1</f>
        <v>7.5962644650469091E-3</v>
      </c>
    </row>
    <row r="9" spans="1:14" x14ac:dyDescent="0.35">
      <c r="A9" s="13" t="str">
        <f>Sheet1!C7</f>
        <v>KOTAKBANK</v>
      </c>
      <c r="B9" s="9" t="str">
        <f>Sheet1!D7</f>
        <v>KOTAK MAHINDRA BANK LIMITED</v>
      </c>
      <c r="C9" s="9" t="str">
        <f>Sheet1!E7</f>
        <v>Banking Services</v>
      </c>
      <c r="D9" s="2">
        <f>Sheet1!G7</f>
        <v>3.4500799999999998</v>
      </c>
      <c r="E9" s="9">
        <v>30</v>
      </c>
      <c r="F9" s="9">
        <v>1300</v>
      </c>
      <c r="G9" s="10">
        <f t="shared" si="1"/>
        <v>39000</v>
      </c>
      <c r="H9" s="10">
        <f>Sheet1!H7</f>
        <v>1733.25</v>
      </c>
      <c r="I9" s="10">
        <f t="shared" si="2"/>
        <v>51997.5</v>
      </c>
      <c r="J9" s="7">
        <f t="shared" si="0"/>
        <v>2.4279810439340247E-2</v>
      </c>
      <c r="K9" s="10">
        <f t="shared" si="3"/>
        <v>12997.5</v>
      </c>
      <c r="L9" s="11">
        <f t="shared" si="4"/>
        <v>0.33326923076923076</v>
      </c>
      <c r="M9" s="10">
        <f>Sheet1!I7*Dashboard!E9</f>
        <v>-133.5</v>
      </c>
      <c r="N9" s="14">
        <f>Sheet1!H7/(Sheet1!H7-Sheet1!I7)-1</f>
        <v>-2.5608563043103549E-3</v>
      </c>
    </row>
    <row r="10" spans="1:14" x14ac:dyDescent="0.35">
      <c r="A10" s="13" t="str">
        <f>Sheet1!C8</f>
        <v>500790</v>
      </c>
      <c r="B10" s="9" t="str">
        <f>Sheet1!D8</f>
        <v>NESTLE INDIA LIMITED</v>
      </c>
      <c r="C10" s="9" t="str">
        <f>Sheet1!E8</f>
        <v>Food &amp; Tobacco</v>
      </c>
      <c r="D10" s="2">
        <f>Sheet1!G8</f>
        <v>2.3138860000000001</v>
      </c>
      <c r="E10" s="9">
        <v>43</v>
      </c>
      <c r="F10" s="12">
        <v>3211</v>
      </c>
      <c r="G10" s="10">
        <f t="shared" si="1"/>
        <v>138073</v>
      </c>
      <c r="H10" s="10">
        <f>Sheet1!H8</f>
        <v>23984.95</v>
      </c>
      <c r="I10" s="10">
        <f t="shared" si="2"/>
        <v>1031352.85</v>
      </c>
      <c r="J10" s="7">
        <f t="shared" si="0"/>
        <v>0.48158183939753479</v>
      </c>
      <c r="K10" s="10">
        <f t="shared" si="3"/>
        <v>893279.85</v>
      </c>
      <c r="L10" s="11">
        <f t="shared" si="4"/>
        <v>6.4696200560573027</v>
      </c>
      <c r="M10" s="10">
        <f>Sheet1!I8*Dashboard!E10</f>
        <v>-5504</v>
      </c>
      <c r="N10" s="14">
        <f>Sheet1!H8/(Sheet1!H8-Sheet1!I8)-1</f>
        <v>-5.3083509068778678E-3</v>
      </c>
    </row>
    <row r="11" spans="1:14" x14ac:dyDescent="0.35">
      <c r="A11" s="13" t="str">
        <f>Sheet1!C9</f>
        <v>TITAN</v>
      </c>
      <c r="B11" s="9" t="str">
        <f>Sheet1!D9</f>
        <v>TITAN COMPANY LIMITED</v>
      </c>
      <c r="C11" s="9" t="str">
        <f>Sheet1!E9</f>
        <v>Textiles &amp; Apparel</v>
      </c>
      <c r="D11" s="2">
        <f>Sheet1!G9</f>
        <v>2.9070559999999999</v>
      </c>
      <c r="E11" s="9">
        <v>25</v>
      </c>
      <c r="F11" s="9">
        <v>970</v>
      </c>
      <c r="G11" s="10">
        <f t="shared" si="1"/>
        <v>24250</v>
      </c>
      <c r="H11" s="10">
        <f>Sheet1!H9</f>
        <v>3274.5</v>
      </c>
      <c r="I11" s="10">
        <f t="shared" si="2"/>
        <v>81862.5</v>
      </c>
      <c r="J11" s="7">
        <f t="shared" si="0"/>
        <v>3.8225029705091416E-2</v>
      </c>
      <c r="K11" s="10">
        <f t="shared" si="3"/>
        <v>57612.5</v>
      </c>
      <c r="L11" s="11">
        <f t="shared" si="4"/>
        <v>2.3757731958762887</v>
      </c>
      <c r="M11" s="10">
        <f>Sheet1!I9*Dashboard!E11</f>
        <v>1825</v>
      </c>
      <c r="N11" s="14">
        <f>Sheet1!H9/(Sheet1!H9-Sheet1!I9)-1</f>
        <v>2.280181165078865E-2</v>
      </c>
    </row>
    <row r="12" spans="1:14" x14ac:dyDescent="0.35">
      <c r="A12" s="13" t="str">
        <f>Sheet1!C10</f>
        <v>M&amp;M</v>
      </c>
      <c r="B12" s="9" t="str">
        <f>Sheet1!D10</f>
        <v>MAHINDRA AND MAHINDRA LIMITED</v>
      </c>
      <c r="C12" s="9" t="str">
        <f>Sheet1!E10</f>
        <v>Automobiles &amp; Auto Parts</v>
      </c>
      <c r="D12" s="2">
        <f>Sheet1!G10</f>
        <v>1.7589250000000001</v>
      </c>
      <c r="E12" s="9">
        <v>20</v>
      </c>
      <c r="F12" s="9">
        <v>1000</v>
      </c>
      <c r="G12" s="10">
        <f t="shared" si="1"/>
        <v>20000</v>
      </c>
      <c r="H12" s="10">
        <f>Sheet1!H10</f>
        <v>1469</v>
      </c>
      <c r="I12" s="10">
        <f t="shared" si="2"/>
        <v>29380</v>
      </c>
      <c r="J12" s="7">
        <f t="shared" si="0"/>
        <v>1.3718752453633664E-2</v>
      </c>
      <c r="K12" s="10">
        <f t="shared" si="3"/>
        <v>9380</v>
      </c>
      <c r="L12" s="11">
        <f t="shared" si="4"/>
        <v>0.46899999999999997</v>
      </c>
      <c r="M12" s="10">
        <f>Sheet1!I10*Dashboard!E12</f>
        <v>-14</v>
      </c>
      <c r="N12" s="14">
        <f>Sheet1!H10/(Sheet1!H10-Sheet1!I10)-1</f>
        <v>-4.7628767775742542E-4</v>
      </c>
    </row>
    <row r="13" spans="1:14" x14ac:dyDescent="0.35">
      <c r="A13" s="13" t="str">
        <f>Sheet1!C11</f>
        <v>EICHERMOT</v>
      </c>
      <c r="B13" s="9" t="str">
        <f>Sheet1!D11</f>
        <v>EICHER MOTORS LIMITED</v>
      </c>
      <c r="C13" s="9" t="str">
        <f>Sheet1!E11</f>
        <v>Automobiles &amp; Auto Parts</v>
      </c>
      <c r="D13" s="2">
        <f>Sheet1!G11</f>
        <v>0.9384131</v>
      </c>
      <c r="E13" s="9">
        <v>43</v>
      </c>
      <c r="F13" s="9">
        <v>2063</v>
      </c>
      <c r="G13" s="10">
        <f t="shared" si="1"/>
        <v>88709</v>
      </c>
      <c r="H13" s="10">
        <f>Sheet1!H11</f>
        <v>3428</v>
      </c>
      <c r="I13" s="10">
        <f t="shared" si="2"/>
        <v>147404</v>
      </c>
      <c r="J13" s="7">
        <f t="shared" si="0"/>
        <v>6.882910097601827E-2</v>
      </c>
      <c r="K13" s="10">
        <f t="shared" si="3"/>
        <v>58695</v>
      </c>
      <c r="L13" s="11">
        <f t="shared" si="4"/>
        <v>0.6616577799321377</v>
      </c>
      <c r="M13" s="10">
        <f>Sheet1!I11*Dashboard!E13</f>
        <v>3857.1</v>
      </c>
      <c r="N13" s="14">
        <f>Sheet1!H11/(Sheet1!H11-Sheet1!I11)-1</f>
        <v>2.686996375400641E-2</v>
      </c>
    </row>
    <row r="14" spans="1:14" ht="15" thickBot="1" x14ac:dyDescent="0.4">
      <c r="A14" s="13" t="str">
        <f>Sheet1!C12</f>
        <v>BAJFINANCE</v>
      </c>
      <c r="B14" s="9" t="str">
        <f>Sheet1!D12</f>
        <v>BAJAJ FINANCE LIMITED</v>
      </c>
      <c r="C14" s="9" t="str">
        <f>Sheet1!E12</f>
        <v>Banking Services</v>
      </c>
      <c r="D14" s="2">
        <f>Sheet1!G12</f>
        <v>4.4864259999999998</v>
      </c>
      <c r="E14" s="9">
        <v>60</v>
      </c>
      <c r="F14" s="9">
        <v>4781</v>
      </c>
      <c r="G14" s="10">
        <f t="shared" si="1"/>
        <v>286860</v>
      </c>
      <c r="H14" s="10">
        <f>Sheet1!H12</f>
        <v>7411.5</v>
      </c>
      <c r="I14" s="10">
        <f t="shared" si="2"/>
        <v>444690</v>
      </c>
      <c r="J14" s="7">
        <f t="shared" si="0"/>
        <v>0.20764438490831702</v>
      </c>
      <c r="K14" s="10">
        <f t="shared" si="3"/>
        <v>157830</v>
      </c>
      <c r="L14" s="11">
        <f t="shared" si="4"/>
        <v>0.55019870320016728</v>
      </c>
      <c r="M14" s="10">
        <f>Sheet1!I12*Dashboard!E14</f>
        <v>-2256</v>
      </c>
      <c r="N14" s="14">
        <f>Sheet1!H12/(Sheet1!H12-Sheet1!I12)-1</f>
        <v>-5.0475896417017108E-3</v>
      </c>
    </row>
    <row r="15" spans="1:14" ht="15" thickBot="1" x14ac:dyDescent="0.4">
      <c r="A15" s="8" t="s">
        <v>21</v>
      </c>
      <c r="B15" s="3"/>
      <c r="C15" s="3"/>
      <c r="D15" s="3"/>
      <c r="E15" s="3"/>
      <c r="F15" s="3"/>
      <c r="G15" s="18">
        <f>SUM(G5:G14)</f>
        <v>888318</v>
      </c>
      <c r="H15" s="3"/>
      <c r="I15" s="15">
        <f>SUM(I5:I14)</f>
        <v>2141594.15</v>
      </c>
      <c r="J15" s="3"/>
      <c r="K15" s="16">
        <f>SUM(K5:K14)</f>
        <v>1253276.1499999999</v>
      </c>
      <c r="L15" s="3"/>
      <c r="M15" s="16">
        <f>SUM(M5:M13)</f>
        <v>719.49999999999955</v>
      </c>
      <c r="N15" s="4"/>
    </row>
  </sheetData>
  <conditionalFormatting sqref="K5:N14 J15:N15">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92E5B-BDDA-4AB1-81AF-552447877B4E}">
  <dimension ref="A1:B9"/>
  <sheetViews>
    <sheetView workbookViewId="0">
      <selection sqref="A1:B9"/>
    </sheetView>
  </sheetViews>
  <sheetFormatPr defaultRowHeight="14.5" x14ac:dyDescent="0.35"/>
  <sheetData>
    <row r="1" spans="1:2" x14ac:dyDescent="0.35">
      <c r="A1" t="s">
        <v>7</v>
      </c>
      <c r="B1" t="s">
        <v>13</v>
      </c>
    </row>
    <row r="2" spans="1:2" x14ac:dyDescent="0.35">
      <c r="A2" t="s">
        <v>22</v>
      </c>
      <c r="B2" s="17">
        <f>SUMIFS(Dashboard!$J$5:$J$14,Dashboard!$C$5:$C$14,Helper!A2)</f>
        <v>4.6940266436570163E-2</v>
      </c>
    </row>
    <row r="3" spans="1:2" x14ac:dyDescent="0.35">
      <c r="A3" t="s">
        <v>23</v>
      </c>
      <c r="B3" s="17">
        <f>SUMIFS(Dashboard!$J$5:$J$14,Dashboard!$C$5:$C$14,Helper!A3)</f>
        <v>4.6576098463847596E-2</v>
      </c>
    </row>
    <row r="4" spans="1:2" x14ac:dyDescent="0.35">
      <c r="A4" t="s">
        <v>24</v>
      </c>
      <c r="B4" s="17">
        <f>SUMIFS(Dashboard!$J$5:$J$14,Dashboard!$C$5:$C$14,Helper!A4)</f>
        <v>0.25963346042946561</v>
      </c>
    </row>
    <row r="5" spans="1:2" x14ac:dyDescent="0.35">
      <c r="A5" t="s">
        <v>25</v>
      </c>
      <c r="B5" s="17">
        <f>SUMIFS(Dashboard!$J$5:$J$14,Dashboard!$C$5:$C$14,Helper!A5)</f>
        <v>4.4495452137838537E-2</v>
      </c>
    </row>
    <row r="6" spans="1:2" x14ac:dyDescent="0.35">
      <c r="A6" t="s">
        <v>24</v>
      </c>
      <c r="B6" s="17">
        <f>SUMIFS(Dashboard!$J$5:$J$14,Dashboard!$C$5:$C$14,Helper!A6)</f>
        <v>0.25963346042946561</v>
      </c>
    </row>
    <row r="7" spans="1:2" x14ac:dyDescent="0.35">
      <c r="A7" t="s">
        <v>26</v>
      </c>
      <c r="B7" s="17">
        <f>SUMIFS(Dashboard!$J$5:$J$14,Dashboard!$C$5:$C$14,Helper!A7)</f>
        <v>0.48158183939753479</v>
      </c>
    </row>
    <row r="8" spans="1:2" x14ac:dyDescent="0.35">
      <c r="A8" t="s">
        <v>27</v>
      </c>
      <c r="B8" s="17">
        <f>SUMIFS(Dashboard!$J$5:$J$14,Dashboard!$C$5:$C$14,Helper!A8)</f>
        <v>3.8225029705091416E-2</v>
      </c>
    </row>
    <row r="9" spans="1:2" x14ac:dyDescent="0.35">
      <c r="A9" t="s">
        <v>28</v>
      </c>
      <c r="B9" s="17">
        <f>SUMIFS(Dashboard!$J$5:$J$14,Dashboard!$C$5:$C$14,Helper!A9)</f>
        <v>8.254785342965193E-2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Helper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Mittan</dc:creator>
  <cp:lastModifiedBy>Palak Mittan</cp:lastModifiedBy>
  <dcterms:created xsi:type="dcterms:W3CDTF">2023-11-05T08:41:21Z</dcterms:created>
  <dcterms:modified xsi:type="dcterms:W3CDTF">2023-11-05T11:46:16Z</dcterms:modified>
</cp:coreProperties>
</file>