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35" windowWidth="20115" windowHeight="7635"/>
  </bookViews>
  <sheets>
    <sheet name="ข้าวเหนียวนาปี" sheetId="2" r:id="rId1"/>
    <sheet name="ลำไย" sheetId="3" r:id="rId2"/>
    <sheet name="ข้าวโพดเลี่ยงสัตว์" sheetId="1" r:id="rId3"/>
  </sheets>
  <calcPr calcId="125725"/>
</workbook>
</file>

<file path=xl/calcChain.xml><?xml version="1.0" encoding="utf-8"?>
<calcChain xmlns="http://schemas.openxmlformats.org/spreadsheetml/2006/main">
  <c r="F26" i="1"/>
  <c r="C26"/>
  <c r="B29" i="2"/>
  <c r="B27" i="3"/>
  <c r="G22"/>
  <c r="G21"/>
  <c r="G20"/>
  <c r="G19"/>
  <c r="G18"/>
  <c r="G17"/>
  <c r="D19"/>
  <c r="D20"/>
  <c r="D21"/>
  <c r="D22"/>
  <c r="D17"/>
  <c r="D18"/>
  <c r="C18"/>
  <c r="E18"/>
  <c r="F18"/>
  <c r="B18"/>
  <c r="E27" l="1"/>
  <c r="C10" l="1"/>
  <c r="E10"/>
  <c r="F10"/>
  <c r="B10"/>
  <c r="G9"/>
  <c r="G11"/>
  <c r="G12"/>
  <c r="G13"/>
  <c r="G14"/>
  <c r="G15"/>
  <c r="G16"/>
  <c r="G8"/>
  <c r="D9"/>
  <c r="D11"/>
  <c r="D12"/>
  <c r="D10" s="1"/>
  <c r="D13"/>
  <c r="D14"/>
  <c r="D15"/>
  <c r="D8"/>
  <c r="D7" s="1"/>
  <c r="C7"/>
  <c r="E7"/>
  <c r="E6" s="1"/>
  <c r="E23" s="1"/>
  <c r="G23" s="1"/>
  <c r="F7"/>
  <c r="F6" s="1"/>
  <c r="F23" s="1"/>
  <c r="F24" s="1"/>
  <c r="B7"/>
  <c r="G7" l="1"/>
  <c r="G10"/>
  <c r="C6"/>
  <c r="C23" s="1"/>
  <c r="C24" s="1"/>
  <c r="D6"/>
  <c r="B6"/>
  <c r="B23" s="1"/>
  <c r="E24"/>
  <c r="E29" s="1"/>
  <c r="E28"/>
  <c r="B24" l="1"/>
  <c r="B29" s="1"/>
  <c r="D23"/>
  <c r="B28"/>
  <c r="D24"/>
  <c r="D29" s="1"/>
  <c r="D28"/>
  <c r="G6"/>
  <c r="F12" i="2"/>
  <c r="E12"/>
  <c r="G13"/>
  <c r="E28"/>
  <c r="E24"/>
  <c r="E25" s="1"/>
  <c r="E30" s="1"/>
  <c r="F24"/>
  <c r="F25" s="1"/>
  <c r="G24"/>
  <c r="G25" s="1"/>
  <c r="G30" s="1"/>
  <c r="D20"/>
  <c r="F20"/>
  <c r="G20"/>
  <c r="C12"/>
  <c r="B12"/>
  <c r="G14"/>
  <c r="G15"/>
  <c r="G16"/>
  <c r="G17"/>
  <c r="G18"/>
  <c r="D9"/>
  <c r="D10"/>
  <c r="D11"/>
  <c r="G9"/>
  <c r="G10"/>
  <c r="G11"/>
  <c r="G8"/>
  <c r="D8"/>
  <c r="G24" i="3" l="1"/>
  <c r="G29" s="1"/>
  <c r="G28"/>
  <c r="G12" i="2"/>
  <c r="E29"/>
  <c r="G29"/>
  <c r="E26" i="1"/>
  <c r="E31" s="1"/>
  <c r="G26"/>
  <c r="G31" s="1"/>
  <c r="E29"/>
  <c r="E30" s="1"/>
  <c r="B26"/>
  <c r="B31" s="1"/>
  <c r="D26"/>
  <c r="D31" s="1"/>
  <c r="B29"/>
  <c r="D30" s="1"/>
  <c r="B30" l="1"/>
  <c r="G30"/>
  <c r="B28" i="2" l="1"/>
  <c r="C20"/>
  <c r="D17"/>
  <c r="D16"/>
  <c r="D15"/>
  <c r="D14"/>
  <c r="D13"/>
  <c r="C7"/>
  <c r="C6" s="1"/>
  <c r="B7"/>
  <c r="D12" l="1"/>
  <c r="C24"/>
  <c r="C25" s="1"/>
  <c r="B6"/>
  <c r="B24" s="1"/>
  <c r="B25" s="1"/>
  <c r="B30" s="1"/>
  <c r="D7"/>
  <c r="D6" l="1"/>
  <c r="D24" l="1"/>
  <c r="D29" s="1"/>
  <c r="D25" l="1"/>
  <c r="D30" s="1"/>
</calcChain>
</file>

<file path=xl/sharedStrings.xml><?xml version="1.0" encoding="utf-8"?>
<sst xmlns="http://schemas.openxmlformats.org/spreadsheetml/2006/main" count="120" uniqueCount="43">
  <si>
    <t/>
  </si>
  <si>
    <t>หน่วย: บาท/ไร่</t>
  </si>
  <si>
    <t>S1/S2</t>
  </si>
  <si>
    <t>S3/N</t>
  </si>
  <si>
    <t>เงินสด</t>
  </si>
  <si>
    <t>ประเมิน</t>
  </si>
  <si>
    <t>รวม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</si>
  <si>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</si>
  <si>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</si>
  <si>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</si>
  <si>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</si>
  <si>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</si>
  <si>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</si>
  <si>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</si>
  <si>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</si>
  <si>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</si>
  <si>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</si>
  <si>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</si>
  <si>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>รายการ</t>
  </si>
  <si>
    <t>ลำพูน</t>
  </si>
  <si>
    <t>รายงาน</t>
  </si>
  <si>
    <t>ตารางที่ 1  ต้นทุนการผลิตข้าวเหนียวนาปี แยกตามลักษณะความเหมาะสมของพื้นที่</t>
  </si>
  <si>
    <t>ตารางที่ 2  ต้นทุนการผลิตลำไย  แยกตามลักษณะความเหมาะสมของพื้นที่</t>
  </si>
  <si>
    <t xml:space="preserve">  1.1 ค่าแรงงาน</t>
  </si>
  <si>
    <t xml:space="preserve">  1.2 ค่าวัสดุ</t>
  </si>
  <si>
    <t xml:space="preserve">  1.3 ค่าเสียโอกาสเงินลงทุน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</si>
  <si>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</si>
  <si>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</si>
  <si>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</si>
  <si>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</si>
  <si>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ตารางที่ 3  ต้นทุนการผลิตข้าวโพดเลี้ยงสัตว์ แยกตามลักษณะความเหมาะสมของพื้นที่</t>
  </si>
  <si>
    <t>1. ต้นทุนผันแปร</t>
  </si>
  <si>
    <t>2. ต้นทุนคงที่</t>
  </si>
  <si>
    <t>3. ต้นทุนรวมต่อไร่</t>
  </si>
  <si>
    <t>4. ต้นทุนรวมต่อตัน</t>
  </si>
  <si>
    <t>5. ผลผลิตต่อไร่ (กิโลกรัม)</t>
  </si>
  <si>
    <t>6. ราคาที่เกษตรกรขายได้ที่ไร่นา (บาท/ตัน)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</si>
  <si>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</si>
  <si>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</si>
  <si>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</si>
  <si>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4. ต้นทุนรวมต่อกิโลกรัม</t>
  </si>
  <si>
    <t>6. ราคาที่เกษตรกรขายได้ที่ไร่นา (บาท/กิโลกรัม)</t>
  </si>
  <si>
    <t>9. ผลตอบแทนสุทธิต่อตัน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</si>
</sst>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2"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Tahoma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0" borderId="0"/>
    <xf numFmtId="187" fontId="9" fillId="0" borderId="0" applyFont="0" applyFill="0" applyBorder="0" applyAlignment="0" applyProtection="0"/>
    <xf numFmtId="0" fontId="9" fillId="0" borderId="0"/>
  </cellStyleXfs>
  <cellXfs count="50">
    <xf numFmtId="0" fontId="0" fillId="0" borderId="0" xfId="0"/>
    <xf numFmtId="0" fontId="0" fillId="0" borderId="0" xfId="0" applyFont="1"/>
    <xf numFmtId="0" fontId="0" fillId="0" borderId="0" xfId="0"/>
    <xf numFmtId="2" fontId="6" fillId="0" borderId="0" xfId="3" applyNumberFormat="1" applyFont="1" applyFill="1" applyBorder="1" applyAlignment="1"/>
    <xf numFmtId="2" fontId="7" fillId="0" borderId="15" xfId="3" applyNumberFormat="1" applyFont="1" applyFill="1" applyBorder="1" applyAlignment="1"/>
    <xf numFmtId="2" fontId="7" fillId="0" borderId="15" xfId="3" applyNumberFormat="1" applyFont="1" applyFill="1" applyBorder="1" applyAlignment="1">
      <alignment horizontal="right"/>
    </xf>
    <xf numFmtId="49" fontId="3" fillId="0" borderId="10" xfId="3" applyNumberFormat="1" applyFont="1" applyFill="1" applyBorder="1" applyAlignment="1">
      <alignment horizontal="center" vertical="center"/>
    </xf>
    <xf numFmtId="2" fontId="3" fillId="0" borderId="9" xfId="3" applyNumberFormat="1" applyFont="1" applyFill="1" applyBorder="1" applyAlignment="1">
      <alignment vertical="center"/>
    </xf>
    <xf numFmtId="43" fontId="3" fillId="0" borderId="9" xfId="2" applyFont="1" applyFill="1" applyBorder="1" applyAlignment="1">
      <alignment horizontal="right"/>
    </xf>
    <xf numFmtId="2" fontId="3" fillId="0" borderId="6" xfId="3" applyNumberFormat="1" applyFont="1" applyFill="1" applyBorder="1" applyAlignment="1">
      <alignment vertical="center"/>
    </xf>
    <xf numFmtId="43" fontId="3" fillId="0" borderId="6" xfId="2" applyFont="1" applyFill="1" applyBorder="1" applyAlignment="1">
      <alignment horizontal="right"/>
    </xf>
    <xf numFmtId="2" fontId="2" fillId="0" borderId="6" xfId="3" applyNumberFormat="1" applyFont="1" applyFill="1" applyBorder="1" applyAlignment="1">
      <alignment vertical="center"/>
    </xf>
    <xf numFmtId="43" fontId="2" fillId="0" borderId="6" xfId="2" applyFont="1" applyFill="1" applyBorder="1"/>
    <xf numFmtId="43" fontId="8" fillId="0" borderId="6" xfId="2" applyFont="1" applyFill="1" applyBorder="1"/>
    <xf numFmtId="43" fontId="8" fillId="0" borderId="6" xfId="2" applyFont="1" applyFill="1" applyBorder="1" applyAlignment="1">
      <alignment vertical="center"/>
    </xf>
    <xf numFmtId="2" fontId="2" fillId="0" borderId="6" xfId="4" applyNumberFormat="1" applyFont="1" applyBorder="1" applyAlignment="1">
      <alignment vertical="center"/>
    </xf>
    <xf numFmtId="43" fontId="10" fillId="0" borderId="6" xfId="2" applyFont="1" applyFill="1" applyBorder="1" applyAlignment="1">
      <alignment horizontal="right" vertical="center"/>
    </xf>
    <xf numFmtId="43" fontId="3" fillId="0" borderId="6" xfId="2" applyFont="1" applyFill="1" applyBorder="1" applyAlignment="1">
      <alignment horizontal="right" vertical="center"/>
    </xf>
    <xf numFmtId="2" fontId="2" fillId="0" borderId="6" xfId="5" applyNumberFormat="1" applyFont="1" applyFill="1" applyBorder="1" applyAlignment="1">
      <alignment vertical="center"/>
    </xf>
    <xf numFmtId="4" fontId="3" fillId="0" borderId="6" xfId="2" applyNumberFormat="1" applyFont="1" applyFill="1" applyBorder="1" applyAlignment="1">
      <alignment vertical="center"/>
    </xf>
    <xf numFmtId="2" fontId="3" fillId="0" borderId="6" xfId="5" applyNumberFormat="1" applyFont="1" applyFill="1" applyBorder="1" applyAlignment="1" applyProtection="1">
      <alignment horizontal="left" vertical="center"/>
    </xf>
    <xf numFmtId="4" fontId="3" fillId="2" borderId="6" xfId="3" applyNumberFormat="1" applyFont="1" applyFill="1" applyBorder="1" applyAlignment="1" applyProtection="1">
      <protection hidden="1"/>
    </xf>
    <xf numFmtId="2" fontId="2" fillId="0" borderId="6" xfId="5" applyNumberFormat="1" applyFont="1" applyFill="1" applyBorder="1" applyAlignment="1" applyProtection="1">
      <alignment horizontal="left" vertical="center"/>
    </xf>
    <xf numFmtId="4" fontId="3" fillId="0" borderId="6" xfId="3" applyNumberFormat="1" applyFont="1" applyFill="1" applyBorder="1" applyAlignment="1">
      <alignment horizontal="right"/>
    </xf>
    <xf numFmtId="4" fontId="3" fillId="0" borderId="6" xfId="3" applyNumberFormat="1" applyFont="1" applyFill="1" applyBorder="1" applyAlignment="1">
      <alignment horizontal="center"/>
    </xf>
    <xf numFmtId="2" fontId="3" fillId="0" borderId="14" xfId="5" applyNumberFormat="1" applyFont="1" applyFill="1" applyBorder="1" applyAlignment="1" applyProtection="1">
      <alignment horizontal="left" vertical="center"/>
    </xf>
    <xf numFmtId="4" fontId="3" fillId="0" borderId="14" xfId="3" applyNumberFormat="1" applyFont="1" applyFill="1" applyBorder="1" applyAlignment="1">
      <alignment horizontal="right"/>
    </xf>
    <xf numFmtId="3" fontId="3" fillId="0" borderId="14" xfId="3" applyNumberFormat="1" applyFont="1" applyFill="1" applyBorder="1" applyAlignment="1">
      <alignment horizontal="center"/>
    </xf>
    <xf numFmtId="43" fontId="11" fillId="0" borderId="6" xfId="2" applyFont="1" applyFill="1" applyBorder="1"/>
    <xf numFmtId="43" fontId="2" fillId="0" borderId="6" xfId="2" applyFont="1" applyFill="1" applyBorder="1" applyAlignment="1">
      <alignment vertical="center"/>
    </xf>
    <xf numFmtId="4" fontId="3" fillId="0" borderId="14" xfId="2" applyNumberFormat="1" applyFont="1" applyFill="1" applyBorder="1" applyAlignment="1">
      <alignment horizontal="center"/>
    </xf>
    <xf numFmtId="43" fontId="2" fillId="0" borderId="6" xfId="2" applyFont="1" applyFill="1" applyBorder="1" applyAlignment="1">
      <alignment horizontal="right" vertical="center"/>
    </xf>
    <xf numFmtId="43" fontId="10" fillId="0" borderId="6" xfId="2" applyFont="1" applyFill="1" applyBorder="1" applyAlignment="1">
      <alignment vertical="center"/>
    </xf>
    <xf numFmtId="3" fontId="2" fillId="0" borderId="6" xfId="3" applyNumberFormat="1" applyFont="1" applyFill="1" applyBorder="1" applyAlignment="1">
      <alignment horizontal="center"/>
    </xf>
    <xf numFmtId="4" fontId="2" fillId="0" borderId="6" xfId="3" applyNumberFormat="1" applyFont="1" applyFill="1" applyBorder="1" applyAlignment="1">
      <alignment horizontal="center"/>
    </xf>
    <xf numFmtId="2" fontId="6" fillId="0" borderId="11" xfId="3" applyNumberFormat="1" applyFont="1" applyFill="1" applyBorder="1" applyAlignment="1">
      <alignment horizontal="center" vertical="center"/>
    </xf>
    <xf numFmtId="2" fontId="6" fillId="0" borderId="12" xfId="3" applyNumberFormat="1" applyFont="1" applyFill="1" applyBorder="1" applyAlignment="1">
      <alignment horizontal="center" vertical="center"/>
    </xf>
    <xf numFmtId="2" fontId="6" fillId="0" borderId="10" xfId="3" applyNumberFormat="1" applyFont="1" applyFill="1" applyBorder="1" applyAlignment="1">
      <alignment horizontal="center" vertical="center"/>
    </xf>
    <xf numFmtId="49" fontId="6" fillId="0" borderId="2" xfId="3" applyNumberFormat="1" applyFont="1" applyFill="1" applyBorder="1" applyAlignment="1">
      <alignment horizontal="center" vertical="center"/>
    </xf>
    <xf numFmtId="49" fontId="6" fillId="0" borderId="3" xfId="3" applyNumberFormat="1" applyFont="1" applyFill="1" applyBorder="1" applyAlignment="1">
      <alignment horizontal="center" vertical="center"/>
    </xf>
    <xf numFmtId="49" fontId="6" fillId="0" borderId="4" xfId="3" applyNumberFormat="1" applyFont="1" applyFill="1" applyBorder="1" applyAlignment="1">
      <alignment horizontal="center" vertical="center"/>
    </xf>
    <xf numFmtId="49" fontId="6" fillId="0" borderId="1" xfId="3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2" fillId="0" borderId="16" xfId="2" applyNumberFormat="1" applyFont="1" applyFill="1" applyBorder="1" applyAlignment="1">
      <alignment horizontal="center"/>
    </xf>
    <xf numFmtId="1" fontId="2" fillId="0" borderId="17" xfId="2" applyNumberFormat="1" applyFont="1" applyFill="1" applyBorder="1" applyAlignment="1">
      <alignment horizontal="center"/>
    </xf>
    <xf numFmtId="1" fontId="2" fillId="0" borderId="8" xfId="2" applyNumberFormat="1" applyFont="1" applyFill="1" applyBorder="1" applyAlignment="1">
      <alignment horizontal="center"/>
    </xf>
    <xf numFmtId="4" fontId="2" fillId="0" borderId="5" xfId="2" applyNumberFormat="1" applyFont="1" applyFill="1" applyBorder="1" applyAlignment="1">
      <alignment horizontal="center"/>
    </xf>
    <xf numFmtId="4" fontId="2" fillId="0" borderId="13" xfId="2" applyNumberFormat="1" applyFont="1" applyFill="1" applyBorder="1" applyAlignment="1">
      <alignment horizontal="center"/>
    </xf>
    <xf numFmtId="4" fontId="2" fillId="0" borderId="7" xfId="2" applyNumberFormat="1" applyFont="1" applyFill="1" applyBorder="1" applyAlignment="1">
      <alignment horizontal="center"/>
    </xf>
  </cellXfs>
  <cellStyles count="6">
    <cellStyle name="Normal 2" xfId="1"/>
    <cellStyle name="เครื่องหมายจุลภาค" xfId="2" builtinId="3"/>
    <cellStyle name="เครื่องหมายจุลภาค 3" xfId="4"/>
    <cellStyle name="ปกติ" xfId="0" builtinId="0"/>
    <cellStyle name="ปกติ 3" xfId="5"/>
    <cellStyle name="ปกติ_ประมาณการเดือน ธค.254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B31" sqref="B31"/>
    </sheetView>
  </sheetViews>
  <sheetFormatPr defaultColWidth="9.125" defaultRowHeight="14.25"/>
  <cols>
    <col min="1" max="1" width="37.75" style="2" customWidth="1"/>
    <col min="2" max="7" width="10.25" style="2" customWidth="1"/>
    <col min="8" max="16384" width="9.125" style="2"/>
  </cols>
  <sheetData>
    <row r="1" spans="1:7" ht="27.75">
      <c r="A1" s="3" t="s">
        <v>21</v>
      </c>
      <c r="B1" s="3"/>
      <c r="C1" s="3"/>
      <c r="D1" s="3"/>
      <c r="E1" s="3"/>
      <c r="F1" s="3"/>
      <c r="G1" s="3"/>
    </row>
    <row r="2" spans="1:7" ht="21.75">
      <c r="A2" s="4"/>
      <c r="B2" s="4"/>
      <c r="C2" s="4"/>
      <c r="D2" s="4"/>
      <c r="E2" s="4"/>
      <c r="F2" s="4"/>
      <c r="G2" s="5" t="s">
        <v>1</v>
      </c>
    </row>
    <row r="3" spans="1:7" ht="27.75">
      <c r="A3" s="35" t="s">
        <v>18</v>
      </c>
      <c r="B3" s="38" t="s">
        <v>19</v>
      </c>
      <c r="C3" s="39"/>
      <c r="D3" s="39"/>
      <c r="E3" s="39"/>
      <c r="F3" s="39"/>
      <c r="G3" s="40"/>
    </row>
    <row r="4" spans="1:7" ht="27.75">
      <c r="A4" s="36"/>
      <c r="B4" s="41" t="s">
        <v>2</v>
      </c>
      <c r="C4" s="41"/>
      <c r="D4" s="41"/>
      <c r="E4" s="41" t="s">
        <v>3</v>
      </c>
      <c r="F4" s="41"/>
      <c r="G4" s="41"/>
    </row>
    <row r="5" spans="1:7" ht="23.25" customHeight="1">
      <c r="A5" s="37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31</v>
      </c>
      <c r="B6" s="8">
        <f t="shared" ref="B6:D6" si="0">SUM(B7,B12,B19)</f>
        <v>2295.64</v>
      </c>
      <c r="C6" s="8">
        <f t="shared" si="0"/>
        <v>706.18999999999994</v>
      </c>
      <c r="D6" s="8">
        <f t="shared" si="0"/>
        <v>3001.83</v>
      </c>
      <c r="E6" s="8">
        <v>1918.28</v>
      </c>
      <c r="F6" s="8">
        <v>1647.25</v>
      </c>
      <c r="G6" s="8">
        <v>3692.63</v>
      </c>
    </row>
    <row r="7" spans="1:7" ht="24">
      <c r="A7" s="9" t="s">
        <v>23</v>
      </c>
      <c r="B7" s="10">
        <f t="shared" ref="B7:D7" si="1">SUM(B8:B11)</f>
        <v>1257.73</v>
      </c>
      <c r="C7" s="10">
        <f t="shared" si="1"/>
        <v>618.65</v>
      </c>
      <c r="D7" s="10">
        <f t="shared" si="1"/>
        <v>1876.38</v>
      </c>
      <c r="E7" s="10">
        <v>994.62</v>
      </c>
      <c r="F7" s="10">
        <v>1357.49</v>
      </c>
      <c r="G7" s="10">
        <v>2479.21</v>
      </c>
    </row>
    <row r="8" spans="1:7" ht="24">
      <c r="A8" s="11" t="s">
        <v>7</v>
      </c>
      <c r="B8" s="12">
        <v>398.34</v>
      </c>
      <c r="C8" s="12">
        <v>84.88</v>
      </c>
      <c r="D8" s="12">
        <f>SUM(B8:C8)</f>
        <v>483.21999999999997</v>
      </c>
      <c r="E8" s="12">
        <v>160.82</v>
      </c>
      <c r="F8" s="12">
        <v>349.89</v>
      </c>
      <c r="G8" s="12">
        <f>SUM(E8:F8)</f>
        <v>510.71</v>
      </c>
    </row>
    <row r="9" spans="1:7" ht="24">
      <c r="A9" s="11" t="s">
        <v>8</v>
      </c>
      <c r="B9" s="13">
        <v>335.48</v>
      </c>
      <c r="C9" s="13">
        <v>36.28</v>
      </c>
      <c r="D9" s="12">
        <f t="shared" ref="D9:D11" si="2">SUM(B9:C9)</f>
        <v>371.76</v>
      </c>
      <c r="E9" s="13">
        <v>194.23</v>
      </c>
      <c r="F9" s="13">
        <v>301.68</v>
      </c>
      <c r="G9" s="12">
        <f t="shared" ref="G9:G11" si="3">SUM(E9:F9)</f>
        <v>495.90999999999997</v>
      </c>
    </row>
    <row r="10" spans="1:7" ht="24">
      <c r="A10" s="11" t="s">
        <v>9</v>
      </c>
      <c r="B10" s="13">
        <v>98.99</v>
      </c>
      <c r="C10" s="13">
        <v>410.21</v>
      </c>
      <c r="D10" s="12">
        <f t="shared" si="2"/>
        <v>509.2</v>
      </c>
      <c r="E10" s="13">
        <v>153.55000000000001</v>
      </c>
      <c r="F10" s="13">
        <v>495.42</v>
      </c>
      <c r="G10" s="12">
        <f t="shared" si="3"/>
        <v>648.97</v>
      </c>
    </row>
    <row r="11" spans="1:7" ht="24">
      <c r="A11" s="11" t="s">
        <v>10</v>
      </c>
      <c r="B11" s="13">
        <v>424.92</v>
      </c>
      <c r="C11" s="13">
        <v>87.28</v>
      </c>
      <c r="D11" s="12">
        <f t="shared" si="2"/>
        <v>512.20000000000005</v>
      </c>
      <c r="E11" s="13">
        <v>486.02</v>
      </c>
      <c r="F11" s="13">
        <v>210.5</v>
      </c>
      <c r="G11" s="12">
        <f t="shared" si="3"/>
        <v>696.52</v>
      </c>
    </row>
    <row r="12" spans="1:7" ht="24">
      <c r="A12" s="9" t="s">
        <v>24</v>
      </c>
      <c r="B12" s="10">
        <f>SUM(B13:B18)</f>
        <v>957.81000000000006</v>
      </c>
      <c r="C12" s="10">
        <f t="shared" ref="C12:D12" si="4">SUM(C13:C18)</f>
        <v>61.89</v>
      </c>
      <c r="D12" s="10">
        <f t="shared" si="4"/>
        <v>1019.7</v>
      </c>
      <c r="E12" s="10">
        <f>SUM(E13:E18)</f>
        <v>854.93</v>
      </c>
      <c r="F12" s="10">
        <f>SUM(F13:F18)</f>
        <v>233.62</v>
      </c>
      <c r="G12" s="10">
        <f>SUM(G13:G18)</f>
        <v>1088.5500000000002</v>
      </c>
    </row>
    <row r="13" spans="1:7" ht="24">
      <c r="A13" s="11" t="s">
        <v>11</v>
      </c>
      <c r="B13" s="13">
        <v>188.53</v>
      </c>
      <c r="C13" s="13">
        <v>61.89</v>
      </c>
      <c r="D13" s="13">
        <f t="shared" ref="D13:D17" si="5">SUM(B13:C13)</f>
        <v>250.42000000000002</v>
      </c>
      <c r="E13" s="13">
        <v>66.989999999999995</v>
      </c>
      <c r="F13" s="13">
        <v>183.87</v>
      </c>
      <c r="G13" s="13">
        <f>SUM(E13:F13)</f>
        <v>250.86</v>
      </c>
    </row>
    <row r="14" spans="1:7" ht="24">
      <c r="A14" s="11" t="s">
        <v>12</v>
      </c>
      <c r="B14" s="13">
        <v>473.08</v>
      </c>
      <c r="C14" s="13">
        <v>0</v>
      </c>
      <c r="D14" s="13">
        <f t="shared" si="5"/>
        <v>473.08</v>
      </c>
      <c r="E14" s="13">
        <v>419.35</v>
      </c>
      <c r="F14" s="13">
        <v>48.02</v>
      </c>
      <c r="G14" s="13">
        <f t="shared" ref="G14:G18" si="6">SUM(E14:F14)</f>
        <v>467.37</v>
      </c>
    </row>
    <row r="15" spans="1:7" ht="24">
      <c r="A15" s="11" t="s">
        <v>13</v>
      </c>
      <c r="B15" s="13">
        <v>181.15</v>
      </c>
      <c r="C15" s="13">
        <v>0</v>
      </c>
      <c r="D15" s="13">
        <f t="shared" si="5"/>
        <v>181.15</v>
      </c>
      <c r="E15" s="13">
        <v>173.28</v>
      </c>
      <c r="F15" s="13">
        <v>0</v>
      </c>
      <c r="G15" s="13">
        <f t="shared" si="6"/>
        <v>173.28</v>
      </c>
    </row>
    <row r="16" spans="1:7" ht="24">
      <c r="A16" s="11" t="s">
        <v>15</v>
      </c>
      <c r="B16" s="14">
        <v>91.09</v>
      </c>
      <c r="C16" s="14">
        <v>0</v>
      </c>
      <c r="D16" s="13">
        <f t="shared" si="5"/>
        <v>91.09</v>
      </c>
      <c r="E16" s="14">
        <v>34.340000000000003</v>
      </c>
      <c r="F16" s="14">
        <v>0</v>
      </c>
      <c r="G16" s="13">
        <f t="shared" si="6"/>
        <v>34.340000000000003</v>
      </c>
    </row>
    <row r="17" spans="1:7" ht="24">
      <c r="A17" s="15" t="s">
        <v>16</v>
      </c>
      <c r="B17" s="14">
        <v>23.96</v>
      </c>
      <c r="C17" s="14">
        <v>0</v>
      </c>
      <c r="D17" s="13">
        <f t="shared" si="5"/>
        <v>23.96</v>
      </c>
      <c r="E17" s="14">
        <v>139.79</v>
      </c>
      <c r="F17" s="14">
        <v>0</v>
      </c>
      <c r="G17" s="13">
        <f t="shared" si="6"/>
        <v>139.79</v>
      </c>
    </row>
    <row r="18" spans="1:7" ht="24">
      <c r="A18" s="11" t="s">
        <v>17</v>
      </c>
      <c r="B18" s="14">
        <v>0</v>
      </c>
      <c r="C18" s="14">
        <v>0</v>
      </c>
      <c r="D18" s="13">
        <v>0</v>
      </c>
      <c r="E18" s="14">
        <v>21.18</v>
      </c>
      <c r="F18" s="14">
        <v>1.73</v>
      </c>
      <c r="G18" s="13">
        <f t="shared" si="6"/>
        <v>22.91</v>
      </c>
    </row>
    <row r="19" spans="1:7" ht="24">
      <c r="A19" s="9" t="s">
        <v>25</v>
      </c>
      <c r="B19" s="19">
        <v>80.099999999999994</v>
      </c>
      <c r="C19" s="19">
        <v>25.65</v>
      </c>
      <c r="D19" s="19">
        <v>105.75</v>
      </c>
      <c r="E19" s="19">
        <v>68.73</v>
      </c>
      <c r="F19" s="19">
        <v>56.14</v>
      </c>
      <c r="G19" s="19">
        <v>124.87</v>
      </c>
    </row>
    <row r="20" spans="1:7" ht="24">
      <c r="A20" s="9" t="s">
        <v>32</v>
      </c>
      <c r="B20" s="19">
        <v>0</v>
      </c>
      <c r="C20" s="19">
        <f t="shared" ref="C20:G20" si="7">SUM(C21:C23)</f>
        <v>1073.78</v>
      </c>
      <c r="D20" s="19">
        <f t="shared" si="7"/>
        <v>1073.78</v>
      </c>
      <c r="E20" s="19">
        <v>0</v>
      </c>
      <c r="F20" s="19">
        <f t="shared" si="7"/>
        <v>916.37</v>
      </c>
      <c r="G20" s="19">
        <f t="shared" si="7"/>
        <v>916.37</v>
      </c>
    </row>
    <row r="21" spans="1:7" ht="24">
      <c r="A21" s="11" t="s">
        <v>26</v>
      </c>
      <c r="B21" s="14">
        <v>0</v>
      </c>
      <c r="C21" s="14">
        <v>1050.56</v>
      </c>
      <c r="D21" s="14">
        <v>1050.56</v>
      </c>
      <c r="E21" s="14">
        <v>0</v>
      </c>
      <c r="F21" s="14">
        <v>901.45</v>
      </c>
      <c r="G21" s="14">
        <v>901.45</v>
      </c>
    </row>
    <row r="22" spans="1:7" ht="24">
      <c r="A22" s="11" t="s">
        <v>27</v>
      </c>
      <c r="B22" s="14">
        <v>0</v>
      </c>
      <c r="C22" s="14">
        <v>17.5</v>
      </c>
      <c r="D22" s="14">
        <v>17.5</v>
      </c>
      <c r="E22" s="14">
        <v>0</v>
      </c>
      <c r="F22" s="14">
        <v>11.28</v>
      </c>
      <c r="G22" s="14">
        <v>11.28</v>
      </c>
    </row>
    <row r="23" spans="1:7" ht="24">
      <c r="A23" s="18" t="s">
        <v>28</v>
      </c>
      <c r="B23" s="14">
        <v>0</v>
      </c>
      <c r="C23" s="14">
        <v>5.72</v>
      </c>
      <c r="D23" s="14">
        <v>5.72</v>
      </c>
      <c r="E23" s="14">
        <v>0</v>
      </c>
      <c r="F23" s="14">
        <v>3.64</v>
      </c>
      <c r="G23" s="14">
        <v>3.64</v>
      </c>
    </row>
    <row r="24" spans="1:7" ht="24">
      <c r="A24" s="9" t="s">
        <v>33</v>
      </c>
      <c r="B24" s="19">
        <f t="shared" ref="B24:G24" si="8">SUM(B6,B20)</f>
        <v>2295.64</v>
      </c>
      <c r="C24" s="19">
        <f t="shared" si="8"/>
        <v>1779.9699999999998</v>
      </c>
      <c r="D24" s="19">
        <f t="shared" si="8"/>
        <v>4075.6099999999997</v>
      </c>
      <c r="E24" s="19">
        <f t="shared" si="8"/>
        <v>1918.28</v>
      </c>
      <c r="F24" s="19">
        <f t="shared" si="8"/>
        <v>2563.62</v>
      </c>
      <c r="G24" s="19">
        <f t="shared" si="8"/>
        <v>4609</v>
      </c>
    </row>
    <row r="25" spans="1:7" ht="24">
      <c r="A25" s="20" t="s">
        <v>34</v>
      </c>
      <c r="B25" s="21">
        <f>B24/B26*1000</f>
        <v>3336.6860465116279</v>
      </c>
      <c r="C25" s="21">
        <f>C24/B26*1000</f>
        <v>2587.1656976744184</v>
      </c>
      <c r="D25" s="21">
        <f>D24/B26*1000</f>
        <v>5923.8517441860458</v>
      </c>
      <c r="E25" s="21">
        <f>E24/E26*1000</f>
        <v>3160.2635914332782</v>
      </c>
      <c r="F25" s="21">
        <f>F24/E26*1000</f>
        <v>4223.4266886326195</v>
      </c>
      <c r="G25" s="21">
        <f>G24/E26*1000</f>
        <v>7593.0807248764413</v>
      </c>
    </row>
    <row r="26" spans="1:7" s="1" customFormat="1" ht="24">
      <c r="A26" s="22" t="s">
        <v>35</v>
      </c>
      <c r="B26" s="33">
        <v>688</v>
      </c>
      <c r="C26" s="33"/>
      <c r="D26" s="33"/>
      <c r="E26" s="33">
        <v>607</v>
      </c>
      <c r="F26" s="33" t="s">
        <v>0</v>
      </c>
      <c r="G26" s="33">
        <v>9.93</v>
      </c>
    </row>
    <row r="27" spans="1:7" s="1" customFormat="1" ht="24">
      <c r="A27" s="22" t="s">
        <v>36</v>
      </c>
      <c r="B27" s="33">
        <v>12577</v>
      </c>
      <c r="C27" s="33"/>
      <c r="D27" s="33"/>
      <c r="E27" s="33">
        <v>12577</v>
      </c>
      <c r="F27" s="33">
        <v>0</v>
      </c>
      <c r="G27" s="33">
        <v>464.07</v>
      </c>
    </row>
    <row r="28" spans="1:7" s="1" customFormat="1" ht="24">
      <c r="A28" s="22" t="s">
        <v>37</v>
      </c>
      <c r="B28" s="34">
        <f>B26*B27/1000</f>
        <v>8652.9760000000006</v>
      </c>
      <c r="C28" s="34"/>
      <c r="D28" s="34"/>
      <c r="E28" s="34">
        <f>E27*E26/1000</f>
        <v>7634.2389999999996</v>
      </c>
      <c r="F28" s="34">
        <v>0</v>
      </c>
      <c r="G28" s="34">
        <v>-219.39</v>
      </c>
    </row>
    <row r="29" spans="1:7" ht="24">
      <c r="A29" s="20" t="s">
        <v>38</v>
      </c>
      <c r="B29" s="23">
        <f>B28-B24</f>
        <v>6357.3360000000011</v>
      </c>
      <c r="C29" s="24" t="s">
        <v>0</v>
      </c>
      <c r="D29" s="23">
        <f>B28-D24</f>
        <v>4577.3660000000009</v>
      </c>
      <c r="E29" s="23">
        <f>E28-E24</f>
        <v>5715.9589999999998</v>
      </c>
      <c r="F29" s="24" t="s">
        <v>0</v>
      </c>
      <c r="G29" s="23">
        <f>E28-G24</f>
        <v>3025.2389999999996</v>
      </c>
    </row>
    <row r="30" spans="1:7" ht="24">
      <c r="A30" s="25" t="s">
        <v>42</v>
      </c>
      <c r="B30" s="26">
        <f>B27-B25</f>
        <v>9240.3139534883721</v>
      </c>
      <c r="C30" s="27" t="s">
        <v>0</v>
      </c>
      <c r="D30" s="26">
        <f>B27-D25</f>
        <v>6653.1482558139542</v>
      </c>
      <c r="E30" s="26">
        <f>E27-E25</f>
        <v>9416.7364085667214</v>
      </c>
      <c r="F30" s="27" t="s">
        <v>0</v>
      </c>
      <c r="G30" s="26">
        <f>E27-G25</f>
        <v>4983.9192751235587</v>
      </c>
    </row>
  </sheetData>
  <mergeCells count="10">
    <mergeCell ref="E27:G27"/>
    <mergeCell ref="E26:G26"/>
    <mergeCell ref="E28:G28"/>
    <mergeCell ref="A3:A5"/>
    <mergeCell ref="B3:G3"/>
    <mergeCell ref="B4:D4"/>
    <mergeCell ref="E4:G4"/>
    <mergeCell ref="B26:D26"/>
    <mergeCell ref="B27:D27"/>
    <mergeCell ref="B28:D28"/>
  </mergeCells>
  <pageMargins left="0.37" right="0.24" top="0.74803149606299202" bottom="0.74803149606299202" header="0.31496062992126" footer="0.31496062992126"/>
  <pageSetup paperSize="9" scale="90" orientation="portrait" horizontalDpi="300" verticalDpi="300" r:id="rId1"/>
  <ignoredErrors>
    <ignoredError sqref="B12:C12 E12:F12" formulaRange="1"/>
    <ignoredError sqref="D12 G12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zoomScaleNormal="100" workbookViewId="0">
      <selection activeCell="F5" sqref="F5"/>
    </sheetView>
  </sheetViews>
  <sheetFormatPr defaultColWidth="9.125" defaultRowHeight="14.25"/>
  <cols>
    <col min="1" max="1" width="37.75" style="2" customWidth="1"/>
    <col min="2" max="7" width="10.25" style="2" customWidth="1"/>
    <col min="8" max="16384" width="9.125" style="2"/>
  </cols>
  <sheetData>
    <row r="1" spans="1:7" ht="27.75">
      <c r="A1" s="3" t="s">
        <v>22</v>
      </c>
      <c r="B1" s="3"/>
      <c r="C1" s="3"/>
      <c r="D1" s="3"/>
      <c r="E1" s="3"/>
      <c r="F1" s="3"/>
      <c r="G1" s="3"/>
    </row>
    <row r="2" spans="1:7" ht="21.75">
      <c r="A2" s="4"/>
      <c r="B2" s="4"/>
      <c r="C2" s="4"/>
      <c r="D2" s="4"/>
      <c r="E2" s="4"/>
      <c r="F2" s="4"/>
      <c r="G2" s="5" t="s">
        <v>1</v>
      </c>
    </row>
    <row r="3" spans="1:7" ht="27.75">
      <c r="A3" s="35" t="s">
        <v>20</v>
      </c>
      <c r="B3" s="38" t="s">
        <v>19</v>
      </c>
      <c r="C3" s="39"/>
      <c r="D3" s="39"/>
      <c r="E3" s="42"/>
      <c r="F3" s="42"/>
      <c r="G3" s="43"/>
    </row>
    <row r="4" spans="1:7" ht="27.75">
      <c r="A4" s="36"/>
      <c r="B4" s="41" t="s">
        <v>2</v>
      </c>
      <c r="C4" s="41"/>
      <c r="D4" s="41"/>
      <c r="E4" s="41" t="s">
        <v>3</v>
      </c>
      <c r="F4" s="41"/>
      <c r="G4" s="41"/>
    </row>
    <row r="5" spans="1:7" ht="23.25" customHeight="1">
      <c r="A5" s="37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31</v>
      </c>
      <c r="B6" s="8">
        <f>SUM(B7,B10,B17)</f>
        <v>3322.67</v>
      </c>
      <c r="C6" s="8">
        <f t="shared" ref="C6:G6" si="0">SUM(C7,C10,C17)</f>
        <v>2027.13</v>
      </c>
      <c r="D6" s="8">
        <f t="shared" si="0"/>
        <v>5349.7999999999993</v>
      </c>
      <c r="E6" s="8">
        <f t="shared" si="0"/>
        <v>4271.58</v>
      </c>
      <c r="F6" s="8">
        <f t="shared" si="0"/>
        <v>1409.2</v>
      </c>
      <c r="G6" s="8">
        <f t="shared" si="0"/>
        <v>5680.78</v>
      </c>
    </row>
    <row r="7" spans="1:7" ht="24">
      <c r="A7" s="9" t="s">
        <v>23</v>
      </c>
      <c r="B7" s="10">
        <f>SUM(B8:B9)</f>
        <v>1040.3500000000001</v>
      </c>
      <c r="C7" s="10">
        <f t="shared" ref="C7:F7" si="1">SUM(C8:C9)</f>
        <v>1886.1100000000001</v>
      </c>
      <c r="D7" s="10">
        <f>SUM(D8:D9)</f>
        <v>2926.46</v>
      </c>
      <c r="E7" s="10">
        <f t="shared" si="1"/>
        <v>1764.46</v>
      </c>
      <c r="F7" s="10">
        <f t="shared" si="1"/>
        <v>1246.42</v>
      </c>
      <c r="G7" s="10">
        <f>SUM(G8:G9)</f>
        <v>3010.88</v>
      </c>
    </row>
    <row r="8" spans="1:7" ht="24">
      <c r="A8" s="11" t="s">
        <v>9</v>
      </c>
      <c r="B8" s="12">
        <v>244.27</v>
      </c>
      <c r="C8" s="12">
        <v>1467.66</v>
      </c>
      <c r="D8" s="12">
        <f>SUM(B8:C8)</f>
        <v>1711.93</v>
      </c>
      <c r="E8" s="12">
        <v>851.73</v>
      </c>
      <c r="F8" s="12">
        <v>1113.97</v>
      </c>
      <c r="G8" s="12">
        <f>SUM(E8:F8)</f>
        <v>1965.7</v>
      </c>
    </row>
    <row r="9" spans="1:7" ht="24">
      <c r="A9" s="11" t="s">
        <v>10</v>
      </c>
      <c r="B9" s="12">
        <v>796.08</v>
      </c>
      <c r="C9" s="12">
        <v>418.45</v>
      </c>
      <c r="D9" s="12">
        <f t="shared" ref="D9:D15" si="2">SUM(B9:C9)</f>
        <v>1214.53</v>
      </c>
      <c r="E9" s="12">
        <v>912.73</v>
      </c>
      <c r="F9" s="12">
        <v>132.44999999999999</v>
      </c>
      <c r="G9" s="12">
        <f t="shared" ref="G9:G16" si="3">SUM(E9:F9)</f>
        <v>1045.18</v>
      </c>
    </row>
    <row r="10" spans="1:7" ht="24">
      <c r="A10" s="9" t="s">
        <v>24</v>
      </c>
      <c r="B10" s="10">
        <f>SUM(B11:B16)</f>
        <v>2064.9499999999998</v>
      </c>
      <c r="C10" s="10">
        <f t="shared" ref="C10:G10" si="4">SUM(C11:C16)</f>
        <v>8.4</v>
      </c>
      <c r="D10" s="10">
        <f t="shared" si="4"/>
        <v>2073.35</v>
      </c>
      <c r="E10" s="10">
        <f t="shared" si="4"/>
        <v>2227.6699999999996</v>
      </c>
      <c r="F10" s="10">
        <f t="shared" si="4"/>
        <v>70.59</v>
      </c>
      <c r="G10" s="10">
        <f t="shared" si="4"/>
        <v>2298.2599999999998</v>
      </c>
    </row>
    <row r="11" spans="1:7" ht="24">
      <c r="A11" s="11" t="s">
        <v>12</v>
      </c>
      <c r="B11" s="12">
        <v>907.68</v>
      </c>
      <c r="C11" s="12">
        <v>0</v>
      </c>
      <c r="D11" s="13">
        <f t="shared" si="2"/>
        <v>907.68</v>
      </c>
      <c r="E11" s="12">
        <v>971.18</v>
      </c>
      <c r="F11" s="12">
        <v>70.59</v>
      </c>
      <c r="G11" s="13">
        <f t="shared" si="3"/>
        <v>1041.77</v>
      </c>
    </row>
    <row r="12" spans="1:7" ht="24">
      <c r="A12" s="11" t="s">
        <v>13</v>
      </c>
      <c r="B12" s="12">
        <v>471.88</v>
      </c>
      <c r="C12" s="28">
        <v>0</v>
      </c>
      <c r="D12" s="13">
        <f t="shared" si="2"/>
        <v>471.88</v>
      </c>
      <c r="E12" s="12">
        <v>579.05999999999995</v>
      </c>
      <c r="F12" s="28">
        <v>0</v>
      </c>
      <c r="G12" s="13">
        <f t="shared" si="3"/>
        <v>579.05999999999995</v>
      </c>
    </row>
    <row r="13" spans="1:7" ht="24">
      <c r="A13" s="11" t="s">
        <v>14</v>
      </c>
      <c r="B13" s="29">
        <v>310.25</v>
      </c>
      <c r="C13" s="29">
        <v>8.4</v>
      </c>
      <c r="D13" s="14">
        <f t="shared" si="2"/>
        <v>318.64999999999998</v>
      </c>
      <c r="E13" s="29">
        <v>361.96</v>
      </c>
      <c r="F13" s="29">
        <v>0</v>
      </c>
      <c r="G13" s="14">
        <f t="shared" si="3"/>
        <v>361.96</v>
      </c>
    </row>
    <row r="14" spans="1:7" ht="24">
      <c r="A14" s="15" t="s">
        <v>15</v>
      </c>
      <c r="B14" s="29">
        <v>209.09</v>
      </c>
      <c r="C14" s="29">
        <v>0</v>
      </c>
      <c r="D14" s="14">
        <f t="shared" si="2"/>
        <v>209.09</v>
      </c>
      <c r="E14" s="29">
        <v>155.35</v>
      </c>
      <c r="F14" s="29">
        <v>0</v>
      </c>
      <c r="G14" s="14">
        <f t="shared" si="3"/>
        <v>155.35</v>
      </c>
    </row>
    <row r="15" spans="1:7" ht="24">
      <c r="A15" s="11" t="s">
        <v>16</v>
      </c>
      <c r="B15" s="29">
        <v>166.05</v>
      </c>
      <c r="C15" s="29">
        <v>0</v>
      </c>
      <c r="D15" s="14">
        <f t="shared" si="2"/>
        <v>166.05</v>
      </c>
      <c r="E15" s="29">
        <v>146.97999999999999</v>
      </c>
      <c r="F15" s="29">
        <v>0</v>
      </c>
      <c r="G15" s="14">
        <f t="shared" si="3"/>
        <v>146.97999999999999</v>
      </c>
    </row>
    <row r="16" spans="1:7" ht="24">
      <c r="A16" s="11" t="s">
        <v>17</v>
      </c>
      <c r="B16" s="29">
        <v>0</v>
      </c>
      <c r="C16" s="29">
        <v>0</v>
      </c>
      <c r="D16" s="14">
        <v>0</v>
      </c>
      <c r="E16" s="29">
        <v>13.14</v>
      </c>
      <c r="F16" s="29">
        <v>0</v>
      </c>
      <c r="G16" s="14">
        <f t="shared" si="3"/>
        <v>13.14</v>
      </c>
    </row>
    <row r="17" spans="1:7" ht="24">
      <c r="A17" s="9" t="s">
        <v>25</v>
      </c>
      <c r="B17" s="17">
        <v>217.37</v>
      </c>
      <c r="C17" s="17">
        <v>132.62</v>
      </c>
      <c r="D17" s="16">
        <f>+B17+C17</f>
        <v>349.99</v>
      </c>
      <c r="E17" s="17">
        <v>279.45</v>
      </c>
      <c r="F17" s="17">
        <v>92.19</v>
      </c>
      <c r="G17" s="16">
        <f>+E17+F17</f>
        <v>371.64</v>
      </c>
    </row>
    <row r="18" spans="1:7" ht="24">
      <c r="A18" s="9" t="s">
        <v>32</v>
      </c>
      <c r="B18" s="17">
        <f>+B19+B20+B21+B22</f>
        <v>0</v>
      </c>
      <c r="C18" s="17">
        <f t="shared" ref="C18:F18" si="5">+C19+C20+C21+C22</f>
        <v>2149.0299999999997</v>
      </c>
      <c r="D18" s="17">
        <f>+B18+C18</f>
        <v>2149.0299999999997</v>
      </c>
      <c r="E18" s="17">
        <f t="shared" si="5"/>
        <v>0</v>
      </c>
      <c r="F18" s="17">
        <f t="shared" si="5"/>
        <v>2103.9499999999998</v>
      </c>
      <c r="G18" s="17">
        <f t="shared" ref="G18:G23" si="6">+E18+F18</f>
        <v>2103.9499999999998</v>
      </c>
    </row>
    <row r="19" spans="1:7" ht="24">
      <c r="A19" s="11" t="s">
        <v>26</v>
      </c>
      <c r="B19" s="29">
        <v>0</v>
      </c>
      <c r="C19" s="29">
        <v>1214.57</v>
      </c>
      <c r="D19" s="29">
        <f t="shared" ref="D19:D23" si="7">+B19+C19</f>
        <v>1214.57</v>
      </c>
      <c r="E19" s="29">
        <v>0</v>
      </c>
      <c r="F19" s="29">
        <v>1021.57</v>
      </c>
      <c r="G19" s="14">
        <f t="shared" si="6"/>
        <v>1021.57</v>
      </c>
    </row>
    <row r="20" spans="1:7" ht="24">
      <c r="A20" s="18" t="s">
        <v>27</v>
      </c>
      <c r="B20" s="29">
        <v>0</v>
      </c>
      <c r="C20" s="29">
        <v>311.31</v>
      </c>
      <c r="D20" s="29">
        <f t="shared" si="7"/>
        <v>311.31</v>
      </c>
      <c r="E20" s="29">
        <v>0</v>
      </c>
      <c r="F20" s="29">
        <v>374.97</v>
      </c>
      <c r="G20" s="14">
        <f t="shared" si="6"/>
        <v>374.97</v>
      </c>
    </row>
    <row r="21" spans="1:7" ht="24">
      <c r="A21" s="18" t="s">
        <v>28</v>
      </c>
      <c r="B21" s="29">
        <v>0</v>
      </c>
      <c r="C21" s="29">
        <v>118.05</v>
      </c>
      <c r="D21" s="29">
        <f t="shared" si="7"/>
        <v>118.05</v>
      </c>
      <c r="E21" s="29">
        <v>0</v>
      </c>
      <c r="F21" s="29">
        <v>202.31</v>
      </c>
      <c r="G21" s="14">
        <f t="shared" si="6"/>
        <v>202.31</v>
      </c>
    </row>
    <row r="22" spans="1:7" s="1" customFormat="1" ht="24">
      <c r="A22" s="11" t="s">
        <v>29</v>
      </c>
      <c r="B22" s="31">
        <v>0</v>
      </c>
      <c r="C22" s="31">
        <v>505.1</v>
      </c>
      <c r="D22" s="29">
        <f t="shared" si="7"/>
        <v>505.1</v>
      </c>
      <c r="E22" s="31">
        <v>0</v>
      </c>
      <c r="F22" s="31">
        <v>505.1</v>
      </c>
      <c r="G22" s="31">
        <f t="shared" si="6"/>
        <v>505.1</v>
      </c>
    </row>
    <row r="23" spans="1:7" ht="24">
      <c r="A23" s="20" t="s">
        <v>33</v>
      </c>
      <c r="B23" s="17">
        <f>SUM(B6,B18)</f>
        <v>3322.67</v>
      </c>
      <c r="C23" s="17">
        <f t="shared" ref="C23:F23" si="8">SUM(C6,C18)</f>
        <v>4176.16</v>
      </c>
      <c r="D23" s="17">
        <f t="shared" si="7"/>
        <v>7498.83</v>
      </c>
      <c r="E23" s="17">
        <f t="shared" si="8"/>
        <v>4271.58</v>
      </c>
      <c r="F23" s="17">
        <f t="shared" si="8"/>
        <v>3513.1499999999996</v>
      </c>
      <c r="G23" s="17">
        <f t="shared" si="6"/>
        <v>7784.73</v>
      </c>
    </row>
    <row r="24" spans="1:7" ht="24">
      <c r="A24" s="20" t="s">
        <v>40</v>
      </c>
      <c r="B24" s="17">
        <f>B23/B25</f>
        <v>4.0619437652811738</v>
      </c>
      <c r="C24" s="17">
        <f>C23/B25</f>
        <v>5.1053300733496334</v>
      </c>
      <c r="D24" s="17">
        <f>D23/B25</f>
        <v>9.1672738386308072</v>
      </c>
      <c r="E24" s="17">
        <f>E23/E25</f>
        <v>5.4763846153846156</v>
      </c>
      <c r="F24" s="17">
        <f>F23/E25</f>
        <v>4.5040384615384612</v>
      </c>
      <c r="G24" s="17">
        <f>G23/E25</f>
        <v>9.980423076923076</v>
      </c>
    </row>
    <row r="25" spans="1:7" s="1" customFormat="1" ht="24">
      <c r="A25" s="22" t="s">
        <v>35</v>
      </c>
      <c r="B25" s="44">
        <v>818</v>
      </c>
      <c r="C25" s="45"/>
      <c r="D25" s="46"/>
      <c r="E25" s="44">
        <v>780</v>
      </c>
      <c r="F25" s="45"/>
      <c r="G25" s="46"/>
    </row>
    <row r="26" spans="1:7" s="1" customFormat="1" ht="24">
      <c r="A26" s="22" t="s">
        <v>41</v>
      </c>
      <c r="B26" s="47">
        <v>16.239999999999998</v>
      </c>
      <c r="C26" s="48"/>
      <c r="D26" s="49"/>
      <c r="E26" s="47">
        <v>16.239999999999998</v>
      </c>
      <c r="F26" s="48"/>
      <c r="G26" s="49"/>
    </row>
    <row r="27" spans="1:7" ht="24">
      <c r="A27" s="22" t="s">
        <v>37</v>
      </c>
      <c r="B27" s="47">
        <f>B25*B26</f>
        <v>13284.319999999998</v>
      </c>
      <c r="C27" s="48"/>
      <c r="D27" s="49"/>
      <c r="E27" s="47">
        <f>E25*E26</f>
        <v>12667.199999999999</v>
      </c>
      <c r="F27" s="48"/>
      <c r="G27" s="49"/>
    </row>
    <row r="28" spans="1:7" ht="24">
      <c r="A28" s="20" t="s">
        <v>38</v>
      </c>
      <c r="B28" s="17">
        <f>B27-B23</f>
        <v>9961.6499999999978</v>
      </c>
      <c r="C28" s="17"/>
      <c r="D28" s="17">
        <f>B27-D23</f>
        <v>5785.489999999998</v>
      </c>
      <c r="E28" s="17">
        <f>E27-E23</f>
        <v>8395.619999999999</v>
      </c>
      <c r="F28" s="17"/>
      <c r="G28" s="17">
        <f>E27-G23</f>
        <v>4882.4699999999993</v>
      </c>
    </row>
    <row r="29" spans="1:7" ht="24">
      <c r="A29" s="25" t="s">
        <v>39</v>
      </c>
      <c r="B29" s="30">
        <f>B26-B24</f>
        <v>12.178056234718824</v>
      </c>
      <c r="C29" s="30"/>
      <c r="D29" s="30">
        <f>B26-D24</f>
        <v>7.0727261613691912</v>
      </c>
      <c r="E29" s="30">
        <f>E26-E24</f>
        <v>10.763615384615383</v>
      </c>
      <c r="F29" s="30"/>
      <c r="G29" s="30">
        <f>E26-G24</f>
        <v>6.2595769230769225</v>
      </c>
    </row>
  </sheetData>
  <mergeCells count="10">
    <mergeCell ref="B26:D26"/>
    <mergeCell ref="E26:G26"/>
    <mergeCell ref="E27:G27"/>
    <mergeCell ref="B27:D27"/>
    <mergeCell ref="B25:D25"/>
    <mergeCell ref="A3:A5"/>
    <mergeCell ref="B3:G3"/>
    <mergeCell ref="B4:D4"/>
    <mergeCell ref="E4:G4"/>
    <mergeCell ref="E25:G25"/>
  </mergeCells>
  <pageMargins left="0.39" right="0.196850393700787" top="0.74803149606299202" bottom="0.74803149606299202" header="0.31496062992126" footer="0.31496062992126"/>
  <pageSetup paperSize="9" scale="90" orientation="portrait" horizontalDpi="300" verticalDpi="300" r:id="rId1"/>
  <ignoredErrors>
    <ignoredError sqref="B10:C10 E10:F10 G16" formulaRange="1"/>
    <ignoredError sqref="D10 G10" formula="1" formulaRange="1"/>
    <ignoredError sqref="D18 D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F6" sqref="F6"/>
    </sheetView>
  </sheetViews>
  <sheetFormatPr defaultColWidth="9.125" defaultRowHeight="14.25"/>
  <cols>
    <col min="1" max="1" width="38.75" style="2" customWidth="1"/>
    <col min="2" max="7" width="10.25" style="2" customWidth="1"/>
    <col min="8" max="16384" width="9.125" style="2"/>
  </cols>
  <sheetData>
    <row r="1" spans="1:7" ht="27.75">
      <c r="A1" s="3" t="s">
        <v>30</v>
      </c>
      <c r="B1" s="3"/>
      <c r="C1" s="3"/>
      <c r="D1" s="3"/>
      <c r="E1" s="3"/>
      <c r="F1" s="3"/>
      <c r="G1" s="3"/>
    </row>
    <row r="2" spans="1:7" ht="21.75">
      <c r="A2" s="4"/>
      <c r="B2" s="4"/>
      <c r="C2" s="4"/>
      <c r="D2" s="4"/>
      <c r="E2" s="4"/>
      <c r="F2" s="4"/>
      <c r="G2" s="5" t="s">
        <v>1</v>
      </c>
    </row>
    <row r="3" spans="1:7" ht="27.75">
      <c r="A3" s="35" t="s">
        <v>18</v>
      </c>
      <c r="B3" s="38" t="s">
        <v>19</v>
      </c>
      <c r="C3" s="39"/>
      <c r="D3" s="39"/>
      <c r="E3" s="39"/>
      <c r="F3" s="39"/>
      <c r="G3" s="40"/>
    </row>
    <row r="4" spans="1:7" ht="27.75">
      <c r="A4" s="36"/>
      <c r="B4" s="41" t="s">
        <v>2</v>
      </c>
      <c r="C4" s="41"/>
      <c r="D4" s="41"/>
      <c r="E4" s="41" t="s">
        <v>3</v>
      </c>
      <c r="F4" s="41"/>
      <c r="G4" s="41"/>
    </row>
    <row r="5" spans="1:7" ht="23.25" customHeight="1">
      <c r="A5" s="37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31</v>
      </c>
      <c r="B6" s="8">
        <v>2378.2400000000002</v>
      </c>
      <c r="C6" s="8">
        <v>529.53000000000009</v>
      </c>
      <c r="D6" s="8">
        <v>2907.77</v>
      </c>
      <c r="E6" s="8">
        <v>2891.94</v>
      </c>
      <c r="F6" s="8">
        <v>489.04</v>
      </c>
      <c r="G6" s="8">
        <v>3380.9800000000005</v>
      </c>
    </row>
    <row r="7" spans="1:7" ht="24">
      <c r="A7" s="9" t="s">
        <v>23</v>
      </c>
      <c r="B7" s="10">
        <v>1139.3900000000001</v>
      </c>
      <c r="C7" s="10">
        <v>498.42</v>
      </c>
      <c r="D7" s="10">
        <v>1637.81</v>
      </c>
      <c r="E7" s="10">
        <v>1395.02</v>
      </c>
      <c r="F7" s="10">
        <v>464.12</v>
      </c>
      <c r="G7" s="10">
        <v>1859.1399999999999</v>
      </c>
    </row>
    <row r="8" spans="1:7" ht="24">
      <c r="A8" s="11" t="s">
        <v>7</v>
      </c>
      <c r="B8" s="12">
        <v>382.27</v>
      </c>
      <c r="C8" s="12">
        <v>0</v>
      </c>
      <c r="D8" s="12">
        <v>382.27</v>
      </c>
      <c r="E8" s="12">
        <v>256.63</v>
      </c>
      <c r="F8" s="12">
        <v>4.9000000000000004</v>
      </c>
      <c r="G8" s="12">
        <v>261.52999999999997</v>
      </c>
    </row>
    <row r="9" spans="1:7" ht="24">
      <c r="A9" s="11" t="s">
        <v>8</v>
      </c>
      <c r="B9" s="13">
        <v>194.81</v>
      </c>
      <c r="C9" s="13">
        <v>24.63</v>
      </c>
      <c r="D9" s="12">
        <v>219.44</v>
      </c>
      <c r="E9" s="13">
        <v>240.98</v>
      </c>
      <c r="F9" s="13">
        <v>49.78</v>
      </c>
      <c r="G9" s="12">
        <v>290.76</v>
      </c>
    </row>
    <row r="10" spans="1:7" ht="24">
      <c r="A10" s="11" t="s">
        <v>9</v>
      </c>
      <c r="B10" s="13">
        <v>81.849999999999994</v>
      </c>
      <c r="C10" s="13">
        <v>274.14</v>
      </c>
      <c r="D10" s="12">
        <v>355.99</v>
      </c>
      <c r="E10" s="13">
        <v>158.63999999999999</v>
      </c>
      <c r="F10" s="13">
        <v>289.68</v>
      </c>
      <c r="G10" s="12">
        <v>448.32</v>
      </c>
    </row>
    <row r="11" spans="1:7" ht="24">
      <c r="A11" s="11" t="s">
        <v>10</v>
      </c>
      <c r="B11" s="13">
        <v>480.46</v>
      </c>
      <c r="C11" s="13">
        <v>199.65</v>
      </c>
      <c r="D11" s="12">
        <v>680.11</v>
      </c>
      <c r="E11" s="13">
        <v>738.77</v>
      </c>
      <c r="F11" s="13">
        <v>119.76</v>
      </c>
      <c r="G11" s="12">
        <v>858.53</v>
      </c>
    </row>
    <row r="12" spans="1:7" ht="24">
      <c r="A12" s="9" t="s">
        <v>24</v>
      </c>
      <c r="B12" s="10">
        <v>1184.6200000000001</v>
      </c>
      <c r="C12" s="10">
        <v>15.669999999999998</v>
      </c>
      <c r="D12" s="10">
        <v>1200.29</v>
      </c>
      <c r="E12" s="10">
        <v>1427.9400000000003</v>
      </c>
      <c r="F12" s="10">
        <v>11.76</v>
      </c>
      <c r="G12" s="10">
        <v>1439.7000000000003</v>
      </c>
    </row>
    <row r="13" spans="1:7" ht="24">
      <c r="A13" s="11" t="s">
        <v>11</v>
      </c>
      <c r="B13" s="13">
        <v>317.33</v>
      </c>
      <c r="C13" s="13">
        <v>9.85</v>
      </c>
      <c r="D13" s="13">
        <v>327.18</v>
      </c>
      <c r="E13" s="13">
        <v>327.95</v>
      </c>
      <c r="F13" s="13">
        <v>4.41</v>
      </c>
      <c r="G13" s="13">
        <v>332.36</v>
      </c>
    </row>
    <row r="14" spans="1:7" ht="24">
      <c r="A14" s="11" t="s">
        <v>12</v>
      </c>
      <c r="B14" s="13">
        <v>565.1</v>
      </c>
      <c r="C14" s="13">
        <v>0</v>
      </c>
      <c r="D14" s="13">
        <v>565.1</v>
      </c>
      <c r="E14" s="13">
        <v>780.04</v>
      </c>
      <c r="F14" s="13">
        <v>0</v>
      </c>
      <c r="G14" s="13">
        <v>780.04</v>
      </c>
    </row>
    <row r="15" spans="1:7" ht="24">
      <c r="A15" s="11" t="s">
        <v>13</v>
      </c>
      <c r="B15" s="13">
        <v>157.16999999999999</v>
      </c>
      <c r="C15" s="13">
        <v>2.86</v>
      </c>
      <c r="D15" s="13">
        <v>160.03</v>
      </c>
      <c r="E15" s="13">
        <v>188.67</v>
      </c>
      <c r="F15" s="13">
        <v>0</v>
      </c>
      <c r="G15" s="13">
        <v>188.67</v>
      </c>
    </row>
    <row r="16" spans="1:7" ht="24">
      <c r="A16" s="11" t="s">
        <v>14</v>
      </c>
      <c r="B16" s="14">
        <v>0</v>
      </c>
      <c r="C16" s="14">
        <v>2.96</v>
      </c>
      <c r="D16" s="13">
        <v>2.96</v>
      </c>
      <c r="E16" s="14">
        <v>1.63</v>
      </c>
      <c r="F16" s="14">
        <v>0</v>
      </c>
      <c r="G16" s="13">
        <v>1.63</v>
      </c>
    </row>
    <row r="17" spans="1:7" ht="24">
      <c r="A17" s="15" t="s">
        <v>15</v>
      </c>
      <c r="B17" s="14">
        <v>23.72</v>
      </c>
      <c r="C17" s="14">
        <v>0</v>
      </c>
      <c r="D17" s="13">
        <v>23.72</v>
      </c>
      <c r="E17" s="14">
        <v>23.64</v>
      </c>
      <c r="F17" s="14">
        <v>0</v>
      </c>
      <c r="G17" s="13">
        <v>23.64</v>
      </c>
    </row>
    <row r="18" spans="1:7" ht="24">
      <c r="A18" s="11" t="s">
        <v>16</v>
      </c>
      <c r="B18" s="14">
        <v>120.07</v>
      </c>
      <c r="C18" s="14">
        <v>0</v>
      </c>
      <c r="D18" s="13">
        <v>120.07</v>
      </c>
      <c r="E18" s="14">
        <v>105.12</v>
      </c>
      <c r="F18" s="14">
        <v>7.35</v>
      </c>
      <c r="G18" s="13">
        <v>112.47</v>
      </c>
    </row>
    <row r="19" spans="1:7" ht="24">
      <c r="A19" s="11" t="s">
        <v>17</v>
      </c>
      <c r="B19" s="14">
        <v>1.23</v>
      </c>
      <c r="C19" s="14">
        <v>0</v>
      </c>
      <c r="D19" s="13">
        <v>1.23</v>
      </c>
      <c r="E19" s="14">
        <v>0.89</v>
      </c>
      <c r="F19" s="14">
        <v>0</v>
      </c>
      <c r="G19" s="13">
        <v>0.89</v>
      </c>
    </row>
    <row r="20" spans="1:7" ht="24">
      <c r="A20" s="9" t="s">
        <v>25</v>
      </c>
      <c r="B20" s="19">
        <v>54.23</v>
      </c>
      <c r="C20" s="19">
        <v>15.44</v>
      </c>
      <c r="D20" s="19">
        <v>69.67</v>
      </c>
      <c r="E20" s="19">
        <v>68.98</v>
      </c>
      <c r="F20" s="19">
        <v>13.16</v>
      </c>
      <c r="G20" s="19">
        <v>82.14</v>
      </c>
    </row>
    <row r="21" spans="1:7" ht="24">
      <c r="A21" s="9" t="s">
        <v>32</v>
      </c>
      <c r="B21" s="32">
        <v>0</v>
      </c>
      <c r="C21" s="19">
        <v>403</v>
      </c>
      <c r="D21" s="19">
        <v>403</v>
      </c>
      <c r="E21" s="32">
        <v>0</v>
      </c>
      <c r="F21" s="19">
        <v>415.34999999999997</v>
      </c>
      <c r="G21" s="19">
        <v>415.34999999999997</v>
      </c>
    </row>
    <row r="22" spans="1:7" ht="24">
      <c r="A22" s="11" t="s">
        <v>26</v>
      </c>
      <c r="B22" s="14">
        <v>0</v>
      </c>
      <c r="C22" s="14">
        <v>335.2</v>
      </c>
      <c r="D22" s="14">
        <v>335.2</v>
      </c>
      <c r="E22" s="14">
        <v>0</v>
      </c>
      <c r="F22" s="14">
        <v>349.95</v>
      </c>
      <c r="G22" s="14">
        <v>349.95</v>
      </c>
    </row>
    <row r="23" spans="1:7" ht="24">
      <c r="A23" s="18" t="s">
        <v>27</v>
      </c>
      <c r="B23" s="14">
        <v>0</v>
      </c>
      <c r="C23" s="14">
        <v>63.45</v>
      </c>
      <c r="D23" s="14">
        <v>63.45</v>
      </c>
      <c r="E23" s="14">
        <v>0</v>
      </c>
      <c r="F23" s="14">
        <v>58.02</v>
      </c>
      <c r="G23" s="14">
        <v>58.02</v>
      </c>
    </row>
    <row r="24" spans="1:7" ht="24">
      <c r="A24" s="18" t="s">
        <v>28</v>
      </c>
      <c r="B24" s="14">
        <v>0</v>
      </c>
      <c r="C24" s="14">
        <v>4.3499999999999996</v>
      </c>
      <c r="D24" s="14">
        <v>4.3499999999999996</v>
      </c>
      <c r="E24" s="14">
        <v>0</v>
      </c>
      <c r="F24" s="14">
        <v>7.38</v>
      </c>
      <c r="G24" s="14">
        <v>7.38</v>
      </c>
    </row>
    <row r="25" spans="1:7" ht="24">
      <c r="A25" s="9" t="s">
        <v>33</v>
      </c>
      <c r="B25" s="19">
        <v>2378.2400000000002</v>
      </c>
      <c r="C25" s="19">
        <v>932.53000000000009</v>
      </c>
      <c r="D25" s="19">
        <v>3310.77</v>
      </c>
      <c r="E25" s="19">
        <v>2891.94</v>
      </c>
      <c r="F25" s="19">
        <v>904.39</v>
      </c>
      <c r="G25" s="19">
        <v>3796.3300000000004</v>
      </c>
    </row>
    <row r="26" spans="1:7" ht="24">
      <c r="A26" s="20" t="s">
        <v>40</v>
      </c>
      <c r="B26" s="21">
        <f>B25/B27</f>
        <v>3.421928057553957</v>
      </c>
      <c r="C26" s="21">
        <f>C25/B27</f>
        <v>1.3417697841726619</v>
      </c>
      <c r="D26" s="21">
        <f>D25/B27</f>
        <v>4.7636978417266187</v>
      </c>
      <c r="E26" s="21">
        <f>E25/E27</f>
        <v>4.5399372056514915</v>
      </c>
      <c r="F26" s="21">
        <f>F25/E27</f>
        <v>1.4197645211930927</v>
      </c>
      <c r="G26" s="21">
        <f>G25/E27</f>
        <v>5.9597017268445844</v>
      </c>
    </row>
    <row r="27" spans="1:7" s="1" customFormat="1" ht="24">
      <c r="A27" s="22" t="s">
        <v>35</v>
      </c>
      <c r="B27" s="33">
        <v>695</v>
      </c>
      <c r="C27" s="33"/>
      <c r="D27" s="33"/>
      <c r="E27" s="33">
        <v>637</v>
      </c>
      <c r="F27" s="33"/>
      <c r="G27" s="33"/>
    </row>
    <row r="28" spans="1:7" s="1" customFormat="1" ht="24">
      <c r="A28" s="22" t="s">
        <v>41</v>
      </c>
      <c r="B28" s="34">
        <v>7</v>
      </c>
      <c r="C28" s="34"/>
      <c r="D28" s="34"/>
      <c r="E28" s="34">
        <v>7</v>
      </c>
      <c r="F28" s="34"/>
      <c r="G28" s="34"/>
    </row>
    <row r="29" spans="1:7" s="1" customFormat="1" ht="24">
      <c r="A29" s="22" t="s">
        <v>37</v>
      </c>
      <c r="B29" s="33">
        <f>B28*B27</f>
        <v>4865</v>
      </c>
      <c r="C29" s="33"/>
      <c r="D29" s="33"/>
      <c r="E29" s="33">
        <f>E28*E27</f>
        <v>4459</v>
      </c>
      <c r="F29" s="33"/>
      <c r="G29" s="33"/>
    </row>
    <row r="30" spans="1:7" ht="24">
      <c r="A30" s="20" t="s">
        <v>38</v>
      </c>
      <c r="B30" s="23">
        <f>B29-B25</f>
        <v>2486.7599999999998</v>
      </c>
      <c r="C30" s="24" t="s">
        <v>0</v>
      </c>
      <c r="D30" s="23">
        <f>B29-D25</f>
        <v>1554.23</v>
      </c>
      <c r="E30" s="23">
        <f>E29-E25</f>
        <v>1567.06</v>
      </c>
      <c r="F30" s="24" t="s">
        <v>0</v>
      </c>
      <c r="G30" s="23">
        <f>E29-G25</f>
        <v>662.66999999999962</v>
      </c>
    </row>
    <row r="31" spans="1:7" ht="24">
      <c r="A31" s="25" t="s">
        <v>39</v>
      </c>
      <c r="B31" s="26">
        <f>B28-B26</f>
        <v>3.578071942446043</v>
      </c>
      <c r="C31" s="27" t="s">
        <v>0</v>
      </c>
      <c r="D31" s="26">
        <f>B28-D26</f>
        <v>2.2363021582733813</v>
      </c>
      <c r="E31" s="26">
        <f>E28-E26</f>
        <v>2.4600627943485085</v>
      </c>
      <c r="F31" s="27" t="s">
        <v>0</v>
      </c>
      <c r="G31" s="26">
        <f>E28-G26</f>
        <v>1.0402982731554156</v>
      </c>
    </row>
  </sheetData>
  <mergeCells count="10">
    <mergeCell ref="B4:D4"/>
    <mergeCell ref="E4:G4"/>
    <mergeCell ref="A3:A5"/>
    <mergeCell ref="B3:G3"/>
    <mergeCell ref="B29:D29"/>
    <mergeCell ref="E29:G29"/>
    <mergeCell ref="B27:D27"/>
    <mergeCell ref="E27:G27"/>
    <mergeCell ref="B28:D28"/>
    <mergeCell ref="E28:G28"/>
  </mergeCells>
  <pageMargins left="0.39370078740157499" right="0.196850393700787" top="0.511811023622047" bottom="0.74803149606299202" header="0.31496062992126" footer="0.31496062992126"/>
  <pageSetup paperSize="9"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ข้าวเหนียวนาปี</vt:lpstr>
      <vt:lpstr>ลำไย</vt:lpstr>
      <vt:lpstr>ข้าวโพดเลี่ยงสัตว์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tunyanun.kun</dc:creator>
  <cp:lastModifiedBy>1219</cp:lastModifiedBy>
  <cp:lastPrinted>2018-10-19T02:39:40Z</cp:lastPrinted>
  <dcterms:created xsi:type="dcterms:W3CDTF">2018-07-20T04:34:22Z</dcterms:created>
  <dcterms:modified xsi:type="dcterms:W3CDTF">2018-10-19T02:39:45Z</dcterms:modified>
</cp:coreProperties>
</file>