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65" windowWidth="7635" windowHeight="6600"/>
  </bookViews>
  <sheets>
    <sheet name="ข้าวเหนียวนาปี" sheetId="4" r:id="rId1"/>
    <sheet name="ข้าวโพดเลี้ยงสัตว์" sheetId="3" r:id="rId2"/>
    <sheet name="ถั่วเหลือง" sheetId="1" r:id="rId3"/>
    <sheet name="กระเทียม" sheetId="2" r:id="rId4"/>
  </sheets>
  <calcPr calcId="125725"/>
</workbook>
</file>

<file path=xl/calcChain.xml><?xml version="1.0" encoding="utf-8"?>
<calcChain xmlns="http://schemas.openxmlformats.org/spreadsheetml/2006/main">
  <c r="E28" i="4"/>
  <c r="B28"/>
  <c r="F24"/>
  <c r="E24"/>
  <c r="C24"/>
  <c r="B24"/>
  <c r="F20"/>
  <c r="E20"/>
  <c r="C20"/>
  <c r="B20"/>
  <c r="F12"/>
  <c r="E12"/>
  <c r="C12"/>
  <c r="B12"/>
  <c r="F7"/>
  <c r="E7"/>
  <c r="G7" s="1"/>
  <c r="C7"/>
  <c r="B7"/>
  <c r="D7" s="1"/>
  <c r="G23"/>
  <c r="G22"/>
  <c r="G21"/>
  <c r="G20"/>
  <c r="G19"/>
  <c r="G18"/>
  <c r="G17"/>
  <c r="G16"/>
  <c r="G15"/>
  <c r="G14"/>
  <c r="G13"/>
  <c r="G12"/>
  <c r="G11"/>
  <c r="G10"/>
  <c r="G9"/>
  <c r="G8"/>
  <c r="D23"/>
  <c r="D22"/>
  <c r="D21"/>
  <c r="D19"/>
  <c r="D18"/>
  <c r="D17"/>
  <c r="D16"/>
  <c r="D15"/>
  <c r="D14"/>
  <c r="D13"/>
  <c r="D11"/>
  <c r="D10"/>
  <c r="D9"/>
  <c r="D8"/>
  <c r="G25" i="3"/>
  <c r="F25"/>
  <c r="E25"/>
  <c r="D25"/>
  <c r="C25"/>
  <c r="B25"/>
  <c r="F24"/>
  <c r="E24"/>
  <c r="C24"/>
  <c r="B24"/>
  <c r="F20"/>
  <c r="G20" s="1"/>
  <c r="C20"/>
  <c r="F12"/>
  <c r="E12"/>
  <c r="G12" s="1"/>
  <c r="C12"/>
  <c r="C6" s="1"/>
  <c r="B12"/>
  <c r="D12" s="1"/>
  <c r="F6"/>
  <c r="E6"/>
  <c r="G6" s="1"/>
  <c r="B6"/>
  <c r="G24"/>
  <c r="G23"/>
  <c r="G22"/>
  <c r="G21"/>
  <c r="G19"/>
  <c r="G18"/>
  <c r="G17"/>
  <c r="G16"/>
  <c r="G15"/>
  <c r="G14"/>
  <c r="G13"/>
  <c r="G11"/>
  <c r="G10"/>
  <c r="G9"/>
  <c r="G8"/>
  <c r="D23"/>
  <c r="D22"/>
  <c r="D21"/>
  <c r="D19"/>
  <c r="D18"/>
  <c r="D17"/>
  <c r="D16"/>
  <c r="D15"/>
  <c r="D14"/>
  <c r="D13"/>
  <c r="D11"/>
  <c r="D10"/>
  <c r="D9"/>
  <c r="D8"/>
  <c r="F7"/>
  <c r="G7" s="1"/>
  <c r="E7"/>
  <c r="C7"/>
  <c r="B7"/>
  <c r="D7" s="1"/>
  <c r="D24" i="1"/>
  <c r="D29" s="1"/>
  <c r="C24"/>
  <c r="B24"/>
  <c r="B29" s="1"/>
  <c r="C19"/>
  <c r="D19" s="1"/>
  <c r="C11"/>
  <c r="C5" s="1"/>
  <c r="B11"/>
  <c r="D23"/>
  <c r="D22"/>
  <c r="D21"/>
  <c r="D20"/>
  <c r="D18"/>
  <c r="D17"/>
  <c r="D16"/>
  <c r="D15"/>
  <c r="D14"/>
  <c r="D13"/>
  <c r="D12"/>
  <c r="D10"/>
  <c r="D9"/>
  <c r="D8"/>
  <c r="D7"/>
  <c r="D6"/>
  <c r="C6"/>
  <c r="B6"/>
  <c r="C5" i="2"/>
  <c r="B5"/>
  <c r="B20"/>
  <c r="C20"/>
  <c r="C11"/>
  <c r="B11"/>
  <c r="D23"/>
  <c r="D22"/>
  <c r="D21"/>
  <c r="D19"/>
  <c r="D18"/>
  <c r="D17"/>
  <c r="D16"/>
  <c r="D15"/>
  <c r="D14"/>
  <c r="D13"/>
  <c r="D12"/>
  <c r="D10"/>
  <c r="D9"/>
  <c r="D8"/>
  <c r="D6"/>
  <c r="D7"/>
  <c r="C6"/>
  <c r="B6"/>
  <c r="B27" i="1"/>
  <c r="B28"/>
  <c r="D28"/>
  <c r="D20" i="4" l="1"/>
  <c r="D12"/>
  <c r="D24" i="3"/>
  <c r="D20"/>
  <c r="D6"/>
  <c r="D11" i="1"/>
  <c r="B5"/>
  <c r="D5" s="1"/>
  <c r="B24" i="2"/>
  <c r="B25" s="1"/>
  <c r="C24"/>
  <c r="C25" s="1"/>
  <c r="D5"/>
  <c r="D20"/>
  <c r="D11"/>
  <c r="D24" l="1"/>
  <c r="D25" s="1"/>
  <c r="B30" l="1"/>
  <c r="D30"/>
  <c r="B28"/>
  <c r="B29" s="1"/>
  <c r="G30" i="3"/>
  <c r="E30"/>
  <c r="E28"/>
  <c r="E29" s="1"/>
  <c r="B30"/>
  <c r="D30"/>
  <c r="B28"/>
  <c r="D29" s="1"/>
  <c r="D29" i="2" l="1"/>
  <c r="G29" i="3"/>
  <c r="B29"/>
  <c r="C6" i="4"/>
  <c r="C25" s="1"/>
  <c r="F6" l="1"/>
  <c r="F25" s="1"/>
  <c r="B6"/>
  <c r="E6"/>
  <c r="G6" l="1"/>
  <c r="B29"/>
  <c r="D6"/>
  <c r="E29"/>
  <c r="E25" l="1"/>
  <c r="G24"/>
  <c r="G29" s="1"/>
  <c r="B25"/>
  <c r="D24"/>
  <c r="D29" s="1"/>
  <c r="E30" l="1"/>
  <c r="G25"/>
  <c r="G30" s="1"/>
  <c r="B30"/>
  <c r="D25"/>
  <c r="D30" s="1"/>
</calcChain>
</file>

<file path=xl/sharedStrings.xml><?xml version="1.0" encoding="utf-8"?>
<sst xmlns="http://schemas.openxmlformats.org/spreadsheetml/2006/main" count="151" uniqueCount="54">
  <si>
    <t>หน่วย: บาท/ไร่</t>
  </si>
  <si>
    <t>รายการ</t>
  </si>
  <si>
    <t>เงินสด</t>
  </si>
  <si>
    <t>ประเมิน</t>
  </si>
  <si>
    <t>รวม</t>
  </si>
  <si>
    <t>1.ต้นทุนผันแปร</t>
  </si>
  <si>
    <t xml:space="preserve">      เตรียมดิน</t>
  </si>
  <si>
    <t xml:space="preserve">      ปลูก</t>
  </si>
  <si>
    <t xml:space="preserve">      ดูแลรักษา</t>
  </si>
  <si>
    <t xml:space="preserve">      เก็บเกี่ยว</t>
  </si>
  <si>
    <t xml:space="preserve">      ค่าพันธุ์ </t>
  </si>
  <si>
    <t xml:space="preserve">      ค่าปุ๋ย</t>
  </si>
  <si>
    <t xml:space="preserve">      ค่ายาปราบศัตรูพืชและวัชพืช</t>
  </si>
  <si>
    <t xml:space="preserve">      ค่าสารอื่นๆ และวัสดุปรับปรุงดิน</t>
  </si>
  <si>
    <t xml:space="preserve">      ค่าน้ำมันเชื้อเพลิงและหล่อลื่น</t>
  </si>
  <si>
    <t xml:space="preserve">      ค่าวัสดุการเกษตรและวัสดุสิ้นเปลือง</t>
  </si>
  <si>
    <t xml:space="preserve">      ค่าซ่อมแซมอุปกรณ์การเกษตร</t>
  </si>
  <si>
    <t>2.ต้นทุนคงที่</t>
  </si>
  <si>
    <t xml:space="preserve">  2.1ค่าเช่าที่ดิน</t>
  </si>
  <si>
    <t xml:space="preserve">  2.2ค่าเสื่อมอุปกรณ์การเกษตร</t>
  </si>
  <si>
    <t xml:space="preserve">  2.3ค่าเสียโอกาสเงินลงทุนอุปกรณ์การเกษตร</t>
  </si>
  <si>
    <t>3.ต้นทุนรวมต่อไร่</t>
  </si>
  <si>
    <t>4.ต้นทุนรวมต่อกิโลกรัม</t>
  </si>
  <si>
    <t>5.ผลผลิตต่อไร่ (กิโลกรัม)</t>
  </si>
  <si>
    <t>6.ราคาที่เกษตรกรขายได้ที่ไร่นา (บาท/กิโลกรัม)</t>
  </si>
  <si>
    <t>7.ผลตอบแทนต่อไร่</t>
  </si>
  <si>
    <t>8.ผลตอบแทนสุทธิต่อไร่</t>
  </si>
  <si>
    <t>9.ผลตอบแทนสุทธิต่อกิโลกรัม</t>
  </si>
  <si>
    <t/>
  </si>
  <si>
    <t xml:space="preserve">  1.1 ค่าแรงงาน</t>
  </si>
  <si>
    <t xml:space="preserve">  1.2 ค่าวัสดุ</t>
  </si>
  <si>
    <t xml:space="preserve">  1.3 ค่าเสียโอกาสเงินลงทุน</t>
  </si>
  <si>
    <t>2. ต้นทุนคงที่</t>
  </si>
  <si>
    <t>3. ต้นทุนรวมต่อไร่</t>
  </si>
  <si>
    <t>4. ต้นทุนรวมต่อกิโลกรัม</t>
  </si>
  <si>
    <t>5. ผลผลิตต่อไร่ (กิโลกรัม)</t>
  </si>
  <si>
    <t>6. ราคาที่เกษตรกรขายได้ที่ไร่นา (บาท/กิโลกรัม)</t>
  </si>
  <si>
    <t>7. ผลตอบแทนต่อไร่</t>
  </si>
  <si>
    <t>8. ผลตอบแทนสุทธิต่อไร่</t>
  </si>
  <si>
    <t>9. ผลตอบแทนสุทธิต่อกิโลกรัม</t>
  </si>
  <si>
    <t>S1/S2</t>
  </si>
  <si>
    <t>S3/N</t>
  </si>
  <si>
    <t>แม่ฮ่องสอน</t>
  </si>
  <si>
    <t>1. ต้นทุนผันแปร</t>
  </si>
  <si>
    <t>4. ต้นทุนรวมต่อตัน</t>
  </si>
  <si>
    <t>6.ราคาที่เกษตรกรขายได้ที่ไร่นา (บาท/ตัน)</t>
  </si>
  <si>
    <t>ตารางที่ 4  ต้นทุนการผลิตข้าวเหนียวนาปี แยกตามลักษณะความเหมาะสมของพื้นที่</t>
  </si>
  <si>
    <t>ตารางที่ 5  ต้นทุนการผลิตข้าวโพดเลี้ยงสัตว์ แยกตามลักษณะความเหมาะสมของพื้นที่</t>
  </si>
  <si>
    <t xml:space="preserve">  2.1 ค่าเช่าที่ดิน</t>
  </si>
  <si>
    <t xml:space="preserve">  2.2 ค่าเสื่อมอุปกรณ์การเกษตร</t>
  </si>
  <si>
    <t xml:space="preserve">  2.3 ค่าเสียโอกาสเงินลงทุนอุปกรณ์การเกษตร</t>
  </si>
  <si>
    <t>ตารางที่ 6  ต้นทุนการผลิตถั่วเหลือง</t>
  </si>
  <si>
    <t>ตารางที่ 7  ต้นทุนการผลิตกระเทียม</t>
  </si>
  <si>
    <t>9. ผลตอบแทนสุทธิต่อตัน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</si>
</sst>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87" formatCode="_-* #,##0.00_-;\-* #,##0.00_-;_-* &quot;-&quot;??_-;_-@_-"/>
  </numFmts>
  <fonts count="13">
    <font>
      <sz val="11"/>
      <color theme="1"/>
      <name val="Tahoma"/>
      <family val="2"/>
      <charset val="222"/>
      <scheme val="minor"/>
    </font>
    <font>
      <b/>
      <sz val="16"/>
      <name val="TH SarabunPSK"/>
      <family val="2"/>
    </font>
    <font>
      <sz val="16"/>
      <name val="TH SarabunPSK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Tahoma"/>
      <family val="2"/>
      <charset val="222"/>
      <scheme val="minor"/>
    </font>
    <font>
      <sz val="14"/>
      <name val="CordiaUPC"/>
      <family val="2"/>
    </font>
    <font>
      <b/>
      <sz val="18"/>
      <name val="TH SarabunPSK"/>
      <family val="2"/>
    </font>
    <font>
      <sz val="14"/>
      <color indexed="8"/>
      <name val="TH SarabunPSK"/>
      <family val="2"/>
    </font>
    <font>
      <sz val="16"/>
      <color indexed="8"/>
      <name val="TH SarabunPSK"/>
      <family val="2"/>
    </font>
    <font>
      <sz val="14"/>
      <name val="AngsanaUPC"/>
      <family val="1"/>
    </font>
    <font>
      <b/>
      <sz val="16"/>
      <color indexed="8"/>
      <name val="TH SarabunPSK"/>
      <family val="2"/>
    </font>
    <font>
      <sz val="16"/>
      <name val="Angsana New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4" fillId="0" borderId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/>
    <xf numFmtId="187" fontId="10" fillId="0" borderId="0" applyFont="0" applyFill="0" applyBorder="0" applyAlignment="0" applyProtection="0"/>
    <xf numFmtId="0" fontId="10" fillId="0" borderId="0"/>
  </cellStyleXfs>
  <cellXfs count="48">
    <xf numFmtId="0" fontId="0" fillId="0" borderId="0" xfId="0"/>
    <xf numFmtId="2" fontId="7" fillId="0" borderId="0" xfId="5" applyNumberFormat="1" applyFont="1" applyFill="1" applyBorder="1" applyAlignment="1"/>
    <xf numFmtId="2" fontId="8" fillId="0" borderId="13" xfId="5" applyNumberFormat="1" applyFont="1" applyFill="1" applyBorder="1" applyAlignment="1"/>
    <xf numFmtId="2" fontId="8" fillId="0" borderId="13" xfId="5" applyNumberFormat="1" applyFont="1" applyFill="1" applyBorder="1" applyAlignment="1">
      <alignment horizontal="right"/>
    </xf>
    <xf numFmtId="49" fontId="1" fillId="0" borderId="14" xfId="5" applyNumberFormat="1" applyFont="1" applyFill="1" applyBorder="1" applyAlignment="1">
      <alignment horizontal="center" vertical="center"/>
    </xf>
    <xf numFmtId="2" fontId="1" fillId="0" borderId="7" xfId="5" applyNumberFormat="1" applyFont="1" applyFill="1" applyBorder="1" applyAlignment="1">
      <alignment vertical="center"/>
    </xf>
    <xf numFmtId="43" fontId="1" fillId="0" borderId="7" xfId="4" applyFont="1" applyFill="1" applyBorder="1" applyAlignment="1">
      <alignment horizontal="right"/>
    </xf>
    <xf numFmtId="2" fontId="1" fillId="0" borderId="8" xfId="5" applyNumberFormat="1" applyFont="1" applyFill="1" applyBorder="1" applyAlignment="1">
      <alignment vertical="center"/>
    </xf>
    <xf numFmtId="43" fontId="1" fillId="0" borderId="8" xfId="4" applyFont="1" applyFill="1" applyBorder="1" applyAlignment="1">
      <alignment horizontal="right"/>
    </xf>
    <xf numFmtId="2" fontId="2" fillId="0" borderId="8" xfId="5" applyNumberFormat="1" applyFont="1" applyFill="1" applyBorder="1" applyAlignment="1">
      <alignment vertical="center"/>
    </xf>
    <xf numFmtId="43" fontId="2" fillId="0" borderId="8" xfId="4" applyFont="1" applyFill="1" applyBorder="1"/>
    <xf numFmtId="43" fontId="9" fillId="0" borderId="8" xfId="4" applyFont="1" applyFill="1" applyBorder="1"/>
    <xf numFmtId="43" fontId="9" fillId="0" borderId="8" xfId="4" applyFont="1" applyFill="1" applyBorder="1" applyAlignment="1">
      <alignment vertical="center"/>
    </xf>
    <xf numFmtId="2" fontId="2" fillId="0" borderId="8" xfId="6" applyNumberFormat="1" applyFont="1" applyBorder="1" applyAlignment="1">
      <alignment vertical="center"/>
    </xf>
    <xf numFmtId="4" fontId="1" fillId="0" borderId="8" xfId="4" applyNumberFormat="1" applyFont="1" applyFill="1" applyBorder="1" applyAlignment="1">
      <alignment vertical="center"/>
    </xf>
    <xf numFmtId="2" fontId="2" fillId="0" borderId="8" xfId="7" applyNumberFormat="1" applyFont="1" applyFill="1" applyBorder="1" applyAlignment="1">
      <alignment vertical="center"/>
    </xf>
    <xf numFmtId="2" fontId="1" fillId="0" borderId="8" xfId="7" applyNumberFormat="1" applyFont="1" applyFill="1" applyBorder="1" applyAlignment="1" applyProtection="1">
      <alignment horizontal="left" vertical="center"/>
    </xf>
    <xf numFmtId="4" fontId="1" fillId="2" borderId="8" xfId="5" applyNumberFormat="1" applyFont="1" applyFill="1" applyBorder="1" applyAlignment="1" applyProtection="1">
      <protection hidden="1"/>
    </xf>
    <xf numFmtId="2" fontId="2" fillId="0" borderId="8" xfId="7" applyNumberFormat="1" applyFont="1" applyFill="1" applyBorder="1" applyAlignment="1" applyProtection="1">
      <alignment horizontal="left" vertical="center"/>
    </xf>
    <xf numFmtId="0" fontId="0" fillId="0" borderId="0" xfId="0" applyFont="1"/>
    <xf numFmtId="4" fontId="1" fillId="0" borderId="8" xfId="5" applyNumberFormat="1" applyFont="1" applyFill="1" applyBorder="1" applyAlignment="1">
      <alignment horizontal="right"/>
    </xf>
    <xf numFmtId="4" fontId="1" fillId="0" borderId="8" xfId="5" applyNumberFormat="1" applyFont="1" applyFill="1" applyBorder="1" applyAlignment="1">
      <alignment horizontal="center"/>
    </xf>
    <xf numFmtId="2" fontId="1" fillId="0" borderId="6" xfId="7" applyNumberFormat="1" applyFont="1" applyFill="1" applyBorder="1" applyAlignment="1" applyProtection="1">
      <alignment horizontal="left" vertical="center"/>
    </xf>
    <xf numFmtId="4" fontId="1" fillId="0" borderId="6" xfId="5" applyNumberFormat="1" applyFont="1" applyFill="1" applyBorder="1" applyAlignment="1">
      <alignment horizontal="right"/>
    </xf>
    <xf numFmtId="3" fontId="1" fillId="0" borderId="6" xfId="5" applyNumberFormat="1" applyFont="1" applyFill="1" applyBorder="1" applyAlignment="1">
      <alignment horizontal="center"/>
    </xf>
    <xf numFmtId="43" fontId="11" fillId="0" borderId="8" xfId="4" applyFont="1" applyFill="1" applyBorder="1" applyAlignment="1">
      <alignment vertical="center"/>
    </xf>
    <xf numFmtId="43" fontId="12" fillId="0" borderId="8" xfId="4" applyFont="1" applyFill="1" applyBorder="1"/>
    <xf numFmtId="43" fontId="2" fillId="0" borderId="8" xfId="4" applyFont="1" applyFill="1" applyBorder="1" applyAlignment="1">
      <alignment vertical="center"/>
    </xf>
    <xf numFmtId="43" fontId="1" fillId="0" borderId="8" xfId="4" applyFont="1" applyFill="1" applyBorder="1" applyAlignment="1">
      <alignment horizontal="right" vertical="center"/>
    </xf>
    <xf numFmtId="43" fontId="11" fillId="0" borderId="8" xfId="4" applyFont="1" applyFill="1" applyBorder="1" applyAlignment="1">
      <alignment horizontal="right" vertical="center"/>
    </xf>
    <xf numFmtId="187" fontId="1" fillId="2" borderId="8" xfId="5" applyNumberFormat="1" applyFont="1" applyFill="1" applyBorder="1" applyAlignment="1" applyProtection="1">
      <alignment horizontal="right"/>
      <protection hidden="1"/>
    </xf>
    <xf numFmtId="3" fontId="1" fillId="0" borderId="8" xfId="5" applyNumberFormat="1" applyFont="1" applyFill="1" applyBorder="1" applyAlignment="1">
      <alignment horizontal="center"/>
    </xf>
    <xf numFmtId="43" fontId="1" fillId="0" borderId="8" xfId="4" applyFont="1" applyFill="1" applyBorder="1" applyAlignment="1">
      <alignment vertical="center"/>
    </xf>
    <xf numFmtId="3" fontId="2" fillId="0" borderId="8" xfId="5" applyNumberFormat="1" applyFont="1" applyFill="1" applyBorder="1" applyAlignment="1">
      <alignment horizontal="center"/>
    </xf>
    <xf numFmtId="4" fontId="2" fillId="0" borderId="8" xfId="5" applyNumberFormat="1" applyFont="1" applyFill="1" applyBorder="1" applyAlignment="1">
      <alignment horizontal="center"/>
    </xf>
    <xf numFmtId="2" fontId="7" fillId="0" borderId="11" xfId="5" applyNumberFormat="1" applyFont="1" applyFill="1" applyBorder="1" applyAlignment="1">
      <alignment horizontal="center" vertical="center"/>
    </xf>
    <xf numFmtId="2" fontId="7" fillId="0" borderId="3" xfId="5" applyNumberFormat="1" applyFont="1" applyFill="1" applyBorder="1" applyAlignment="1">
      <alignment horizontal="center" vertical="center"/>
    </xf>
    <xf numFmtId="2" fontId="7" fillId="0" borderId="14" xfId="5" applyNumberFormat="1" applyFont="1" applyFill="1" applyBorder="1" applyAlignment="1">
      <alignment horizontal="center" vertical="center"/>
    </xf>
    <xf numFmtId="49" fontId="7" fillId="0" borderId="4" xfId="5" applyNumberFormat="1" applyFont="1" applyFill="1" applyBorder="1" applyAlignment="1">
      <alignment horizontal="center" vertical="center"/>
    </xf>
    <xf numFmtId="49" fontId="7" fillId="0" borderId="5" xfId="5" applyNumberFormat="1" applyFont="1" applyFill="1" applyBorder="1" applyAlignment="1">
      <alignment horizontal="center" vertical="center"/>
    </xf>
    <xf numFmtId="49" fontId="7" fillId="0" borderId="2" xfId="5" applyNumberFormat="1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horizontal="center" vertical="center"/>
    </xf>
    <xf numFmtId="3" fontId="2" fillId="0" borderId="10" xfId="5" applyNumberFormat="1" applyFont="1" applyFill="1" applyBorder="1" applyAlignment="1">
      <alignment horizontal="center"/>
    </xf>
    <xf numFmtId="3" fontId="2" fillId="0" borderId="9" xfId="5" applyNumberFormat="1" applyFont="1" applyFill="1" applyBorder="1" applyAlignment="1">
      <alignment horizontal="center"/>
    </xf>
    <xf numFmtId="3" fontId="2" fillId="0" borderId="12" xfId="5" applyNumberFormat="1" applyFont="1" applyFill="1" applyBorder="1" applyAlignment="1">
      <alignment horizontal="center"/>
    </xf>
    <xf numFmtId="4" fontId="2" fillId="0" borderId="10" xfId="5" applyNumberFormat="1" applyFont="1" applyFill="1" applyBorder="1" applyAlignment="1">
      <alignment horizontal="center"/>
    </xf>
    <xf numFmtId="4" fontId="2" fillId="0" borderId="9" xfId="5" applyNumberFormat="1" applyFont="1" applyFill="1" applyBorder="1" applyAlignment="1">
      <alignment horizontal="center"/>
    </xf>
    <xf numFmtId="4" fontId="2" fillId="0" borderId="12" xfId="5" applyNumberFormat="1" applyFont="1" applyFill="1" applyBorder="1" applyAlignment="1">
      <alignment horizontal="center"/>
    </xf>
  </cellXfs>
  <cellStyles count="8">
    <cellStyle name="Comma 2" xfId="3"/>
    <cellStyle name="Normal 2" xfId="1"/>
    <cellStyle name="Normal 3" xfId="2"/>
    <cellStyle name="เครื่องหมายจุลภาค" xfId="4" builtinId="3"/>
    <cellStyle name="เครื่องหมายจุลภาค 3" xfId="6"/>
    <cellStyle name="ปกติ" xfId="0" builtinId="0"/>
    <cellStyle name="ปกติ 3" xfId="7"/>
    <cellStyle name="ปกติ_ประมาณการเดือน ธค.2547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"/>
  <sheetViews>
    <sheetView tabSelected="1" workbookViewId="0">
      <selection activeCell="D11" sqref="D11"/>
    </sheetView>
  </sheetViews>
  <sheetFormatPr defaultRowHeight="14.25"/>
  <cols>
    <col min="1" max="1" width="36.75" customWidth="1"/>
    <col min="2" max="7" width="10.25" customWidth="1"/>
  </cols>
  <sheetData>
    <row r="1" spans="1:7" ht="27.75">
      <c r="A1" s="1" t="s">
        <v>46</v>
      </c>
      <c r="B1" s="1"/>
      <c r="C1" s="1"/>
      <c r="D1" s="1"/>
      <c r="E1" s="1"/>
      <c r="F1" s="1"/>
      <c r="G1" s="1"/>
    </row>
    <row r="2" spans="1:7" ht="21.75">
      <c r="A2" s="2"/>
      <c r="B2" s="2"/>
      <c r="C2" s="2"/>
      <c r="D2" s="2"/>
      <c r="E2" s="2"/>
      <c r="F2" s="2"/>
      <c r="G2" s="3" t="s">
        <v>0</v>
      </c>
    </row>
    <row r="3" spans="1:7" ht="27.75">
      <c r="A3" s="35" t="s">
        <v>1</v>
      </c>
      <c r="B3" s="38" t="s">
        <v>42</v>
      </c>
      <c r="C3" s="39"/>
      <c r="D3" s="39"/>
      <c r="E3" s="39"/>
      <c r="F3" s="39"/>
      <c r="G3" s="40"/>
    </row>
    <row r="4" spans="1:7" ht="27.75">
      <c r="A4" s="36"/>
      <c r="B4" s="41" t="s">
        <v>40</v>
      </c>
      <c r="C4" s="41"/>
      <c r="D4" s="41"/>
      <c r="E4" s="41" t="s">
        <v>41</v>
      </c>
      <c r="F4" s="41"/>
      <c r="G4" s="41"/>
    </row>
    <row r="5" spans="1:7" ht="23.25" customHeight="1">
      <c r="A5" s="37"/>
      <c r="B5" s="4" t="s">
        <v>2</v>
      </c>
      <c r="C5" s="4" t="s">
        <v>3</v>
      </c>
      <c r="D5" s="4" t="s">
        <v>4</v>
      </c>
      <c r="E5" s="4" t="s">
        <v>2</v>
      </c>
      <c r="F5" s="4" t="s">
        <v>3</v>
      </c>
      <c r="G5" s="4" t="s">
        <v>4</v>
      </c>
    </row>
    <row r="6" spans="1:7" ht="24">
      <c r="A6" s="5" t="s">
        <v>43</v>
      </c>
      <c r="B6" s="6">
        <f>SUM(B7,B12,B19)</f>
        <v>1669.2499999999998</v>
      </c>
      <c r="C6" s="6">
        <f>SUM(C7,C12,C19)</f>
        <v>1427.1000000000001</v>
      </c>
      <c r="D6" s="6">
        <f>+B6+C6</f>
        <v>3096.35</v>
      </c>
      <c r="E6" s="6">
        <f>SUM(E7,E12,E19)</f>
        <v>1918.8999999999996</v>
      </c>
      <c r="F6" s="6">
        <f>SUM(F7,F12,F19)</f>
        <v>1647.5000000000002</v>
      </c>
      <c r="G6" s="6">
        <f t="shared" ref="G6:G25" si="0">+E6+F6</f>
        <v>3566.3999999999996</v>
      </c>
    </row>
    <row r="7" spans="1:7" ht="24">
      <c r="A7" s="7" t="s">
        <v>29</v>
      </c>
      <c r="B7" s="8">
        <f>+B8+B9+B10+B11</f>
        <v>936.37</v>
      </c>
      <c r="C7" s="8">
        <f>+C8+C9+C10+C11</f>
        <v>1183.9000000000001</v>
      </c>
      <c r="D7" s="8">
        <f t="shared" ref="D7:D25" si="1">+B7+C7</f>
        <v>2120.27</v>
      </c>
      <c r="E7" s="8">
        <f>+E8+E9+E10+E11</f>
        <v>994.61999999999989</v>
      </c>
      <c r="F7" s="8">
        <f>+F8+F9+F10+F11</f>
        <v>1357.49</v>
      </c>
      <c r="G7" s="8">
        <f t="shared" si="0"/>
        <v>2352.1099999999997</v>
      </c>
    </row>
    <row r="8" spans="1:7" ht="24">
      <c r="A8" s="9" t="s">
        <v>6</v>
      </c>
      <c r="B8" s="10">
        <v>211.86</v>
      </c>
      <c r="C8" s="10">
        <v>218.42</v>
      </c>
      <c r="D8" s="10">
        <f t="shared" si="1"/>
        <v>430.28</v>
      </c>
      <c r="E8" s="10">
        <v>160.82</v>
      </c>
      <c r="F8" s="10">
        <v>349.89</v>
      </c>
      <c r="G8" s="10">
        <f t="shared" si="0"/>
        <v>510.71</v>
      </c>
    </row>
    <row r="9" spans="1:7" ht="24">
      <c r="A9" s="9" t="s">
        <v>7</v>
      </c>
      <c r="B9" s="11">
        <v>173.39</v>
      </c>
      <c r="C9" s="11">
        <v>285.88</v>
      </c>
      <c r="D9" s="10">
        <f t="shared" si="1"/>
        <v>459.27</v>
      </c>
      <c r="E9" s="11">
        <v>194.23</v>
      </c>
      <c r="F9" s="11">
        <v>301.68</v>
      </c>
      <c r="G9" s="10">
        <f t="shared" si="0"/>
        <v>495.90999999999997</v>
      </c>
    </row>
    <row r="10" spans="1:7" ht="24">
      <c r="A10" s="9" t="s">
        <v>8</v>
      </c>
      <c r="B10" s="11">
        <v>130.09</v>
      </c>
      <c r="C10" s="11">
        <v>429.94</v>
      </c>
      <c r="D10" s="10">
        <f t="shared" si="1"/>
        <v>560.03</v>
      </c>
      <c r="E10" s="11">
        <v>153.55000000000001</v>
      </c>
      <c r="F10" s="11">
        <v>495.42</v>
      </c>
      <c r="G10" s="10">
        <f t="shared" si="0"/>
        <v>648.97</v>
      </c>
    </row>
    <row r="11" spans="1:7" ht="24">
      <c r="A11" s="9" t="s">
        <v>9</v>
      </c>
      <c r="B11" s="11">
        <v>421.03</v>
      </c>
      <c r="C11" s="11">
        <v>249.66</v>
      </c>
      <c r="D11" s="10">
        <f t="shared" si="1"/>
        <v>670.68999999999994</v>
      </c>
      <c r="E11" s="11">
        <v>486.02</v>
      </c>
      <c r="F11" s="11">
        <v>210.5</v>
      </c>
      <c r="G11" s="10">
        <f t="shared" si="0"/>
        <v>696.52</v>
      </c>
    </row>
    <row r="12" spans="1:7" ht="24">
      <c r="A12" s="7" t="s">
        <v>30</v>
      </c>
      <c r="B12" s="8">
        <f>+B13+B14+B15+B16+B17+B18</f>
        <v>669.31</v>
      </c>
      <c r="C12" s="8">
        <f>+C13+C14+C15+C16+C17+C18</f>
        <v>193.13</v>
      </c>
      <c r="D12" s="8">
        <f t="shared" si="1"/>
        <v>862.43999999999994</v>
      </c>
      <c r="E12" s="8">
        <f>+E13+E14+E15+E16+E17+E18</f>
        <v>854.93</v>
      </c>
      <c r="F12" s="8">
        <f>+F13+F14+F15+F16+F17+F18</f>
        <v>233.62</v>
      </c>
      <c r="G12" s="8">
        <f t="shared" si="0"/>
        <v>1088.55</v>
      </c>
    </row>
    <row r="13" spans="1:7" ht="24">
      <c r="A13" s="9" t="s">
        <v>10</v>
      </c>
      <c r="B13" s="11">
        <v>65.45</v>
      </c>
      <c r="C13" s="11">
        <v>145.69</v>
      </c>
      <c r="D13" s="11">
        <f t="shared" si="1"/>
        <v>211.14</v>
      </c>
      <c r="E13" s="11">
        <v>66.989999999999995</v>
      </c>
      <c r="F13" s="11">
        <v>183.87</v>
      </c>
      <c r="G13" s="11">
        <f t="shared" si="0"/>
        <v>250.86</v>
      </c>
    </row>
    <row r="14" spans="1:7" ht="24">
      <c r="A14" s="9" t="s">
        <v>11</v>
      </c>
      <c r="B14" s="11">
        <v>325.3</v>
      </c>
      <c r="C14" s="11">
        <v>41.31</v>
      </c>
      <c r="D14" s="11">
        <f t="shared" si="1"/>
        <v>366.61</v>
      </c>
      <c r="E14" s="11">
        <v>419.35</v>
      </c>
      <c r="F14" s="11">
        <v>48.02</v>
      </c>
      <c r="G14" s="11">
        <f t="shared" si="0"/>
        <v>467.37</v>
      </c>
    </row>
    <row r="15" spans="1:7" ht="24">
      <c r="A15" s="9" t="s">
        <v>12</v>
      </c>
      <c r="B15" s="11">
        <v>174.63</v>
      </c>
      <c r="C15" s="11">
        <v>0</v>
      </c>
      <c r="D15" s="11">
        <f t="shared" si="1"/>
        <v>174.63</v>
      </c>
      <c r="E15" s="11">
        <v>173.28</v>
      </c>
      <c r="F15" s="11">
        <v>0</v>
      </c>
      <c r="G15" s="11">
        <f t="shared" si="0"/>
        <v>173.28</v>
      </c>
    </row>
    <row r="16" spans="1:7" ht="24">
      <c r="A16" s="9" t="s">
        <v>13</v>
      </c>
      <c r="B16" s="12">
        <v>21.47</v>
      </c>
      <c r="C16" s="12">
        <v>6.13</v>
      </c>
      <c r="D16" s="11">
        <f t="shared" si="1"/>
        <v>27.599999999999998</v>
      </c>
      <c r="E16" s="12">
        <v>34.340000000000003</v>
      </c>
      <c r="F16" s="12">
        <v>0</v>
      </c>
      <c r="G16" s="11">
        <f t="shared" si="0"/>
        <v>34.340000000000003</v>
      </c>
    </row>
    <row r="17" spans="1:7" ht="24">
      <c r="A17" s="13" t="s">
        <v>14</v>
      </c>
      <c r="B17" s="12">
        <v>67.05</v>
      </c>
      <c r="C17" s="12">
        <v>0</v>
      </c>
      <c r="D17" s="11">
        <f t="shared" si="1"/>
        <v>67.05</v>
      </c>
      <c r="E17" s="12">
        <v>139.79</v>
      </c>
      <c r="F17" s="12">
        <v>0</v>
      </c>
      <c r="G17" s="11">
        <f t="shared" si="0"/>
        <v>139.79</v>
      </c>
    </row>
    <row r="18" spans="1:7" ht="24">
      <c r="A18" s="9" t="s">
        <v>15</v>
      </c>
      <c r="B18" s="12">
        <v>15.41</v>
      </c>
      <c r="C18" s="12">
        <v>0</v>
      </c>
      <c r="D18" s="11">
        <f t="shared" si="1"/>
        <v>15.41</v>
      </c>
      <c r="E18" s="12">
        <v>21.18</v>
      </c>
      <c r="F18" s="12">
        <v>1.73</v>
      </c>
      <c r="G18" s="11">
        <f t="shared" si="0"/>
        <v>22.91</v>
      </c>
    </row>
    <row r="19" spans="1:7" ht="24">
      <c r="A19" s="7" t="s">
        <v>31</v>
      </c>
      <c r="B19" s="14">
        <v>63.57</v>
      </c>
      <c r="C19" s="14">
        <v>50.07</v>
      </c>
      <c r="D19" s="14">
        <f t="shared" si="1"/>
        <v>113.64</v>
      </c>
      <c r="E19" s="14">
        <v>69.349999999999994</v>
      </c>
      <c r="F19" s="14">
        <v>56.39</v>
      </c>
      <c r="G19" s="14">
        <f t="shared" si="0"/>
        <v>125.74</v>
      </c>
    </row>
    <row r="20" spans="1:7" ht="24">
      <c r="A20" s="7" t="s">
        <v>32</v>
      </c>
      <c r="B20" s="25">
        <f>+B21+B22+B23</f>
        <v>0</v>
      </c>
      <c r="C20" s="14">
        <f>+C21+C22+C23</f>
        <v>1118.29</v>
      </c>
      <c r="D20" s="14">
        <f t="shared" si="1"/>
        <v>1118.29</v>
      </c>
      <c r="E20" s="25">
        <f>+E21+E22+E23</f>
        <v>0</v>
      </c>
      <c r="F20" s="14">
        <f>+F21+F22+F23</f>
        <v>916.37</v>
      </c>
      <c r="G20" s="14">
        <f t="shared" si="0"/>
        <v>916.37</v>
      </c>
    </row>
    <row r="21" spans="1:7" ht="24">
      <c r="A21" s="9" t="s">
        <v>18</v>
      </c>
      <c r="B21" s="12">
        <v>0</v>
      </c>
      <c r="C21" s="12">
        <v>1102.25</v>
      </c>
      <c r="D21" s="12">
        <f t="shared" si="1"/>
        <v>1102.25</v>
      </c>
      <c r="E21" s="12">
        <v>0</v>
      </c>
      <c r="F21" s="12">
        <v>901.45</v>
      </c>
      <c r="G21" s="12">
        <f t="shared" si="0"/>
        <v>901.45</v>
      </c>
    </row>
    <row r="22" spans="1:7" ht="24">
      <c r="A22" s="9" t="s">
        <v>19</v>
      </c>
      <c r="B22" s="12">
        <v>0</v>
      </c>
      <c r="C22" s="12">
        <v>12.86</v>
      </c>
      <c r="D22" s="12">
        <f t="shared" si="1"/>
        <v>12.86</v>
      </c>
      <c r="E22" s="12">
        <v>0</v>
      </c>
      <c r="F22" s="12">
        <v>11.28</v>
      </c>
      <c r="G22" s="12">
        <f t="shared" si="0"/>
        <v>11.28</v>
      </c>
    </row>
    <row r="23" spans="1:7" ht="24">
      <c r="A23" s="15" t="s">
        <v>20</v>
      </c>
      <c r="B23" s="12">
        <v>0</v>
      </c>
      <c r="C23" s="12">
        <v>3.18</v>
      </c>
      <c r="D23" s="12">
        <f t="shared" si="1"/>
        <v>3.18</v>
      </c>
      <c r="E23" s="12">
        <v>0</v>
      </c>
      <c r="F23" s="12">
        <v>3.64</v>
      </c>
      <c r="G23" s="12">
        <f t="shared" si="0"/>
        <v>3.64</v>
      </c>
    </row>
    <row r="24" spans="1:7" ht="24">
      <c r="A24" s="7" t="s">
        <v>33</v>
      </c>
      <c r="B24" s="14">
        <f>+B6+B20</f>
        <v>1669.2499999999998</v>
      </c>
      <c r="C24" s="14">
        <f>+C6+C20</f>
        <v>2545.3900000000003</v>
      </c>
      <c r="D24" s="14">
        <f t="shared" si="1"/>
        <v>4214.6400000000003</v>
      </c>
      <c r="E24" s="14">
        <f>+E6+E20</f>
        <v>1918.8999999999996</v>
      </c>
      <c r="F24" s="14">
        <f>+F6+F20</f>
        <v>2563.8700000000003</v>
      </c>
      <c r="G24" s="14">
        <f t="shared" si="0"/>
        <v>4482.7700000000004</v>
      </c>
    </row>
    <row r="25" spans="1:7" ht="24">
      <c r="A25" s="16" t="s">
        <v>44</v>
      </c>
      <c r="B25" s="17">
        <f>B24/B26*1000</f>
        <v>3120.0934579439249</v>
      </c>
      <c r="C25" s="17">
        <f>C24/B26*1000</f>
        <v>4757.73831775701</v>
      </c>
      <c r="D25" s="17">
        <f t="shared" si="1"/>
        <v>7877.8317757009354</v>
      </c>
      <c r="E25" s="17">
        <f>E24/E26*1000</f>
        <v>4135.5603448275851</v>
      </c>
      <c r="F25" s="17">
        <f>F24/E26*1000</f>
        <v>5525.5818965517255</v>
      </c>
      <c r="G25" s="17">
        <f t="shared" si="0"/>
        <v>9661.1422413793116</v>
      </c>
    </row>
    <row r="26" spans="1:7" s="19" customFormat="1" ht="24">
      <c r="A26" s="18" t="s">
        <v>23</v>
      </c>
      <c r="B26" s="33">
        <v>535</v>
      </c>
      <c r="C26" s="33"/>
      <c r="D26" s="33"/>
      <c r="E26" s="33">
        <v>464</v>
      </c>
      <c r="F26" s="33"/>
      <c r="G26" s="33"/>
    </row>
    <row r="27" spans="1:7" s="19" customFormat="1" ht="24">
      <c r="A27" s="18" t="s">
        <v>45</v>
      </c>
      <c r="B27" s="33">
        <v>9919</v>
      </c>
      <c r="C27" s="33"/>
      <c r="D27" s="33"/>
      <c r="E27" s="33">
        <v>9919</v>
      </c>
      <c r="F27" s="33"/>
      <c r="G27" s="33"/>
    </row>
    <row r="28" spans="1:7" s="19" customFormat="1" ht="24">
      <c r="A28" s="18" t="s">
        <v>25</v>
      </c>
      <c r="B28" s="34">
        <f>ROUND((B26*B27)/1000,2)</f>
        <v>5306.67</v>
      </c>
      <c r="C28" s="34"/>
      <c r="D28" s="34"/>
      <c r="E28" s="34">
        <f>ROUND((E26*E27)/1000,2)</f>
        <v>4602.42</v>
      </c>
      <c r="F28" s="34"/>
      <c r="G28" s="34"/>
    </row>
    <row r="29" spans="1:7" ht="24">
      <c r="A29" s="16" t="s">
        <v>38</v>
      </c>
      <c r="B29" s="20">
        <f>B28-B24</f>
        <v>3637.42</v>
      </c>
      <c r="C29" s="21" t="s">
        <v>28</v>
      </c>
      <c r="D29" s="20">
        <f>B28-D24</f>
        <v>1092.0299999999997</v>
      </c>
      <c r="E29" s="20">
        <f>E28-E24</f>
        <v>2683.5200000000004</v>
      </c>
      <c r="F29" s="21" t="s">
        <v>28</v>
      </c>
      <c r="G29" s="20">
        <f>E28-G24</f>
        <v>119.64999999999964</v>
      </c>
    </row>
    <row r="30" spans="1:7" ht="24">
      <c r="A30" s="22" t="s">
        <v>53</v>
      </c>
      <c r="B30" s="23">
        <f>(B27-B25)</f>
        <v>6798.9065420560746</v>
      </c>
      <c r="C30" s="24" t="s">
        <v>28</v>
      </c>
      <c r="D30" s="23">
        <f>B27-D25</f>
        <v>2041.1682242990646</v>
      </c>
      <c r="E30" s="23">
        <f>E27-E25</f>
        <v>5783.4396551724149</v>
      </c>
      <c r="F30" s="24" t="s">
        <v>28</v>
      </c>
      <c r="G30" s="23">
        <f>E27-G25</f>
        <v>257.8577586206884</v>
      </c>
    </row>
  </sheetData>
  <mergeCells count="10">
    <mergeCell ref="B27:D27"/>
    <mergeCell ref="E27:G27"/>
    <mergeCell ref="B28:D28"/>
    <mergeCell ref="E28:G28"/>
    <mergeCell ref="A3:A5"/>
    <mergeCell ref="B3:G3"/>
    <mergeCell ref="B4:D4"/>
    <mergeCell ref="E4:G4"/>
    <mergeCell ref="B26:D26"/>
    <mergeCell ref="E26:G26"/>
  </mergeCells>
  <pageMargins left="0.49" right="0.19" top="0.75" bottom="0.75" header="0.3" footer="0.3"/>
  <pageSetup paperSize="9" scale="90" orientation="portrait" r:id="rId1"/>
  <ignoredErrors>
    <ignoredError sqref="D12 D20 D2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G30"/>
  <sheetViews>
    <sheetView workbookViewId="0">
      <selection activeCell="D10" sqref="D10"/>
    </sheetView>
  </sheetViews>
  <sheetFormatPr defaultRowHeight="14.25"/>
  <cols>
    <col min="1" max="1" width="38.75" customWidth="1"/>
    <col min="2" max="7" width="10.25" customWidth="1"/>
  </cols>
  <sheetData>
    <row r="1" spans="1:7" ht="27.75">
      <c r="A1" s="1" t="s">
        <v>47</v>
      </c>
      <c r="B1" s="1"/>
      <c r="C1" s="1"/>
      <c r="D1" s="1"/>
      <c r="E1" s="1"/>
      <c r="F1" s="1"/>
      <c r="G1" s="1"/>
    </row>
    <row r="2" spans="1:7" ht="21.75">
      <c r="A2" s="2"/>
      <c r="B2" s="2"/>
      <c r="C2" s="2"/>
      <c r="D2" s="2"/>
      <c r="E2" s="2"/>
      <c r="F2" s="2"/>
      <c r="G2" s="3" t="s">
        <v>0</v>
      </c>
    </row>
    <row r="3" spans="1:7" ht="27.75">
      <c r="A3" s="35" t="s">
        <v>1</v>
      </c>
      <c r="B3" s="38" t="s">
        <v>42</v>
      </c>
      <c r="C3" s="39"/>
      <c r="D3" s="39"/>
      <c r="E3" s="39"/>
      <c r="F3" s="39"/>
      <c r="G3" s="40"/>
    </row>
    <row r="4" spans="1:7" ht="27.75">
      <c r="A4" s="36"/>
      <c r="B4" s="41" t="s">
        <v>40</v>
      </c>
      <c r="C4" s="41"/>
      <c r="D4" s="41"/>
      <c r="E4" s="41" t="s">
        <v>41</v>
      </c>
      <c r="F4" s="41"/>
      <c r="G4" s="41"/>
    </row>
    <row r="5" spans="1:7" ht="23.25" customHeight="1">
      <c r="A5" s="37"/>
      <c r="B5" s="4" t="s">
        <v>2</v>
      </c>
      <c r="C5" s="4" t="s">
        <v>3</v>
      </c>
      <c r="D5" s="4" t="s">
        <v>4</v>
      </c>
      <c r="E5" s="4" t="s">
        <v>2</v>
      </c>
      <c r="F5" s="4" t="s">
        <v>3</v>
      </c>
      <c r="G5" s="4" t="s">
        <v>4</v>
      </c>
    </row>
    <row r="6" spans="1:7" ht="24">
      <c r="A6" s="5" t="s">
        <v>5</v>
      </c>
      <c r="B6" s="6">
        <f>+B7+B12+B19</f>
        <v>2735.6</v>
      </c>
      <c r="C6" s="6">
        <f>+C7+C12+C19</f>
        <v>612.43000000000006</v>
      </c>
      <c r="D6" s="6">
        <f>+B6+C6</f>
        <v>3348.0299999999997</v>
      </c>
      <c r="E6" s="6">
        <f>+E7+E12+E19</f>
        <v>3055.22</v>
      </c>
      <c r="F6" s="6">
        <f>+F7+F12+F19</f>
        <v>790.01</v>
      </c>
      <c r="G6" s="6">
        <f t="shared" ref="G6:G24" si="0">+E6+F6</f>
        <v>3845.2299999999996</v>
      </c>
    </row>
    <row r="7" spans="1:7" ht="24">
      <c r="A7" s="7" t="s">
        <v>29</v>
      </c>
      <c r="B7" s="8">
        <f>+B8+B9+B10+B11</f>
        <v>1252.02</v>
      </c>
      <c r="C7" s="8">
        <f>+C8+C9+C10+C11</f>
        <v>598.47</v>
      </c>
      <c r="D7" s="8">
        <f t="shared" ref="D7:D24" si="1">+B7+C7</f>
        <v>1850.49</v>
      </c>
      <c r="E7" s="8">
        <f>+E8+E9+E10+E11</f>
        <v>1298.6599999999999</v>
      </c>
      <c r="F7" s="8">
        <f>+F8+F9+F10+F11</f>
        <v>772</v>
      </c>
      <c r="G7" s="8">
        <f t="shared" si="0"/>
        <v>2070.66</v>
      </c>
    </row>
    <row r="8" spans="1:7" ht="24">
      <c r="A8" s="9" t="s">
        <v>6</v>
      </c>
      <c r="B8" s="10">
        <v>284.31</v>
      </c>
      <c r="C8" s="10">
        <v>7.71</v>
      </c>
      <c r="D8" s="10">
        <f t="shared" si="1"/>
        <v>292.02</v>
      </c>
      <c r="E8" s="10">
        <v>98.35</v>
      </c>
      <c r="F8" s="10">
        <v>0</v>
      </c>
      <c r="G8" s="10">
        <f t="shared" si="0"/>
        <v>98.35</v>
      </c>
    </row>
    <row r="9" spans="1:7" ht="24">
      <c r="A9" s="9" t="s">
        <v>7</v>
      </c>
      <c r="B9" s="11">
        <v>234.45</v>
      </c>
      <c r="C9" s="11">
        <v>97.48</v>
      </c>
      <c r="D9" s="10">
        <f t="shared" si="1"/>
        <v>331.93</v>
      </c>
      <c r="E9" s="11">
        <v>256.04000000000002</v>
      </c>
      <c r="F9" s="11">
        <v>229.2</v>
      </c>
      <c r="G9" s="10">
        <f t="shared" si="0"/>
        <v>485.24</v>
      </c>
    </row>
    <row r="10" spans="1:7" ht="24">
      <c r="A10" s="9" t="s">
        <v>8</v>
      </c>
      <c r="B10" s="11">
        <v>278.20999999999998</v>
      </c>
      <c r="C10" s="11">
        <v>303.54000000000002</v>
      </c>
      <c r="D10" s="10">
        <f t="shared" si="1"/>
        <v>581.75</v>
      </c>
      <c r="E10" s="11">
        <v>336.51</v>
      </c>
      <c r="F10" s="11">
        <v>325.51</v>
      </c>
      <c r="G10" s="10">
        <f t="shared" si="0"/>
        <v>662.02</v>
      </c>
    </row>
    <row r="11" spans="1:7" ht="24">
      <c r="A11" s="9" t="s">
        <v>9</v>
      </c>
      <c r="B11" s="11">
        <v>455.05</v>
      </c>
      <c r="C11" s="11">
        <v>189.74</v>
      </c>
      <c r="D11" s="10">
        <f t="shared" si="1"/>
        <v>644.79</v>
      </c>
      <c r="E11" s="11">
        <v>607.76</v>
      </c>
      <c r="F11" s="11">
        <v>217.29</v>
      </c>
      <c r="G11" s="10">
        <f t="shared" si="0"/>
        <v>825.05</v>
      </c>
    </row>
    <row r="12" spans="1:7" ht="24">
      <c r="A12" s="7" t="s">
        <v>30</v>
      </c>
      <c r="B12" s="8">
        <f>+B13+B14+B15+B16+B17+B18</f>
        <v>1419.94</v>
      </c>
      <c r="C12" s="8">
        <f>+C13+C14+C15+C16+C17+C18</f>
        <v>0</v>
      </c>
      <c r="D12" s="8">
        <f t="shared" si="1"/>
        <v>1419.94</v>
      </c>
      <c r="E12" s="8">
        <f>+E13+E14+E15+E16+E17+E18</f>
        <v>1686.65</v>
      </c>
      <c r="F12" s="8">
        <f>+F13+F14+F15+F16+F17+F18</f>
        <v>0</v>
      </c>
      <c r="G12" s="8">
        <f t="shared" si="0"/>
        <v>1686.65</v>
      </c>
    </row>
    <row r="13" spans="1:7" ht="24">
      <c r="A13" s="9" t="s">
        <v>10</v>
      </c>
      <c r="B13" s="11">
        <v>341.93</v>
      </c>
      <c r="C13" s="11">
        <v>0</v>
      </c>
      <c r="D13" s="11">
        <f t="shared" si="1"/>
        <v>341.93</v>
      </c>
      <c r="E13" s="11">
        <v>369.48</v>
      </c>
      <c r="F13" s="11">
        <v>0</v>
      </c>
      <c r="G13" s="11">
        <f t="shared" si="0"/>
        <v>369.48</v>
      </c>
    </row>
    <row r="14" spans="1:7" ht="24">
      <c r="A14" s="9" t="s">
        <v>11</v>
      </c>
      <c r="B14" s="11">
        <v>558.25</v>
      </c>
      <c r="C14" s="11">
        <v>0</v>
      </c>
      <c r="D14" s="11">
        <f t="shared" si="1"/>
        <v>558.25</v>
      </c>
      <c r="E14" s="11">
        <v>742.71</v>
      </c>
      <c r="F14" s="11">
        <v>0</v>
      </c>
      <c r="G14" s="11">
        <f t="shared" si="0"/>
        <v>742.71</v>
      </c>
    </row>
    <row r="15" spans="1:7" ht="24">
      <c r="A15" s="9" t="s">
        <v>12</v>
      </c>
      <c r="B15" s="11">
        <v>352.31</v>
      </c>
      <c r="C15" s="11">
        <v>0</v>
      </c>
      <c r="D15" s="11">
        <f t="shared" si="1"/>
        <v>352.31</v>
      </c>
      <c r="E15" s="11">
        <v>391.43</v>
      </c>
      <c r="F15" s="11">
        <v>0</v>
      </c>
      <c r="G15" s="11">
        <f t="shared" si="0"/>
        <v>391.43</v>
      </c>
    </row>
    <row r="16" spans="1:7" ht="24">
      <c r="A16" s="9" t="s">
        <v>13</v>
      </c>
      <c r="B16" s="12">
        <v>8.02</v>
      </c>
      <c r="C16" s="12">
        <v>0</v>
      </c>
      <c r="D16" s="11">
        <f t="shared" si="1"/>
        <v>8.02</v>
      </c>
      <c r="E16" s="12">
        <v>0.87</v>
      </c>
      <c r="F16" s="12">
        <v>0</v>
      </c>
      <c r="G16" s="11">
        <f t="shared" si="0"/>
        <v>0.87</v>
      </c>
    </row>
    <row r="17" spans="1:7" ht="24">
      <c r="A17" s="13" t="s">
        <v>14</v>
      </c>
      <c r="B17" s="12">
        <v>26.22</v>
      </c>
      <c r="C17" s="12">
        <v>0</v>
      </c>
      <c r="D17" s="11">
        <f t="shared" si="1"/>
        <v>26.22</v>
      </c>
      <c r="E17" s="12">
        <v>54</v>
      </c>
      <c r="F17" s="12">
        <v>0</v>
      </c>
      <c r="G17" s="11">
        <f t="shared" si="0"/>
        <v>54</v>
      </c>
    </row>
    <row r="18" spans="1:7" ht="24">
      <c r="A18" s="9" t="s">
        <v>15</v>
      </c>
      <c r="B18" s="12">
        <v>133.21</v>
      </c>
      <c r="C18" s="12">
        <v>0</v>
      </c>
      <c r="D18" s="11">
        <f t="shared" si="1"/>
        <v>133.21</v>
      </c>
      <c r="E18" s="12">
        <v>128.16</v>
      </c>
      <c r="F18" s="12">
        <v>0</v>
      </c>
      <c r="G18" s="11">
        <f t="shared" si="0"/>
        <v>128.16</v>
      </c>
    </row>
    <row r="19" spans="1:7" ht="24">
      <c r="A19" s="7" t="s">
        <v>31</v>
      </c>
      <c r="B19" s="14">
        <v>63.64</v>
      </c>
      <c r="C19" s="14">
        <v>13.96</v>
      </c>
      <c r="D19" s="14">
        <f t="shared" si="1"/>
        <v>77.599999999999994</v>
      </c>
      <c r="E19" s="14">
        <v>69.91</v>
      </c>
      <c r="F19" s="14">
        <v>18.010000000000002</v>
      </c>
      <c r="G19" s="14">
        <f t="shared" si="0"/>
        <v>87.92</v>
      </c>
    </row>
    <row r="20" spans="1:7" ht="24">
      <c r="A20" s="7" t="s">
        <v>17</v>
      </c>
      <c r="B20" s="25">
        <v>0</v>
      </c>
      <c r="C20" s="14">
        <f>+C21+C22+C23</f>
        <v>448.72999999999996</v>
      </c>
      <c r="D20" s="14">
        <f t="shared" si="1"/>
        <v>448.72999999999996</v>
      </c>
      <c r="E20" s="25">
        <v>0</v>
      </c>
      <c r="F20" s="14">
        <f>+F21+F22+F23</f>
        <v>474.07</v>
      </c>
      <c r="G20" s="14">
        <f t="shared" si="0"/>
        <v>474.07</v>
      </c>
    </row>
    <row r="21" spans="1:7" ht="24">
      <c r="A21" s="9" t="s">
        <v>48</v>
      </c>
      <c r="B21" s="12">
        <v>0</v>
      </c>
      <c r="C21" s="12">
        <v>380.18</v>
      </c>
      <c r="D21" s="12">
        <f t="shared" si="1"/>
        <v>380.18</v>
      </c>
      <c r="E21" s="12">
        <v>0</v>
      </c>
      <c r="F21" s="12">
        <v>385.7</v>
      </c>
      <c r="G21" s="12">
        <f t="shared" si="0"/>
        <v>385.7</v>
      </c>
    </row>
    <row r="22" spans="1:7" ht="24">
      <c r="A22" s="15" t="s">
        <v>49</v>
      </c>
      <c r="B22" s="12">
        <v>0</v>
      </c>
      <c r="C22" s="12">
        <v>60.84</v>
      </c>
      <c r="D22" s="12">
        <f t="shared" si="1"/>
        <v>60.84</v>
      </c>
      <c r="E22" s="12">
        <v>0</v>
      </c>
      <c r="F22" s="12">
        <v>77.2</v>
      </c>
      <c r="G22" s="12">
        <f t="shared" si="0"/>
        <v>77.2</v>
      </c>
    </row>
    <row r="23" spans="1:7" ht="24">
      <c r="A23" s="15" t="s">
        <v>50</v>
      </c>
      <c r="B23" s="12">
        <v>0</v>
      </c>
      <c r="C23" s="12">
        <v>7.71</v>
      </c>
      <c r="D23" s="12">
        <f t="shared" si="1"/>
        <v>7.71</v>
      </c>
      <c r="E23" s="12">
        <v>0</v>
      </c>
      <c r="F23" s="12">
        <v>11.17</v>
      </c>
      <c r="G23" s="12">
        <f t="shared" si="0"/>
        <v>11.17</v>
      </c>
    </row>
    <row r="24" spans="1:7" ht="24">
      <c r="A24" s="7" t="s">
        <v>21</v>
      </c>
      <c r="B24" s="14">
        <f>+B6+B20</f>
        <v>2735.6</v>
      </c>
      <c r="C24" s="14">
        <f>+C6+C20</f>
        <v>1061.1600000000001</v>
      </c>
      <c r="D24" s="14">
        <f t="shared" si="1"/>
        <v>3796.76</v>
      </c>
      <c r="E24" s="14">
        <f>+E6+E20</f>
        <v>3055.22</v>
      </c>
      <c r="F24" s="14">
        <f>+F6+F20</f>
        <v>1264.08</v>
      </c>
      <c r="G24" s="14">
        <f t="shared" si="0"/>
        <v>4319.2999999999993</v>
      </c>
    </row>
    <row r="25" spans="1:7" ht="24">
      <c r="A25" s="16" t="s">
        <v>22</v>
      </c>
      <c r="B25" s="17">
        <f>ROUND(B24/B26,2)</f>
        <v>3.99</v>
      </c>
      <c r="C25" s="17">
        <f>ROUND(C24/B26,2)</f>
        <v>1.55</v>
      </c>
      <c r="D25" s="17">
        <f>ROUND(D24/B26,2)</f>
        <v>5.53</v>
      </c>
      <c r="E25" s="17">
        <f>ROUND(E24/E26,2)</f>
        <v>4.87</v>
      </c>
      <c r="F25" s="17">
        <f>ROUND(F24/E26,2)</f>
        <v>2.0099999999999998</v>
      </c>
      <c r="G25" s="17">
        <f>ROUND(G24/E26,2)</f>
        <v>6.88</v>
      </c>
    </row>
    <row r="26" spans="1:7" s="19" customFormat="1" ht="24">
      <c r="A26" s="18" t="s">
        <v>23</v>
      </c>
      <c r="B26" s="33">
        <v>686</v>
      </c>
      <c r="C26" s="33"/>
      <c r="D26" s="33"/>
      <c r="E26" s="33">
        <v>628</v>
      </c>
      <c r="F26" s="33"/>
      <c r="G26" s="33"/>
    </row>
    <row r="27" spans="1:7" s="19" customFormat="1" ht="24">
      <c r="A27" s="18" t="s">
        <v>24</v>
      </c>
      <c r="B27" s="34">
        <v>6.45</v>
      </c>
      <c r="C27" s="34"/>
      <c r="D27" s="34"/>
      <c r="E27" s="34">
        <v>6.45</v>
      </c>
      <c r="F27" s="34"/>
      <c r="G27" s="34"/>
    </row>
    <row r="28" spans="1:7" s="19" customFormat="1" ht="24">
      <c r="A28" s="18" t="s">
        <v>25</v>
      </c>
      <c r="B28" s="33">
        <f>B27*B26</f>
        <v>4424.7</v>
      </c>
      <c r="C28" s="33"/>
      <c r="D28" s="33"/>
      <c r="E28" s="33">
        <f>E27*E26</f>
        <v>4050.6</v>
      </c>
      <c r="F28" s="33"/>
      <c r="G28" s="33"/>
    </row>
    <row r="29" spans="1:7" ht="24">
      <c r="A29" s="16" t="s">
        <v>26</v>
      </c>
      <c r="B29" s="20">
        <f>B28-B24</f>
        <v>1689.1</v>
      </c>
      <c r="C29" s="21" t="s">
        <v>28</v>
      </c>
      <c r="D29" s="20">
        <f>B28-D24</f>
        <v>627.9399999999996</v>
      </c>
      <c r="E29" s="20">
        <f>E28-E24</f>
        <v>995.38000000000011</v>
      </c>
      <c r="F29" s="21" t="s">
        <v>28</v>
      </c>
      <c r="G29" s="20">
        <f>E28-G24</f>
        <v>-268.69999999999936</v>
      </c>
    </row>
    <row r="30" spans="1:7" ht="24">
      <c r="A30" s="22" t="s">
        <v>27</v>
      </c>
      <c r="B30" s="23">
        <f>B27-B25</f>
        <v>2.46</v>
      </c>
      <c r="C30" s="24" t="s">
        <v>28</v>
      </c>
      <c r="D30" s="23">
        <f>B27-D25</f>
        <v>0.91999999999999993</v>
      </c>
      <c r="E30" s="23">
        <f>E27-E25</f>
        <v>1.58</v>
      </c>
      <c r="F30" s="24" t="s">
        <v>28</v>
      </c>
      <c r="G30" s="23">
        <f>E27-G25</f>
        <v>-0.42999999999999972</v>
      </c>
    </row>
  </sheetData>
  <mergeCells count="10">
    <mergeCell ref="B3:G3"/>
    <mergeCell ref="A3:A5"/>
    <mergeCell ref="B27:D27"/>
    <mergeCell ref="E27:G27"/>
    <mergeCell ref="B28:D28"/>
    <mergeCell ref="E28:G28"/>
    <mergeCell ref="E4:G4"/>
    <mergeCell ref="B4:D4"/>
    <mergeCell ref="B26:D26"/>
    <mergeCell ref="E26:G26"/>
  </mergeCells>
  <pageMargins left="0.4" right="0.21" top="0.5" bottom="0.75" header="0.3" footer="0.3"/>
  <pageSetup paperSize="9" scale="90" orientation="portrait" horizontalDpi="300" verticalDpi="300" r:id="rId1"/>
  <ignoredErrors>
    <ignoredError sqref="D6:D7 D24 D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D29"/>
  <sheetViews>
    <sheetView workbookViewId="0">
      <selection activeCell="G10" sqref="G10"/>
    </sheetView>
  </sheetViews>
  <sheetFormatPr defaultRowHeight="14.25"/>
  <cols>
    <col min="1" max="1" width="40.25" customWidth="1"/>
    <col min="2" max="4" width="12.625" customWidth="1"/>
  </cols>
  <sheetData>
    <row r="1" spans="1:4" ht="27.75">
      <c r="A1" s="1" t="s">
        <v>51</v>
      </c>
      <c r="B1" s="1"/>
      <c r="C1" s="1"/>
      <c r="D1" s="1"/>
    </row>
    <row r="2" spans="1:4" ht="21.75">
      <c r="A2" s="2"/>
      <c r="B2" s="2"/>
      <c r="C2" s="2"/>
      <c r="D2" s="2" t="s">
        <v>0</v>
      </c>
    </row>
    <row r="3" spans="1:4" ht="27.75">
      <c r="A3" s="35" t="s">
        <v>1</v>
      </c>
      <c r="B3" s="38" t="s">
        <v>42</v>
      </c>
      <c r="C3" s="39"/>
      <c r="D3" s="40"/>
    </row>
    <row r="4" spans="1:4" ht="23.25" customHeight="1">
      <c r="A4" s="37"/>
      <c r="B4" s="4" t="s">
        <v>2</v>
      </c>
      <c r="C4" s="4" t="s">
        <v>3</v>
      </c>
      <c r="D4" s="4" t="s">
        <v>4</v>
      </c>
    </row>
    <row r="5" spans="1:4" ht="24">
      <c r="A5" s="5" t="s">
        <v>5</v>
      </c>
      <c r="B5" s="6">
        <f>+B6+B11+B18</f>
        <v>1833.82</v>
      </c>
      <c r="C5" s="6">
        <f>+C6+C11+C18</f>
        <v>653.2299999999999</v>
      </c>
      <c r="D5" s="6">
        <f>+B5+C5</f>
        <v>2487.0499999999997</v>
      </c>
    </row>
    <row r="6" spans="1:4" ht="24">
      <c r="A6" s="7" t="s">
        <v>29</v>
      </c>
      <c r="B6" s="8">
        <f>+B7+B8+B9+B10</f>
        <v>1071.75</v>
      </c>
      <c r="C6" s="8">
        <f>+C7+C8+C9+C10</f>
        <v>559.91999999999996</v>
      </c>
      <c r="D6" s="8">
        <f t="shared" ref="D6:D23" si="0">+B6+C6</f>
        <v>1631.67</v>
      </c>
    </row>
    <row r="7" spans="1:4" ht="24">
      <c r="A7" s="9" t="s">
        <v>6</v>
      </c>
      <c r="B7" s="10">
        <v>115.5</v>
      </c>
      <c r="C7" s="10">
        <v>8.18</v>
      </c>
      <c r="D7" s="10">
        <f t="shared" si="0"/>
        <v>123.68</v>
      </c>
    </row>
    <row r="8" spans="1:4" ht="24">
      <c r="A8" s="9" t="s">
        <v>7</v>
      </c>
      <c r="B8" s="10">
        <v>146</v>
      </c>
      <c r="C8" s="10">
        <v>136.29</v>
      </c>
      <c r="D8" s="10">
        <f t="shared" si="0"/>
        <v>282.28999999999996</v>
      </c>
    </row>
    <row r="9" spans="1:4" ht="24">
      <c r="A9" s="9" t="s">
        <v>8</v>
      </c>
      <c r="B9" s="10">
        <v>85.37</v>
      </c>
      <c r="C9" s="10">
        <v>270.41000000000003</v>
      </c>
      <c r="D9" s="10">
        <f t="shared" si="0"/>
        <v>355.78000000000003</v>
      </c>
    </row>
    <row r="10" spans="1:4" ht="24">
      <c r="A10" s="9" t="s">
        <v>9</v>
      </c>
      <c r="B10" s="10">
        <v>724.88</v>
      </c>
      <c r="C10" s="10">
        <v>145.04</v>
      </c>
      <c r="D10" s="10">
        <f t="shared" si="0"/>
        <v>869.92</v>
      </c>
    </row>
    <row r="11" spans="1:4" ht="24">
      <c r="A11" s="7" t="s">
        <v>30</v>
      </c>
      <c r="B11" s="8">
        <f>+B12+B13+B14+B15+B16+B17</f>
        <v>720.26</v>
      </c>
      <c r="C11" s="8">
        <f>+C12+C13+C14+C15+C16+C17</f>
        <v>78.419999999999987</v>
      </c>
      <c r="D11" s="8">
        <f t="shared" si="0"/>
        <v>798.68</v>
      </c>
    </row>
    <row r="12" spans="1:4" ht="24">
      <c r="A12" s="9" t="s">
        <v>10</v>
      </c>
      <c r="B12" s="10">
        <v>139.46</v>
      </c>
      <c r="C12" s="10">
        <v>44.52</v>
      </c>
      <c r="D12" s="11">
        <f t="shared" si="0"/>
        <v>183.98000000000002</v>
      </c>
    </row>
    <row r="13" spans="1:4" ht="24">
      <c r="A13" s="9" t="s">
        <v>11</v>
      </c>
      <c r="B13" s="10">
        <v>209.06</v>
      </c>
      <c r="C13" s="10">
        <v>24.86</v>
      </c>
      <c r="D13" s="11">
        <f t="shared" si="0"/>
        <v>233.92000000000002</v>
      </c>
    </row>
    <row r="14" spans="1:4" ht="24">
      <c r="A14" s="9" t="s">
        <v>12</v>
      </c>
      <c r="B14" s="10">
        <v>260.92</v>
      </c>
      <c r="C14" s="26">
        <v>1.21</v>
      </c>
      <c r="D14" s="11">
        <f t="shared" si="0"/>
        <v>262.13</v>
      </c>
    </row>
    <row r="15" spans="1:4" ht="24">
      <c r="A15" s="9" t="s">
        <v>13</v>
      </c>
      <c r="B15" s="27">
        <v>22.23</v>
      </c>
      <c r="C15" s="27">
        <v>7.83</v>
      </c>
      <c r="D15" s="12">
        <f t="shared" si="0"/>
        <v>30.060000000000002</v>
      </c>
    </row>
    <row r="16" spans="1:4" ht="24">
      <c r="A16" s="13" t="s">
        <v>14</v>
      </c>
      <c r="B16" s="27">
        <v>38.29</v>
      </c>
      <c r="C16" s="27">
        <v>0</v>
      </c>
      <c r="D16" s="12">
        <f t="shared" si="0"/>
        <v>38.29</v>
      </c>
    </row>
    <row r="17" spans="1:4" ht="24">
      <c r="A17" s="9" t="s">
        <v>15</v>
      </c>
      <c r="B17" s="27">
        <v>50.3</v>
      </c>
      <c r="C17" s="27">
        <v>0</v>
      </c>
      <c r="D17" s="12">
        <f t="shared" si="0"/>
        <v>50.3</v>
      </c>
    </row>
    <row r="18" spans="1:4" ht="24">
      <c r="A18" s="7" t="s">
        <v>31</v>
      </c>
      <c r="B18" s="28">
        <v>41.81</v>
      </c>
      <c r="C18" s="28">
        <v>14.89</v>
      </c>
      <c r="D18" s="29">
        <f t="shared" si="0"/>
        <v>56.7</v>
      </c>
    </row>
    <row r="19" spans="1:4" ht="24">
      <c r="A19" s="7" t="s">
        <v>17</v>
      </c>
      <c r="B19" s="28">
        <v>0</v>
      </c>
      <c r="C19" s="28">
        <f>+C20+C21+C22</f>
        <v>358.85</v>
      </c>
      <c r="D19" s="28">
        <f t="shared" si="0"/>
        <v>358.85</v>
      </c>
    </row>
    <row r="20" spans="1:4" ht="24">
      <c r="A20" s="9" t="s">
        <v>48</v>
      </c>
      <c r="B20" s="27">
        <v>0</v>
      </c>
      <c r="C20" s="27">
        <v>313.31</v>
      </c>
      <c r="D20" s="12">
        <f t="shared" si="0"/>
        <v>313.31</v>
      </c>
    </row>
    <row r="21" spans="1:4" ht="24">
      <c r="A21" s="9" t="s">
        <v>49</v>
      </c>
      <c r="B21" s="27">
        <v>0</v>
      </c>
      <c r="C21" s="27">
        <v>41.93</v>
      </c>
      <c r="D21" s="12">
        <f t="shared" si="0"/>
        <v>41.93</v>
      </c>
    </row>
    <row r="22" spans="1:4" ht="24">
      <c r="A22" s="15" t="s">
        <v>50</v>
      </c>
      <c r="B22" s="27">
        <v>0</v>
      </c>
      <c r="C22" s="27">
        <v>3.61</v>
      </c>
      <c r="D22" s="12">
        <f t="shared" si="0"/>
        <v>3.61</v>
      </c>
    </row>
    <row r="23" spans="1:4" ht="24">
      <c r="A23" s="7" t="s">
        <v>21</v>
      </c>
      <c r="B23" s="28">
        <v>1833.82</v>
      </c>
      <c r="C23" s="28">
        <v>1012.0799999999999</v>
      </c>
      <c r="D23" s="28">
        <f t="shared" si="0"/>
        <v>2845.8999999999996</v>
      </c>
    </row>
    <row r="24" spans="1:4" ht="24">
      <c r="A24" s="16" t="s">
        <v>22</v>
      </c>
      <c r="B24" s="30">
        <f>ROUND(B23/B25,2)</f>
        <v>5.82</v>
      </c>
      <c r="C24" s="30">
        <f>ROUND(C23/B25,2)</f>
        <v>3.21</v>
      </c>
      <c r="D24" s="30">
        <f>ROUND(D23/B25,2)</f>
        <v>9.0299999999999994</v>
      </c>
    </row>
    <row r="25" spans="1:4" s="19" customFormat="1" ht="24">
      <c r="A25" s="18" t="s">
        <v>23</v>
      </c>
      <c r="B25" s="42">
        <v>315</v>
      </c>
      <c r="C25" s="43"/>
      <c r="D25" s="44"/>
    </row>
    <row r="26" spans="1:4" s="19" customFormat="1" ht="24">
      <c r="A26" s="18" t="s">
        <v>24</v>
      </c>
      <c r="B26" s="45">
        <v>13.76</v>
      </c>
      <c r="C26" s="46"/>
      <c r="D26" s="47"/>
    </row>
    <row r="27" spans="1:4" s="19" customFormat="1" ht="24">
      <c r="A27" s="18" t="s">
        <v>25</v>
      </c>
      <c r="B27" s="45">
        <f>B25*B26</f>
        <v>4334.3999999999996</v>
      </c>
      <c r="C27" s="46"/>
      <c r="D27" s="47"/>
    </row>
    <row r="28" spans="1:4" ht="24">
      <c r="A28" s="16" t="s">
        <v>26</v>
      </c>
      <c r="B28" s="20">
        <f>B27-B23</f>
        <v>2500.58</v>
      </c>
      <c r="C28" s="21" t="s">
        <v>28</v>
      </c>
      <c r="D28" s="20">
        <f>B27-D23</f>
        <v>1488.5</v>
      </c>
    </row>
    <row r="29" spans="1:4" ht="24">
      <c r="A29" s="22" t="s">
        <v>27</v>
      </c>
      <c r="B29" s="23">
        <f>B26-B24</f>
        <v>7.9399999999999995</v>
      </c>
      <c r="C29" s="24" t="s">
        <v>28</v>
      </c>
      <c r="D29" s="23">
        <f>B26-D24</f>
        <v>4.7300000000000004</v>
      </c>
    </row>
  </sheetData>
  <mergeCells count="5">
    <mergeCell ref="B25:D25"/>
    <mergeCell ref="B26:D26"/>
    <mergeCell ref="A3:A4"/>
    <mergeCell ref="B3:D3"/>
    <mergeCell ref="B27:D27"/>
  </mergeCells>
  <pageMargins left="0.7" right="0.62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0"/>
  <sheetViews>
    <sheetView workbookViewId="0">
      <selection activeCell="G8" sqref="G8"/>
    </sheetView>
  </sheetViews>
  <sheetFormatPr defaultRowHeight="14.25"/>
  <cols>
    <col min="1" max="1" width="40.25" customWidth="1"/>
    <col min="2" max="4" width="12.625" customWidth="1"/>
  </cols>
  <sheetData>
    <row r="1" spans="1:4" ht="27.75">
      <c r="A1" s="1" t="s">
        <v>52</v>
      </c>
      <c r="B1" s="1"/>
      <c r="C1" s="1"/>
      <c r="D1" s="1"/>
    </row>
    <row r="2" spans="1:4" ht="21.75">
      <c r="A2" s="2"/>
      <c r="B2" s="2"/>
      <c r="C2" s="2"/>
      <c r="D2" s="2" t="s">
        <v>0</v>
      </c>
    </row>
    <row r="3" spans="1:4" ht="27.75">
      <c r="A3" s="35" t="s">
        <v>1</v>
      </c>
      <c r="B3" s="38" t="s">
        <v>42</v>
      </c>
      <c r="C3" s="39"/>
      <c r="D3" s="40"/>
    </row>
    <row r="4" spans="1:4" ht="23.25" customHeight="1">
      <c r="A4" s="37"/>
      <c r="B4" s="4" t="s">
        <v>2</v>
      </c>
      <c r="C4" s="4" t="s">
        <v>3</v>
      </c>
      <c r="D4" s="4" t="s">
        <v>4</v>
      </c>
    </row>
    <row r="5" spans="1:4" ht="24">
      <c r="A5" s="5" t="s">
        <v>5</v>
      </c>
      <c r="B5" s="6">
        <f>+B6+B11+B19</f>
        <v>13196.8</v>
      </c>
      <c r="C5" s="6">
        <f>+C6+C11+C19</f>
        <v>8549.85</v>
      </c>
      <c r="D5" s="6">
        <f t="shared" ref="D5:D6" si="0">+B5+C5</f>
        <v>21746.65</v>
      </c>
    </row>
    <row r="6" spans="1:4" ht="24">
      <c r="A6" s="7" t="s">
        <v>29</v>
      </c>
      <c r="B6" s="8">
        <f>+B7+B8+B9+B10</f>
        <v>5490.68</v>
      </c>
      <c r="C6" s="8">
        <f>+C7+C8+C9+C10</f>
        <v>3766.2999999999997</v>
      </c>
      <c r="D6" s="8">
        <f t="shared" si="0"/>
        <v>9256.98</v>
      </c>
    </row>
    <row r="7" spans="1:4" ht="24">
      <c r="A7" s="9" t="s">
        <v>6</v>
      </c>
      <c r="B7" s="10">
        <v>898.64</v>
      </c>
      <c r="C7" s="10">
        <v>385.89</v>
      </c>
      <c r="D7" s="10">
        <f>+B7+C7</f>
        <v>1284.53</v>
      </c>
    </row>
    <row r="8" spans="1:4" ht="24">
      <c r="A8" s="9" t="s">
        <v>7</v>
      </c>
      <c r="B8" s="10">
        <v>1831.86</v>
      </c>
      <c r="C8" s="10">
        <v>475.52</v>
      </c>
      <c r="D8" s="10">
        <f t="shared" ref="D8:D24" si="1">+B8+C8</f>
        <v>2307.38</v>
      </c>
    </row>
    <row r="9" spans="1:4" ht="24">
      <c r="A9" s="9" t="s">
        <v>8</v>
      </c>
      <c r="B9" s="10">
        <v>577.61</v>
      </c>
      <c r="C9" s="10">
        <v>2085.14</v>
      </c>
      <c r="D9" s="10">
        <f t="shared" si="1"/>
        <v>2662.75</v>
      </c>
    </row>
    <row r="10" spans="1:4" ht="24">
      <c r="A10" s="9" t="s">
        <v>9</v>
      </c>
      <c r="B10" s="10">
        <v>2182.5700000000002</v>
      </c>
      <c r="C10" s="10">
        <v>819.75</v>
      </c>
      <c r="D10" s="10">
        <f t="shared" si="1"/>
        <v>3002.32</v>
      </c>
    </row>
    <row r="11" spans="1:4" ht="24">
      <c r="A11" s="7" t="s">
        <v>30</v>
      </c>
      <c r="B11" s="8">
        <f>+B12+B13+B14+B15+B17+B18</f>
        <v>7395.5999999999995</v>
      </c>
      <c r="C11" s="8">
        <f>+C12+C13+C14+C15+C17+C18</f>
        <v>4588.5999999999995</v>
      </c>
      <c r="D11" s="8">
        <f t="shared" si="1"/>
        <v>11984.199999999999</v>
      </c>
    </row>
    <row r="12" spans="1:4" ht="24">
      <c r="A12" s="9" t="s">
        <v>10</v>
      </c>
      <c r="B12" s="10">
        <v>2647.46</v>
      </c>
      <c r="C12" s="10">
        <v>4373.59</v>
      </c>
      <c r="D12" s="11">
        <f t="shared" si="1"/>
        <v>7021.05</v>
      </c>
    </row>
    <row r="13" spans="1:4" ht="24">
      <c r="A13" s="9" t="s">
        <v>11</v>
      </c>
      <c r="B13" s="10">
        <v>2361.1799999999998</v>
      </c>
      <c r="C13" s="10">
        <v>0.48</v>
      </c>
      <c r="D13" s="11">
        <f t="shared" si="1"/>
        <v>2361.66</v>
      </c>
    </row>
    <row r="14" spans="1:4" ht="24">
      <c r="A14" s="9" t="s">
        <v>12</v>
      </c>
      <c r="B14" s="10">
        <v>1375.84</v>
      </c>
      <c r="C14" s="26">
        <v>0</v>
      </c>
      <c r="D14" s="11">
        <f t="shared" si="1"/>
        <v>1375.84</v>
      </c>
    </row>
    <row r="15" spans="1:4" ht="24">
      <c r="A15" s="9" t="s">
        <v>13</v>
      </c>
      <c r="B15" s="27">
        <v>114.91</v>
      </c>
      <c r="C15" s="27">
        <v>6.57</v>
      </c>
      <c r="D15" s="12">
        <f t="shared" si="1"/>
        <v>121.47999999999999</v>
      </c>
    </row>
    <row r="16" spans="1:4" ht="24">
      <c r="A16" s="13" t="s">
        <v>14</v>
      </c>
      <c r="B16" s="27">
        <v>421.82</v>
      </c>
      <c r="C16" s="27">
        <v>0</v>
      </c>
      <c r="D16" s="12">
        <f t="shared" si="1"/>
        <v>421.82</v>
      </c>
    </row>
    <row r="17" spans="1:4" ht="24">
      <c r="A17" s="9" t="s">
        <v>15</v>
      </c>
      <c r="B17" s="27">
        <v>893.74</v>
      </c>
      <c r="C17" s="27">
        <v>207.96</v>
      </c>
      <c r="D17" s="12">
        <f t="shared" si="1"/>
        <v>1101.7</v>
      </c>
    </row>
    <row r="18" spans="1:4" ht="24">
      <c r="A18" s="9" t="s">
        <v>16</v>
      </c>
      <c r="B18" s="27">
        <v>2.4700000000000002</v>
      </c>
      <c r="C18" s="27">
        <v>0</v>
      </c>
      <c r="D18" s="12">
        <f t="shared" si="1"/>
        <v>2.4700000000000002</v>
      </c>
    </row>
    <row r="19" spans="1:4" ht="24">
      <c r="A19" s="7" t="s">
        <v>31</v>
      </c>
      <c r="B19" s="28">
        <v>310.52</v>
      </c>
      <c r="C19" s="28">
        <v>194.95</v>
      </c>
      <c r="D19" s="29">
        <f t="shared" si="1"/>
        <v>505.46999999999997</v>
      </c>
    </row>
    <row r="20" spans="1:4" ht="24">
      <c r="A20" s="7" t="s">
        <v>32</v>
      </c>
      <c r="B20" s="32">
        <f>+B21+B22+B23</f>
        <v>0</v>
      </c>
      <c r="C20" s="32">
        <f>+C21+C22+C23</f>
        <v>442.26000000000005</v>
      </c>
      <c r="D20" s="25">
        <f t="shared" si="1"/>
        <v>442.26000000000005</v>
      </c>
    </row>
    <row r="21" spans="1:4" ht="24">
      <c r="A21" s="9" t="s">
        <v>18</v>
      </c>
      <c r="B21" s="27">
        <v>0</v>
      </c>
      <c r="C21" s="27">
        <v>346.32</v>
      </c>
      <c r="D21" s="12">
        <f t="shared" si="1"/>
        <v>346.32</v>
      </c>
    </row>
    <row r="22" spans="1:4" ht="24">
      <c r="A22" s="15" t="s">
        <v>19</v>
      </c>
      <c r="B22" s="27">
        <v>0</v>
      </c>
      <c r="C22" s="27">
        <v>84.03</v>
      </c>
      <c r="D22" s="12">
        <f t="shared" si="1"/>
        <v>84.03</v>
      </c>
    </row>
    <row r="23" spans="1:4" ht="24">
      <c r="A23" s="15" t="s">
        <v>20</v>
      </c>
      <c r="B23" s="27">
        <v>0</v>
      </c>
      <c r="C23" s="27">
        <v>11.91</v>
      </c>
      <c r="D23" s="12">
        <f t="shared" si="1"/>
        <v>11.91</v>
      </c>
    </row>
    <row r="24" spans="1:4" ht="24">
      <c r="A24" s="7" t="s">
        <v>33</v>
      </c>
      <c r="B24" s="28">
        <f>+B5+B20</f>
        <v>13196.8</v>
      </c>
      <c r="C24" s="28">
        <f>+C5+C20</f>
        <v>8992.11</v>
      </c>
      <c r="D24" s="28">
        <f t="shared" si="1"/>
        <v>22188.91</v>
      </c>
    </row>
    <row r="25" spans="1:4" ht="24">
      <c r="A25" s="16" t="s">
        <v>34</v>
      </c>
      <c r="B25" s="30">
        <f>ROUND(B24/B26,2)</f>
        <v>10.76</v>
      </c>
      <c r="C25" s="30">
        <f>ROUND(C24/B26,2)</f>
        <v>7.33</v>
      </c>
      <c r="D25" s="30">
        <f>ROUND(D24/B26,2)</f>
        <v>18.079999999999998</v>
      </c>
    </row>
    <row r="26" spans="1:4" s="19" customFormat="1" ht="24">
      <c r="A26" s="18" t="s">
        <v>35</v>
      </c>
      <c r="B26" s="42">
        <v>1227</v>
      </c>
      <c r="C26" s="43"/>
      <c r="D26" s="44"/>
    </row>
    <row r="27" spans="1:4" s="19" customFormat="1" ht="24">
      <c r="A27" s="18" t="s">
        <v>36</v>
      </c>
      <c r="B27" s="45">
        <v>40.5</v>
      </c>
      <c r="C27" s="46"/>
      <c r="D27" s="47"/>
    </row>
    <row r="28" spans="1:4" s="19" customFormat="1" ht="24">
      <c r="A28" s="18" t="s">
        <v>37</v>
      </c>
      <c r="B28" s="45">
        <f>B27*B26</f>
        <v>49693.5</v>
      </c>
      <c r="C28" s="46"/>
      <c r="D28" s="47"/>
    </row>
    <row r="29" spans="1:4" ht="24">
      <c r="A29" s="16" t="s">
        <v>38</v>
      </c>
      <c r="B29" s="20">
        <f>B28-B24</f>
        <v>36496.699999999997</v>
      </c>
      <c r="C29" s="31" t="s">
        <v>28</v>
      </c>
      <c r="D29" s="20">
        <f>B28-D24</f>
        <v>27504.59</v>
      </c>
    </row>
    <row r="30" spans="1:4" ht="24">
      <c r="A30" s="22" t="s">
        <v>39</v>
      </c>
      <c r="B30" s="23">
        <f>B27-B25</f>
        <v>29.740000000000002</v>
      </c>
      <c r="C30" s="24" t="s">
        <v>28</v>
      </c>
      <c r="D30" s="23">
        <f>B27-D25</f>
        <v>22.42</v>
      </c>
    </row>
  </sheetData>
  <mergeCells count="5">
    <mergeCell ref="B28:D28"/>
    <mergeCell ref="B26:D26"/>
    <mergeCell ref="B27:D27"/>
    <mergeCell ref="A3:A4"/>
    <mergeCell ref="B3:D3"/>
  </mergeCells>
  <pageMargins left="0.7" right="0.53" top="0.54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4</vt:i4>
      </vt:variant>
    </vt:vector>
  </HeadingPairs>
  <TitlesOfParts>
    <vt:vector size="4" baseType="lpstr">
      <vt:lpstr>ข้าวเหนียวนาปี</vt:lpstr>
      <vt:lpstr>ข้าวโพดเลี้ยงสัตว์</vt:lpstr>
      <vt:lpstr>ถั่วเหลือง</vt:lpstr>
      <vt:lpstr>กระเทียม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tunyanun.kun</dc:creator>
  <cp:lastModifiedBy>1219</cp:lastModifiedBy>
  <cp:lastPrinted>2018-10-19T02:40:21Z</cp:lastPrinted>
  <dcterms:created xsi:type="dcterms:W3CDTF">2018-07-20T04:16:08Z</dcterms:created>
  <dcterms:modified xsi:type="dcterms:W3CDTF">2018-10-19T02:43:11Z</dcterms:modified>
</cp:coreProperties>
</file>