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มะพร้าวน้ำหอม" sheetId="2" r:id="rId1"/>
    <sheet name="กล้วยไม้" sheetId="1" r:id="rId2"/>
    <sheet name="มะนาว" sheetId="3" r:id="rId3"/>
  </sheets>
  <calcPr calcId="144525"/>
</workbook>
</file>

<file path=xl/calcChain.xml><?xml version="1.0" encoding="utf-8"?>
<calcChain xmlns="http://schemas.openxmlformats.org/spreadsheetml/2006/main">
  <c r="G13" i="2"/>
  <c r="G16"/>
  <c r="D15" i="3"/>
  <c r="D12"/>
  <c r="B26" l="1"/>
  <c r="D21"/>
  <c r="D20"/>
  <c r="D19"/>
  <c r="D18"/>
  <c r="C17"/>
  <c r="B17"/>
  <c r="D14"/>
  <c r="D13"/>
  <c r="D11"/>
  <c r="D10"/>
  <c r="C9"/>
  <c r="B9"/>
  <c r="D8"/>
  <c r="D7"/>
  <c r="C6"/>
  <c r="B6"/>
  <c r="D6" s="1"/>
  <c r="C19" i="1"/>
  <c r="B19"/>
  <c r="D11"/>
  <c r="C10"/>
  <c r="B10"/>
  <c r="D7"/>
  <c r="C6"/>
  <c r="B6"/>
  <c r="D17" i="3" l="1"/>
  <c r="D9"/>
  <c r="B5"/>
  <c r="B22" s="1"/>
  <c r="B23" s="1"/>
  <c r="B28" s="1"/>
  <c r="C16"/>
  <c r="C18" i="1"/>
  <c r="B27" i="3" l="1"/>
  <c r="D16"/>
  <c r="C5"/>
  <c r="F10" i="2"/>
  <c r="E10"/>
  <c r="C10"/>
  <c r="B10"/>
  <c r="D13"/>
  <c r="D14"/>
  <c r="D15"/>
  <c r="D16"/>
  <c r="E27"/>
  <c r="G22"/>
  <c r="G21"/>
  <c r="G20"/>
  <c r="G19"/>
  <c r="F18"/>
  <c r="E18"/>
  <c r="G15"/>
  <c r="G14"/>
  <c r="G12"/>
  <c r="G11"/>
  <c r="G9"/>
  <c r="G8"/>
  <c r="F7"/>
  <c r="E7"/>
  <c r="B27"/>
  <c r="D22"/>
  <c r="D21"/>
  <c r="D20"/>
  <c r="D19"/>
  <c r="C18"/>
  <c r="B18"/>
  <c r="D12"/>
  <c r="D11"/>
  <c r="D9"/>
  <c r="D8"/>
  <c r="C7"/>
  <c r="B7"/>
  <c r="C22" i="3" l="1"/>
  <c r="D5"/>
  <c r="D18" i="2"/>
  <c r="G7"/>
  <c r="G10"/>
  <c r="G18"/>
  <c r="E6"/>
  <c r="E23" s="1"/>
  <c r="E28" s="1"/>
  <c r="D10"/>
  <c r="B6"/>
  <c r="B23" s="1"/>
  <c r="F17"/>
  <c r="G17" s="1"/>
  <c r="C17"/>
  <c r="D17" s="1"/>
  <c r="D7"/>
  <c r="C23" i="3" l="1"/>
  <c r="D22"/>
  <c r="E24" i="2"/>
  <c r="E29" s="1"/>
  <c r="F6"/>
  <c r="F23" s="1"/>
  <c r="C6"/>
  <c r="B24"/>
  <c r="B29" s="1"/>
  <c r="B28"/>
  <c r="D23" i="3" l="1"/>
  <c r="D28" s="1"/>
  <c r="D27"/>
  <c r="G6" i="2"/>
  <c r="F24"/>
  <c r="G23"/>
  <c r="C23"/>
  <c r="D6"/>
  <c r="G24" l="1"/>
  <c r="G29" s="1"/>
  <c r="G28"/>
  <c r="C24"/>
  <c r="D23"/>
  <c r="D28" l="1"/>
  <c r="D24"/>
  <c r="D29" s="1"/>
  <c r="B27" i="1" l="1"/>
  <c r="D22"/>
  <c r="D21"/>
  <c r="D20"/>
  <c r="D17"/>
  <c r="D16"/>
  <c r="D15"/>
  <c r="D14"/>
  <c r="D13"/>
  <c r="D12"/>
  <c r="D9"/>
  <c r="D8"/>
  <c r="B5" l="1"/>
  <c r="B23" s="1"/>
  <c r="B28" s="1"/>
  <c r="D10"/>
  <c r="D19"/>
  <c r="D18"/>
  <c r="D6"/>
  <c r="C5" l="1"/>
  <c r="C23" s="1"/>
  <c r="B24"/>
  <c r="B29" s="1"/>
  <c r="D5" l="1"/>
  <c r="C24" l="1"/>
  <c r="D23"/>
  <c r="D24" l="1"/>
  <c r="D29" s="1"/>
  <c r="D28"/>
</calcChain>
</file>

<file path=xl/sharedStrings.xml><?xml version="1.0" encoding="utf-8"?>
<sst xmlns="http://schemas.openxmlformats.org/spreadsheetml/2006/main" count="102" uniqueCount="48">
  <si>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</si>
  <si>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</si>
  <si>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</si>
  <si>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</si>
  <si>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</si>
  <si>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</si>
  <si>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</si>
  <si>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</si>
  <si>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</si>
  <si>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</si>
  <si>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</si>
  <si>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</si>
  <si>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</si>
  <si>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</si>
  <si>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</si>
  <si>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</si>
  <si>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</si>
  <si>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</si>
  <si>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</si>
  <si>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</si>
  <si>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</si>
  <si>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</si>
  <si>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</si>
  <si>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</si>
  <si>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</si>
  <si>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</si>
  <si>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</si>
  <si>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</si>
  <si>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</si>
  <si>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</si>
  <si>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</si>
  <si>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S1/S2</t>
  </si>
  <si>
    <t>S3/N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</si>
  <si>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</si>
  <si>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</si>
  <si>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</si>
  <si>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</si>
  <si>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</si>
  <si>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</si>
  <si>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</si>
  <si>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</si>
  <si>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</si>
  <si>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</si>
  <si>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</si>
  <si>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สมุทรสาคร</t>
  </si>
  <si>
    <t>ตารางที่ 70  ต้นทุนการผลิตมะพร้าวน้ำหอม  ปี 2560 แยกตามลักษณะความเหมาะสมของพื้นที่</t>
  </si>
  <si>
    <t>ตารางที่ 71  ต้นทุนการผลิตกล้วยไม้ ปี 2560</t>
  </si>
  <si>
    <t>ตารางที่ 72  ต้นทุนการผลิตมะนาว  ปี 2560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</si>
</sst>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2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  <xf numFmtId="0" fontId="10" fillId="0" borderId="0"/>
  </cellStyleXfs>
  <cellXfs count="52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7" fillId="0" borderId="8" xfId="1" applyFont="1" applyFill="1" applyBorder="1"/>
    <xf numFmtId="43" fontId="6" fillId="0" borderId="8" xfId="1" applyFont="1" applyFill="1" applyBorder="1"/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vertical="center"/>
    </xf>
    <xf numFmtId="2" fontId="6" fillId="0" borderId="8" xfId="4" applyNumberFormat="1" applyFont="1" applyFill="1" applyBorder="1" applyAlignment="1">
      <alignment vertical="center"/>
    </xf>
    <xf numFmtId="2" fontId="5" fillId="0" borderId="8" xfId="4" applyNumberFormat="1" applyFont="1" applyFill="1" applyBorder="1" applyAlignment="1" applyProtection="1">
      <alignment horizontal="left" vertical="center"/>
    </xf>
    <xf numFmtId="4" fontId="5" fillId="2" borderId="8" xfId="2" applyNumberFormat="1" applyFont="1" applyFill="1" applyBorder="1" applyAlignment="1" applyProtection="1">
      <protection hidden="1"/>
    </xf>
    <xf numFmtId="2" fontId="6" fillId="0" borderId="8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8" xfId="2" applyNumberFormat="1" applyFont="1" applyFill="1" applyBorder="1" applyAlignment="1">
      <alignment horizontal="right"/>
    </xf>
    <xf numFmtId="4" fontId="5" fillId="0" borderId="8" xfId="2" applyNumberFormat="1" applyFont="1" applyFill="1" applyBorder="1" applyAlignment="1">
      <alignment horizontal="center"/>
    </xf>
    <xf numFmtId="2" fontId="5" fillId="0" borderId="9" xfId="4" applyNumberFormat="1" applyFont="1" applyFill="1" applyBorder="1" applyAlignment="1" applyProtection="1">
      <alignment horizontal="left" vertical="center"/>
    </xf>
    <xf numFmtId="4" fontId="5" fillId="0" borderId="9" xfId="2" applyNumberFormat="1" applyFont="1" applyFill="1" applyBorder="1" applyAlignment="1">
      <alignment horizontal="right"/>
    </xf>
    <xf numFmtId="3" fontId="5" fillId="0" borderId="9" xfId="2" applyNumberFormat="1" applyFont="1" applyFill="1" applyBorder="1" applyAlignment="1">
      <alignment horizontal="center"/>
    </xf>
    <xf numFmtId="43" fontId="11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9" fillId="0" borderId="8" xfId="1" applyFont="1" applyFill="1" applyBorder="1" applyAlignment="1">
      <alignment horizontal="right" vertical="center"/>
    </xf>
    <xf numFmtId="43" fontId="6" fillId="0" borderId="8" xfId="1" applyFont="1" applyFill="1" applyBorder="1" applyAlignment="1">
      <alignment horizontal="right" vertical="center"/>
    </xf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9" xfId="1" applyNumberFormat="1" applyFont="1" applyFill="1" applyBorder="1" applyAlignment="1"/>
    <xf numFmtId="4" fontId="5" fillId="0" borderId="9" xfId="1" applyNumberFormat="1" applyFont="1" applyFill="1" applyBorder="1" applyAlignment="1">
      <alignment horizontal="center"/>
    </xf>
    <xf numFmtId="187" fontId="0" fillId="0" borderId="0" xfId="0" applyNumberFormat="1"/>
    <xf numFmtId="2" fontId="3" fillId="0" borderId="2" xfId="2" applyNumberFormat="1" applyFont="1" applyFill="1" applyBorder="1" applyAlignment="1">
      <alignment horizontal="center" vertical="center"/>
    </xf>
    <xf numFmtId="4" fontId="6" fillId="0" borderId="8" xfId="2" applyNumberFormat="1" applyFont="1" applyFill="1" applyBorder="1" applyAlignment="1">
      <alignment horizontal="center"/>
    </xf>
    <xf numFmtId="4" fontId="6" fillId="0" borderId="11" xfId="1" applyNumberFormat="1" applyFont="1" applyFill="1" applyBorder="1" applyAlignment="1">
      <alignment horizont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3" fillId="0" borderId="14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6">
    <cellStyle name="Normal 2" xfId="5"/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3" sqref="A3:A5"/>
    </sheetView>
  </sheetViews>
  <sheetFormatPr defaultRowHeight="14.25"/>
  <cols>
    <col min="1" max="1" width="40.75" customWidth="1"/>
    <col min="2" max="7" width="10.25" customWidth="1"/>
    <col min="8" max="9" width="9.625" bestFit="1" customWidth="1"/>
  </cols>
  <sheetData>
    <row r="1" spans="1:9" ht="27.75">
      <c r="A1" s="1" t="s">
        <v>45</v>
      </c>
      <c r="B1" s="1"/>
      <c r="C1" s="1"/>
      <c r="D1" s="1"/>
      <c r="E1" s="1"/>
      <c r="F1" s="1"/>
      <c r="G1" s="1"/>
    </row>
    <row r="2" spans="1:9" ht="21.75">
      <c r="A2" s="2"/>
      <c r="B2" s="2"/>
      <c r="C2" s="2"/>
      <c r="D2" s="3"/>
      <c r="E2" s="2"/>
      <c r="F2" s="2"/>
      <c r="G2" s="3" t="s">
        <v>0</v>
      </c>
    </row>
    <row r="3" spans="1:9" ht="27.75">
      <c r="A3" s="45" t="s">
        <v>33</v>
      </c>
      <c r="B3" s="41" t="s">
        <v>44</v>
      </c>
      <c r="C3" s="42"/>
      <c r="D3" s="42"/>
      <c r="E3" s="42"/>
      <c r="F3" s="42"/>
      <c r="G3" s="43"/>
    </row>
    <row r="4" spans="1:9" ht="27.75">
      <c r="A4" s="49"/>
      <c r="B4" s="44" t="s">
        <v>31</v>
      </c>
      <c r="C4" s="44"/>
      <c r="D4" s="44"/>
      <c r="E4" s="44" t="s">
        <v>32</v>
      </c>
      <c r="F4" s="44"/>
      <c r="G4" s="44"/>
    </row>
    <row r="5" spans="1:9" ht="24">
      <c r="A5" s="50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9" ht="24">
      <c r="A6" s="5" t="s">
        <v>34</v>
      </c>
      <c r="B6" s="6">
        <f>+B7+B10+B17</f>
        <v>5500.11</v>
      </c>
      <c r="C6" s="6">
        <f>+C7+C10+C17</f>
        <v>1281.92</v>
      </c>
      <c r="D6" s="6">
        <f t="shared" ref="D6:D16" si="0">+B6+C6</f>
        <v>6782.03</v>
      </c>
      <c r="E6" s="6">
        <f>+E7+E10+E17</f>
        <v>5327.57</v>
      </c>
      <c r="F6" s="6">
        <f>+F7+F10+F17</f>
        <v>844.25</v>
      </c>
      <c r="G6" s="6">
        <f t="shared" ref="G6:G16" si="1">+E6+F6</f>
        <v>6171.82</v>
      </c>
    </row>
    <row r="7" spans="1:9" ht="24">
      <c r="A7" s="7" t="s">
        <v>6</v>
      </c>
      <c r="B7" s="8">
        <f>+B8+B9</f>
        <v>2287.39</v>
      </c>
      <c r="C7" s="8">
        <f>+C8+C9</f>
        <v>814.17</v>
      </c>
      <c r="D7" s="8">
        <f t="shared" si="0"/>
        <v>3101.56</v>
      </c>
      <c r="E7" s="8">
        <f>+E8+E9</f>
        <v>2199.34</v>
      </c>
      <c r="F7" s="8">
        <f>+F8+F9</f>
        <v>417.49</v>
      </c>
      <c r="G7" s="8">
        <f t="shared" si="1"/>
        <v>2616.83</v>
      </c>
    </row>
    <row r="8" spans="1:9" ht="24">
      <c r="A8" s="9" t="s">
        <v>8</v>
      </c>
      <c r="B8" s="11">
        <v>984.58</v>
      </c>
      <c r="C8" s="11">
        <v>814.17</v>
      </c>
      <c r="D8" s="11">
        <f t="shared" si="0"/>
        <v>1798.75</v>
      </c>
      <c r="E8" s="11">
        <v>905.93</v>
      </c>
      <c r="F8" s="11">
        <v>417.49</v>
      </c>
      <c r="G8" s="11">
        <f t="shared" si="1"/>
        <v>1323.42</v>
      </c>
      <c r="I8" s="35"/>
    </row>
    <row r="9" spans="1:9" ht="24">
      <c r="A9" s="9" t="s">
        <v>9</v>
      </c>
      <c r="B9" s="11">
        <v>1302.81</v>
      </c>
      <c r="C9" s="11">
        <v>0</v>
      </c>
      <c r="D9" s="11">
        <f t="shared" si="0"/>
        <v>1302.81</v>
      </c>
      <c r="E9" s="11">
        <v>1293.4100000000001</v>
      </c>
      <c r="F9" s="11">
        <v>0</v>
      </c>
      <c r="G9" s="11">
        <f t="shared" si="1"/>
        <v>1293.4100000000001</v>
      </c>
    </row>
    <row r="10" spans="1:9" ht="24">
      <c r="A10" s="7" t="s">
        <v>10</v>
      </c>
      <c r="B10" s="8">
        <f>+B11+B12+B13+B14+B15+B16</f>
        <v>3212.72</v>
      </c>
      <c r="C10" s="8">
        <f>+C11+C12+C13+C14+C15+C16</f>
        <v>24.07</v>
      </c>
      <c r="D10" s="8">
        <f t="shared" si="0"/>
        <v>3236.79</v>
      </c>
      <c r="E10" s="8">
        <f t="shared" ref="E10:F10" si="2">+E11+E12+E13+E14+E15+E16</f>
        <v>3128.23</v>
      </c>
      <c r="F10" s="8">
        <f t="shared" si="2"/>
        <v>23</v>
      </c>
      <c r="G10" s="8">
        <f t="shared" si="1"/>
        <v>3151.23</v>
      </c>
      <c r="H10" s="35"/>
    </row>
    <row r="11" spans="1:9" ht="24">
      <c r="A11" s="9" t="s">
        <v>12</v>
      </c>
      <c r="B11" s="11">
        <v>1769.86</v>
      </c>
      <c r="C11" s="11">
        <v>0</v>
      </c>
      <c r="D11" s="10">
        <f t="shared" si="0"/>
        <v>1769.86</v>
      </c>
      <c r="E11" s="11">
        <v>1697.66</v>
      </c>
      <c r="F11" s="11">
        <v>0</v>
      </c>
      <c r="G11" s="10">
        <f t="shared" si="1"/>
        <v>1697.66</v>
      </c>
    </row>
    <row r="12" spans="1:9" ht="24">
      <c r="A12" s="9" t="s">
        <v>13</v>
      </c>
      <c r="B12" s="11">
        <v>994.36</v>
      </c>
      <c r="C12" s="26">
        <v>0</v>
      </c>
      <c r="D12" s="10">
        <f t="shared" si="0"/>
        <v>994.36</v>
      </c>
      <c r="E12" s="11">
        <v>916.71</v>
      </c>
      <c r="F12" s="26">
        <v>0</v>
      </c>
      <c r="G12" s="10">
        <f t="shared" si="1"/>
        <v>916.71</v>
      </c>
    </row>
    <row r="13" spans="1:9" ht="24">
      <c r="A13" s="9" t="s">
        <v>14</v>
      </c>
      <c r="B13" s="11">
        <v>60</v>
      </c>
      <c r="C13" s="26">
        <v>0</v>
      </c>
      <c r="D13" s="10">
        <f t="shared" si="0"/>
        <v>60</v>
      </c>
      <c r="E13" s="11">
        <v>50</v>
      </c>
      <c r="F13" s="26">
        <v>0</v>
      </c>
      <c r="G13" s="10">
        <f t="shared" si="1"/>
        <v>50</v>
      </c>
    </row>
    <row r="14" spans="1:9" ht="24">
      <c r="A14" s="13" t="s">
        <v>15</v>
      </c>
      <c r="B14" s="27">
        <v>228.48</v>
      </c>
      <c r="C14" s="27">
        <v>0</v>
      </c>
      <c r="D14" s="10">
        <f t="shared" si="0"/>
        <v>228.48</v>
      </c>
      <c r="E14" s="27">
        <v>302</v>
      </c>
      <c r="F14" s="27">
        <v>0</v>
      </c>
      <c r="G14" s="12">
        <f t="shared" si="1"/>
        <v>302</v>
      </c>
    </row>
    <row r="15" spans="1:9" ht="24">
      <c r="A15" s="9" t="s">
        <v>16</v>
      </c>
      <c r="B15" s="27">
        <v>132.38</v>
      </c>
      <c r="C15" s="27">
        <v>0</v>
      </c>
      <c r="D15" s="10">
        <f t="shared" si="0"/>
        <v>132.38</v>
      </c>
      <c r="E15" s="27">
        <v>121.44</v>
      </c>
      <c r="F15" s="27">
        <v>0</v>
      </c>
      <c r="G15" s="12">
        <f t="shared" si="1"/>
        <v>121.44</v>
      </c>
    </row>
    <row r="16" spans="1:9" ht="24">
      <c r="A16" s="9" t="s">
        <v>17</v>
      </c>
      <c r="B16" s="27">
        <v>27.64</v>
      </c>
      <c r="C16" s="27">
        <v>24.07</v>
      </c>
      <c r="D16" s="10">
        <f t="shared" si="0"/>
        <v>51.71</v>
      </c>
      <c r="E16" s="27">
        <v>40.42</v>
      </c>
      <c r="F16" s="27">
        <v>23</v>
      </c>
      <c r="G16" s="12">
        <f t="shared" si="1"/>
        <v>63.42</v>
      </c>
    </row>
    <row r="17" spans="1:7" ht="24">
      <c r="A17" s="7" t="s">
        <v>18</v>
      </c>
      <c r="B17" s="28">
        <v>0</v>
      </c>
      <c r="C17" s="28">
        <f>ROUND((B7+C7+B10+C10)*0.07,2)</f>
        <v>443.68</v>
      </c>
      <c r="D17" s="29">
        <f>+B17+C17</f>
        <v>443.68</v>
      </c>
      <c r="E17" s="28">
        <v>0</v>
      </c>
      <c r="F17" s="28">
        <f>ROUND((E7+F7+E10+F10)*0.07,2)</f>
        <v>403.76</v>
      </c>
      <c r="G17" s="29">
        <f>+E17+F17</f>
        <v>403.76</v>
      </c>
    </row>
    <row r="18" spans="1:7" ht="24">
      <c r="A18" s="7" t="s">
        <v>35</v>
      </c>
      <c r="B18" s="28">
        <f>+B19+B20+B21+B22</f>
        <v>587.80999999999995</v>
      </c>
      <c r="C18" s="28">
        <f>+C19+C20+C21+C22</f>
        <v>1973.53</v>
      </c>
      <c r="D18" s="28">
        <f>+B18+C18</f>
        <v>2561.34</v>
      </c>
      <c r="E18" s="28">
        <f>+E19+E20+E21+E22</f>
        <v>356.14</v>
      </c>
      <c r="F18" s="28">
        <f>+F19+F20+F21+F22</f>
        <v>2152.9899999999998</v>
      </c>
      <c r="G18" s="28">
        <f>+E18+F18</f>
        <v>2509.1299999999997</v>
      </c>
    </row>
    <row r="19" spans="1:7" ht="24">
      <c r="A19" s="9" t="s">
        <v>20</v>
      </c>
      <c r="B19" s="27">
        <v>587.80999999999995</v>
      </c>
      <c r="C19" s="27">
        <v>998.15</v>
      </c>
      <c r="D19" s="27">
        <f t="shared" ref="D19:D23" si="3">+B19+C19</f>
        <v>1585.96</v>
      </c>
      <c r="E19" s="27">
        <v>356.14</v>
      </c>
      <c r="F19" s="27">
        <v>1191.77</v>
      </c>
      <c r="G19" s="27">
        <f t="shared" ref="G19:G23" si="4">+E19+F19</f>
        <v>1547.9099999999999</v>
      </c>
    </row>
    <row r="20" spans="1:7" ht="24">
      <c r="A20" s="16" t="s">
        <v>21</v>
      </c>
      <c r="B20" s="27">
        <v>0</v>
      </c>
      <c r="C20" s="27">
        <v>206.56</v>
      </c>
      <c r="D20" s="27">
        <f t="shared" si="3"/>
        <v>206.56</v>
      </c>
      <c r="E20" s="27">
        <v>0</v>
      </c>
      <c r="F20" s="27">
        <v>150.02000000000001</v>
      </c>
      <c r="G20" s="27">
        <f t="shared" si="4"/>
        <v>150.02000000000001</v>
      </c>
    </row>
    <row r="21" spans="1:7" ht="24">
      <c r="A21" s="16" t="s">
        <v>22</v>
      </c>
      <c r="B21" s="27">
        <v>0</v>
      </c>
      <c r="C21" s="27">
        <v>81.349999999999994</v>
      </c>
      <c r="D21" s="27">
        <f t="shared" si="3"/>
        <v>81.349999999999994</v>
      </c>
      <c r="E21" s="27">
        <v>0</v>
      </c>
      <c r="F21" s="27">
        <v>123.73</v>
      </c>
      <c r="G21" s="27">
        <f t="shared" si="4"/>
        <v>123.73</v>
      </c>
    </row>
    <row r="22" spans="1:7" s="20" customFormat="1" ht="24">
      <c r="A22" s="9" t="s">
        <v>36</v>
      </c>
      <c r="B22" s="30">
        <v>0</v>
      </c>
      <c r="C22" s="30">
        <v>687.47</v>
      </c>
      <c r="D22" s="27">
        <f t="shared" si="3"/>
        <v>687.47</v>
      </c>
      <c r="E22" s="30">
        <v>0</v>
      </c>
      <c r="F22" s="30">
        <v>687.47</v>
      </c>
      <c r="G22" s="27">
        <f t="shared" si="4"/>
        <v>687.47</v>
      </c>
    </row>
    <row r="23" spans="1:7" ht="24">
      <c r="A23" s="17" t="s">
        <v>37</v>
      </c>
      <c r="B23" s="28">
        <f>+B6+B18</f>
        <v>6087.92</v>
      </c>
      <c r="C23" s="28">
        <f>+C6+C18</f>
        <v>3255.45</v>
      </c>
      <c r="D23" s="28">
        <f t="shared" si="3"/>
        <v>9343.369999999999</v>
      </c>
      <c r="E23" s="28">
        <f>+E6+E18</f>
        <v>5683.71</v>
      </c>
      <c r="F23" s="28">
        <f>+F6+F18</f>
        <v>2997.24</v>
      </c>
      <c r="G23" s="28">
        <f t="shared" si="4"/>
        <v>8680.9500000000007</v>
      </c>
    </row>
    <row r="24" spans="1:7" ht="24">
      <c r="A24" s="17" t="s">
        <v>38</v>
      </c>
      <c r="B24" s="28">
        <f>B23/B25</f>
        <v>1.4018776380538331</v>
      </c>
      <c r="C24" s="28">
        <f>C23/B25</f>
        <v>0.74963904860812081</v>
      </c>
      <c r="D24" s="28">
        <f>D23/B25</f>
        <v>2.1515166866619539</v>
      </c>
      <c r="E24" s="28">
        <f>E23/E25</f>
        <v>1.6596954344366412</v>
      </c>
      <c r="F24" s="28">
        <f>F23/E25</f>
        <v>0.87522156195704537</v>
      </c>
      <c r="G24" s="28">
        <f>G23/E25</f>
        <v>2.5349169963936871</v>
      </c>
    </row>
    <row r="25" spans="1:7" s="20" customFormat="1" ht="24">
      <c r="A25" s="19" t="s">
        <v>39</v>
      </c>
      <c r="B25" s="37">
        <v>4342.6899999999996</v>
      </c>
      <c r="C25" s="37"/>
      <c r="D25" s="37"/>
      <c r="E25" s="37">
        <v>3424.55</v>
      </c>
      <c r="F25" s="37"/>
      <c r="G25" s="37"/>
    </row>
    <row r="26" spans="1:7" s="20" customFormat="1" ht="24">
      <c r="A26" s="19" t="s">
        <v>40</v>
      </c>
      <c r="B26" s="37">
        <v>10.81</v>
      </c>
      <c r="C26" s="37"/>
      <c r="D26" s="37"/>
      <c r="E26" s="37">
        <v>10.81</v>
      </c>
      <c r="F26" s="37"/>
      <c r="G26" s="37"/>
    </row>
    <row r="27" spans="1:7" ht="24">
      <c r="A27" s="19" t="s">
        <v>41</v>
      </c>
      <c r="B27" s="38">
        <f>B25*B26</f>
        <v>46944.478899999995</v>
      </c>
      <c r="C27" s="39"/>
      <c r="D27" s="40"/>
      <c r="E27" s="38">
        <f>E25*E26</f>
        <v>37019.385500000004</v>
      </c>
      <c r="F27" s="39"/>
      <c r="G27" s="40"/>
    </row>
    <row r="28" spans="1:7" ht="24">
      <c r="A28" s="17" t="s">
        <v>42</v>
      </c>
      <c r="B28" s="31">
        <f>B27-B23</f>
        <v>40856.558899999996</v>
      </c>
      <c r="C28" s="32"/>
      <c r="D28" s="31">
        <f>B27-D23</f>
        <v>37601.108899999992</v>
      </c>
      <c r="E28" s="31">
        <f>E27-E23</f>
        <v>31335.675500000005</v>
      </c>
      <c r="F28" s="32"/>
      <c r="G28" s="31">
        <f>E27-G23</f>
        <v>28338.435500000003</v>
      </c>
    </row>
    <row r="29" spans="1:7" ht="24">
      <c r="A29" s="23" t="s">
        <v>43</v>
      </c>
      <c r="B29" s="33">
        <f>B26-B24</f>
        <v>9.4081223619461678</v>
      </c>
      <c r="C29" s="34"/>
      <c r="D29" s="33">
        <f>B26-D24</f>
        <v>8.6584833133380457</v>
      </c>
      <c r="E29" s="33">
        <f>E26-E24</f>
        <v>9.1503045655633599</v>
      </c>
      <c r="F29" s="34"/>
      <c r="G29" s="33">
        <f>E26-G24</f>
        <v>8.2750830036063139</v>
      </c>
    </row>
  </sheetData>
  <mergeCells count="10">
    <mergeCell ref="E26:G26"/>
    <mergeCell ref="E27:G27"/>
    <mergeCell ref="A3:A5"/>
    <mergeCell ref="B3:G3"/>
    <mergeCell ref="B4:D4"/>
    <mergeCell ref="E4:G4"/>
    <mergeCell ref="B25:D25"/>
    <mergeCell ref="B26:D26"/>
    <mergeCell ref="B27:D27"/>
    <mergeCell ref="E25:G25"/>
  </mergeCells>
  <pageMargins left="0.26" right="0.28999999999999998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A3" sqref="A3:A5"/>
    </sheetView>
  </sheetViews>
  <sheetFormatPr defaultRowHeight="14.25"/>
  <cols>
    <col min="1" max="1" width="39.25" customWidth="1"/>
    <col min="2" max="4" width="13.75" customWidth="1"/>
  </cols>
  <sheetData>
    <row r="1" spans="1:4" ht="27.75">
      <c r="A1" s="1" t="s">
        <v>46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5" t="s">
        <v>1</v>
      </c>
      <c r="B3" s="41" t="s">
        <v>44</v>
      </c>
      <c r="C3" s="47"/>
      <c r="D3" s="48"/>
    </row>
    <row r="4" spans="1:4" ht="24">
      <c r="A4" s="46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+B6+B10+B18</f>
        <v>77123.38</v>
      </c>
      <c r="C5" s="6">
        <f>+C6+C10+C18</f>
        <v>25945.31</v>
      </c>
      <c r="D5" s="6">
        <f>+B5+C5</f>
        <v>103068.69</v>
      </c>
    </row>
    <row r="6" spans="1:4" ht="24">
      <c r="A6" s="7" t="s">
        <v>6</v>
      </c>
      <c r="B6" s="8">
        <f>+B7+B8+B9</f>
        <v>11044.32</v>
      </c>
      <c r="C6" s="8">
        <f>+C7+C8+C9</f>
        <v>17973.310000000001</v>
      </c>
      <c r="D6" s="8">
        <f t="shared" ref="D6:D23" si="0">+B6+C6</f>
        <v>29017.63</v>
      </c>
    </row>
    <row r="7" spans="1:4" ht="24">
      <c r="A7" s="9" t="s">
        <v>7</v>
      </c>
      <c r="B7" s="10">
        <v>61.31</v>
      </c>
      <c r="C7" s="10">
        <v>51.6</v>
      </c>
      <c r="D7" s="11">
        <f t="shared" si="0"/>
        <v>112.91</v>
      </c>
    </row>
    <row r="8" spans="1:4" ht="24">
      <c r="A8" s="9" t="s">
        <v>8</v>
      </c>
      <c r="B8" s="10">
        <v>5800.99</v>
      </c>
      <c r="C8" s="10">
        <v>16124.93</v>
      </c>
      <c r="D8" s="11">
        <f t="shared" si="0"/>
        <v>21925.919999999998</v>
      </c>
    </row>
    <row r="9" spans="1:4" ht="24">
      <c r="A9" s="9" t="s">
        <v>9</v>
      </c>
      <c r="B9" s="10">
        <v>5182.0200000000004</v>
      </c>
      <c r="C9" s="10">
        <v>1796.78</v>
      </c>
      <c r="D9" s="11">
        <f t="shared" si="0"/>
        <v>6978.8</v>
      </c>
    </row>
    <row r="10" spans="1:4" ht="24">
      <c r="A10" s="7" t="s">
        <v>10</v>
      </c>
      <c r="B10" s="8">
        <f>+B11+B12+B13+B14+B15+B16+B17</f>
        <v>66079.06</v>
      </c>
      <c r="C10" s="8">
        <f>+C11+C12+C13+C14+C15+C16+C17</f>
        <v>1229.19</v>
      </c>
      <c r="D10" s="8">
        <f t="shared" si="0"/>
        <v>67308.25</v>
      </c>
    </row>
    <row r="11" spans="1:4" ht="24">
      <c r="A11" s="9" t="s">
        <v>11</v>
      </c>
      <c r="B11" s="10">
        <v>866.42</v>
      </c>
      <c r="C11" s="10">
        <v>1170.8</v>
      </c>
      <c r="D11" s="10">
        <f t="shared" si="0"/>
        <v>2037.2199999999998</v>
      </c>
    </row>
    <row r="12" spans="1:4" ht="24">
      <c r="A12" s="9" t="s">
        <v>12</v>
      </c>
      <c r="B12" s="10">
        <v>39979.56</v>
      </c>
      <c r="C12" s="10">
        <v>0</v>
      </c>
      <c r="D12" s="10">
        <f t="shared" si="0"/>
        <v>39979.56</v>
      </c>
    </row>
    <row r="13" spans="1:4" ht="24">
      <c r="A13" s="9" t="s">
        <v>13</v>
      </c>
      <c r="B13" s="10">
        <v>21618.82</v>
      </c>
      <c r="C13" s="10">
        <v>0</v>
      </c>
      <c r="D13" s="10">
        <f t="shared" si="0"/>
        <v>21618.82</v>
      </c>
    </row>
    <row r="14" spans="1:4" ht="24">
      <c r="A14" s="9" t="s">
        <v>14</v>
      </c>
      <c r="B14" s="12">
        <v>1024.92</v>
      </c>
      <c r="C14" s="12">
        <v>0</v>
      </c>
      <c r="D14" s="10">
        <f t="shared" si="0"/>
        <v>1024.92</v>
      </c>
    </row>
    <row r="15" spans="1:4" ht="24">
      <c r="A15" s="13" t="s">
        <v>15</v>
      </c>
      <c r="B15" s="12">
        <v>1587.15</v>
      </c>
      <c r="C15" s="12">
        <v>0</v>
      </c>
      <c r="D15" s="10">
        <f t="shared" si="0"/>
        <v>1587.15</v>
      </c>
    </row>
    <row r="16" spans="1:4" ht="24">
      <c r="A16" s="9" t="s">
        <v>16</v>
      </c>
      <c r="B16" s="12">
        <v>963.5</v>
      </c>
      <c r="C16" s="12">
        <v>0</v>
      </c>
      <c r="D16" s="10">
        <f t="shared" si="0"/>
        <v>963.5</v>
      </c>
    </row>
    <row r="17" spans="1:4" ht="24">
      <c r="A17" s="9" t="s">
        <v>17</v>
      </c>
      <c r="B17" s="12">
        <v>38.69</v>
      </c>
      <c r="C17" s="12">
        <v>58.39</v>
      </c>
      <c r="D17" s="10">
        <f t="shared" si="0"/>
        <v>97.08</v>
      </c>
    </row>
    <row r="18" spans="1:4" ht="24">
      <c r="A18" s="7" t="s">
        <v>18</v>
      </c>
      <c r="B18" s="14">
        <v>0</v>
      </c>
      <c r="C18" s="15">
        <f>ROUND((B6+C6+B10+C10)*0.07,2)</f>
        <v>6742.81</v>
      </c>
      <c r="D18" s="15">
        <f t="shared" si="0"/>
        <v>6742.81</v>
      </c>
    </row>
    <row r="19" spans="1:4" ht="24">
      <c r="A19" s="7" t="s">
        <v>19</v>
      </c>
      <c r="B19" s="14">
        <f>+B20+B21+B22</f>
        <v>405.41</v>
      </c>
      <c r="C19" s="14">
        <f>+C20+C21+C22</f>
        <v>8292.9699999999993</v>
      </c>
      <c r="D19" s="15">
        <f t="shared" si="0"/>
        <v>8698.3799999999992</v>
      </c>
    </row>
    <row r="20" spans="1:4" ht="24">
      <c r="A20" s="9" t="s">
        <v>20</v>
      </c>
      <c r="B20" s="12">
        <v>405.41</v>
      </c>
      <c r="C20" s="12">
        <v>1698.6</v>
      </c>
      <c r="D20" s="12">
        <f t="shared" si="0"/>
        <v>2104.0099999999998</v>
      </c>
    </row>
    <row r="21" spans="1:4" ht="24">
      <c r="A21" s="16" t="s">
        <v>21</v>
      </c>
      <c r="B21" s="12">
        <v>0</v>
      </c>
      <c r="C21" s="12">
        <v>3958.04</v>
      </c>
      <c r="D21" s="12">
        <f t="shared" si="0"/>
        <v>3958.04</v>
      </c>
    </row>
    <row r="22" spans="1:4" ht="24">
      <c r="A22" s="16" t="s">
        <v>22</v>
      </c>
      <c r="B22" s="12">
        <v>0</v>
      </c>
      <c r="C22" s="12">
        <v>2636.33</v>
      </c>
      <c r="D22" s="12">
        <f t="shared" si="0"/>
        <v>2636.33</v>
      </c>
    </row>
    <row r="23" spans="1:4" ht="24">
      <c r="A23" s="7" t="s">
        <v>23</v>
      </c>
      <c r="B23" s="15">
        <f>+B5+B19</f>
        <v>77528.790000000008</v>
      </c>
      <c r="C23" s="15">
        <f>+C5+C19</f>
        <v>34238.28</v>
      </c>
      <c r="D23" s="15">
        <f t="shared" si="0"/>
        <v>111767.07</v>
      </c>
    </row>
    <row r="24" spans="1:4" ht="24">
      <c r="A24" s="17" t="s">
        <v>24</v>
      </c>
      <c r="B24" s="18">
        <f>ROUND(B23/B25,2)</f>
        <v>35.950000000000003</v>
      </c>
      <c r="C24" s="18">
        <f>ROUND(C23/B25,2)</f>
        <v>15.88</v>
      </c>
      <c r="D24" s="18">
        <f>+ROUND(D23/B25,2)</f>
        <v>51.83</v>
      </c>
    </row>
    <row r="25" spans="1:4" s="20" customFormat="1" ht="24">
      <c r="A25" s="19" t="s">
        <v>25</v>
      </c>
      <c r="B25" s="37">
        <v>2156.58</v>
      </c>
      <c r="C25" s="37"/>
      <c r="D25" s="37">
        <v>738.45</v>
      </c>
    </row>
    <row r="26" spans="1:4" s="20" customFormat="1" ht="24">
      <c r="A26" s="19" t="s">
        <v>26</v>
      </c>
      <c r="B26" s="37">
        <v>78.2</v>
      </c>
      <c r="C26" s="37"/>
      <c r="D26" s="37">
        <v>7.37</v>
      </c>
    </row>
    <row r="27" spans="1:4" s="20" customFormat="1" ht="24">
      <c r="A27" s="19" t="s">
        <v>27</v>
      </c>
      <c r="B27" s="37">
        <f>+ROUND(B25*B26,2)</f>
        <v>168644.56</v>
      </c>
      <c r="C27" s="37" t="s">
        <v>28</v>
      </c>
      <c r="D27" s="37">
        <v>5203.0524000000005</v>
      </c>
    </row>
    <row r="28" spans="1:4" ht="24">
      <c r="A28" s="17" t="s">
        <v>29</v>
      </c>
      <c r="B28" s="21">
        <f>B27-B23</f>
        <v>91115.76999999999</v>
      </c>
      <c r="C28" s="22" t="s">
        <v>28</v>
      </c>
      <c r="D28" s="21">
        <f>B27-D23</f>
        <v>56877.489999999991</v>
      </c>
    </row>
    <row r="29" spans="1:4" ht="24">
      <c r="A29" s="23" t="s">
        <v>30</v>
      </c>
      <c r="B29" s="24">
        <f>(B26-B24)</f>
        <v>42.25</v>
      </c>
      <c r="C29" s="25" t="s">
        <v>28</v>
      </c>
      <c r="D29" s="24">
        <f>B26-D24</f>
        <v>26.370000000000005</v>
      </c>
    </row>
  </sheetData>
  <mergeCells count="5">
    <mergeCell ref="A3:A4"/>
    <mergeCell ref="B3:D3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A3" sqref="A3:A5"/>
    </sheetView>
  </sheetViews>
  <sheetFormatPr defaultRowHeight="14.25"/>
  <cols>
    <col min="1" max="1" width="40.75" customWidth="1"/>
    <col min="2" max="4" width="12.75" customWidth="1"/>
  </cols>
  <sheetData>
    <row r="1" spans="1:4" ht="27.75">
      <c r="A1" s="1" t="s">
        <v>47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36" t="s">
        <v>33</v>
      </c>
      <c r="B3" s="41" t="s">
        <v>44</v>
      </c>
      <c r="C3" s="47"/>
      <c r="D3" s="48"/>
    </row>
    <row r="4" spans="1:4" ht="27.75">
      <c r="A4" s="51"/>
      <c r="B4" s="4" t="s">
        <v>2</v>
      </c>
      <c r="C4" s="4" t="s">
        <v>3</v>
      </c>
      <c r="D4" s="4" t="s">
        <v>4</v>
      </c>
    </row>
    <row r="5" spans="1:4" ht="24">
      <c r="A5" s="5" t="s">
        <v>34</v>
      </c>
      <c r="B5" s="6">
        <f>+B6+B9+B16</f>
        <v>15463.439999999999</v>
      </c>
      <c r="C5" s="6">
        <f>+C6+C9+C16</f>
        <v>4925.17</v>
      </c>
      <c r="D5" s="6">
        <f t="shared" ref="D5:D15" si="0">+B5+C5</f>
        <v>20388.61</v>
      </c>
    </row>
    <row r="6" spans="1:4" ht="24">
      <c r="A6" s="7" t="s">
        <v>6</v>
      </c>
      <c r="B6" s="8">
        <f>+B7+B8</f>
        <v>5143</v>
      </c>
      <c r="C6" s="8">
        <f>+C7+C8</f>
        <v>3583.0099999999998</v>
      </c>
      <c r="D6" s="8">
        <f t="shared" si="0"/>
        <v>8726.01</v>
      </c>
    </row>
    <row r="7" spans="1:4" ht="24">
      <c r="A7" s="9" t="s">
        <v>8</v>
      </c>
      <c r="B7" s="11">
        <v>2462.75</v>
      </c>
      <c r="C7" s="11">
        <v>2742.68</v>
      </c>
      <c r="D7" s="11">
        <f t="shared" si="0"/>
        <v>5205.43</v>
      </c>
    </row>
    <row r="8" spans="1:4" ht="24">
      <c r="A8" s="9" t="s">
        <v>9</v>
      </c>
      <c r="B8" s="11">
        <v>2680.25</v>
      </c>
      <c r="C8" s="11">
        <v>840.33</v>
      </c>
      <c r="D8" s="11">
        <f t="shared" si="0"/>
        <v>3520.58</v>
      </c>
    </row>
    <row r="9" spans="1:4" ht="24">
      <c r="A9" s="7" t="s">
        <v>10</v>
      </c>
      <c r="B9" s="8">
        <f t="shared" ref="B9:C9" si="1">+B10+B11+B12+B13+B14+B15</f>
        <v>10320.439999999999</v>
      </c>
      <c r="C9" s="8">
        <f t="shared" si="1"/>
        <v>8.33</v>
      </c>
      <c r="D9" s="8">
        <f t="shared" si="0"/>
        <v>10328.769999999999</v>
      </c>
    </row>
    <row r="10" spans="1:4" ht="24">
      <c r="A10" s="9" t="s">
        <v>12</v>
      </c>
      <c r="B10" s="11">
        <v>4741.67</v>
      </c>
      <c r="C10" s="11">
        <v>0</v>
      </c>
      <c r="D10" s="10">
        <f t="shared" si="0"/>
        <v>4741.67</v>
      </c>
    </row>
    <row r="11" spans="1:4" ht="24">
      <c r="A11" s="9" t="s">
        <v>13</v>
      </c>
      <c r="B11" s="11">
        <v>4213.25</v>
      </c>
      <c r="C11" s="26">
        <v>0</v>
      </c>
      <c r="D11" s="10">
        <f t="shared" si="0"/>
        <v>4213.25</v>
      </c>
    </row>
    <row r="12" spans="1:4" ht="24">
      <c r="A12" s="9" t="s">
        <v>14</v>
      </c>
      <c r="B12" s="11">
        <v>140.65</v>
      </c>
      <c r="C12" s="26">
        <v>0</v>
      </c>
      <c r="D12" s="10">
        <f t="shared" si="0"/>
        <v>140.65</v>
      </c>
    </row>
    <row r="13" spans="1:4" ht="24">
      <c r="A13" s="13" t="s">
        <v>15</v>
      </c>
      <c r="B13" s="27">
        <v>628.05999999999995</v>
      </c>
      <c r="C13" s="27">
        <v>0</v>
      </c>
      <c r="D13" s="12">
        <f t="shared" si="0"/>
        <v>628.05999999999995</v>
      </c>
    </row>
    <row r="14" spans="1:4" ht="24">
      <c r="A14" s="9" t="s">
        <v>16</v>
      </c>
      <c r="B14" s="27">
        <v>534.49</v>
      </c>
      <c r="C14" s="27">
        <v>0</v>
      </c>
      <c r="D14" s="12">
        <f t="shared" si="0"/>
        <v>534.49</v>
      </c>
    </row>
    <row r="15" spans="1:4" ht="24">
      <c r="A15" s="9" t="s">
        <v>17</v>
      </c>
      <c r="B15" s="27">
        <v>62.32</v>
      </c>
      <c r="C15" s="27">
        <v>8.33</v>
      </c>
      <c r="D15" s="12">
        <f t="shared" si="0"/>
        <v>70.650000000000006</v>
      </c>
    </row>
    <row r="16" spans="1:4" ht="24">
      <c r="A16" s="7" t="s">
        <v>18</v>
      </c>
      <c r="B16" s="28">
        <v>0</v>
      </c>
      <c r="C16" s="28">
        <f>ROUND((B6+C6+B9+C9)*0.07,2)</f>
        <v>1333.83</v>
      </c>
      <c r="D16" s="29">
        <f>+B16+C16</f>
        <v>1333.83</v>
      </c>
    </row>
    <row r="17" spans="1:4" ht="24">
      <c r="A17" s="7" t="s">
        <v>35</v>
      </c>
      <c r="B17" s="28">
        <f>+B18+B19+B20+B21</f>
        <v>0</v>
      </c>
      <c r="C17" s="28">
        <f>+C18+C19+C20+C21</f>
        <v>7853.1</v>
      </c>
      <c r="D17" s="28">
        <f>+B17+C17</f>
        <v>7853.1</v>
      </c>
    </row>
    <row r="18" spans="1:4" ht="24">
      <c r="A18" s="9" t="s">
        <v>20</v>
      </c>
      <c r="B18" s="27">
        <v>0</v>
      </c>
      <c r="C18" s="27">
        <v>1775.36</v>
      </c>
      <c r="D18" s="27">
        <f t="shared" ref="D18:D22" si="2">+B18+C18</f>
        <v>1775.36</v>
      </c>
    </row>
    <row r="19" spans="1:4" ht="24">
      <c r="A19" s="16" t="s">
        <v>21</v>
      </c>
      <c r="B19" s="27">
        <v>0</v>
      </c>
      <c r="C19" s="27">
        <v>359.3</v>
      </c>
      <c r="D19" s="27">
        <f t="shared" si="2"/>
        <v>359.3</v>
      </c>
    </row>
    <row r="20" spans="1:4" ht="24">
      <c r="A20" s="16" t="s">
        <v>22</v>
      </c>
      <c r="B20" s="27">
        <v>0</v>
      </c>
      <c r="C20" s="27">
        <v>201.77</v>
      </c>
      <c r="D20" s="27">
        <f t="shared" si="2"/>
        <v>201.77</v>
      </c>
    </row>
    <row r="21" spans="1:4" s="20" customFormat="1" ht="24">
      <c r="A21" s="9" t="s">
        <v>36</v>
      </c>
      <c r="B21" s="30">
        <v>0</v>
      </c>
      <c r="C21" s="30">
        <v>5516.67</v>
      </c>
      <c r="D21" s="27">
        <f t="shared" si="2"/>
        <v>5516.67</v>
      </c>
    </row>
    <row r="22" spans="1:4" ht="24">
      <c r="A22" s="17" t="s">
        <v>37</v>
      </c>
      <c r="B22" s="28">
        <f>+B5+B17</f>
        <v>15463.439999999999</v>
      </c>
      <c r="C22" s="28">
        <f>+C5+C17</f>
        <v>12778.27</v>
      </c>
      <c r="D22" s="28">
        <f t="shared" si="2"/>
        <v>28241.71</v>
      </c>
    </row>
    <row r="23" spans="1:4" ht="24">
      <c r="A23" s="17" t="s">
        <v>38</v>
      </c>
      <c r="B23" s="28">
        <f>B22/B24</f>
        <v>7.6807963203957756</v>
      </c>
      <c r="C23" s="28">
        <f>C22/B24</f>
        <v>6.3470540317693693</v>
      </c>
      <c r="D23" s="28">
        <f>D22/B24</f>
        <v>14.027850352165144</v>
      </c>
    </row>
    <row r="24" spans="1:4" s="20" customFormat="1" ht="24">
      <c r="A24" s="19" t="s">
        <v>39</v>
      </c>
      <c r="B24" s="37">
        <v>2013.26</v>
      </c>
      <c r="C24" s="37"/>
      <c r="D24" s="37"/>
    </row>
    <row r="25" spans="1:4" s="20" customFormat="1" ht="24">
      <c r="A25" s="19" t="s">
        <v>40</v>
      </c>
      <c r="B25" s="37">
        <v>28.48</v>
      </c>
      <c r="C25" s="37"/>
      <c r="D25" s="37"/>
    </row>
    <row r="26" spans="1:4" ht="24">
      <c r="A26" s="19" t="s">
        <v>41</v>
      </c>
      <c r="B26" s="38">
        <f>B24*B25</f>
        <v>57337.644800000002</v>
      </c>
      <c r="C26" s="39"/>
      <c r="D26" s="40"/>
    </row>
    <row r="27" spans="1:4" ht="24">
      <c r="A27" s="17" t="s">
        <v>42</v>
      </c>
      <c r="B27" s="31">
        <f>B26-B22</f>
        <v>41874.204800000007</v>
      </c>
      <c r="C27" s="32"/>
      <c r="D27" s="31">
        <f>B26-D22</f>
        <v>29095.934800000003</v>
      </c>
    </row>
    <row r="28" spans="1:4" ht="24">
      <c r="A28" s="23" t="s">
        <v>43</v>
      </c>
      <c r="B28" s="33">
        <f>B25-B23</f>
        <v>20.799203679604226</v>
      </c>
      <c r="C28" s="34"/>
      <c r="D28" s="33">
        <f>B25-D23</f>
        <v>14.452149647834856</v>
      </c>
    </row>
  </sheetData>
  <mergeCells count="4">
    <mergeCell ref="B3:D3"/>
    <mergeCell ref="B26:D26"/>
    <mergeCell ref="B25:D25"/>
    <mergeCell ref="B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มะพร้าวน้ำหอม</vt:lpstr>
      <vt:lpstr>กล้วยไม้</vt:lpstr>
      <vt:lpstr>มะนาว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2018-10-18T09:23:24Z</cp:lastPrinted>
  <dcterms:created xsi:type="dcterms:W3CDTF">2018-08-21T01:11:28Z</dcterms:created>
  <dcterms:modified xsi:type="dcterms:W3CDTF">2018-10-18T09:23:32Z</dcterms:modified>
</cp:coreProperties>
</file>