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19815" windowHeight="7665"/>
  </bookViews>
  <sheets>
    <sheet name="ข้าวเจ้านาปี" sheetId="5" r:id="rId1"/>
    <sheet name="มะม่วง" sheetId="6" r:id="rId2"/>
  </sheets>
  <calcPr calcId="144525"/>
</workbook>
</file>

<file path=xl/calcChain.xml><?xml version="1.0" encoding="utf-8"?>
<calcChain xmlns="http://schemas.openxmlformats.org/spreadsheetml/2006/main">
  <c r="E28" i="5" l="1"/>
  <c r="E29" i="5" s="1"/>
  <c r="B28" i="5"/>
  <c r="B29" i="5" s="1"/>
  <c r="D12" i="6" l="1"/>
  <c r="B9" i="6"/>
  <c r="B26" i="6"/>
  <c r="D21" i="6"/>
  <c r="D20" i="6"/>
  <c r="D19" i="6"/>
  <c r="D18" i="6"/>
  <c r="C17" i="6"/>
  <c r="B17" i="6"/>
  <c r="D15" i="6"/>
  <c r="D14" i="6"/>
  <c r="D13" i="6"/>
  <c r="D11" i="6"/>
  <c r="D10" i="6"/>
  <c r="C9" i="6"/>
  <c r="D8" i="6"/>
  <c r="D7" i="6"/>
  <c r="C6" i="6"/>
  <c r="B6" i="6"/>
  <c r="G16" i="5"/>
  <c r="G13" i="5"/>
  <c r="D16" i="5"/>
  <c r="D13" i="5"/>
  <c r="F12" i="5"/>
  <c r="E12" i="5"/>
  <c r="C12" i="5"/>
  <c r="B12" i="5"/>
  <c r="G8" i="5"/>
  <c r="G9" i="5"/>
  <c r="D8" i="5"/>
  <c r="D9" i="5"/>
  <c r="C21" i="5"/>
  <c r="F7" i="5"/>
  <c r="E7" i="5"/>
  <c r="C7" i="5"/>
  <c r="B7" i="5"/>
  <c r="G24" i="5"/>
  <c r="D24" i="5"/>
  <c r="G23" i="5"/>
  <c r="D23" i="5"/>
  <c r="G22" i="5"/>
  <c r="D22" i="5"/>
  <c r="F21" i="5"/>
  <c r="E21" i="5"/>
  <c r="B21" i="5"/>
  <c r="G19" i="5"/>
  <c r="D19" i="5"/>
  <c r="G18" i="5"/>
  <c r="D18" i="5"/>
  <c r="G17" i="5"/>
  <c r="D17" i="5"/>
  <c r="G15" i="5"/>
  <c r="D15" i="5"/>
  <c r="G14" i="5"/>
  <c r="D14" i="5"/>
  <c r="G11" i="5"/>
  <c r="D11" i="5"/>
  <c r="G10" i="5"/>
  <c r="D10" i="5"/>
  <c r="C20" i="5" l="1"/>
  <c r="C6" i="5" s="1"/>
  <c r="C25" i="5" s="1"/>
  <c r="C26" i="5" s="1"/>
  <c r="D17" i="6"/>
  <c r="G21" i="5"/>
  <c r="D12" i="5"/>
  <c r="B5" i="6"/>
  <c r="B22" i="6" s="1"/>
  <c r="B23" i="6" s="1"/>
  <c r="D9" i="6"/>
  <c r="D6" i="6"/>
  <c r="C16" i="6"/>
  <c r="D16" i="6" s="1"/>
  <c r="G12" i="5"/>
  <c r="G7" i="5"/>
  <c r="F20" i="5"/>
  <c r="G20" i="5" s="1"/>
  <c r="E6" i="5"/>
  <c r="E25" i="5" s="1"/>
  <c r="B6" i="5"/>
  <c r="B25" i="5" s="1"/>
  <c r="B26" i="5" s="1"/>
  <c r="B31" i="5" s="1"/>
  <c r="D20" i="5"/>
  <c r="D7" i="5"/>
  <c r="D21" i="5"/>
  <c r="E30" i="5" l="1"/>
  <c r="E26" i="5"/>
  <c r="E31" i="5" s="1"/>
  <c r="G6" i="5"/>
  <c r="G25" i="5" s="1"/>
  <c r="B30" i="5"/>
  <c r="D5" i="6"/>
  <c r="D22" i="6" s="1"/>
  <c r="D23" i="6" s="1"/>
  <c r="D28" i="6" s="1"/>
  <c r="B28" i="6"/>
  <c r="B27" i="6"/>
  <c r="C5" i="6"/>
  <c r="C22" i="6" s="1"/>
  <c r="C23" i="6" s="1"/>
  <c r="F6" i="5"/>
  <c r="F25" i="5" s="1"/>
  <c r="F26" i="5" s="1"/>
  <c r="D6" i="5"/>
  <c r="D25" i="5" s="1"/>
  <c r="D26" i="5" l="1"/>
  <c r="D31" i="5" s="1"/>
  <c r="G31" i="5"/>
  <c r="G26" i="5"/>
  <c r="G30" i="5"/>
  <c r="D27" i="6"/>
  <c r="D30" i="5"/>
</calcChain>
</file>

<file path=xl/sharedStrings.xml><?xml version="1.0" encoding="utf-8"?>
<sst xmlns="http://schemas.openxmlformats.org/spreadsheetml/2006/main" count="69" uniqueCount="40">
  <si>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</si>
  <si>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</si>
  <si>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</si>
  <si>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</si>
  <si>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</si>
  <si>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</si>
  <si>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</si>
  <si>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</si>
  <si>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</si>
  <si>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</si>
  <si>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</si>
  <si>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</si>
  <si>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</si>
  <si>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</si>
  <si>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</si>
  <si>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</si>
  <si>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</si>
  <si>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</si>
  <si>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</si>
  <si>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</si>
  <si>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</si>
  <si>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</si>
  <si>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</si>
  <si>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</si>
  <si>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</si>
  <si>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</si>
  <si>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S1</t>
  </si>
  <si>
    <t>N</t>
  </si>
  <si>
    <t xml:space="preserve">       ค่าวัสดุการเกษตรและวัสดุสิ้นเปลือง</t>
  </si>
  <si>
    <t xml:space="preserve">       ค่าสารอื่นๆ และวัสดุปรับปรุงดิน</t>
  </si>
  <si>
    <t xml:space="preserve">        เตรียมดิน</t>
  </si>
  <si>
    <t xml:space="preserve">        เตรียมพันธุ์และปลูก</t>
  </si>
  <si>
    <t>ฉะเชิงเทรา</t>
  </si>
  <si>
    <t xml:space="preserve">       เก็บเกี่ยว</t>
  </si>
  <si>
    <t xml:space="preserve">       ค่าพันธุ์</t>
  </si>
  <si>
    <t>ตารางที่ 74  ต้นทุนการผลิตข้าวเจ้านาปี แยกตามลักษณะความเหมาะสมของพื้นที่</t>
  </si>
  <si>
    <t>ตารางที่ 75  ต้นทุนการผลิตมะม่วง แยกตามลักษณะความเหมาะสมของพื้นที่</t>
  </si>
  <si>
    <t>6. ราคาผลผลิตที่เกษตรกรขายได้ ณ ไร่นา (บาท/ตัน)</t>
  </si>
  <si>
    <t>9. ผลตอบแทนสุทธิต่อตัน</t>
  </si>
  <si>
    <t>4. ต้นทุนรวมต่อตัน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</si>
</sst>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CordiaUPC"/>
      <family val="2"/>
    </font>
    <font>
      <b/>
      <sz val="16"/>
      <color theme="1"/>
      <name val="TH SarabunPSK"/>
      <family val="2"/>
    </font>
    <font>
      <b/>
      <sz val="18"/>
      <name val="TH SarabunPSK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5" fillId="0" borderId="0"/>
  </cellStyleXfs>
  <cellXfs count="48">
    <xf numFmtId="0" fontId="0" fillId="0" borderId="0" xfId="0"/>
    <xf numFmtId="43" fontId="3" fillId="0" borderId="0" xfId="1" applyFont="1" applyFill="1" applyBorder="1" applyAlignment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/>
    <xf numFmtId="43" fontId="4" fillId="0" borderId="0" xfId="1" applyFont="1" applyFill="1" applyBorder="1" applyAlignment="1">
      <alignment horizontal="right"/>
    </xf>
    <xf numFmtId="164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43" fontId="3" fillId="0" borderId="7" xfId="1" applyFont="1" applyFill="1" applyBorder="1" applyAlignment="1"/>
    <xf numFmtId="164" fontId="3" fillId="0" borderId="7" xfId="3" applyNumberFormat="1" applyFont="1" applyFill="1" applyBorder="1" applyAlignment="1">
      <alignment horizontal="right"/>
    </xf>
    <xf numFmtId="4" fontId="3" fillId="0" borderId="7" xfId="3" applyNumberFormat="1" applyFont="1" applyFill="1" applyBorder="1" applyAlignment="1">
      <alignment horizontal="right"/>
    </xf>
    <xf numFmtId="43" fontId="3" fillId="0" borderId="8" xfId="1" applyFont="1" applyFill="1" applyBorder="1" applyAlignment="1"/>
    <xf numFmtId="164" fontId="3" fillId="0" borderId="8" xfId="3" applyNumberFormat="1" applyFont="1" applyFill="1" applyBorder="1" applyAlignment="1">
      <alignment horizontal="right"/>
    </xf>
    <xf numFmtId="4" fontId="3" fillId="0" borderId="8" xfId="3" applyNumberFormat="1" applyFont="1" applyFill="1" applyBorder="1" applyAlignment="1">
      <alignment horizontal="right"/>
    </xf>
    <xf numFmtId="43" fontId="4" fillId="0" borderId="8" xfId="1" applyFont="1" applyFill="1" applyBorder="1" applyAlignment="1"/>
    <xf numFmtId="164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Font="1" applyFill="1" applyBorder="1" applyAlignment="1">
      <alignment horizontal="left"/>
    </xf>
    <xf numFmtId="0" fontId="6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Font="1" applyFill="1"/>
    <xf numFmtId="4" fontId="3" fillId="0" borderId="8" xfId="2" applyNumberFormat="1" applyFont="1" applyFill="1" applyBorder="1" applyAlignment="1"/>
    <xf numFmtId="4" fontId="3" fillId="0" borderId="15" xfId="2" applyNumberFormat="1" applyFont="1" applyFill="1" applyBorder="1" applyAlignment="1"/>
    <xf numFmtId="4" fontId="4" fillId="0" borderId="0" xfId="3" applyNumberFormat="1" applyFont="1" applyFill="1" applyBorder="1" applyAlignment="1"/>
    <xf numFmtId="43" fontId="3" fillId="0" borderId="5" xfId="1" applyFont="1" applyFill="1" applyBorder="1" applyAlignment="1">
      <alignment horizontal="center" vertical="center"/>
    </xf>
    <xf numFmtId="43" fontId="3" fillId="0" borderId="1" xfId="1" applyFont="1" applyFill="1" applyBorder="1" applyAlignment="1"/>
    <xf numFmtId="43" fontId="3" fillId="0" borderId="16" xfId="1" applyFont="1" applyFill="1" applyBorder="1" applyAlignment="1">
      <alignment horizontal="center" vertical="center"/>
    </xf>
    <xf numFmtId="43" fontId="7" fillId="0" borderId="0" xfId="1" applyFont="1" applyFill="1" applyBorder="1" applyAlignment="1"/>
    <xf numFmtId="4" fontId="3" fillId="0" borderId="8" xfId="1" applyNumberFormat="1" applyFont="1" applyFill="1" applyBorder="1" applyAlignment="1">
      <alignment horizontal="right"/>
    </xf>
    <xf numFmtId="4" fontId="3" fillId="0" borderId="15" xfId="1" applyNumberFormat="1" applyFont="1" applyFill="1" applyBorder="1" applyAlignment="1">
      <alignment horizontal="right"/>
    </xf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4" fontId="4" fillId="0" borderId="9" xfId="3" applyNumberFormat="1" applyFont="1" applyFill="1" applyBorder="1" applyAlignment="1">
      <alignment horizontal="center"/>
    </xf>
    <xf numFmtId="4" fontId="4" fillId="0" borderId="10" xfId="3" applyNumberFormat="1" applyFont="1" applyFill="1" applyBorder="1" applyAlignment="1">
      <alignment horizontal="center"/>
    </xf>
    <xf numFmtId="4" fontId="4" fillId="0" borderId="11" xfId="3" applyNumberFormat="1" applyFont="1" applyFill="1" applyBorder="1" applyAlignment="1">
      <alignment horizontal="center"/>
    </xf>
    <xf numFmtId="4" fontId="4" fillId="0" borderId="12" xfId="1" applyNumberFormat="1" applyFont="1" applyFill="1" applyBorder="1" applyAlignment="1">
      <alignment horizontal="center"/>
    </xf>
    <xf numFmtId="4" fontId="4" fillId="0" borderId="13" xfId="1" applyNumberFormat="1" applyFont="1" applyFill="1" applyBorder="1" applyAlignment="1">
      <alignment horizontal="center"/>
    </xf>
    <xf numFmtId="4" fontId="4" fillId="0" borderId="14" xfId="1" applyNumberFormat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6">
    <cellStyle name="Normal" xfId="0" builtinId="0"/>
    <cellStyle name="เครื่องหมายจุลภาค 2" xfId="1"/>
    <cellStyle name="ปกติ 2" xfId="2"/>
    <cellStyle name="ปกติ 3" xfId="4"/>
    <cellStyle name="ปกติ_23เงาะ" xfId="5"/>
    <cellStyle name="ปกติ_ประมาณการเดือน ธค.254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ColWidth="9" defaultRowHeight="24" x14ac:dyDescent="0.55000000000000004"/>
  <cols>
    <col min="1" max="1" width="38.5703125" style="3" customWidth="1"/>
    <col min="2" max="7" width="11.28515625" style="4" customWidth="1"/>
    <col min="8" max="16384" width="9" style="4"/>
  </cols>
  <sheetData>
    <row r="1" spans="1:7" ht="27.75" x14ac:dyDescent="0.65">
      <c r="A1" s="29" t="s">
        <v>35</v>
      </c>
      <c r="B1" s="2"/>
      <c r="C1" s="2"/>
      <c r="D1" s="2"/>
      <c r="E1" s="2"/>
      <c r="F1" s="2"/>
      <c r="G1" s="2"/>
    </row>
    <row r="2" spans="1:7" x14ac:dyDescent="0.55000000000000004">
      <c r="A2" s="1"/>
      <c r="B2" s="5"/>
      <c r="C2" s="6"/>
      <c r="D2" s="6"/>
      <c r="E2" s="6"/>
      <c r="F2" s="6"/>
      <c r="G2" s="7" t="s">
        <v>0</v>
      </c>
    </row>
    <row r="3" spans="1:7" x14ac:dyDescent="0.55000000000000004">
      <c r="A3" s="27"/>
      <c r="B3" s="35" t="s">
        <v>32</v>
      </c>
      <c r="C3" s="36"/>
      <c r="D3" s="36"/>
      <c r="E3" s="37"/>
      <c r="F3" s="37"/>
      <c r="G3" s="38"/>
    </row>
    <row r="4" spans="1:7" x14ac:dyDescent="0.55000000000000004">
      <c r="A4" s="28" t="s">
        <v>1</v>
      </c>
      <c r="B4" s="35" t="s">
        <v>26</v>
      </c>
      <c r="C4" s="36"/>
      <c r="D4" s="36"/>
      <c r="E4" s="35" t="s">
        <v>27</v>
      </c>
      <c r="F4" s="36"/>
      <c r="G4" s="39"/>
    </row>
    <row r="5" spans="1:7" x14ac:dyDescent="0.55000000000000004">
      <c r="A5" s="26"/>
      <c r="B5" s="8" t="s">
        <v>2</v>
      </c>
      <c r="C5" s="8" t="s">
        <v>3</v>
      </c>
      <c r="D5" s="9" t="s">
        <v>4</v>
      </c>
      <c r="E5" s="8" t="s">
        <v>2</v>
      </c>
      <c r="F5" s="8" t="s">
        <v>3</v>
      </c>
      <c r="G5" s="9" t="s">
        <v>4</v>
      </c>
    </row>
    <row r="6" spans="1:7" x14ac:dyDescent="0.55000000000000004">
      <c r="A6" s="10" t="s">
        <v>5</v>
      </c>
      <c r="B6" s="11">
        <f t="shared" ref="B6:G6" si="0">B7+B12+B20</f>
        <v>2585.8900000000003</v>
      </c>
      <c r="C6" s="11">
        <f t="shared" si="0"/>
        <v>462.73</v>
      </c>
      <c r="D6" s="12">
        <f t="shared" si="0"/>
        <v>3048.62</v>
      </c>
      <c r="E6" s="11">
        <f t="shared" si="0"/>
        <v>2555.5</v>
      </c>
      <c r="F6" s="11">
        <f t="shared" si="0"/>
        <v>597.01</v>
      </c>
      <c r="G6" s="12">
        <f t="shared" si="0"/>
        <v>3152.5099999999998</v>
      </c>
    </row>
    <row r="7" spans="1:7" x14ac:dyDescent="0.55000000000000004">
      <c r="A7" s="13" t="s">
        <v>6</v>
      </c>
      <c r="B7" s="14">
        <f t="shared" ref="B7:G7" si="1">SUM(B8:B11)</f>
        <v>1367.94</v>
      </c>
      <c r="C7" s="14">
        <f t="shared" si="1"/>
        <v>281.62</v>
      </c>
      <c r="D7" s="15">
        <f t="shared" si="1"/>
        <v>1649.56</v>
      </c>
      <c r="E7" s="14">
        <f t="shared" si="1"/>
        <v>1249.8699999999999</v>
      </c>
      <c r="F7" s="14">
        <f t="shared" si="1"/>
        <v>392.15</v>
      </c>
      <c r="G7" s="15">
        <f t="shared" si="1"/>
        <v>1642.02</v>
      </c>
    </row>
    <row r="8" spans="1:7" x14ac:dyDescent="0.55000000000000004">
      <c r="A8" s="16" t="s">
        <v>30</v>
      </c>
      <c r="B8" s="17">
        <v>529.80999999999995</v>
      </c>
      <c r="C8" s="17">
        <v>83.28</v>
      </c>
      <c r="D8" s="17">
        <f t="shared" ref="D8:D9" si="2">SUM(B8:C8)</f>
        <v>613.08999999999992</v>
      </c>
      <c r="E8" s="17">
        <v>473.2</v>
      </c>
      <c r="F8" s="17">
        <v>147.31</v>
      </c>
      <c r="G8" s="17">
        <f t="shared" ref="G8:G9" si="3">SUM(E8:F8)</f>
        <v>620.51</v>
      </c>
    </row>
    <row r="9" spans="1:7" x14ac:dyDescent="0.55000000000000004">
      <c r="A9" s="16" t="s">
        <v>31</v>
      </c>
      <c r="B9" s="17">
        <v>58.48</v>
      </c>
      <c r="C9" s="17">
        <v>4.22</v>
      </c>
      <c r="D9" s="17">
        <f t="shared" si="2"/>
        <v>62.699999999999996</v>
      </c>
      <c r="E9" s="17">
        <v>51.7</v>
      </c>
      <c r="F9" s="17">
        <v>18.61</v>
      </c>
      <c r="G9" s="17">
        <f t="shared" si="3"/>
        <v>70.31</v>
      </c>
    </row>
    <row r="10" spans="1:7" x14ac:dyDescent="0.55000000000000004">
      <c r="A10" s="16" t="s">
        <v>7</v>
      </c>
      <c r="B10" s="17">
        <v>347.98</v>
      </c>
      <c r="C10" s="17">
        <v>194.12</v>
      </c>
      <c r="D10" s="17">
        <f>SUM(B10:C10)</f>
        <v>542.1</v>
      </c>
      <c r="E10" s="17">
        <v>279.08</v>
      </c>
      <c r="F10" s="17">
        <v>226.23</v>
      </c>
      <c r="G10" s="17">
        <f>SUM(E10:F10)</f>
        <v>505.30999999999995</v>
      </c>
    </row>
    <row r="11" spans="1:7" x14ac:dyDescent="0.55000000000000004">
      <c r="A11" s="16" t="s">
        <v>33</v>
      </c>
      <c r="B11" s="17">
        <v>431.67</v>
      </c>
      <c r="C11" s="17">
        <v>0</v>
      </c>
      <c r="D11" s="17">
        <f>SUM(B11:C11)</f>
        <v>431.67</v>
      </c>
      <c r="E11" s="17">
        <v>445.89</v>
      </c>
      <c r="F11" s="17">
        <v>0</v>
      </c>
      <c r="G11" s="17">
        <f>SUM(E11:F11)</f>
        <v>445.89</v>
      </c>
    </row>
    <row r="12" spans="1:7" x14ac:dyDescent="0.55000000000000004">
      <c r="A12" s="13" t="s">
        <v>8</v>
      </c>
      <c r="B12" s="14">
        <f t="shared" ref="B12:G12" si="4">SUM(B13:B19)</f>
        <v>1217.95</v>
      </c>
      <c r="C12" s="15">
        <f t="shared" si="4"/>
        <v>78.009999999999991</v>
      </c>
      <c r="D12" s="15">
        <f t="shared" si="4"/>
        <v>1295.96</v>
      </c>
      <c r="E12" s="14">
        <f t="shared" si="4"/>
        <v>1305.6300000000001</v>
      </c>
      <c r="F12" s="14">
        <f t="shared" si="4"/>
        <v>98.259999999999991</v>
      </c>
      <c r="G12" s="15">
        <f t="shared" si="4"/>
        <v>1403.8899999999999</v>
      </c>
    </row>
    <row r="13" spans="1:7" x14ac:dyDescent="0.55000000000000004">
      <c r="A13" s="16" t="s">
        <v>34</v>
      </c>
      <c r="B13" s="17">
        <v>275.98</v>
      </c>
      <c r="C13" s="17">
        <v>63.43</v>
      </c>
      <c r="D13" s="17">
        <f t="shared" ref="D13:D20" si="5">SUM(B13:C13)</f>
        <v>339.41</v>
      </c>
      <c r="E13" s="17">
        <v>235.71</v>
      </c>
      <c r="F13" s="17">
        <v>95.82</v>
      </c>
      <c r="G13" s="17">
        <f t="shared" ref="G13:G20" si="6">SUM(E13:F13)</f>
        <v>331.53</v>
      </c>
    </row>
    <row r="14" spans="1:7" x14ac:dyDescent="0.55000000000000004">
      <c r="A14" s="16" t="s">
        <v>9</v>
      </c>
      <c r="B14" s="17">
        <v>611.99</v>
      </c>
      <c r="C14" s="17">
        <v>7.53</v>
      </c>
      <c r="D14" s="17">
        <f t="shared" si="5"/>
        <v>619.52</v>
      </c>
      <c r="E14" s="17">
        <v>650.57000000000005</v>
      </c>
      <c r="F14" s="17">
        <v>1.8</v>
      </c>
      <c r="G14" s="17">
        <f t="shared" si="6"/>
        <v>652.37</v>
      </c>
    </row>
    <row r="15" spans="1:7" x14ac:dyDescent="0.55000000000000004">
      <c r="A15" s="16" t="s">
        <v>10</v>
      </c>
      <c r="B15" s="17">
        <v>223.85</v>
      </c>
      <c r="C15" s="17">
        <v>0</v>
      </c>
      <c r="D15" s="17">
        <f t="shared" si="5"/>
        <v>223.85</v>
      </c>
      <c r="E15" s="17">
        <v>270.57</v>
      </c>
      <c r="F15" s="17">
        <v>0.64</v>
      </c>
      <c r="G15" s="17">
        <f t="shared" si="6"/>
        <v>271.20999999999998</v>
      </c>
    </row>
    <row r="16" spans="1:7" x14ac:dyDescent="0.55000000000000004">
      <c r="A16" s="16" t="s">
        <v>29</v>
      </c>
      <c r="B16" s="17">
        <v>18.98</v>
      </c>
      <c r="C16" s="17">
        <v>0</v>
      </c>
      <c r="D16" s="17">
        <f t="shared" si="5"/>
        <v>18.98</v>
      </c>
      <c r="E16" s="17">
        <v>27.53</v>
      </c>
      <c r="F16" s="17">
        <v>0</v>
      </c>
      <c r="G16" s="17">
        <f t="shared" si="6"/>
        <v>27.53</v>
      </c>
    </row>
    <row r="17" spans="1:7" x14ac:dyDescent="0.55000000000000004">
      <c r="A17" s="18" t="s">
        <v>11</v>
      </c>
      <c r="B17" s="17">
        <v>87.15</v>
      </c>
      <c r="C17" s="17">
        <v>7.05</v>
      </c>
      <c r="D17" s="17">
        <f t="shared" si="5"/>
        <v>94.2</v>
      </c>
      <c r="E17" s="17">
        <v>121.25</v>
      </c>
      <c r="F17" s="17">
        <v>0</v>
      </c>
      <c r="G17" s="17">
        <f t="shared" si="6"/>
        <v>121.25</v>
      </c>
    </row>
    <row r="18" spans="1:7" x14ac:dyDescent="0.55000000000000004">
      <c r="A18" s="19" t="s">
        <v>28</v>
      </c>
      <c r="B18" s="17">
        <v>0</v>
      </c>
      <c r="C18" s="17">
        <v>0</v>
      </c>
      <c r="D18" s="17">
        <f t="shared" si="5"/>
        <v>0</v>
      </c>
      <c r="E18" s="17">
        <v>0</v>
      </c>
      <c r="F18" s="17">
        <v>0</v>
      </c>
      <c r="G18" s="17">
        <f t="shared" si="6"/>
        <v>0</v>
      </c>
    </row>
    <row r="19" spans="1:7" x14ac:dyDescent="0.55000000000000004">
      <c r="A19" s="16" t="s">
        <v>12</v>
      </c>
      <c r="B19" s="17">
        <v>0</v>
      </c>
      <c r="C19" s="17">
        <v>0</v>
      </c>
      <c r="D19" s="17">
        <f t="shared" si="5"/>
        <v>0</v>
      </c>
      <c r="E19" s="17">
        <v>0</v>
      </c>
      <c r="F19" s="17">
        <v>0</v>
      </c>
      <c r="G19" s="17">
        <f t="shared" si="6"/>
        <v>0</v>
      </c>
    </row>
    <row r="20" spans="1:7" x14ac:dyDescent="0.55000000000000004">
      <c r="A20" s="20" t="s">
        <v>13</v>
      </c>
      <c r="B20" s="14"/>
      <c r="C20" s="14">
        <f>ROUND(((C7+C12)*0.07*6/12),2)+ROUND(((B7+B12)*0.07*6/12),2)</f>
        <v>103.10000000000001</v>
      </c>
      <c r="D20" s="14">
        <f t="shared" si="5"/>
        <v>103.10000000000001</v>
      </c>
      <c r="E20" s="14"/>
      <c r="F20" s="14">
        <f>ROUND(((F7+F12)*0.07*6/12),2)+ROUND(((E7+E12)*0.07*6/12),2)</f>
        <v>106.6</v>
      </c>
      <c r="G20" s="15">
        <f t="shared" si="6"/>
        <v>106.6</v>
      </c>
    </row>
    <row r="21" spans="1:7" x14ac:dyDescent="0.55000000000000004">
      <c r="A21" s="13" t="s">
        <v>14</v>
      </c>
      <c r="B21" s="14">
        <f t="shared" ref="B21:G21" si="7">SUM(B22:B24)</f>
        <v>0</v>
      </c>
      <c r="C21" s="14">
        <f t="shared" si="7"/>
        <v>631.11</v>
      </c>
      <c r="D21" s="15">
        <f t="shared" si="7"/>
        <v>631.11</v>
      </c>
      <c r="E21" s="14">
        <f t="shared" si="7"/>
        <v>0</v>
      </c>
      <c r="F21" s="14">
        <f t="shared" si="7"/>
        <v>572.29</v>
      </c>
      <c r="G21" s="15">
        <f t="shared" si="7"/>
        <v>572.29</v>
      </c>
    </row>
    <row r="22" spans="1:7" x14ac:dyDescent="0.55000000000000004">
      <c r="A22" s="16" t="s">
        <v>15</v>
      </c>
      <c r="B22" s="17">
        <v>0</v>
      </c>
      <c r="C22" s="17">
        <v>490.62</v>
      </c>
      <c r="D22" s="17">
        <f>SUM(B22:C22)</f>
        <v>490.62</v>
      </c>
      <c r="E22" s="17">
        <v>0</v>
      </c>
      <c r="F22" s="17">
        <v>437.2</v>
      </c>
      <c r="G22" s="17">
        <f>SUM(E22:F22)</f>
        <v>437.2</v>
      </c>
    </row>
    <row r="23" spans="1:7" x14ac:dyDescent="0.55000000000000004">
      <c r="A23" s="16" t="s">
        <v>16</v>
      </c>
      <c r="B23" s="17">
        <v>0</v>
      </c>
      <c r="C23" s="17">
        <v>110.95</v>
      </c>
      <c r="D23" s="17">
        <f>SUM(B23:C23)</f>
        <v>110.95</v>
      </c>
      <c r="E23" s="17">
        <v>0</v>
      </c>
      <c r="F23" s="17">
        <v>110.55</v>
      </c>
      <c r="G23" s="17">
        <f>SUM(E23:F23)</f>
        <v>110.55</v>
      </c>
    </row>
    <row r="24" spans="1:7" s="22" customFormat="1" x14ac:dyDescent="0.55000000000000004">
      <c r="A24" s="21" t="s">
        <v>17</v>
      </c>
      <c r="B24" s="17">
        <v>0</v>
      </c>
      <c r="C24" s="17">
        <v>29.54</v>
      </c>
      <c r="D24" s="17">
        <f>SUM(B24:C24)</f>
        <v>29.54</v>
      </c>
      <c r="E24" s="17">
        <v>0</v>
      </c>
      <c r="F24" s="17">
        <v>24.54</v>
      </c>
      <c r="G24" s="17">
        <f>SUM(E24:F24)</f>
        <v>24.54</v>
      </c>
    </row>
    <row r="25" spans="1:7" x14ac:dyDescent="0.55000000000000004">
      <c r="A25" s="13" t="s">
        <v>19</v>
      </c>
      <c r="B25" s="14">
        <f t="shared" ref="B25:G25" si="8">B6+B21</f>
        <v>2585.8900000000003</v>
      </c>
      <c r="C25" s="14">
        <f t="shared" si="8"/>
        <v>1093.8400000000001</v>
      </c>
      <c r="D25" s="15">
        <f t="shared" si="8"/>
        <v>3679.73</v>
      </c>
      <c r="E25" s="14">
        <f>E6+E21</f>
        <v>2555.5</v>
      </c>
      <c r="F25" s="14">
        <f t="shared" si="8"/>
        <v>1169.3</v>
      </c>
      <c r="G25" s="15">
        <f t="shared" si="8"/>
        <v>3724.7999999999997</v>
      </c>
    </row>
    <row r="26" spans="1:7" x14ac:dyDescent="0.55000000000000004">
      <c r="A26" s="13" t="s">
        <v>39</v>
      </c>
      <c r="B26" s="15">
        <f>ROUND(B25/B27,2)*1000</f>
        <v>3730</v>
      </c>
      <c r="C26" s="15">
        <f>ROUND(C25/B27,2)*1000</f>
        <v>1580</v>
      </c>
      <c r="D26" s="15">
        <f>ROUND(D25/B27,2)*1000</f>
        <v>5310</v>
      </c>
      <c r="E26" s="15">
        <f>ROUND(E25/E27,2)*1000</f>
        <v>3930</v>
      </c>
      <c r="F26" s="15">
        <f>ROUND(F25/E27,2)*1000</f>
        <v>1800</v>
      </c>
      <c r="G26" s="15">
        <f>ROUND(G25/E27,2)*1000</f>
        <v>5720</v>
      </c>
    </row>
    <row r="27" spans="1:7" x14ac:dyDescent="0.55000000000000004">
      <c r="A27" s="21" t="s">
        <v>21</v>
      </c>
      <c r="B27" s="40">
        <v>692.96</v>
      </c>
      <c r="C27" s="41"/>
      <c r="D27" s="42"/>
      <c r="E27" s="32">
        <v>651.03</v>
      </c>
      <c r="F27" s="33"/>
      <c r="G27" s="34"/>
    </row>
    <row r="28" spans="1:7" x14ac:dyDescent="0.55000000000000004">
      <c r="A28" s="21" t="s">
        <v>37</v>
      </c>
      <c r="B28" s="43">
        <f>7.94*1000</f>
        <v>7940</v>
      </c>
      <c r="C28" s="44"/>
      <c r="D28" s="45"/>
      <c r="E28" s="43">
        <f>7.94*1000</f>
        <v>7940</v>
      </c>
      <c r="F28" s="44"/>
      <c r="G28" s="45"/>
    </row>
    <row r="29" spans="1:7" x14ac:dyDescent="0.55000000000000004">
      <c r="A29" s="21" t="s">
        <v>23</v>
      </c>
      <c r="B29" s="32">
        <f>B27*B28/1000</f>
        <v>5502.1024000000007</v>
      </c>
      <c r="C29" s="33"/>
      <c r="D29" s="34"/>
      <c r="E29" s="32">
        <f>E27*E28/1000</f>
        <v>5169.1782000000003</v>
      </c>
      <c r="F29" s="33"/>
      <c r="G29" s="34"/>
    </row>
    <row r="30" spans="1:7" s="2" customFormat="1" x14ac:dyDescent="0.55000000000000004">
      <c r="A30" s="23" t="s">
        <v>24</v>
      </c>
      <c r="B30" s="15">
        <f>B29-B25</f>
        <v>2916.2124000000003</v>
      </c>
      <c r="C30" s="15"/>
      <c r="D30" s="15">
        <f>B29-D25</f>
        <v>1822.3724000000007</v>
      </c>
      <c r="E30" s="30">
        <f>E29-E25</f>
        <v>2613.6782000000003</v>
      </c>
      <c r="F30" s="30"/>
      <c r="G30" s="30">
        <f>E29-G25</f>
        <v>1444.3782000000006</v>
      </c>
    </row>
    <row r="31" spans="1:7" s="2" customFormat="1" x14ac:dyDescent="0.55000000000000004">
      <c r="A31" s="24" t="s">
        <v>38</v>
      </c>
      <c r="B31" s="31">
        <f>B28-B26</f>
        <v>4210</v>
      </c>
      <c r="C31" s="31"/>
      <c r="D31" s="31">
        <f>B28-D26</f>
        <v>2630</v>
      </c>
      <c r="E31" s="31">
        <f>E28-E26</f>
        <v>4010</v>
      </c>
      <c r="F31" s="31"/>
      <c r="G31" s="31">
        <f>E28-G26</f>
        <v>2220</v>
      </c>
    </row>
    <row r="32" spans="1:7" x14ac:dyDescent="0.55000000000000004">
      <c r="A32" s="25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1" ySplit="4" topLeftCell="B16" activePane="bottomRight" state="frozen"/>
      <selection pane="topRight" activeCell="B1" sqref="B1"/>
      <selection pane="bottomLeft" activeCell="A5" sqref="A5"/>
      <selection pane="bottomRight" activeCell="G19" sqref="G19"/>
    </sheetView>
  </sheetViews>
  <sheetFormatPr defaultColWidth="9" defaultRowHeight="24" x14ac:dyDescent="0.55000000000000004"/>
  <cols>
    <col min="1" max="1" width="42.140625" style="3" customWidth="1"/>
    <col min="2" max="4" width="14.42578125" style="4" customWidth="1"/>
    <col min="5" max="16384" width="9" style="4"/>
  </cols>
  <sheetData>
    <row r="1" spans="1:4" ht="27.75" x14ac:dyDescent="0.65">
      <c r="A1" s="29" t="s">
        <v>36</v>
      </c>
      <c r="B1" s="2"/>
      <c r="C1" s="2"/>
      <c r="D1" s="2"/>
    </row>
    <row r="2" spans="1:4" x14ac:dyDescent="0.55000000000000004">
      <c r="A2" s="1"/>
      <c r="B2" s="6"/>
      <c r="C2" s="6"/>
      <c r="D2" s="7" t="s">
        <v>0</v>
      </c>
    </row>
    <row r="3" spans="1:4" x14ac:dyDescent="0.55000000000000004">
      <c r="A3" s="46" t="s">
        <v>1</v>
      </c>
      <c r="B3" s="37" t="s">
        <v>32</v>
      </c>
      <c r="C3" s="37"/>
      <c r="D3" s="38"/>
    </row>
    <row r="4" spans="1:4" x14ac:dyDescent="0.55000000000000004">
      <c r="A4" s="47"/>
      <c r="B4" s="8" t="s">
        <v>2</v>
      </c>
      <c r="C4" s="8" t="s">
        <v>3</v>
      </c>
      <c r="D4" s="9" t="s">
        <v>4</v>
      </c>
    </row>
    <row r="5" spans="1:4" x14ac:dyDescent="0.55000000000000004">
      <c r="A5" s="10" t="s">
        <v>5</v>
      </c>
      <c r="B5" s="11">
        <f>B6+B9+B16</f>
        <v>11688.97</v>
      </c>
      <c r="C5" s="11">
        <f>C6+C9+C16</f>
        <v>1728.8400000000001</v>
      </c>
      <c r="D5" s="12">
        <f>D6+D9+D16</f>
        <v>13417.809999999998</v>
      </c>
    </row>
    <row r="6" spans="1:4" x14ac:dyDescent="0.55000000000000004">
      <c r="A6" s="13" t="s">
        <v>6</v>
      </c>
      <c r="B6" s="14">
        <f t="shared" ref="B6:D6" si="0">SUM(B7:B8)</f>
        <v>3217.39</v>
      </c>
      <c r="C6" s="14">
        <f t="shared" si="0"/>
        <v>844.97</v>
      </c>
      <c r="D6" s="15">
        <f t="shared" si="0"/>
        <v>4062.3599999999997</v>
      </c>
    </row>
    <row r="7" spans="1:4" x14ac:dyDescent="0.55000000000000004">
      <c r="A7" s="16" t="s">
        <v>7</v>
      </c>
      <c r="B7" s="17">
        <v>2660.18</v>
      </c>
      <c r="C7" s="17">
        <v>781.02</v>
      </c>
      <c r="D7" s="17">
        <f>SUM(B7:C7)</f>
        <v>3441.2</v>
      </c>
    </row>
    <row r="8" spans="1:4" x14ac:dyDescent="0.55000000000000004">
      <c r="A8" s="16" t="s">
        <v>33</v>
      </c>
      <c r="B8" s="17">
        <v>557.21</v>
      </c>
      <c r="C8" s="17">
        <v>63.95</v>
      </c>
      <c r="D8" s="17">
        <f>SUM(B8:C8)</f>
        <v>621.16000000000008</v>
      </c>
    </row>
    <row r="9" spans="1:4" x14ac:dyDescent="0.55000000000000004">
      <c r="A9" s="13" t="s">
        <v>8</v>
      </c>
      <c r="B9" s="14">
        <f>SUM(B10:B15)</f>
        <v>8471.58</v>
      </c>
      <c r="C9" s="14">
        <f>SUM(C10:C15)</f>
        <v>6.07</v>
      </c>
      <c r="D9" s="15">
        <f>SUM(D10:D15)</f>
        <v>8477.65</v>
      </c>
    </row>
    <row r="10" spans="1:4" x14ac:dyDescent="0.55000000000000004">
      <c r="A10" s="16" t="s">
        <v>9</v>
      </c>
      <c r="B10" s="17">
        <v>2126.2199999999998</v>
      </c>
      <c r="C10" s="17">
        <v>3.17</v>
      </c>
      <c r="D10" s="17">
        <f t="shared" ref="D10:D16" si="1">SUM(B10:C10)</f>
        <v>2129.39</v>
      </c>
    </row>
    <row r="11" spans="1:4" x14ac:dyDescent="0.55000000000000004">
      <c r="A11" s="16" t="s">
        <v>10</v>
      </c>
      <c r="B11" s="17">
        <v>3387</v>
      </c>
      <c r="C11" s="17">
        <v>0</v>
      </c>
      <c r="D11" s="17">
        <f t="shared" si="1"/>
        <v>3387</v>
      </c>
    </row>
    <row r="12" spans="1:4" x14ac:dyDescent="0.55000000000000004">
      <c r="A12" s="16" t="s">
        <v>29</v>
      </c>
      <c r="B12" s="17">
        <v>977.56</v>
      </c>
      <c r="C12" s="17">
        <v>0</v>
      </c>
      <c r="D12" s="17">
        <f t="shared" si="1"/>
        <v>977.56</v>
      </c>
    </row>
    <row r="13" spans="1:4" x14ac:dyDescent="0.55000000000000004">
      <c r="A13" s="18" t="s">
        <v>11</v>
      </c>
      <c r="B13" s="17">
        <v>142.93</v>
      </c>
      <c r="C13" s="17">
        <v>0</v>
      </c>
      <c r="D13" s="17">
        <f t="shared" si="1"/>
        <v>142.93</v>
      </c>
    </row>
    <row r="14" spans="1:4" x14ac:dyDescent="0.55000000000000004">
      <c r="A14" s="19" t="s">
        <v>28</v>
      </c>
      <c r="B14" s="17">
        <v>1729</v>
      </c>
      <c r="C14" s="17">
        <v>0</v>
      </c>
      <c r="D14" s="17">
        <f t="shared" si="1"/>
        <v>1729</v>
      </c>
    </row>
    <row r="15" spans="1:4" x14ac:dyDescent="0.55000000000000004">
      <c r="A15" s="16" t="s">
        <v>12</v>
      </c>
      <c r="B15" s="17">
        <v>108.87</v>
      </c>
      <c r="C15" s="17">
        <v>2.9</v>
      </c>
      <c r="D15" s="17">
        <f t="shared" si="1"/>
        <v>111.77000000000001</v>
      </c>
    </row>
    <row r="16" spans="1:4" x14ac:dyDescent="0.55000000000000004">
      <c r="A16" s="20" t="s">
        <v>13</v>
      </c>
      <c r="B16" s="14"/>
      <c r="C16" s="14">
        <f>ROUND(((C6+C9)*0.07),2)+ROUND(((B6+B9)*0.07),2)</f>
        <v>877.80000000000007</v>
      </c>
      <c r="D16" s="15">
        <f t="shared" si="1"/>
        <v>877.80000000000007</v>
      </c>
    </row>
    <row r="17" spans="1:4" x14ac:dyDescent="0.55000000000000004">
      <c r="A17" s="13" t="s">
        <v>14</v>
      </c>
      <c r="B17" s="14">
        <f t="shared" ref="B17:D17" si="2">SUM(B18:B21)</f>
        <v>0</v>
      </c>
      <c r="C17" s="14">
        <f t="shared" si="2"/>
        <v>2860.08</v>
      </c>
      <c r="D17" s="15">
        <f t="shared" si="2"/>
        <v>2860.08</v>
      </c>
    </row>
    <row r="18" spans="1:4" x14ac:dyDescent="0.55000000000000004">
      <c r="A18" s="16" t="s">
        <v>15</v>
      </c>
      <c r="B18" s="17">
        <v>0</v>
      </c>
      <c r="C18" s="17">
        <v>863.76</v>
      </c>
      <c r="D18" s="17">
        <f>SUM(B18:C18)</f>
        <v>863.76</v>
      </c>
    </row>
    <row r="19" spans="1:4" x14ac:dyDescent="0.55000000000000004">
      <c r="A19" s="16" t="s">
        <v>16</v>
      </c>
      <c r="B19" s="17">
        <v>0</v>
      </c>
      <c r="C19" s="17">
        <v>1091.3599999999999</v>
      </c>
      <c r="D19" s="17">
        <f>SUM(B19:C19)</f>
        <v>1091.3599999999999</v>
      </c>
    </row>
    <row r="20" spans="1:4" s="22" customFormat="1" x14ac:dyDescent="0.55000000000000004">
      <c r="A20" s="21" t="s">
        <v>17</v>
      </c>
      <c r="B20" s="17">
        <v>0</v>
      </c>
      <c r="C20" s="17">
        <v>511.07</v>
      </c>
      <c r="D20" s="17">
        <f>SUM(B20:C20)</f>
        <v>511.07</v>
      </c>
    </row>
    <row r="21" spans="1:4" x14ac:dyDescent="0.55000000000000004">
      <c r="A21" s="16" t="s">
        <v>18</v>
      </c>
      <c r="B21" s="17">
        <v>0</v>
      </c>
      <c r="C21" s="17">
        <v>393.89</v>
      </c>
      <c r="D21" s="17">
        <f>SUM(B21:C21)</f>
        <v>393.89</v>
      </c>
    </row>
    <row r="22" spans="1:4" x14ac:dyDescent="0.55000000000000004">
      <c r="A22" s="13" t="s">
        <v>19</v>
      </c>
      <c r="B22" s="14">
        <f>B5+B17</f>
        <v>11688.97</v>
      </c>
      <c r="C22" s="14">
        <f>C5+C17</f>
        <v>4588.92</v>
      </c>
      <c r="D22" s="15">
        <f>D5+D17</f>
        <v>16277.889999999998</v>
      </c>
    </row>
    <row r="23" spans="1:4" x14ac:dyDescent="0.55000000000000004">
      <c r="A23" s="13" t="s">
        <v>20</v>
      </c>
      <c r="B23" s="15">
        <f>ROUND(B22/B24,2)</f>
        <v>19.47</v>
      </c>
      <c r="C23" s="15">
        <f>ROUND(C22/B24,2)</f>
        <v>7.64</v>
      </c>
      <c r="D23" s="15">
        <f>ROUND(D22/B24,2)</f>
        <v>27.12</v>
      </c>
    </row>
    <row r="24" spans="1:4" x14ac:dyDescent="0.55000000000000004">
      <c r="A24" s="21" t="s">
        <v>21</v>
      </c>
      <c r="B24" s="32">
        <v>600.32000000000005</v>
      </c>
      <c r="C24" s="33"/>
      <c r="D24" s="34"/>
    </row>
    <row r="25" spans="1:4" x14ac:dyDescent="0.55000000000000004">
      <c r="A25" s="21" t="s">
        <v>22</v>
      </c>
      <c r="B25" s="43">
        <v>50</v>
      </c>
      <c r="C25" s="44"/>
      <c r="D25" s="45"/>
    </row>
    <row r="26" spans="1:4" x14ac:dyDescent="0.55000000000000004">
      <c r="A26" s="21" t="s">
        <v>23</v>
      </c>
      <c r="B26" s="32">
        <f>B24*B25</f>
        <v>30016.000000000004</v>
      </c>
      <c r="C26" s="33"/>
      <c r="D26" s="34"/>
    </row>
    <row r="27" spans="1:4" s="2" customFormat="1" x14ac:dyDescent="0.55000000000000004">
      <c r="A27" s="23" t="s">
        <v>24</v>
      </c>
      <c r="B27" s="30">
        <f>B26-B22</f>
        <v>18327.030000000006</v>
      </c>
      <c r="C27" s="30"/>
      <c r="D27" s="30">
        <f>B26-D22</f>
        <v>13738.110000000006</v>
      </c>
    </row>
    <row r="28" spans="1:4" s="2" customFormat="1" x14ac:dyDescent="0.55000000000000004">
      <c r="A28" s="24" t="s">
        <v>25</v>
      </c>
      <c r="B28" s="31">
        <f>B25-B23</f>
        <v>30.53</v>
      </c>
      <c r="C28" s="31"/>
      <c r="D28" s="31">
        <f>B25-D23</f>
        <v>22.88</v>
      </c>
    </row>
    <row r="29" spans="1:4" x14ac:dyDescent="0.55000000000000004">
      <c r="A29" s="25"/>
    </row>
  </sheetData>
  <mergeCells count="5">
    <mergeCell ref="B26:D26"/>
    <mergeCell ref="A3:A4"/>
    <mergeCell ref="B3:D3"/>
    <mergeCell ref="B24:D24"/>
    <mergeCell ref="B25:D25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ข้าวเจ้านาปี</vt:lpstr>
      <vt:lpstr>มะม่วง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พรทิพย์ สุขมะ</dc:creator>
  <cp:lastModifiedBy>ิปิยมาภรณ์ ศรีสุข</cp:lastModifiedBy>
  <cp:lastPrinted>2017-09-27T08:08:21Z</cp:lastPrinted>
  <dcterms:created xsi:type="dcterms:W3CDTF">2017-07-23T14:43:31Z</dcterms:created>
  <dcterms:modified xsi:type="dcterms:W3CDTF">2017-09-29T03:43:36Z</dcterms:modified>
</cp:coreProperties>
</file>