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20115" windowHeight="8010"/>
  </bookViews>
  <sheets>
    <sheet name="ยางพารา" sheetId="1" r:id="rId1"/>
    <sheet name="สับปะรด" sheetId="2" r:id="rId2"/>
    <sheet name="ทุเรียน" sheetId="3" r:id="rId3"/>
  </sheets>
  <calcPr calcId="144525"/>
</workbook>
</file>

<file path=xl/calcChain.xml><?xml version="1.0" encoding="utf-8"?>
<calcChain xmlns="http://schemas.openxmlformats.org/spreadsheetml/2006/main">
  <c r="G13" i="1"/>
  <c r="F10"/>
  <c r="E10"/>
  <c r="D13"/>
  <c r="C10"/>
  <c r="B10"/>
  <c r="E27" i="3" l="1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G9"/>
  <c r="D9"/>
  <c r="G8"/>
  <c r="D8"/>
  <c r="F7"/>
  <c r="E7"/>
  <c r="C7"/>
  <c r="B7"/>
  <c r="F17" l="1"/>
  <c r="F6" s="1"/>
  <c r="F23" s="1"/>
  <c r="F24" s="1"/>
  <c r="D10"/>
  <c r="G18"/>
  <c r="D18"/>
  <c r="G10"/>
  <c r="C17"/>
  <c r="D17" s="1"/>
  <c r="E6"/>
  <c r="E23" s="1"/>
  <c r="E28" s="1"/>
  <c r="G7"/>
  <c r="B6"/>
  <c r="B23" s="1"/>
  <c r="B24" s="1"/>
  <c r="B29" s="1"/>
  <c r="D7"/>
  <c r="G17" l="1"/>
  <c r="B28"/>
  <c r="C6"/>
  <c r="C23" s="1"/>
  <c r="C24" s="1"/>
  <c r="E24"/>
  <c r="E29" s="1"/>
  <c r="G23"/>
  <c r="G6"/>
  <c r="D6" l="1"/>
  <c r="D23"/>
  <c r="D24" s="1"/>
  <c r="D29" s="1"/>
  <c r="G24"/>
  <c r="G29" s="1"/>
  <c r="G28"/>
  <c r="D28" l="1"/>
  <c r="E29" i="2" l="1"/>
  <c r="G24"/>
  <c r="G23"/>
  <c r="G22"/>
  <c r="F21"/>
  <c r="E21"/>
  <c r="G19"/>
  <c r="G18"/>
  <c r="G17"/>
  <c r="G16"/>
  <c r="G15"/>
  <c r="G14"/>
  <c r="G13"/>
  <c r="F12"/>
  <c r="E12"/>
  <c r="G11"/>
  <c r="G10"/>
  <c r="G9"/>
  <c r="G8"/>
  <c r="F7"/>
  <c r="E7"/>
  <c r="G7" s="1"/>
  <c r="B29"/>
  <c r="D24"/>
  <c r="D23"/>
  <c r="D22"/>
  <c r="C21"/>
  <c r="B21"/>
  <c r="D19"/>
  <c r="D18"/>
  <c r="D17"/>
  <c r="D16"/>
  <c r="D15"/>
  <c r="D14"/>
  <c r="D13"/>
  <c r="C12"/>
  <c r="B12"/>
  <c r="D11"/>
  <c r="D10"/>
  <c r="D9"/>
  <c r="D8"/>
  <c r="C7"/>
  <c r="B7"/>
  <c r="D7" l="1"/>
  <c r="G21"/>
  <c r="D12"/>
  <c r="D21"/>
  <c r="G12"/>
  <c r="E6"/>
  <c r="F20"/>
  <c r="G20" s="1"/>
  <c r="B6"/>
  <c r="C20"/>
  <c r="D20" s="1"/>
  <c r="E25" l="1"/>
  <c r="F6"/>
  <c r="F25" s="1"/>
  <c r="F26" s="1"/>
  <c r="B25"/>
  <c r="C6"/>
  <c r="C25" s="1"/>
  <c r="C26" s="1"/>
  <c r="E26" l="1"/>
  <c r="E31" s="1"/>
  <c r="G25"/>
  <c r="E30"/>
  <c r="G6"/>
  <c r="B26"/>
  <c r="B31" s="1"/>
  <c r="D25"/>
  <c r="B30"/>
  <c r="D6"/>
  <c r="G26" l="1"/>
  <c r="G31" s="1"/>
  <c r="G30"/>
  <c r="D26"/>
  <c r="D31" s="1"/>
  <c r="D30"/>
  <c r="E27" i="1" l="1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2"/>
  <c r="D12"/>
  <c r="G11"/>
  <c r="D11"/>
  <c r="G10"/>
  <c r="G9"/>
  <c r="D9"/>
  <c r="G8"/>
  <c r="D8"/>
  <c r="F7"/>
  <c r="E7"/>
  <c r="G7" s="1"/>
  <c r="C7"/>
  <c r="B7"/>
  <c r="G18" l="1"/>
  <c r="E6"/>
  <c r="E23" s="1"/>
  <c r="E24" s="1"/>
  <c r="E29" s="1"/>
  <c r="D18"/>
  <c r="D10"/>
  <c r="C17"/>
  <c r="C6" s="1"/>
  <c r="C23" s="1"/>
  <c r="C24" s="1"/>
  <c r="B6"/>
  <c r="B23" s="1"/>
  <c r="B24" s="1"/>
  <c r="B29" s="1"/>
  <c r="D7"/>
  <c r="F17"/>
  <c r="B28" l="1"/>
  <c r="E28"/>
  <c r="D17"/>
  <c r="D6"/>
  <c r="G17"/>
  <c r="F6"/>
  <c r="D23"/>
  <c r="D24" l="1"/>
  <c r="D29" s="1"/>
  <c r="D28"/>
  <c r="F23"/>
  <c r="G6"/>
  <c r="F24" l="1"/>
  <c r="G23"/>
  <c r="G24" l="1"/>
  <c r="G29" s="1"/>
  <c r="G28"/>
</calcChain>
</file>

<file path=xl/sharedStrings.xml><?xml version="1.0" encoding="utf-8"?>
<sst xmlns="http://schemas.openxmlformats.org/spreadsheetml/2006/main" count="110" uniqueCount="38">
  <si>
    <t>หน่วย: บาท/ไร่</t>
  </si>
  <si>
    <t>รายงาน</t>
  </si>
  <si>
    <t>S1/S2</t>
  </si>
  <si>
    <t>S3/N</t>
  </si>
  <si>
    <t>เงินสด</t>
  </si>
  <si>
    <t>ประเมิน</t>
  </si>
  <si>
    <t>รวม</t>
  </si>
  <si>
    <t>1.ต้นทุนผันแปร</t>
  </si>
  <si>
    <t xml:space="preserve">  1.1 ค่าแรงงาน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</si>
  <si>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</si>
  <si>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</si>
  <si>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</si>
  <si>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ค่าปุ๋ย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</si>
  <si>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</si>
  <si>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</si>
  <si>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</si>
  <si>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</si>
  <si>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</si>
  <si>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</si>
  <si>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</si>
  <si>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</si>
  <si>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</si>
  <si>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</si>
  <si>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</si>
  <si>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</si>
  <si>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</si>
  <si>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</si>
  <si>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</si>
  <si>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</si>
  <si>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ตารางที่ 31  ต้นทุนการผลิตยางพารา  แยกตามลักษณะความเหมาะสมของพื้นที่</t>
  </si>
  <si>
    <t>ระยอง</t>
  </si>
  <si>
    <t xml:space="preserve">      เตรียมดิน</t>
  </si>
  <si>
    <t xml:space="preserve">      ปลูก</t>
  </si>
  <si>
    <t xml:space="preserve">      ค่าพันธุ์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</si>
  <si>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</si>
  <si>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</si>
  <si>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>ตารางที่ 32  ต้นทุนการผลิตสับปะรด  แยกตามลักษณะความเหมาะสมของพื้นที่</t>
  </si>
  <si>
    <t>ตารางที่ 33  ต้นทุนการผลิตทุเรียน 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</si>
</sst>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1">
    <numFmt numFmtId="187" formatCode="_-* #,##0.00_-;\-* #,##0.00_-;_-* &quot;-&quot;??_-;_-@_-"/>
  </numFmts>
  <fonts count="1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87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6" xfId="2" applyNumberFormat="1" applyFont="1" applyFill="1" applyBorder="1" applyAlignment="1">
      <alignment horizontal="center" vertical="center"/>
    </xf>
    <xf numFmtId="2" fontId="5" fillId="0" borderId="7" xfId="2" applyNumberFormat="1" applyFont="1" applyFill="1" applyBorder="1" applyAlignment="1">
      <alignment vertical="center"/>
    </xf>
    <xf numFmtId="187" fontId="5" fillId="0" borderId="7" xfId="1" applyFont="1" applyFill="1" applyBorder="1" applyAlignment="1">
      <alignment horizontal="right"/>
    </xf>
    <xf numFmtId="2" fontId="5" fillId="0" borderId="8" xfId="2" applyNumberFormat="1" applyFont="1" applyFill="1" applyBorder="1" applyAlignment="1">
      <alignment vertical="center"/>
    </xf>
    <xf numFmtId="187" fontId="5" fillId="0" borderId="8" xfId="1" applyFont="1" applyFill="1" applyBorder="1" applyAlignment="1">
      <alignment horizontal="right"/>
    </xf>
    <xf numFmtId="2" fontId="6" fillId="0" borderId="8" xfId="2" applyNumberFormat="1" applyFont="1" applyFill="1" applyBorder="1" applyAlignment="1">
      <alignment vertical="center"/>
    </xf>
    <xf numFmtId="187" fontId="6" fillId="0" borderId="8" xfId="1" applyFont="1" applyFill="1" applyBorder="1"/>
    <xf numFmtId="187" fontId="7" fillId="0" borderId="8" xfId="1" applyFont="1" applyFill="1" applyBorder="1"/>
    <xf numFmtId="187" fontId="8" fillId="0" borderId="8" xfId="1" applyFont="1" applyFill="1" applyBorder="1"/>
    <xf numFmtId="2" fontId="6" fillId="0" borderId="8" xfId="3" applyNumberFormat="1" applyFont="1" applyBorder="1" applyAlignment="1">
      <alignment vertical="center"/>
    </xf>
    <xf numFmtId="187" fontId="6" fillId="0" borderId="8" xfId="1" applyFont="1" applyFill="1" applyBorder="1" applyAlignment="1">
      <alignment vertical="center"/>
    </xf>
    <xf numFmtId="187" fontId="7" fillId="0" borderId="8" xfId="1" applyFont="1" applyFill="1" applyBorder="1" applyAlignment="1">
      <alignment vertical="center"/>
    </xf>
    <xf numFmtId="187" fontId="5" fillId="0" borderId="8" xfId="1" applyFont="1" applyFill="1" applyBorder="1" applyAlignment="1">
      <alignment horizontal="right" vertical="center"/>
    </xf>
    <xf numFmtId="187" fontId="10" fillId="0" borderId="8" xfId="1" applyFont="1" applyFill="1" applyBorder="1" applyAlignment="1">
      <alignment horizontal="right" vertical="center"/>
    </xf>
    <xf numFmtId="2" fontId="6" fillId="0" borderId="8" xfId="4" applyNumberFormat="1" applyFont="1" applyFill="1" applyBorder="1" applyAlignment="1">
      <alignment vertical="center"/>
    </xf>
    <xf numFmtId="187" fontId="6" fillId="0" borderId="8" xfId="1" applyFont="1" applyFill="1" applyBorder="1" applyAlignment="1">
      <alignment horizontal="right" vertical="center"/>
    </xf>
    <xf numFmtId="0" fontId="0" fillId="0" borderId="0" xfId="0" applyFont="1"/>
    <xf numFmtId="2" fontId="5" fillId="0" borderId="8" xfId="4" applyNumberFormat="1" applyFont="1" applyFill="1" applyBorder="1" applyAlignment="1" applyProtection="1">
      <alignment horizontal="left" vertical="center"/>
    </xf>
    <xf numFmtId="2" fontId="6" fillId="0" borderId="8" xfId="4" applyNumberFormat="1" applyFont="1" applyFill="1" applyBorder="1" applyAlignment="1" applyProtection="1">
      <alignment horizontal="left" vertical="center"/>
    </xf>
    <xf numFmtId="4" fontId="5" fillId="0" borderId="8" xfId="1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8" xfId="1" applyNumberFormat="1" applyFont="1" applyFill="1" applyBorder="1" applyAlignment="1">
      <alignment horizontal="right"/>
    </xf>
    <xf numFmtId="2" fontId="5" fillId="0" borderId="15" xfId="4" applyNumberFormat="1" applyFont="1" applyFill="1" applyBorder="1" applyAlignment="1" applyProtection="1">
      <alignment horizontal="left" vertical="center"/>
    </xf>
    <xf numFmtId="4" fontId="5" fillId="0" borderId="15" xfId="1" applyNumberFormat="1" applyFont="1" applyFill="1" applyBorder="1" applyAlignment="1"/>
    <xf numFmtId="4" fontId="5" fillId="0" borderId="15" xfId="1" applyNumberFormat="1" applyFont="1" applyFill="1" applyBorder="1" applyAlignment="1">
      <alignment horizontal="center"/>
    </xf>
    <xf numFmtId="4" fontId="5" fillId="0" borderId="15" xfId="1" applyNumberFormat="1" applyFont="1" applyFill="1" applyBorder="1" applyAlignment="1">
      <alignment horizontal="right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" fontId="6" fillId="0" borderId="14" xfId="1" applyNumberFormat="1" applyFont="1" applyFill="1" applyBorder="1" applyAlignment="1">
      <alignment horizontal="center"/>
    </xf>
    <xf numFmtId="49" fontId="3" fillId="0" borderId="2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2" fontId="6" fillId="0" borderId="9" xfId="1" applyNumberFormat="1" applyFont="1" applyFill="1" applyBorder="1" applyAlignment="1">
      <alignment horizontal="center"/>
    </xf>
    <xf numFmtId="2" fontId="6" fillId="0" borderId="10" xfId="1" applyNumberFormat="1" applyFont="1" applyFill="1" applyBorder="1" applyAlignment="1">
      <alignment horizontal="center"/>
    </xf>
    <xf numFmtId="2" fontId="6" fillId="0" borderId="11" xfId="1" applyNumberFormat="1" applyFont="1" applyFill="1" applyBorder="1" applyAlignment="1">
      <alignment horizontal="center"/>
    </xf>
    <xf numFmtId="2" fontId="3" fillId="0" borderId="16" xfId="2" applyNumberFormat="1" applyFont="1" applyFill="1" applyBorder="1" applyAlignment="1">
      <alignment horizontal="center" vertical="center"/>
    </xf>
    <xf numFmtId="2" fontId="3" fillId="0" borderId="17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pane ySplit="5" topLeftCell="A6" activePane="bottomLeft" state="frozen"/>
      <selection activeCell="A3" sqref="A3:A5"/>
      <selection pane="bottomLeft" activeCell="A10" sqref="A10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29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30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3.25" customHeight="1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2842.17</v>
      </c>
      <c r="C6" s="6">
        <f>+C7+C10+C17</f>
        <v>1790.1599999999999</v>
      </c>
      <c r="D6" s="6">
        <f t="shared" ref="D6:D15" si="0">+B6+C6</f>
        <v>4632.33</v>
      </c>
      <c r="E6" s="6">
        <f>+E7+E10+E17</f>
        <v>3864.3199999999997</v>
      </c>
      <c r="F6" s="6">
        <f>+F7+F10+F17</f>
        <v>1051.31</v>
      </c>
      <c r="G6" s="6">
        <f t="shared" ref="G6:G15" si="1">+E6+F6</f>
        <v>4915.6299999999992</v>
      </c>
    </row>
    <row r="7" spans="1:7" ht="24">
      <c r="A7" s="7" t="s">
        <v>8</v>
      </c>
      <c r="B7" s="8">
        <f>+B8+B9</f>
        <v>1385.25</v>
      </c>
      <c r="C7" s="8">
        <f>+C8+C9</f>
        <v>1487.11</v>
      </c>
      <c r="D7" s="8">
        <f t="shared" si="0"/>
        <v>2872.3599999999997</v>
      </c>
      <c r="E7" s="8">
        <f>+E8+E9</f>
        <v>2566.87</v>
      </c>
      <c r="F7" s="8">
        <f>+F8+F9</f>
        <v>709.64</v>
      </c>
      <c r="G7" s="8">
        <f t="shared" si="1"/>
        <v>3276.5099999999998</v>
      </c>
    </row>
    <row r="8" spans="1:7" ht="24">
      <c r="A8" s="9" t="s">
        <v>9</v>
      </c>
      <c r="B8" s="10">
        <v>71.38</v>
      </c>
      <c r="C8" s="10">
        <v>88.29</v>
      </c>
      <c r="D8" s="10">
        <f t="shared" si="0"/>
        <v>159.67000000000002</v>
      </c>
      <c r="E8" s="10">
        <v>319.19</v>
      </c>
      <c r="F8" s="10">
        <v>31.39</v>
      </c>
      <c r="G8" s="10">
        <f t="shared" si="1"/>
        <v>350.58</v>
      </c>
    </row>
    <row r="9" spans="1:7" ht="24">
      <c r="A9" s="9" t="s">
        <v>10</v>
      </c>
      <c r="B9" s="10">
        <v>1313.87</v>
      </c>
      <c r="C9" s="10">
        <v>1398.82</v>
      </c>
      <c r="D9" s="10">
        <f t="shared" si="0"/>
        <v>2712.6899999999996</v>
      </c>
      <c r="E9" s="10">
        <v>2247.6799999999998</v>
      </c>
      <c r="F9" s="10">
        <v>678.25</v>
      </c>
      <c r="G9" s="10">
        <f t="shared" si="1"/>
        <v>2925.93</v>
      </c>
    </row>
    <row r="10" spans="1:7" ht="24">
      <c r="A10" s="7" t="s">
        <v>11</v>
      </c>
      <c r="B10" s="8">
        <f>+B11+B12+B13+B14+B15+B16</f>
        <v>1456.9199999999998</v>
      </c>
      <c r="C10" s="8">
        <f>+C11+C12+C13+C14+C15+C16</f>
        <v>0</v>
      </c>
      <c r="D10" s="8">
        <f t="shared" si="0"/>
        <v>1456.9199999999998</v>
      </c>
      <c r="E10" s="8">
        <f t="shared" ref="E10:F10" si="2">+E11+E12+E13+E14+E15+E16</f>
        <v>1297.45</v>
      </c>
      <c r="F10" s="8">
        <f t="shared" si="2"/>
        <v>20.09</v>
      </c>
      <c r="G10" s="8">
        <f t="shared" si="1"/>
        <v>1317.54</v>
      </c>
    </row>
    <row r="11" spans="1:7" ht="24">
      <c r="A11" s="9" t="s">
        <v>12</v>
      </c>
      <c r="B11" s="10">
        <v>1122.3699999999999</v>
      </c>
      <c r="C11" s="10">
        <v>0</v>
      </c>
      <c r="D11" s="11">
        <f t="shared" si="0"/>
        <v>1122.3699999999999</v>
      </c>
      <c r="E11" s="10">
        <v>1089.8499999999999</v>
      </c>
      <c r="F11" s="10">
        <v>20.09</v>
      </c>
      <c r="G11" s="11">
        <f t="shared" si="1"/>
        <v>1109.9399999999998</v>
      </c>
    </row>
    <row r="12" spans="1:7" ht="24">
      <c r="A12" s="9" t="s">
        <v>34</v>
      </c>
      <c r="B12" s="10">
        <v>78.06</v>
      </c>
      <c r="C12" s="12">
        <v>0</v>
      </c>
      <c r="D12" s="11">
        <f t="shared" si="0"/>
        <v>78.06</v>
      </c>
      <c r="E12" s="10">
        <v>76.84</v>
      </c>
      <c r="F12" s="12">
        <v>0</v>
      </c>
      <c r="G12" s="11">
        <f t="shared" si="1"/>
        <v>76.84</v>
      </c>
    </row>
    <row r="13" spans="1:7" ht="24">
      <c r="A13" s="9" t="s">
        <v>35</v>
      </c>
      <c r="B13" s="10">
        <v>166.19</v>
      </c>
      <c r="C13" s="12">
        <v>0</v>
      </c>
      <c r="D13" s="11">
        <f t="shared" si="0"/>
        <v>166.19</v>
      </c>
      <c r="E13" s="10">
        <v>67.67</v>
      </c>
      <c r="F13" s="12">
        <v>0</v>
      </c>
      <c r="G13" s="11">
        <f t="shared" si="1"/>
        <v>67.67</v>
      </c>
    </row>
    <row r="14" spans="1:7" ht="24">
      <c r="A14" s="13" t="s">
        <v>13</v>
      </c>
      <c r="B14" s="14">
        <v>2.71</v>
      </c>
      <c r="C14" s="14">
        <v>0</v>
      </c>
      <c r="D14" s="15">
        <f t="shared" si="0"/>
        <v>2.71</v>
      </c>
      <c r="E14" s="14">
        <v>50.75</v>
      </c>
      <c r="F14" s="14">
        <v>0</v>
      </c>
      <c r="G14" s="15">
        <f t="shared" si="1"/>
        <v>50.75</v>
      </c>
    </row>
    <row r="15" spans="1:7" ht="24">
      <c r="A15" s="9" t="s">
        <v>14</v>
      </c>
      <c r="B15" s="14">
        <v>87.59</v>
      </c>
      <c r="C15" s="14">
        <v>0</v>
      </c>
      <c r="D15" s="15">
        <f t="shared" si="0"/>
        <v>87.59</v>
      </c>
      <c r="E15" s="14">
        <v>11.66</v>
      </c>
      <c r="F15" s="14">
        <v>0</v>
      </c>
      <c r="G15" s="15">
        <f t="shared" si="1"/>
        <v>11.66</v>
      </c>
    </row>
    <row r="16" spans="1:7" ht="24">
      <c r="A16" s="9" t="s">
        <v>15</v>
      </c>
      <c r="B16" s="14">
        <v>0</v>
      </c>
      <c r="C16" s="14">
        <v>0</v>
      </c>
      <c r="D16" s="15">
        <f>+B16+C16</f>
        <v>0</v>
      </c>
      <c r="E16" s="14">
        <v>0.68</v>
      </c>
      <c r="F16" s="14">
        <v>0</v>
      </c>
      <c r="G16" s="15">
        <f>+E16+F16</f>
        <v>0.68</v>
      </c>
    </row>
    <row r="17" spans="1:7" ht="24">
      <c r="A17" s="7" t="s">
        <v>16</v>
      </c>
      <c r="B17" s="16">
        <v>0</v>
      </c>
      <c r="C17" s="16">
        <f>ROUND((B7+C7+B10+C10)*0.07,2)</f>
        <v>303.05</v>
      </c>
      <c r="D17" s="17">
        <f>+B17+C17</f>
        <v>303.05</v>
      </c>
      <c r="E17" s="16">
        <v>0</v>
      </c>
      <c r="F17" s="16">
        <f>ROUND((E7+F7+E10+F10)*0.07,2)</f>
        <v>321.58</v>
      </c>
      <c r="G17" s="17">
        <f>+E17+F17</f>
        <v>321.58</v>
      </c>
    </row>
    <row r="18" spans="1:7" ht="24">
      <c r="A18" s="7" t="s">
        <v>17</v>
      </c>
      <c r="B18" s="16">
        <f>+B19+B20+B21+B22</f>
        <v>0</v>
      </c>
      <c r="C18" s="16">
        <f t="shared" ref="C18:F18" si="3">+C19+C20+C21+C22</f>
        <v>2409.2799999999997</v>
      </c>
      <c r="D18" s="16">
        <f>+B18+C18</f>
        <v>2409.2799999999997</v>
      </c>
      <c r="E18" s="16">
        <f t="shared" si="3"/>
        <v>0</v>
      </c>
      <c r="F18" s="16">
        <f t="shared" si="3"/>
        <v>2059.4699999999998</v>
      </c>
      <c r="G18" s="16">
        <f t="shared" ref="G18:G23" si="4">+E18+F18</f>
        <v>2059.4699999999998</v>
      </c>
    </row>
    <row r="19" spans="1:7" ht="24">
      <c r="A19" s="9" t="s">
        <v>18</v>
      </c>
      <c r="B19" s="14">
        <v>0</v>
      </c>
      <c r="C19" s="14">
        <v>1000</v>
      </c>
      <c r="D19" s="14">
        <f t="shared" ref="D19:D23" si="5">+B19+C19</f>
        <v>1000</v>
      </c>
      <c r="E19" s="14">
        <v>0</v>
      </c>
      <c r="F19" s="14">
        <v>1000</v>
      </c>
      <c r="G19" s="15">
        <f t="shared" si="4"/>
        <v>1000</v>
      </c>
    </row>
    <row r="20" spans="1:7" ht="24">
      <c r="A20" s="18" t="s">
        <v>19</v>
      </c>
      <c r="B20" s="14">
        <v>0</v>
      </c>
      <c r="C20" s="14">
        <v>270.3</v>
      </c>
      <c r="D20" s="14">
        <f t="shared" si="5"/>
        <v>270.3</v>
      </c>
      <c r="E20" s="14">
        <v>0</v>
      </c>
      <c r="F20" s="14">
        <v>194.32</v>
      </c>
      <c r="G20" s="15">
        <f t="shared" si="4"/>
        <v>194.32</v>
      </c>
    </row>
    <row r="21" spans="1:7" ht="24">
      <c r="A21" s="18" t="s">
        <v>20</v>
      </c>
      <c r="B21" s="14">
        <v>0</v>
      </c>
      <c r="C21" s="14">
        <v>31.67</v>
      </c>
      <c r="D21" s="14">
        <f t="shared" si="5"/>
        <v>31.67</v>
      </c>
      <c r="E21" s="14">
        <v>0</v>
      </c>
      <c r="F21" s="14">
        <v>20.53</v>
      </c>
      <c r="G21" s="15">
        <f t="shared" si="4"/>
        <v>20.53</v>
      </c>
    </row>
    <row r="22" spans="1:7" s="20" customFormat="1" ht="24">
      <c r="A22" s="9" t="s">
        <v>21</v>
      </c>
      <c r="B22" s="19">
        <v>0</v>
      </c>
      <c r="C22" s="19">
        <v>1107.31</v>
      </c>
      <c r="D22" s="14">
        <f t="shared" si="5"/>
        <v>1107.31</v>
      </c>
      <c r="E22" s="19">
        <v>0</v>
      </c>
      <c r="F22" s="19">
        <v>844.62</v>
      </c>
      <c r="G22" s="19">
        <f t="shared" si="4"/>
        <v>844.62</v>
      </c>
    </row>
    <row r="23" spans="1:7" ht="24">
      <c r="A23" s="21" t="s">
        <v>22</v>
      </c>
      <c r="B23" s="16">
        <f>+B6+B18</f>
        <v>2842.17</v>
      </c>
      <c r="C23" s="16">
        <f>+C6+C18</f>
        <v>4199.4399999999996</v>
      </c>
      <c r="D23" s="16">
        <f t="shared" si="5"/>
        <v>7041.61</v>
      </c>
      <c r="E23" s="16">
        <f>SUM(E6,E18)</f>
        <v>3864.3199999999997</v>
      </c>
      <c r="F23" s="16">
        <f>SUM(F6,F18)</f>
        <v>3110.7799999999997</v>
      </c>
      <c r="G23" s="16">
        <f t="shared" si="4"/>
        <v>6975.0999999999995</v>
      </c>
    </row>
    <row r="24" spans="1:7" ht="24">
      <c r="A24" s="21" t="s">
        <v>23</v>
      </c>
      <c r="B24" s="16">
        <f>B23/B25</f>
        <v>13.719685267426145</v>
      </c>
      <c r="C24" s="16">
        <f>C23/B25</f>
        <v>20.271480980884338</v>
      </c>
      <c r="D24" s="16">
        <f>D23/B25</f>
        <v>33.991166248310485</v>
      </c>
      <c r="E24" s="16">
        <f>E23/E25</f>
        <v>19.027623221231963</v>
      </c>
      <c r="F24" s="16">
        <f>F23/E25</f>
        <v>15.317248510512579</v>
      </c>
      <c r="G24" s="16">
        <f>G23/E25</f>
        <v>34.34487173174454</v>
      </c>
    </row>
    <row r="25" spans="1:7" s="20" customFormat="1" ht="24">
      <c r="A25" s="22" t="s">
        <v>24</v>
      </c>
      <c r="B25" s="37">
        <v>207.16</v>
      </c>
      <c r="C25" s="38"/>
      <c r="D25" s="39"/>
      <c r="E25" s="37">
        <v>203.09</v>
      </c>
      <c r="F25" s="38"/>
      <c r="G25" s="39"/>
    </row>
    <row r="26" spans="1:7" s="20" customFormat="1" ht="24">
      <c r="A26" s="22" t="s">
        <v>25</v>
      </c>
      <c r="B26" s="30">
        <v>31.76</v>
      </c>
      <c r="C26" s="31"/>
      <c r="D26" s="32"/>
      <c r="E26" s="30">
        <v>31.76</v>
      </c>
      <c r="F26" s="31"/>
      <c r="G26" s="32"/>
    </row>
    <row r="27" spans="1:7" ht="24">
      <c r="A27" s="22" t="s">
        <v>26</v>
      </c>
      <c r="B27" s="30">
        <f>B25*B26</f>
        <v>6579.4016000000001</v>
      </c>
      <c r="C27" s="31"/>
      <c r="D27" s="32"/>
      <c r="E27" s="30">
        <f>E25*E26</f>
        <v>6450.1384000000007</v>
      </c>
      <c r="F27" s="31"/>
      <c r="G27" s="32"/>
    </row>
    <row r="28" spans="1:7" ht="24">
      <c r="A28" s="21" t="s">
        <v>27</v>
      </c>
      <c r="B28" s="23">
        <f>B27-B23</f>
        <v>3737.2316000000001</v>
      </c>
      <c r="C28" s="24"/>
      <c r="D28" s="23">
        <f>B27-D23</f>
        <v>-462.20839999999953</v>
      </c>
      <c r="E28" s="23">
        <f>E27-E23</f>
        <v>2585.818400000001</v>
      </c>
      <c r="F28" s="24"/>
      <c r="G28" s="25">
        <f>E27-G23</f>
        <v>-524.96159999999873</v>
      </c>
    </row>
    <row r="29" spans="1:7" ht="24">
      <c r="A29" s="26" t="s">
        <v>28</v>
      </c>
      <c r="B29" s="27">
        <f>B26-B24</f>
        <v>18.040314732573854</v>
      </c>
      <c r="C29" s="28"/>
      <c r="D29" s="27">
        <f>B26-D24</f>
        <v>-2.2311662483104833</v>
      </c>
      <c r="E29" s="27">
        <f>E26-E24</f>
        <v>12.732376778768039</v>
      </c>
      <c r="F29" s="28"/>
      <c r="G29" s="29">
        <f>E26-G24</f>
        <v>-2.5848717317445384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28999999999999998" right="0.24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ySplit="5" topLeftCell="A6" activePane="bottomLeft" state="frozen"/>
      <selection activeCell="A3" sqref="A3:A5"/>
      <selection pane="bottomLeft" activeCell="A3" sqref="A3:A5"/>
    </sheetView>
  </sheetViews>
  <sheetFormatPr defaultRowHeight="14.25"/>
  <cols>
    <col min="1" max="1" width="38.75" customWidth="1"/>
    <col min="2" max="7" width="10.25" customWidth="1"/>
  </cols>
  <sheetData>
    <row r="1" spans="1:7" ht="27.75">
      <c r="A1" s="1" t="s">
        <v>36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3"/>
      <c r="E2" s="2"/>
      <c r="F2" s="2"/>
      <c r="G2" s="3" t="s">
        <v>0</v>
      </c>
    </row>
    <row r="3" spans="1:7" ht="27.75">
      <c r="A3" s="40" t="s">
        <v>1</v>
      </c>
      <c r="B3" s="33" t="s">
        <v>30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+B7+B12+B20</f>
        <v>15862.23</v>
      </c>
      <c r="C6" s="6">
        <f>+C7+C12+C20</f>
        <v>6631.41</v>
      </c>
      <c r="D6" s="6">
        <f t="shared" ref="D6:D18" si="0">+B6+C6</f>
        <v>22493.64</v>
      </c>
      <c r="E6" s="6">
        <f>+E7+E12+E20</f>
        <v>18850.240000000002</v>
      </c>
      <c r="F6" s="6">
        <f>+F7+F12+F20</f>
        <v>6938.4299999999994</v>
      </c>
      <c r="G6" s="6">
        <f t="shared" ref="G6:G18" si="1">+E6+F6</f>
        <v>25788.670000000002</v>
      </c>
    </row>
    <row r="7" spans="1:7" ht="24">
      <c r="A7" s="7" t="s">
        <v>8</v>
      </c>
      <c r="B7" s="8">
        <f>+B8+B9+B10+B11</f>
        <v>6717.92</v>
      </c>
      <c r="C7" s="8">
        <f>+C8+C9+C10+C11</f>
        <v>747.04</v>
      </c>
      <c r="D7" s="8">
        <f t="shared" si="0"/>
        <v>7464.96</v>
      </c>
      <c r="E7" s="8">
        <f>+E8+E9+E10+E11</f>
        <v>8194.1200000000008</v>
      </c>
      <c r="F7" s="8">
        <f>+F8+F9+F10+F11</f>
        <v>452.47999999999996</v>
      </c>
      <c r="G7" s="8">
        <f t="shared" si="1"/>
        <v>8646.6</v>
      </c>
    </row>
    <row r="8" spans="1:7" ht="24">
      <c r="A8" s="9" t="s">
        <v>31</v>
      </c>
      <c r="B8" s="10">
        <v>945.76</v>
      </c>
      <c r="C8" s="10">
        <v>633.47</v>
      </c>
      <c r="D8" s="10">
        <f t="shared" si="0"/>
        <v>1579.23</v>
      </c>
      <c r="E8" s="10">
        <v>747.52</v>
      </c>
      <c r="F8" s="10">
        <v>334.71</v>
      </c>
      <c r="G8" s="10">
        <f t="shared" si="1"/>
        <v>1082.23</v>
      </c>
    </row>
    <row r="9" spans="1:7" ht="24">
      <c r="A9" s="9" t="s">
        <v>32</v>
      </c>
      <c r="B9" s="10">
        <v>1160.25</v>
      </c>
      <c r="C9" s="10">
        <v>0</v>
      </c>
      <c r="D9" s="10">
        <f t="shared" si="0"/>
        <v>1160.25</v>
      </c>
      <c r="E9" s="10">
        <v>1569.92</v>
      </c>
      <c r="F9" s="10">
        <v>12.4</v>
      </c>
      <c r="G9" s="10">
        <f t="shared" si="1"/>
        <v>1582.3200000000002</v>
      </c>
    </row>
    <row r="10" spans="1:7" ht="24">
      <c r="A10" s="9" t="s">
        <v>9</v>
      </c>
      <c r="B10" s="10">
        <v>2628.42</v>
      </c>
      <c r="C10" s="10">
        <v>113.57</v>
      </c>
      <c r="D10" s="10">
        <f t="shared" si="0"/>
        <v>2741.9900000000002</v>
      </c>
      <c r="E10" s="10">
        <v>4371.1000000000004</v>
      </c>
      <c r="F10" s="10">
        <v>105.37</v>
      </c>
      <c r="G10" s="10">
        <f t="shared" si="1"/>
        <v>4476.47</v>
      </c>
    </row>
    <row r="11" spans="1:7" ht="24">
      <c r="A11" s="9" t="s">
        <v>10</v>
      </c>
      <c r="B11" s="10">
        <v>1983.49</v>
      </c>
      <c r="C11" s="10">
        <v>0</v>
      </c>
      <c r="D11" s="10">
        <f t="shared" si="0"/>
        <v>1983.49</v>
      </c>
      <c r="E11" s="10">
        <v>1505.58</v>
      </c>
      <c r="F11" s="10">
        <v>0</v>
      </c>
      <c r="G11" s="10">
        <f t="shared" si="1"/>
        <v>1505.58</v>
      </c>
    </row>
    <row r="12" spans="1:7" ht="24">
      <c r="A12" s="7" t="s">
        <v>11</v>
      </c>
      <c r="B12" s="8">
        <f>+B13+B14+B15+B16+B17+B18+B19</f>
        <v>9144.31</v>
      </c>
      <c r="C12" s="8">
        <f>+C13+C14+C15+C16+C17+C18+C19</f>
        <v>4412.82</v>
      </c>
      <c r="D12" s="8">
        <f t="shared" si="0"/>
        <v>13557.13</v>
      </c>
      <c r="E12" s="8">
        <f>+E13+E14+E15+E16+E17+E18+E19</f>
        <v>10656.12</v>
      </c>
      <c r="F12" s="8">
        <f>+F13+F14+F15+F16+F17+F18+F19</f>
        <v>4798.84</v>
      </c>
      <c r="G12" s="8">
        <f t="shared" si="1"/>
        <v>15454.960000000001</v>
      </c>
    </row>
    <row r="13" spans="1:7" ht="24">
      <c r="A13" s="9" t="s">
        <v>33</v>
      </c>
      <c r="B13" s="10">
        <v>1611.31</v>
      </c>
      <c r="C13" s="10">
        <v>4412.82</v>
      </c>
      <c r="D13" s="11">
        <f t="shared" si="0"/>
        <v>6024.1299999999992</v>
      </c>
      <c r="E13" s="10">
        <v>2879.34</v>
      </c>
      <c r="F13" s="10">
        <v>4754.38</v>
      </c>
      <c r="G13" s="11">
        <f t="shared" si="1"/>
        <v>7633.72</v>
      </c>
    </row>
    <row r="14" spans="1:7" ht="24">
      <c r="A14" s="9" t="s">
        <v>12</v>
      </c>
      <c r="B14" s="10">
        <v>5476.21</v>
      </c>
      <c r="C14" s="10">
        <v>0</v>
      </c>
      <c r="D14" s="11">
        <f t="shared" si="0"/>
        <v>5476.21</v>
      </c>
      <c r="E14" s="10">
        <v>5192</v>
      </c>
      <c r="F14" s="10">
        <v>0</v>
      </c>
      <c r="G14" s="11">
        <f t="shared" si="1"/>
        <v>5192</v>
      </c>
    </row>
    <row r="15" spans="1:7" ht="24">
      <c r="A15" s="9" t="s">
        <v>34</v>
      </c>
      <c r="B15" s="10">
        <v>1186.1199999999999</v>
      </c>
      <c r="C15" s="12">
        <v>0</v>
      </c>
      <c r="D15" s="11">
        <f t="shared" si="0"/>
        <v>1186.1199999999999</v>
      </c>
      <c r="E15" s="10">
        <v>1444.75</v>
      </c>
      <c r="F15" s="12">
        <v>0</v>
      </c>
      <c r="G15" s="11">
        <f t="shared" si="1"/>
        <v>1444.75</v>
      </c>
    </row>
    <row r="16" spans="1:7" ht="24">
      <c r="A16" s="9" t="s">
        <v>35</v>
      </c>
      <c r="B16" s="14">
        <v>643.19000000000005</v>
      </c>
      <c r="C16" s="14">
        <v>0</v>
      </c>
      <c r="D16" s="15">
        <f t="shared" si="0"/>
        <v>643.19000000000005</v>
      </c>
      <c r="E16" s="14">
        <v>563.29</v>
      </c>
      <c r="F16" s="14">
        <v>0</v>
      </c>
      <c r="G16" s="15">
        <f t="shared" si="1"/>
        <v>563.29</v>
      </c>
    </row>
    <row r="17" spans="1:7" ht="24">
      <c r="A17" s="13" t="s">
        <v>13</v>
      </c>
      <c r="B17" s="14">
        <v>84.51</v>
      </c>
      <c r="C17" s="14">
        <v>0</v>
      </c>
      <c r="D17" s="15">
        <f t="shared" si="0"/>
        <v>84.51</v>
      </c>
      <c r="E17" s="14">
        <v>135.13999999999999</v>
      </c>
      <c r="F17" s="14">
        <v>0</v>
      </c>
      <c r="G17" s="15">
        <f t="shared" si="1"/>
        <v>135.13999999999999</v>
      </c>
    </row>
    <row r="18" spans="1:7" ht="24">
      <c r="A18" s="9" t="s">
        <v>14</v>
      </c>
      <c r="B18" s="14">
        <v>135.22999999999999</v>
      </c>
      <c r="C18" s="14">
        <v>0</v>
      </c>
      <c r="D18" s="15">
        <f t="shared" si="0"/>
        <v>135.22999999999999</v>
      </c>
      <c r="E18" s="14">
        <v>380.58</v>
      </c>
      <c r="F18" s="14">
        <v>42.81</v>
      </c>
      <c r="G18" s="15">
        <f t="shared" si="1"/>
        <v>423.39</v>
      </c>
    </row>
    <row r="19" spans="1:7" ht="24">
      <c r="A19" s="9" t="s">
        <v>15</v>
      </c>
      <c r="B19" s="14">
        <v>7.74</v>
      </c>
      <c r="C19" s="14">
        <v>0</v>
      </c>
      <c r="D19" s="15">
        <f>+B19+C19</f>
        <v>7.74</v>
      </c>
      <c r="E19" s="14">
        <v>61.02</v>
      </c>
      <c r="F19" s="14">
        <v>1.65</v>
      </c>
      <c r="G19" s="15">
        <f>+E19+F19</f>
        <v>62.67</v>
      </c>
    </row>
    <row r="20" spans="1:7" ht="24">
      <c r="A20" s="7" t="s">
        <v>16</v>
      </c>
      <c r="B20" s="16">
        <v>0</v>
      </c>
      <c r="C20" s="16">
        <f>ROUND((B7+C7+B12+C12)*0.07,2)</f>
        <v>1471.55</v>
      </c>
      <c r="D20" s="17">
        <f>+B20+C20</f>
        <v>1471.55</v>
      </c>
      <c r="E20" s="16">
        <v>0</v>
      </c>
      <c r="F20" s="16">
        <f>ROUND((E7+F7+E12+F12)*0.07,2)</f>
        <v>1687.11</v>
      </c>
      <c r="G20" s="17">
        <f>+E20+F20</f>
        <v>1687.11</v>
      </c>
    </row>
    <row r="21" spans="1:7" ht="24">
      <c r="A21" s="7" t="s">
        <v>17</v>
      </c>
      <c r="B21" s="16">
        <f>+B22+B23+B24</f>
        <v>0</v>
      </c>
      <c r="C21" s="16">
        <f>+C22+C23+C24</f>
        <v>1135.68</v>
      </c>
      <c r="D21" s="16">
        <f>+B21+C21</f>
        <v>1135.68</v>
      </c>
      <c r="E21" s="16">
        <f>+E22+E23+E24</f>
        <v>0</v>
      </c>
      <c r="F21" s="16">
        <f>+F22+F23+F24</f>
        <v>1073.57</v>
      </c>
      <c r="G21" s="16">
        <f>+E21+F21</f>
        <v>1073.57</v>
      </c>
    </row>
    <row r="22" spans="1:7" ht="24">
      <c r="A22" s="9" t="s">
        <v>18</v>
      </c>
      <c r="B22" s="14">
        <v>0</v>
      </c>
      <c r="C22" s="14">
        <v>1047.3800000000001</v>
      </c>
      <c r="D22" s="14">
        <f t="shared" ref="D22:D25" si="2">+B22+C22</f>
        <v>1047.3800000000001</v>
      </c>
      <c r="E22" s="14">
        <v>0</v>
      </c>
      <c r="F22" s="14">
        <v>933.89</v>
      </c>
      <c r="G22" s="14">
        <f t="shared" ref="G22:G25" si="3">+E22+F22</f>
        <v>933.89</v>
      </c>
    </row>
    <row r="23" spans="1:7" ht="24">
      <c r="A23" s="18" t="s">
        <v>19</v>
      </c>
      <c r="B23" s="14">
        <v>0</v>
      </c>
      <c r="C23" s="14">
        <v>75.11</v>
      </c>
      <c r="D23" s="14">
        <f t="shared" si="2"/>
        <v>75.11</v>
      </c>
      <c r="E23" s="14">
        <v>0</v>
      </c>
      <c r="F23" s="14">
        <v>104.25</v>
      </c>
      <c r="G23" s="14">
        <f t="shared" si="3"/>
        <v>104.25</v>
      </c>
    </row>
    <row r="24" spans="1:7" ht="24">
      <c r="A24" s="18" t="s">
        <v>20</v>
      </c>
      <c r="B24" s="14">
        <v>0</v>
      </c>
      <c r="C24" s="14">
        <v>13.19</v>
      </c>
      <c r="D24" s="14">
        <f t="shared" si="2"/>
        <v>13.19</v>
      </c>
      <c r="E24" s="14">
        <v>0</v>
      </c>
      <c r="F24" s="14">
        <v>35.43</v>
      </c>
      <c r="G24" s="14">
        <f t="shared" si="3"/>
        <v>35.43</v>
      </c>
    </row>
    <row r="25" spans="1:7" ht="24">
      <c r="A25" s="21" t="s">
        <v>22</v>
      </c>
      <c r="B25" s="16">
        <f>+B6+B21</f>
        <v>15862.23</v>
      </c>
      <c r="C25" s="16">
        <f>+C6+C21</f>
        <v>7767.09</v>
      </c>
      <c r="D25" s="16">
        <f t="shared" si="2"/>
        <v>23629.32</v>
      </c>
      <c r="E25" s="16">
        <f>+E6+E21</f>
        <v>18850.240000000002</v>
      </c>
      <c r="F25" s="16">
        <f>+F6+F21</f>
        <v>8011.9999999999991</v>
      </c>
      <c r="G25" s="16">
        <f t="shared" si="3"/>
        <v>26862.240000000002</v>
      </c>
    </row>
    <row r="26" spans="1:7" ht="24">
      <c r="A26" s="21" t="s">
        <v>23</v>
      </c>
      <c r="B26" s="16">
        <f>B25/B27</f>
        <v>3.014378044122314</v>
      </c>
      <c r="C26" s="16">
        <f>C25/B27</f>
        <v>1.4760185398094712</v>
      </c>
      <c r="D26" s="16">
        <f>D25/B27</f>
        <v>4.4903965839317852</v>
      </c>
      <c r="E26" s="16">
        <f>E25/E27</f>
        <v>3.4637487022592177</v>
      </c>
      <c r="F26" s="16">
        <f>F25/E27</f>
        <v>1.4722122690480783</v>
      </c>
      <c r="G26" s="16">
        <f>G25/E27</f>
        <v>4.9359609713072965</v>
      </c>
    </row>
    <row r="27" spans="1:7" s="20" customFormat="1" ht="24">
      <c r="A27" s="22" t="s">
        <v>24</v>
      </c>
      <c r="B27" s="30">
        <v>5262.19</v>
      </c>
      <c r="C27" s="31"/>
      <c r="D27" s="32"/>
      <c r="E27" s="30">
        <v>5442.15</v>
      </c>
      <c r="F27" s="31"/>
      <c r="G27" s="32"/>
    </row>
    <row r="28" spans="1:7" s="20" customFormat="1" ht="24">
      <c r="A28" s="22" t="s">
        <v>25</v>
      </c>
      <c r="B28" s="30">
        <v>10.98</v>
      </c>
      <c r="C28" s="31"/>
      <c r="D28" s="32"/>
      <c r="E28" s="30">
        <v>10.98</v>
      </c>
      <c r="F28" s="31"/>
      <c r="G28" s="32"/>
    </row>
    <row r="29" spans="1:7" ht="24">
      <c r="A29" s="22" t="s">
        <v>26</v>
      </c>
      <c r="B29" s="30">
        <f>B27*B28</f>
        <v>57778.8462</v>
      </c>
      <c r="C29" s="31"/>
      <c r="D29" s="32"/>
      <c r="E29" s="30">
        <f>E27*E28</f>
        <v>59754.807000000001</v>
      </c>
      <c r="F29" s="31"/>
      <c r="G29" s="32"/>
    </row>
    <row r="30" spans="1:7" ht="24">
      <c r="A30" s="21" t="s">
        <v>27</v>
      </c>
      <c r="B30" s="23">
        <f>B29-B25</f>
        <v>41916.616200000004</v>
      </c>
      <c r="C30" s="24"/>
      <c r="D30" s="23">
        <f>B29-D25</f>
        <v>34149.5262</v>
      </c>
      <c r="E30" s="23">
        <f>E29-E25</f>
        <v>40904.566999999995</v>
      </c>
      <c r="F30" s="24"/>
      <c r="G30" s="23">
        <f>E29-G25</f>
        <v>32892.566999999995</v>
      </c>
    </row>
    <row r="31" spans="1:7" ht="24">
      <c r="A31" s="26" t="s">
        <v>28</v>
      </c>
      <c r="B31" s="27">
        <f>B28-B26</f>
        <v>7.9656219558776868</v>
      </c>
      <c r="C31" s="28"/>
      <c r="D31" s="27">
        <f>B28-D26</f>
        <v>6.4896034160682152</v>
      </c>
      <c r="E31" s="27">
        <f>E28-E26</f>
        <v>7.5162512977407827</v>
      </c>
      <c r="F31" s="28"/>
      <c r="G31" s="27">
        <f>E28-G26</f>
        <v>6.0440390286927039</v>
      </c>
    </row>
  </sheetData>
  <mergeCells count="10">
    <mergeCell ref="A3:A5"/>
    <mergeCell ref="B3:G3"/>
    <mergeCell ref="B4:D4"/>
    <mergeCell ref="E4:G4"/>
    <mergeCell ref="B28:D28"/>
    <mergeCell ref="B29:D29"/>
    <mergeCell ref="E27:G27"/>
    <mergeCell ref="E28:G28"/>
    <mergeCell ref="E29:G29"/>
    <mergeCell ref="B27:D27"/>
  </mergeCells>
  <pageMargins left="0.33" right="0.31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pane ySplit="5" topLeftCell="A21" activePane="bottomLeft" state="frozen"/>
      <selection activeCell="A3" sqref="A3:A5"/>
      <selection pane="bottomLeft" activeCell="A3" sqref="A3:A5"/>
    </sheetView>
  </sheetViews>
  <sheetFormatPr defaultRowHeight="14.25"/>
  <cols>
    <col min="1" max="1" width="39.375" customWidth="1"/>
    <col min="2" max="7" width="10.25" customWidth="1"/>
  </cols>
  <sheetData>
    <row r="1" spans="1:7" ht="27.75">
      <c r="A1" s="1" t="s">
        <v>37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30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10114.740000000002</v>
      </c>
      <c r="C6" s="6">
        <f>+C7+C10+C17</f>
        <v>4253.66</v>
      </c>
      <c r="D6" s="6">
        <f t="shared" ref="D6:D15" si="0">+B6+C6</f>
        <v>14368.400000000001</v>
      </c>
      <c r="E6" s="6">
        <f>+E7+E10+E17</f>
        <v>19540.38</v>
      </c>
      <c r="F6" s="6">
        <f>+F7+F10+F17</f>
        <v>9122.99</v>
      </c>
      <c r="G6" s="6">
        <f t="shared" ref="G6:G15" si="1">+E6+F6</f>
        <v>28663.370000000003</v>
      </c>
    </row>
    <row r="7" spans="1:7" ht="24">
      <c r="A7" s="7" t="s">
        <v>8</v>
      </c>
      <c r="B7" s="8">
        <f>+B8+B9</f>
        <v>3896.2000000000003</v>
      </c>
      <c r="C7" s="8">
        <f>+C8+C9</f>
        <v>3204.29</v>
      </c>
      <c r="D7" s="8">
        <f t="shared" si="0"/>
        <v>7100.49</v>
      </c>
      <c r="E7" s="8">
        <f>+E8+E9</f>
        <v>7354.53</v>
      </c>
      <c r="F7" s="8">
        <f>+F8+F9</f>
        <v>6970.25</v>
      </c>
      <c r="G7" s="8">
        <f t="shared" si="1"/>
        <v>14324.779999999999</v>
      </c>
    </row>
    <row r="8" spans="1:7" ht="24">
      <c r="A8" s="9" t="s">
        <v>9</v>
      </c>
      <c r="B8" s="10">
        <v>1515.9</v>
      </c>
      <c r="C8" s="10">
        <v>2604.8200000000002</v>
      </c>
      <c r="D8" s="10">
        <f t="shared" si="0"/>
        <v>4120.72</v>
      </c>
      <c r="E8" s="10">
        <v>6356.75</v>
      </c>
      <c r="F8" s="10">
        <v>6384.41</v>
      </c>
      <c r="G8" s="10">
        <f t="shared" si="1"/>
        <v>12741.16</v>
      </c>
    </row>
    <row r="9" spans="1:7" ht="24">
      <c r="A9" s="9" t="s">
        <v>10</v>
      </c>
      <c r="B9" s="10">
        <v>2380.3000000000002</v>
      </c>
      <c r="C9" s="10">
        <v>599.47</v>
      </c>
      <c r="D9" s="10">
        <f t="shared" si="0"/>
        <v>2979.7700000000004</v>
      </c>
      <c r="E9" s="10">
        <v>997.78</v>
      </c>
      <c r="F9" s="10">
        <v>585.84</v>
      </c>
      <c r="G9" s="10">
        <f t="shared" si="1"/>
        <v>1583.62</v>
      </c>
    </row>
    <row r="10" spans="1:7" ht="24">
      <c r="A10" s="7" t="s">
        <v>11</v>
      </c>
      <c r="B10" s="8">
        <f>+B11+B12+B13+B14+B15+B16</f>
        <v>6218.5400000000009</v>
      </c>
      <c r="C10" s="8">
        <f>+C11+C12+C13+C14+C15+C16</f>
        <v>109.38</v>
      </c>
      <c r="D10" s="8">
        <f t="shared" si="0"/>
        <v>6327.920000000001</v>
      </c>
      <c r="E10" s="8">
        <f>+E11+E12+E13+E14+E15+E16</f>
        <v>12185.85</v>
      </c>
      <c r="F10" s="8">
        <f>+F11+F12+F13+F14+F15+F16</f>
        <v>277.57</v>
      </c>
      <c r="G10" s="8">
        <f t="shared" si="1"/>
        <v>12463.42</v>
      </c>
    </row>
    <row r="11" spans="1:7" ht="24">
      <c r="A11" s="9" t="s">
        <v>12</v>
      </c>
      <c r="B11" s="10">
        <v>2636.46</v>
      </c>
      <c r="C11" s="10">
        <v>0</v>
      </c>
      <c r="D11" s="11">
        <f t="shared" si="0"/>
        <v>2636.46</v>
      </c>
      <c r="E11" s="10">
        <v>3301.8</v>
      </c>
      <c r="F11" s="10">
        <v>0</v>
      </c>
      <c r="G11" s="11">
        <f t="shared" si="1"/>
        <v>3301.8</v>
      </c>
    </row>
    <row r="12" spans="1:7" ht="24">
      <c r="A12" s="9" t="s">
        <v>34</v>
      </c>
      <c r="B12" s="10">
        <v>1839.26</v>
      </c>
      <c r="C12" s="12">
        <v>0</v>
      </c>
      <c r="D12" s="11">
        <f t="shared" si="0"/>
        <v>1839.26</v>
      </c>
      <c r="E12" s="10">
        <v>4870.92</v>
      </c>
      <c r="F12" s="12">
        <v>0</v>
      </c>
      <c r="G12" s="11">
        <f t="shared" si="1"/>
        <v>4870.92</v>
      </c>
    </row>
    <row r="13" spans="1:7" ht="24">
      <c r="A13" s="9" t="s">
        <v>35</v>
      </c>
      <c r="B13" s="14">
        <v>36.31</v>
      </c>
      <c r="C13" s="14">
        <v>0</v>
      </c>
      <c r="D13" s="15">
        <f t="shared" si="0"/>
        <v>36.31</v>
      </c>
      <c r="E13" s="14">
        <v>1399.96</v>
      </c>
      <c r="F13" s="14">
        <v>0</v>
      </c>
      <c r="G13" s="15">
        <f t="shared" si="1"/>
        <v>1399.96</v>
      </c>
    </row>
    <row r="14" spans="1:7" ht="24">
      <c r="A14" s="13" t="s">
        <v>13</v>
      </c>
      <c r="B14" s="14">
        <v>870.05</v>
      </c>
      <c r="C14" s="14">
        <v>0</v>
      </c>
      <c r="D14" s="15">
        <f t="shared" si="0"/>
        <v>870.05</v>
      </c>
      <c r="E14" s="14">
        <v>1844.23</v>
      </c>
      <c r="F14" s="14">
        <v>0</v>
      </c>
      <c r="G14" s="15">
        <f t="shared" si="1"/>
        <v>1844.23</v>
      </c>
    </row>
    <row r="15" spans="1:7" ht="24">
      <c r="A15" s="9" t="s">
        <v>14</v>
      </c>
      <c r="B15" s="14">
        <v>818.75</v>
      </c>
      <c r="C15" s="14">
        <v>0</v>
      </c>
      <c r="D15" s="15">
        <f t="shared" si="0"/>
        <v>818.75</v>
      </c>
      <c r="E15" s="14">
        <v>751.34</v>
      </c>
      <c r="F15" s="14">
        <v>30</v>
      </c>
      <c r="G15" s="15">
        <f t="shared" si="1"/>
        <v>781.34</v>
      </c>
    </row>
    <row r="16" spans="1:7" ht="24">
      <c r="A16" s="9" t="s">
        <v>15</v>
      </c>
      <c r="B16" s="14">
        <v>17.71</v>
      </c>
      <c r="C16" s="14">
        <v>109.38</v>
      </c>
      <c r="D16" s="15">
        <f>+B16+C16</f>
        <v>127.09</v>
      </c>
      <c r="E16" s="14">
        <v>17.600000000000001</v>
      </c>
      <c r="F16" s="14">
        <v>247.57</v>
      </c>
      <c r="G16" s="15">
        <f>+E16+F16</f>
        <v>265.17</v>
      </c>
    </row>
    <row r="17" spans="1:7" ht="24">
      <c r="A17" s="7" t="s">
        <v>16</v>
      </c>
      <c r="B17" s="16">
        <v>0</v>
      </c>
      <c r="C17" s="16">
        <f>ROUND((B7+C7+B10+C10)*0.07,2)</f>
        <v>939.99</v>
      </c>
      <c r="D17" s="17">
        <f>+B17+C17</f>
        <v>939.99</v>
      </c>
      <c r="E17" s="16">
        <v>0</v>
      </c>
      <c r="F17" s="16">
        <f>ROUND((E7+F7+E10+F10)*0.07,2)</f>
        <v>1875.17</v>
      </c>
      <c r="G17" s="17">
        <f>+E17+F17</f>
        <v>1875.17</v>
      </c>
    </row>
    <row r="18" spans="1:7" ht="24">
      <c r="A18" s="7" t="s">
        <v>17</v>
      </c>
      <c r="B18" s="16">
        <f>+B19+B20+B21+B22</f>
        <v>0</v>
      </c>
      <c r="C18" s="16">
        <f t="shared" ref="C18:F18" si="2">+C19+C20+C21+C22</f>
        <v>3674.9700000000003</v>
      </c>
      <c r="D18" s="16">
        <f>+B18+C18</f>
        <v>3674.9700000000003</v>
      </c>
      <c r="E18" s="16">
        <f t="shared" si="2"/>
        <v>0</v>
      </c>
      <c r="F18" s="16">
        <f t="shared" si="2"/>
        <v>11568.93</v>
      </c>
      <c r="G18" s="16">
        <f t="shared" ref="G18:G23" si="3">+E18+F18</f>
        <v>11568.93</v>
      </c>
    </row>
    <row r="19" spans="1:7" ht="24">
      <c r="A19" s="9" t="s">
        <v>18</v>
      </c>
      <c r="B19" s="14">
        <v>0</v>
      </c>
      <c r="C19" s="14">
        <v>2022.14</v>
      </c>
      <c r="D19" s="14">
        <f t="shared" ref="D19:D23" si="4">+B19+C19</f>
        <v>2022.14</v>
      </c>
      <c r="E19" s="14">
        <v>0</v>
      </c>
      <c r="F19" s="14">
        <v>6556</v>
      </c>
      <c r="G19" s="15">
        <f t="shared" si="3"/>
        <v>6556</v>
      </c>
    </row>
    <row r="20" spans="1:7" ht="24">
      <c r="A20" s="18" t="s">
        <v>19</v>
      </c>
      <c r="B20" s="14">
        <v>0</v>
      </c>
      <c r="C20" s="14">
        <v>465.94</v>
      </c>
      <c r="D20" s="14">
        <f t="shared" si="4"/>
        <v>465.94</v>
      </c>
      <c r="E20" s="14">
        <v>0</v>
      </c>
      <c r="F20" s="14">
        <v>1381.86</v>
      </c>
      <c r="G20" s="15">
        <f t="shared" si="3"/>
        <v>1381.86</v>
      </c>
    </row>
    <row r="21" spans="1:7" ht="24">
      <c r="A21" s="18" t="s">
        <v>20</v>
      </c>
      <c r="B21" s="14">
        <v>0</v>
      </c>
      <c r="C21" s="14">
        <v>313.8</v>
      </c>
      <c r="D21" s="14">
        <f t="shared" si="4"/>
        <v>313.8</v>
      </c>
      <c r="E21" s="14">
        <v>0</v>
      </c>
      <c r="F21" s="14">
        <v>730.54</v>
      </c>
      <c r="G21" s="15">
        <f t="shared" si="3"/>
        <v>730.54</v>
      </c>
    </row>
    <row r="22" spans="1:7" s="20" customFormat="1" ht="24">
      <c r="A22" s="9" t="s">
        <v>21</v>
      </c>
      <c r="B22" s="19">
        <v>0</v>
      </c>
      <c r="C22" s="19">
        <v>873.09</v>
      </c>
      <c r="D22" s="14">
        <f t="shared" si="4"/>
        <v>873.09</v>
      </c>
      <c r="E22" s="19">
        <v>0</v>
      </c>
      <c r="F22" s="19">
        <v>2900.53</v>
      </c>
      <c r="G22" s="19">
        <f t="shared" si="3"/>
        <v>2900.53</v>
      </c>
    </row>
    <row r="23" spans="1:7" ht="24">
      <c r="A23" s="21" t="s">
        <v>22</v>
      </c>
      <c r="B23" s="16">
        <f>+B6+B18</f>
        <v>10114.740000000002</v>
      </c>
      <c r="C23" s="16">
        <f>+C6+C18</f>
        <v>7928.63</v>
      </c>
      <c r="D23" s="16">
        <f t="shared" si="4"/>
        <v>18043.370000000003</v>
      </c>
      <c r="E23" s="16">
        <f t="shared" ref="E23:F23" si="5">SUM(E6,E18)</f>
        <v>19540.38</v>
      </c>
      <c r="F23" s="16">
        <f t="shared" si="5"/>
        <v>20691.919999999998</v>
      </c>
      <c r="G23" s="16">
        <f t="shared" si="3"/>
        <v>40232.300000000003</v>
      </c>
    </row>
    <row r="24" spans="1:7" ht="24">
      <c r="A24" s="21" t="s">
        <v>23</v>
      </c>
      <c r="B24" s="16">
        <f>B23/B25</f>
        <v>9.5291723585661128</v>
      </c>
      <c r="C24" s="16">
        <f>C23/B25</f>
        <v>7.469621743840972</v>
      </c>
      <c r="D24" s="16">
        <f>D23/B25</f>
        <v>16.998794102407086</v>
      </c>
      <c r="E24" s="16">
        <f>E23/E25</f>
        <v>19.732176758088624</v>
      </c>
      <c r="F24" s="16">
        <f>F23/E25</f>
        <v>20.895019590418869</v>
      </c>
      <c r="G24" s="16">
        <f>G23/E25</f>
        <v>40.627196348507496</v>
      </c>
    </row>
    <row r="25" spans="1:7" s="20" customFormat="1" ht="24">
      <c r="A25" s="22" t="s">
        <v>24</v>
      </c>
      <c r="B25" s="30">
        <v>1061.45</v>
      </c>
      <c r="C25" s="31"/>
      <c r="D25" s="32"/>
      <c r="E25" s="37">
        <v>990.28</v>
      </c>
      <c r="F25" s="38"/>
      <c r="G25" s="39"/>
    </row>
    <row r="26" spans="1:7" s="20" customFormat="1" ht="24">
      <c r="A26" s="22" t="s">
        <v>25</v>
      </c>
      <c r="B26" s="30">
        <v>77.08</v>
      </c>
      <c r="C26" s="31"/>
      <c r="D26" s="32"/>
      <c r="E26" s="37">
        <v>77.08</v>
      </c>
      <c r="F26" s="38"/>
      <c r="G26" s="39"/>
    </row>
    <row r="27" spans="1:7" ht="24">
      <c r="A27" s="22" t="s">
        <v>26</v>
      </c>
      <c r="B27" s="30">
        <f>B25*B26</f>
        <v>81816.566000000006</v>
      </c>
      <c r="C27" s="31"/>
      <c r="D27" s="32"/>
      <c r="E27" s="30">
        <f>E25*E26</f>
        <v>76330.782399999996</v>
      </c>
      <c r="F27" s="31"/>
      <c r="G27" s="32"/>
    </row>
    <row r="28" spans="1:7" ht="24">
      <c r="A28" s="21" t="s">
        <v>27</v>
      </c>
      <c r="B28" s="23">
        <f>B27-B23</f>
        <v>71701.826000000001</v>
      </c>
      <c r="C28" s="24"/>
      <c r="D28" s="23">
        <f>B27-D23</f>
        <v>63773.196000000004</v>
      </c>
      <c r="E28" s="23">
        <f>E27-E23</f>
        <v>56790.402399999992</v>
      </c>
      <c r="F28" s="24"/>
      <c r="G28" s="25">
        <f>E27-G23</f>
        <v>36098.482399999994</v>
      </c>
    </row>
    <row r="29" spans="1:7" ht="24">
      <c r="A29" s="26" t="s">
        <v>28</v>
      </c>
      <c r="B29" s="27">
        <f>B26-B24</f>
        <v>67.550827641433884</v>
      </c>
      <c r="C29" s="28"/>
      <c r="D29" s="27">
        <f>B26-D24</f>
        <v>60.081205897592909</v>
      </c>
      <c r="E29" s="27">
        <f>E26-E24</f>
        <v>57.347823241911371</v>
      </c>
      <c r="F29" s="28"/>
      <c r="G29" s="29">
        <f>E26-G24</f>
        <v>36.452803651492502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1" right="0.2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ยางพารา</vt:lpstr>
      <vt:lpstr>สับปะรด</vt:lpstr>
      <vt:lpstr>ทุเรียน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2018-10-18T08:41:51Z</cp:lastPrinted>
  <dcterms:created xsi:type="dcterms:W3CDTF">2018-09-06T09:19:17Z</dcterms:created>
  <dcterms:modified xsi:type="dcterms:W3CDTF">2018-10-18T08:41:57Z</dcterms:modified>
</cp:coreProperties>
</file>