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ข้าวนาปี" sheetId="1" r:id="rId1"/>
    <sheet name="ข้าวนาปรัง" sheetId="2" r:id="rId2"/>
  </sheets>
  <calcPr calcId="125725"/>
</workbook>
</file>

<file path=xl/calcChain.xml><?xml version="1.0" encoding="utf-8"?>
<calcChain xmlns="http://schemas.openxmlformats.org/spreadsheetml/2006/main">
  <c r="F6" i="1"/>
  <c r="E29" i="2" l="1"/>
  <c r="B29"/>
  <c r="F21"/>
  <c r="E21"/>
  <c r="C21"/>
  <c r="B21"/>
  <c r="F12"/>
  <c r="E12"/>
  <c r="C12"/>
  <c r="B12"/>
  <c r="F7"/>
  <c r="E7"/>
  <c r="C7"/>
  <c r="B7"/>
  <c r="G24"/>
  <c r="G23"/>
  <c r="G22"/>
  <c r="G19"/>
  <c r="G18"/>
  <c r="G17"/>
  <c r="G16"/>
  <c r="G15"/>
  <c r="G14"/>
  <c r="G13"/>
  <c r="G11"/>
  <c r="G10"/>
  <c r="G9"/>
  <c r="G8"/>
  <c r="D24"/>
  <c r="D23"/>
  <c r="D22"/>
  <c r="D19"/>
  <c r="D18"/>
  <c r="D17"/>
  <c r="D16"/>
  <c r="D15"/>
  <c r="D14"/>
  <c r="D13"/>
  <c r="D11"/>
  <c r="D10"/>
  <c r="D9"/>
  <c r="D8"/>
  <c r="E29" i="1"/>
  <c r="B29"/>
  <c r="F21"/>
  <c r="E21"/>
  <c r="C21"/>
  <c r="B21"/>
  <c r="F12"/>
  <c r="E12"/>
  <c r="C12"/>
  <c r="B12"/>
  <c r="G24"/>
  <c r="G23"/>
  <c r="G22"/>
  <c r="G19"/>
  <c r="G18"/>
  <c r="G17"/>
  <c r="G16"/>
  <c r="G15"/>
  <c r="G14"/>
  <c r="G13"/>
  <c r="G11"/>
  <c r="G10"/>
  <c r="G9"/>
  <c r="G8"/>
  <c r="D24"/>
  <c r="D23"/>
  <c r="D22"/>
  <c r="D19"/>
  <c r="D18"/>
  <c r="D17"/>
  <c r="D16"/>
  <c r="D15"/>
  <c r="D14"/>
  <c r="D13"/>
  <c r="D11"/>
  <c r="D10"/>
  <c r="D9"/>
  <c r="D8"/>
  <c r="F7"/>
  <c r="E7"/>
  <c r="C7"/>
  <c r="B7"/>
  <c r="B6" s="1"/>
  <c r="B25" l="1"/>
  <c r="G21" i="2"/>
  <c r="G21" i="1"/>
  <c r="D7"/>
  <c r="D12" i="2"/>
  <c r="C20"/>
  <c r="B6"/>
  <c r="G7"/>
  <c r="F20"/>
  <c r="C20" i="1"/>
  <c r="F20"/>
  <c r="G7"/>
  <c r="G12"/>
  <c r="E6" i="2"/>
  <c r="D21"/>
  <c r="G12"/>
  <c r="D7"/>
  <c r="E6" i="1"/>
  <c r="D21"/>
  <c r="D12"/>
  <c r="D20" i="2" l="1"/>
  <c r="B25"/>
  <c r="B30" s="1"/>
  <c r="G20" i="1"/>
  <c r="D20"/>
  <c r="C6" i="2"/>
  <c r="G20"/>
  <c r="F6"/>
  <c r="C6" i="1"/>
  <c r="E25" i="2"/>
  <c r="E25" i="1"/>
  <c r="B26" i="2" l="1"/>
  <c r="F25"/>
  <c r="G25" s="1"/>
  <c r="G6"/>
  <c r="F25" i="1"/>
  <c r="G25" s="1"/>
  <c r="B26"/>
  <c r="B30"/>
  <c r="C25" i="2"/>
  <c r="D6"/>
  <c r="C25" i="1"/>
  <c r="D6"/>
  <c r="G6"/>
  <c r="E26" i="2"/>
  <c r="E30"/>
  <c r="E30" i="1"/>
  <c r="E26"/>
  <c r="B31" i="2" l="1"/>
  <c r="F26"/>
  <c r="E31"/>
  <c r="G26" i="1"/>
  <c r="E31"/>
  <c r="G30"/>
  <c r="F26"/>
  <c r="B31"/>
  <c r="C26" i="2"/>
  <c r="D25"/>
  <c r="C26" i="1"/>
  <c r="D25"/>
  <c r="G26" i="2"/>
  <c r="G30"/>
  <c r="G31" l="1"/>
  <c r="G31" i="1"/>
  <c r="D26" i="2"/>
  <c r="D30"/>
  <c r="D26" i="1"/>
  <c r="D30"/>
  <c r="D31" i="2" l="1"/>
  <c r="D31" i="1"/>
</calcChain>
</file>

<file path=xl/sharedStrings.xml><?xml version="1.0" encoding="utf-8"?>
<sst xmlns="http://schemas.openxmlformats.org/spreadsheetml/2006/main" count="88" uniqueCount="37">
  <si>
    <t>หน่วย: บาท/ไร่</t>
  </si>
  <si>
    <t>รายการ</t>
  </si>
  <si>
    <t>เงินสด</t>
  </si>
  <si>
    <t>ประเมิน</t>
  </si>
  <si>
    <t>รวม</t>
  </si>
  <si>
    <t>1. ต้นทุนผันแปร</t>
  </si>
  <si>
    <t xml:space="preserve">  1.1 ค่าแรงงาน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</si>
  <si>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</si>
  <si>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</si>
  <si>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</si>
  <si>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</si>
  <si>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</si>
  <si>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</si>
  <si>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</si>
  <si>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</si>
  <si>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</si>
  <si>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</si>
  <si>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</si>
  <si>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</si>
  <si>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</si>
  <si>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 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</si>
  <si>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</si>
  <si>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</si>
  <si>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</si>
  <si>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</si>
  <si>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</si>
  <si>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/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</si>
  <si>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</si>
  <si>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</si>
  <si>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</si>
  <si>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</si>
  <si>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</si>
  <si>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พระนครศรีอยุธยา</t>
  </si>
  <si>
    <t>S1/S2</t>
  </si>
  <si>
    <t>S3/N</t>
  </si>
  <si>
    <t>ตารางที่ 40  ต้นทุนการผลิตข้าวนาปี แยกตามลักษณะความเหมาะสมของพื้นที่</t>
  </si>
  <si>
    <t>ตารางที่ 41  ต้นทุนการผลิตข้าวนาปรัง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</si>
</sst>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87" formatCode="_-* #,##0.00_-;\-* #,##0.00_-;_-* &quot;-&quot;??_-;_-@_-"/>
  </numFmts>
  <fonts count="1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8" fillId="0" borderId="0" applyFont="0" applyFill="0" applyBorder="0" applyAlignment="0" applyProtection="0"/>
    <xf numFmtId="0" fontId="8" fillId="0" borderId="0"/>
  </cellStyleXfs>
  <cellXfs count="34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vertical="center"/>
    </xf>
    <xf numFmtId="43" fontId="9" fillId="0" borderId="10" xfId="1" applyFont="1" applyFill="1" applyBorder="1" applyAlignment="1">
      <alignment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2" fontId="6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4" fontId="6" fillId="0" borderId="10" xfId="2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"/>
  <sheetViews>
    <sheetView tabSelected="1" workbookViewId="0">
      <selection activeCell="A12" sqref="A12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35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27" t="s">
        <v>1</v>
      </c>
      <c r="B3" s="30" t="s">
        <v>32</v>
      </c>
      <c r="C3" s="31"/>
      <c r="D3" s="31"/>
      <c r="E3" s="31"/>
      <c r="F3" s="31"/>
      <c r="G3" s="32"/>
    </row>
    <row r="4" spans="1:7" ht="27.75">
      <c r="A4" s="28"/>
      <c r="B4" s="33" t="s">
        <v>33</v>
      </c>
      <c r="C4" s="33"/>
      <c r="D4" s="33"/>
      <c r="E4" s="33" t="s">
        <v>34</v>
      </c>
      <c r="F4" s="33"/>
      <c r="G4" s="33"/>
    </row>
    <row r="5" spans="1:7" ht="23.25" customHeight="1">
      <c r="A5" s="29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+B7+B12+B20</f>
        <v>2969.96</v>
      </c>
      <c r="C6" s="6">
        <f>+C7+C12+C20</f>
        <v>254.43</v>
      </c>
      <c r="D6" s="6">
        <f>+B6+C6</f>
        <v>3224.39</v>
      </c>
      <c r="E6" s="6">
        <f>+E7+E12+E20</f>
        <v>2862.2799999999997</v>
      </c>
      <c r="F6" s="6">
        <f>+F7+F12+F20</f>
        <v>195.89</v>
      </c>
      <c r="G6" s="6">
        <f t="shared" ref="G6:G25" si="0">+E6+F6</f>
        <v>3058.1699999999996</v>
      </c>
    </row>
    <row r="7" spans="1:7" ht="24">
      <c r="A7" s="7" t="s">
        <v>6</v>
      </c>
      <c r="B7" s="8">
        <f>+B8+B9+B10+B11</f>
        <v>1309.93</v>
      </c>
      <c r="C7" s="8">
        <f>+C8+C9+C10+C11</f>
        <v>130.28</v>
      </c>
      <c r="D7" s="8">
        <f t="shared" ref="D7:D25" si="1">+B7+C7</f>
        <v>1440.21</v>
      </c>
      <c r="E7" s="8">
        <f>+E8+E9+E10+E11</f>
        <v>1244.6199999999999</v>
      </c>
      <c r="F7" s="8">
        <f>+F8+F9+F10+F11</f>
        <v>92.47</v>
      </c>
      <c r="G7" s="8">
        <f t="shared" si="0"/>
        <v>1337.09</v>
      </c>
    </row>
    <row r="8" spans="1:7" ht="24">
      <c r="A8" s="9" t="s">
        <v>7</v>
      </c>
      <c r="B8" s="10">
        <v>448.15</v>
      </c>
      <c r="C8" s="10">
        <v>20.43</v>
      </c>
      <c r="D8" s="10">
        <f t="shared" si="1"/>
        <v>468.58</v>
      </c>
      <c r="E8" s="10">
        <v>414.35</v>
      </c>
      <c r="F8" s="10">
        <v>15.65</v>
      </c>
      <c r="G8" s="10">
        <f t="shared" si="0"/>
        <v>430</v>
      </c>
    </row>
    <row r="9" spans="1:7" ht="24">
      <c r="A9" s="9" t="s">
        <v>8</v>
      </c>
      <c r="B9" s="11">
        <v>53.62</v>
      </c>
      <c r="C9" s="11">
        <v>4.67</v>
      </c>
      <c r="D9" s="10">
        <f t="shared" si="1"/>
        <v>58.29</v>
      </c>
      <c r="E9" s="11">
        <v>50</v>
      </c>
      <c r="F9" s="11">
        <v>0</v>
      </c>
      <c r="G9" s="10">
        <f t="shared" si="0"/>
        <v>50</v>
      </c>
    </row>
    <row r="10" spans="1:7" ht="24">
      <c r="A10" s="9" t="s">
        <v>9</v>
      </c>
      <c r="B10" s="11">
        <v>337.11</v>
      </c>
      <c r="C10" s="11">
        <v>105.18</v>
      </c>
      <c r="D10" s="10">
        <f t="shared" si="1"/>
        <v>442.29</v>
      </c>
      <c r="E10" s="11">
        <v>330.27</v>
      </c>
      <c r="F10" s="11">
        <v>76.819999999999993</v>
      </c>
      <c r="G10" s="10">
        <f t="shared" si="0"/>
        <v>407.09</v>
      </c>
    </row>
    <row r="11" spans="1:7" ht="24">
      <c r="A11" s="9" t="s">
        <v>10</v>
      </c>
      <c r="B11" s="11">
        <v>471.05</v>
      </c>
      <c r="C11" s="11">
        <v>0</v>
      </c>
      <c r="D11" s="10">
        <f t="shared" si="1"/>
        <v>471.05</v>
      </c>
      <c r="E11" s="11">
        <v>450</v>
      </c>
      <c r="F11" s="11">
        <v>0</v>
      </c>
      <c r="G11" s="10">
        <f t="shared" si="0"/>
        <v>450</v>
      </c>
    </row>
    <row r="12" spans="1:7" ht="24">
      <c r="A12" s="7" t="s">
        <v>11</v>
      </c>
      <c r="B12" s="8">
        <f>+B13+B14+B15+B16+B17+B18+B19</f>
        <v>1660.03</v>
      </c>
      <c r="C12" s="8">
        <f>+C13+C14+C15+C16+C17+C18+C19</f>
        <v>15.11</v>
      </c>
      <c r="D12" s="8">
        <f t="shared" si="1"/>
        <v>1675.1399999999999</v>
      </c>
      <c r="E12" s="8">
        <f>+E13+E14+E15+E16+E17+E18+E19</f>
        <v>1617.66</v>
      </c>
      <c r="F12" s="8">
        <f>+F13+F14+F15+F16+F17+F18+F19</f>
        <v>0</v>
      </c>
      <c r="G12" s="8">
        <f t="shared" si="0"/>
        <v>1617.66</v>
      </c>
    </row>
    <row r="13" spans="1:7" ht="24">
      <c r="A13" s="9" t="s">
        <v>12</v>
      </c>
      <c r="B13" s="11">
        <v>453.01</v>
      </c>
      <c r="C13" s="11">
        <v>14.91</v>
      </c>
      <c r="D13" s="11">
        <f t="shared" si="1"/>
        <v>467.92</v>
      </c>
      <c r="E13" s="11">
        <v>434.56</v>
      </c>
      <c r="F13" s="11">
        <v>0</v>
      </c>
      <c r="G13" s="11">
        <f t="shared" si="0"/>
        <v>434.56</v>
      </c>
    </row>
    <row r="14" spans="1:7" ht="24">
      <c r="A14" s="9" t="s">
        <v>13</v>
      </c>
      <c r="B14" s="11">
        <v>561.49</v>
      </c>
      <c r="C14" s="11">
        <v>0</v>
      </c>
      <c r="D14" s="11">
        <f t="shared" si="1"/>
        <v>561.49</v>
      </c>
      <c r="E14" s="11">
        <v>590.41</v>
      </c>
      <c r="F14" s="11">
        <v>0</v>
      </c>
      <c r="G14" s="11">
        <f t="shared" si="0"/>
        <v>590.41</v>
      </c>
    </row>
    <row r="15" spans="1:7" ht="24">
      <c r="A15" s="9" t="s">
        <v>14</v>
      </c>
      <c r="B15" s="11">
        <v>350.32</v>
      </c>
      <c r="C15" s="11">
        <v>0</v>
      </c>
      <c r="D15" s="11">
        <f t="shared" si="1"/>
        <v>350.32</v>
      </c>
      <c r="E15" s="11">
        <v>466.18</v>
      </c>
      <c r="F15" s="11">
        <v>0</v>
      </c>
      <c r="G15" s="11">
        <f t="shared" si="0"/>
        <v>466.18</v>
      </c>
    </row>
    <row r="16" spans="1:7" ht="24">
      <c r="A16" s="9" t="s">
        <v>15</v>
      </c>
      <c r="B16" s="12">
        <v>40.01</v>
      </c>
      <c r="C16" s="12">
        <v>0</v>
      </c>
      <c r="D16" s="11">
        <f t="shared" si="1"/>
        <v>40.01</v>
      </c>
      <c r="E16" s="12">
        <v>0</v>
      </c>
      <c r="F16" s="12">
        <v>0</v>
      </c>
      <c r="G16" s="11">
        <f t="shared" si="0"/>
        <v>0</v>
      </c>
    </row>
    <row r="17" spans="1:7" ht="24">
      <c r="A17" s="13" t="s">
        <v>16</v>
      </c>
      <c r="B17" s="12">
        <v>194.03</v>
      </c>
      <c r="C17" s="12">
        <v>0</v>
      </c>
      <c r="D17" s="11">
        <f t="shared" si="1"/>
        <v>194.03</v>
      </c>
      <c r="E17" s="12">
        <v>118.23</v>
      </c>
      <c r="F17" s="12">
        <v>0</v>
      </c>
      <c r="G17" s="11">
        <f t="shared" si="0"/>
        <v>118.23</v>
      </c>
    </row>
    <row r="18" spans="1:7" ht="24">
      <c r="A18" s="9" t="s">
        <v>17</v>
      </c>
      <c r="B18" s="12">
        <v>60.04</v>
      </c>
      <c r="C18" s="12">
        <v>0</v>
      </c>
      <c r="D18" s="11">
        <f t="shared" si="1"/>
        <v>60.04</v>
      </c>
      <c r="E18" s="12">
        <v>6.8</v>
      </c>
      <c r="F18" s="12">
        <v>0</v>
      </c>
      <c r="G18" s="11">
        <f t="shared" si="0"/>
        <v>6.8</v>
      </c>
    </row>
    <row r="19" spans="1:7" ht="24">
      <c r="A19" s="9" t="s">
        <v>18</v>
      </c>
      <c r="B19" s="12">
        <v>1.1299999999999999</v>
      </c>
      <c r="C19" s="12">
        <v>0.2</v>
      </c>
      <c r="D19" s="11">
        <f t="shared" si="1"/>
        <v>1.3299999999999998</v>
      </c>
      <c r="E19" s="12">
        <v>1.48</v>
      </c>
      <c r="F19" s="12">
        <v>0</v>
      </c>
      <c r="G19" s="11">
        <f t="shared" si="0"/>
        <v>1.48</v>
      </c>
    </row>
    <row r="20" spans="1:7" ht="24">
      <c r="A20" s="7" t="s">
        <v>19</v>
      </c>
      <c r="B20" s="15">
        <v>0</v>
      </c>
      <c r="C20" s="14">
        <f>ROUND((B7+C7+B12+C12)*0.07*6/12,2)</f>
        <v>109.04</v>
      </c>
      <c r="D20" s="14">
        <f t="shared" si="1"/>
        <v>109.04</v>
      </c>
      <c r="E20" s="15">
        <v>0</v>
      </c>
      <c r="F20" s="14">
        <f>ROUND((E7+F7+E12+F12)*0.07*6/12,2)</f>
        <v>103.42</v>
      </c>
      <c r="G20" s="14">
        <f t="shared" si="0"/>
        <v>103.42</v>
      </c>
    </row>
    <row r="21" spans="1:7" ht="24">
      <c r="A21" s="7" t="s">
        <v>20</v>
      </c>
      <c r="B21" s="15">
        <f>+B22+B23+B24</f>
        <v>466.01</v>
      </c>
      <c r="C21" s="15">
        <f>+C22+C23+C24</f>
        <v>334.25</v>
      </c>
      <c r="D21" s="14">
        <f t="shared" si="1"/>
        <v>800.26</v>
      </c>
      <c r="E21" s="15">
        <f>+E22+E23+E24</f>
        <v>526.28</v>
      </c>
      <c r="F21" s="14">
        <f>+F22+F23+F24</f>
        <v>286.03999999999996</v>
      </c>
      <c r="G21" s="14">
        <f t="shared" si="0"/>
        <v>812.31999999999994</v>
      </c>
    </row>
    <row r="22" spans="1:7" ht="24">
      <c r="A22" s="9" t="s">
        <v>21</v>
      </c>
      <c r="B22" s="12">
        <v>466.01</v>
      </c>
      <c r="C22" s="12">
        <v>284.66000000000003</v>
      </c>
      <c r="D22" s="12">
        <f t="shared" si="1"/>
        <v>750.67000000000007</v>
      </c>
      <c r="E22" s="12">
        <v>526.28</v>
      </c>
      <c r="F22" s="12">
        <v>217.6</v>
      </c>
      <c r="G22" s="12">
        <f t="shared" si="0"/>
        <v>743.88</v>
      </c>
    </row>
    <row r="23" spans="1:7" ht="24">
      <c r="A23" s="16" t="s">
        <v>22</v>
      </c>
      <c r="B23" s="12">
        <v>0</v>
      </c>
      <c r="C23" s="12">
        <v>33.32</v>
      </c>
      <c r="D23" s="12">
        <f t="shared" si="1"/>
        <v>33.32</v>
      </c>
      <c r="E23" s="12">
        <v>0</v>
      </c>
      <c r="F23" s="12">
        <v>43.04</v>
      </c>
      <c r="G23" s="12">
        <f t="shared" si="0"/>
        <v>43.04</v>
      </c>
    </row>
    <row r="24" spans="1:7" ht="24">
      <c r="A24" s="16" t="s">
        <v>23</v>
      </c>
      <c r="B24" s="12">
        <v>0</v>
      </c>
      <c r="C24" s="12">
        <v>16.27</v>
      </c>
      <c r="D24" s="12">
        <f t="shared" si="1"/>
        <v>16.27</v>
      </c>
      <c r="E24" s="12">
        <v>0</v>
      </c>
      <c r="F24" s="12">
        <v>25.4</v>
      </c>
      <c r="G24" s="12">
        <f t="shared" si="0"/>
        <v>25.4</v>
      </c>
    </row>
    <row r="25" spans="1:7" ht="24">
      <c r="A25" s="7" t="s">
        <v>24</v>
      </c>
      <c r="B25" s="14">
        <f>+B6+B21</f>
        <v>3435.9700000000003</v>
      </c>
      <c r="C25" s="14">
        <f>+C6+C21</f>
        <v>588.68000000000006</v>
      </c>
      <c r="D25" s="14">
        <f t="shared" si="1"/>
        <v>4024.6500000000005</v>
      </c>
      <c r="E25" s="14">
        <f t="shared" ref="E25:F25" si="2">+E6+E21</f>
        <v>3388.5599999999995</v>
      </c>
      <c r="F25" s="14">
        <f t="shared" si="2"/>
        <v>481.92999999999995</v>
      </c>
      <c r="G25" s="14">
        <f t="shared" si="0"/>
        <v>3870.4899999999993</v>
      </c>
    </row>
    <row r="26" spans="1:7" ht="24">
      <c r="A26" s="17" t="s">
        <v>25</v>
      </c>
      <c r="B26" s="18">
        <f>ROUND(B25/B27,2)</f>
        <v>4.9000000000000004</v>
      </c>
      <c r="C26" s="18">
        <f>ROUND(C25/B27,2)</f>
        <v>0.84</v>
      </c>
      <c r="D26" s="18">
        <f>+ROUND(D25/B27,2)</f>
        <v>5.74</v>
      </c>
      <c r="E26" s="18">
        <f>ROUND(E25/E27,2)</f>
        <v>5.0199999999999996</v>
      </c>
      <c r="F26" s="18">
        <f>ROUND(F25/E27,2)</f>
        <v>0.71</v>
      </c>
      <c r="G26" s="18">
        <f>+ROUND(G25/E27,2)</f>
        <v>5.73</v>
      </c>
    </row>
    <row r="27" spans="1:7" s="20" customFormat="1" ht="24">
      <c r="A27" s="19" t="s">
        <v>27</v>
      </c>
      <c r="B27" s="26">
        <v>701.22</v>
      </c>
      <c r="C27" s="26"/>
      <c r="D27" s="26">
        <v>701.22</v>
      </c>
      <c r="E27" s="26">
        <v>675.67</v>
      </c>
      <c r="F27" s="26"/>
      <c r="G27" s="26">
        <v>675.67</v>
      </c>
    </row>
    <row r="28" spans="1:7" s="20" customFormat="1" ht="24">
      <c r="A28" s="19" t="s">
        <v>28</v>
      </c>
      <c r="B28" s="26">
        <v>7.8</v>
      </c>
      <c r="C28" s="26"/>
      <c r="D28" s="26">
        <v>7.42</v>
      </c>
      <c r="E28" s="26">
        <v>7.8</v>
      </c>
      <c r="F28" s="26"/>
      <c r="G28" s="26">
        <v>7.42</v>
      </c>
    </row>
    <row r="29" spans="1:7" s="20" customFormat="1" ht="24">
      <c r="A29" s="19" t="s">
        <v>29</v>
      </c>
      <c r="B29" s="26">
        <f>+ROUND(B27*B28,2)</f>
        <v>5469.52</v>
      </c>
      <c r="C29" s="26" t="s">
        <v>26</v>
      </c>
      <c r="D29" s="26">
        <v>5203.0524000000005</v>
      </c>
      <c r="E29" s="26">
        <f>+ROUND(E27*E28,2)</f>
        <v>5270.23</v>
      </c>
      <c r="F29" s="26" t="s">
        <v>26</v>
      </c>
      <c r="G29" s="26">
        <v>5203.0524000000005</v>
      </c>
    </row>
    <row r="30" spans="1:7" ht="24">
      <c r="A30" s="17" t="s">
        <v>30</v>
      </c>
      <c r="B30" s="21">
        <f>B29-B25</f>
        <v>2033.5500000000002</v>
      </c>
      <c r="C30" s="22" t="s">
        <v>26</v>
      </c>
      <c r="D30" s="21">
        <f>B29-D25</f>
        <v>1444.87</v>
      </c>
      <c r="E30" s="21">
        <f>E29-E25</f>
        <v>1881.67</v>
      </c>
      <c r="F30" s="22" t="s">
        <v>26</v>
      </c>
      <c r="G30" s="21">
        <f>E29-G25</f>
        <v>1399.7400000000002</v>
      </c>
    </row>
    <row r="31" spans="1:7" ht="24">
      <c r="A31" s="23" t="s">
        <v>31</v>
      </c>
      <c r="B31" s="24">
        <f>(B28-B26)</f>
        <v>2.8999999999999995</v>
      </c>
      <c r="C31" s="25" t="s">
        <v>26</v>
      </c>
      <c r="D31" s="24">
        <f>B28-D26</f>
        <v>2.0599999999999996</v>
      </c>
      <c r="E31" s="24">
        <f>E28-E26</f>
        <v>2.7800000000000002</v>
      </c>
      <c r="F31" s="25" t="s">
        <v>26</v>
      </c>
      <c r="G31" s="24">
        <f>E28-G26</f>
        <v>2.0699999999999994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26" right="0.27" top="0.75" bottom="0.75" header="0.3" footer="0.3"/>
  <pageSetup paperSize="9" scale="90" orientation="portrait" r:id="rId1"/>
  <ignoredErrors>
    <ignoredError sqref="D12 D25 D6:D7 D2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I12" sqref="I12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36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27" t="s">
        <v>1</v>
      </c>
      <c r="B3" s="30" t="s">
        <v>32</v>
      </c>
      <c r="C3" s="31"/>
      <c r="D3" s="31"/>
      <c r="E3" s="31"/>
      <c r="F3" s="31"/>
      <c r="G3" s="32"/>
    </row>
    <row r="4" spans="1:7" ht="27.75">
      <c r="A4" s="28"/>
      <c r="B4" s="33" t="s">
        <v>33</v>
      </c>
      <c r="C4" s="33"/>
      <c r="D4" s="33"/>
      <c r="E4" s="33" t="s">
        <v>34</v>
      </c>
      <c r="F4" s="33"/>
      <c r="G4" s="33"/>
    </row>
    <row r="5" spans="1:7" ht="24" customHeight="1">
      <c r="A5" s="29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+B7+B12+B20</f>
        <v>2954.02</v>
      </c>
      <c r="C6" s="6">
        <f>+C7+C12+C20</f>
        <v>271.63529411764711</v>
      </c>
      <c r="D6" s="6">
        <f>+B6+C6</f>
        <v>3225.6552941176469</v>
      </c>
      <c r="E6" s="6">
        <f>+E7+E12+E20</f>
        <v>2587.6800000000003</v>
      </c>
      <c r="F6" s="6">
        <f>+F7+F12+F20</f>
        <v>320.55</v>
      </c>
      <c r="G6" s="6">
        <f t="shared" ref="G6:G25" si="0">+E6+F6</f>
        <v>2908.2300000000005</v>
      </c>
    </row>
    <row r="7" spans="1:7" ht="24">
      <c r="A7" s="7" t="s">
        <v>6</v>
      </c>
      <c r="B7" s="8">
        <f>+B8+B9+B10+B11</f>
        <v>1281.51</v>
      </c>
      <c r="C7" s="8">
        <f>+C8+C9+C10+C11</f>
        <v>198.08529411764709</v>
      </c>
      <c r="D7" s="8">
        <f t="shared" ref="D7:D25" si="1">+B7+C7</f>
        <v>1479.595294117647</v>
      </c>
      <c r="E7" s="8">
        <f>+E8+E9+E10+E11</f>
        <v>1013.8399999999999</v>
      </c>
      <c r="F7" s="8">
        <f>+F8+F9+F10+F11</f>
        <v>254.24</v>
      </c>
      <c r="G7" s="8">
        <f t="shared" si="0"/>
        <v>1268.08</v>
      </c>
    </row>
    <row r="8" spans="1:7" ht="24">
      <c r="A8" s="9" t="s">
        <v>7</v>
      </c>
      <c r="B8" s="10">
        <v>354.27</v>
      </c>
      <c r="C8" s="10">
        <v>94.294117647058826</v>
      </c>
      <c r="D8" s="10">
        <f t="shared" si="1"/>
        <v>448.56411764705882</v>
      </c>
      <c r="E8" s="10">
        <v>288.92</v>
      </c>
      <c r="F8" s="10">
        <v>163.69</v>
      </c>
      <c r="G8" s="10">
        <f t="shared" si="0"/>
        <v>452.61</v>
      </c>
    </row>
    <row r="9" spans="1:7" ht="24">
      <c r="A9" s="9" t="s">
        <v>8</v>
      </c>
      <c r="B9" s="11">
        <v>60.08</v>
      </c>
      <c r="C9" s="11">
        <v>0</v>
      </c>
      <c r="D9" s="10">
        <f t="shared" si="1"/>
        <v>60.08</v>
      </c>
      <c r="E9" s="11">
        <v>54.77</v>
      </c>
      <c r="F9" s="11">
        <v>0</v>
      </c>
      <c r="G9" s="10">
        <f t="shared" si="0"/>
        <v>54.77</v>
      </c>
    </row>
    <row r="10" spans="1:7" ht="24">
      <c r="A10" s="9" t="s">
        <v>9</v>
      </c>
      <c r="B10" s="11">
        <v>422.94</v>
      </c>
      <c r="C10" s="11">
        <v>103.79117647058825</v>
      </c>
      <c r="D10" s="10">
        <f t="shared" si="1"/>
        <v>526.73117647058825</v>
      </c>
      <c r="E10" s="11">
        <v>283.38</v>
      </c>
      <c r="F10" s="11">
        <v>90.55</v>
      </c>
      <c r="G10" s="10">
        <f t="shared" si="0"/>
        <v>373.93</v>
      </c>
    </row>
    <row r="11" spans="1:7" ht="24">
      <c r="A11" s="9" t="s">
        <v>10</v>
      </c>
      <c r="B11" s="11">
        <v>444.22</v>
      </c>
      <c r="C11" s="11">
        <v>0</v>
      </c>
      <c r="D11" s="10">
        <f t="shared" si="1"/>
        <v>444.22</v>
      </c>
      <c r="E11" s="11">
        <v>386.77</v>
      </c>
      <c r="F11" s="11">
        <v>0</v>
      </c>
      <c r="G11" s="10">
        <f t="shared" si="0"/>
        <v>386.77</v>
      </c>
    </row>
    <row r="12" spans="1:7" ht="24">
      <c r="A12" s="7" t="s">
        <v>11</v>
      </c>
      <c r="B12" s="8">
        <f>+B13+B14+B15+B16+B17+B18+B19</f>
        <v>1672.51</v>
      </c>
      <c r="C12" s="8">
        <f>+C13+C14+C15+C16+C17+C18+C19</f>
        <v>0</v>
      </c>
      <c r="D12" s="8">
        <f t="shared" si="1"/>
        <v>1672.51</v>
      </c>
      <c r="E12" s="8">
        <f>+E13+E14+E15+E16+E17+E18+E19</f>
        <v>1573.8400000000001</v>
      </c>
      <c r="F12" s="8">
        <f>+F13+F14+F15+F16+F17+F18+F19</f>
        <v>0</v>
      </c>
      <c r="G12" s="8">
        <f t="shared" si="0"/>
        <v>1573.8400000000001</v>
      </c>
    </row>
    <row r="13" spans="1:7" ht="24">
      <c r="A13" s="9" t="s">
        <v>12</v>
      </c>
      <c r="B13" s="11">
        <v>383.63</v>
      </c>
      <c r="C13" s="11">
        <v>0</v>
      </c>
      <c r="D13" s="11">
        <f t="shared" si="1"/>
        <v>383.63</v>
      </c>
      <c r="E13" s="11">
        <v>349.69</v>
      </c>
      <c r="F13" s="11">
        <v>0</v>
      </c>
      <c r="G13" s="11">
        <f t="shared" si="0"/>
        <v>349.69</v>
      </c>
    </row>
    <row r="14" spans="1:7" ht="24">
      <c r="A14" s="9" t="s">
        <v>13</v>
      </c>
      <c r="B14" s="11">
        <v>532.86</v>
      </c>
      <c r="C14" s="11">
        <v>0</v>
      </c>
      <c r="D14" s="11">
        <f t="shared" si="1"/>
        <v>532.86</v>
      </c>
      <c r="E14" s="11">
        <v>731.08</v>
      </c>
      <c r="F14" s="11">
        <v>0</v>
      </c>
      <c r="G14" s="11">
        <f t="shared" si="0"/>
        <v>731.08</v>
      </c>
    </row>
    <row r="15" spans="1:7" ht="24">
      <c r="A15" s="9" t="s">
        <v>14</v>
      </c>
      <c r="B15" s="11">
        <v>435.49</v>
      </c>
      <c r="C15" s="11">
        <v>0</v>
      </c>
      <c r="D15" s="11">
        <f t="shared" si="1"/>
        <v>435.49</v>
      </c>
      <c r="E15" s="11">
        <v>323.69</v>
      </c>
      <c r="F15" s="11">
        <v>0</v>
      </c>
      <c r="G15" s="11">
        <f t="shared" si="0"/>
        <v>323.69</v>
      </c>
    </row>
    <row r="16" spans="1:7" ht="24">
      <c r="A16" s="9" t="s">
        <v>15</v>
      </c>
      <c r="B16" s="12">
        <v>6.96</v>
      </c>
      <c r="C16" s="12">
        <v>0</v>
      </c>
      <c r="D16" s="11">
        <f t="shared" si="1"/>
        <v>6.96</v>
      </c>
      <c r="E16" s="12">
        <v>3.08</v>
      </c>
      <c r="F16" s="12">
        <v>0</v>
      </c>
      <c r="G16" s="11">
        <f t="shared" si="0"/>
        <v>3.08</v>
      </c>
    </row>
    <row r="17" spans="1:7" ht="24">
      <c r="A17" s="13" t="s">
        <v>16</v>
      </c>
      <c r="B17" s="12">
        <v>267.75</v>
      </c>
      <c r="C17" s="12">
        <v>0</v>
      </c>
      <c r="D17" s="11">
        <f t="shared" si="1"/>
        <v>267.75</v>
      </c>
      <c r="E17" s="12">
        <v>146.15</v>
      </c>
      <c r="F17" s="12">
        <v>0</v>
      </c>
      <c r="G17" s="11">
        <f t="shared" si="0"/>
        <v>146.15</v>
      </c>
    </row>
    <row r="18" spans="1:7" ht="24">
      <c r="A18" s="9" t="s">
        <v>17</v>
      </c>
      <c r="B18" s="12">
        <v>44.95</v>
      </c>
      <c r="C18" s="12">
        <v>0</v>
      </c>
      <c r="D18" s="11">
        <f t="shared" si="1"/>
        <v>44.95</v>
      </c>
      <c r="E18" s="12">
        <v>20.149999999999999</v>
      </c>
      <c r="F18" s="12">
        <v>0</v>
      </c>
      <c r="G18" s="11">
        <f t="shared" si="0"/>
        <v>20.149999999999999</v>
      </c>
    </row>
    <row r="19" spans="1:7" ht="24">
      <c r="A19" s="9" t="s">
        <v>18</v>
      </c>
      <c r="B19" s="12">
        <v>0.87</v>
      </c>
      <c r="C19" s="12">
        <v>0</v>
      </c>
      <c r="D19" s="11">
        <f t="shared" si="1"/>
        <v>0.87</v>
      </c>
      <c r="E19" s="12">
        <v>0</v>
      </c>
      <c r="F19" s="12">
        <v>0</v>
      </c>
      <c r="G19" s="11">
        <f t="shared" si="0"/>
        <v>0</v>
      </c>
    </row>
    <row r="20" spans="1:7" ht="24">
      <c r="A20" s="7" t="s">
        <v>19</v>
      </c>
      <c r="B20" s="15">
        <v>0</v>
      </c>
      <c r="C20" s="14">
        <f>ROUND((B7+C7+B12+C12)*0.07*4/12,2)</f>
        <v>73.55</v>
      </c>
      <c r="D20" s="14">
        <f t="shared" si="1"/>
        <v>73.55</v>
      </c>
      <c r="E20" s="15">
        <v>0</v>
      </c>
      <c r="F20" s="14">
        <f>ROUND((E7+F7+E12+F12)*0.07*4/12,2)</f>
        <v>66.31</v>
      </c>
      <c r="G20" s="14">
        <f t="shared" si="0"/>
        <v>66.31</v>
      </c>
    </row>
    <row r="21" spans="1:7" ht="24">
      <c r="A21" s="7" t="s">
        <v>20</v>
      </c>
      <c r="B21" s="15">
        <f>+B22+B23+B24</f>
        <v>482.52946943483272</v>
      </c>
      <c r="C21" s="15">
        <f>+C22+C23+C24</f>
        <v>111.86664860127057</v>
      </c>
      <c r="D21" s="14">
        <f t="shared" si="1"/>
        <v>594.3961180361033</v>
      </c>
      <c r="E21" s="15">
        <f>+E22+E23+E24</f>
        <v>761.54</v>
      </c>
      <c r="F21" s="14">
        <f>+F22+F23+F24</f>
        <v>43.53</v>
      </c>
      <c r="G21" s="14">
        <f t="shared" si="0"/>
        <v>805.06999999999994</v>
      </c>
    </row>
    <row r="22" spans="1:7" ht="24">
      <c r="A22" s="9" t="s">
        <v>21</v>
      </c>
      <c r="B22" s="12">
        <v>482.52946943483272</v>
      </c>
      <c r="C22" s="12">
        <v>60.715628604382935</v>
      </c>
      <c r="D22" s="12">
        <f t="shared" si="1"/>
        <v>543.24509803921569</v>
      </c>
      <c r="E22" s="12">
        <v>761.54</v>
      </c>
      <c r="F22" s="12">
        <v>0</v>
      </c>
      <c r="G22" s="12">
        <f t="shared" si="0"/>
        <v>761.54</v>
      </c>
    </row>
    <row r="23" spans="1:7" ht="24">
      <c r="A23" s="16" t="s">
        <v>22</v>
      </c>
      <c r="B23" s="12">
        <v>0</v>
      </c>
      <c r="C23" s="12">
        <v>34.112802676626195</v>
      </c>
      <c r="D23" s="12">
        <f t="shared" si="1"/>
        <v>34.112802676626195</v>
      </c>
      <c r="E23" s="12">
        <v>0</v>
      </c>
      <c r="F23" s="12">
        <v>29.85</v>
      </c>
      <c r="G23" s="12">
        <f t="shared" si="0"/>
        <v>29.85</v>
      </c>
    </row>
    <row r="24" spans="1:7" ht="24">
      <c r="A24" s="16" t="s">
        <v>23</v>
      </c>
      <c r="B24" s="12">
        <v>0</v>
      </c>
      <c r="C24" s="12">
        <v>17.038217320261438</v>
      </c>
      <c r="D24" s="12">
        <f t="shared" si="1"/>
        <v>17.038217320261438</v>
      </c>
      <c r="E24" s="12">
        <v>0</v>
      </c>
      <c r="F24" s="12">
        <v>13.68</v>
      </c>
      <c r="G24" s="12">
        <f t="shared" si="0"/>
        <v>13.68</v>
      </c>
    </row>
    <row r="25" spans="1:7" ht="24">
      <c r="A25" s="7" t="s">
        <v>24</v>
      </c>
      <c r="B25" s="14">
        <f>+B6+B21</f>
        <v>3436.5494694348326</v>
      </c>
      <c r="C25" s="14">
        <f>+C6+C21</f>
        <v>383.50194271891769</v>
      </c>
      <c r="D25" s="14">
        <f t="shared" si="1"/>
        <v>3820.0514121537503</v>
      </c>
      <c r="E25" s="14">
        <f>+E6+E21</f>
        <v>3349.2200000000003</v>
      </c>
      <c r="F25" s="14">
        <f>+F6+F21</f>
        <v>364.08000000000004</v>
      </c>
      <c r="G25" s="14">
        <f t="shared" si="0"/>
        <v>3713.3</v>
      </c>
    </row>
    <row r="26" spans="1:7" ht="24">
      <c r="A26" s="17" t="s">
        <v>25</v>
      </c>
      <c r="B26" s="18">
        <f>ROUND(B25/B27,2)</f>
        <v>4.6500000000000004</v>
      </c>
      <c r="C26" s="18">
        <f>ROUND(C25/B27,2)</f>
        <v>0.52</v>
      </c>
      <c r="D26" s="18">
        <f>+ROUND(D25/B27,2)</f>
        <v>5.17</v>
      </c>
      <c r="E26" s="18">
        <f>ROUND(E25/E27,2)</f>
        <v>4.66</v>
      </c>
      <c r="F26" s="18">
        <f>ROUND(F25/E27,2)</f>
        <v>0.51</v>
      </c>
      <c r="G26" s="18">
        <f>+ROUND(G25/E27,2)</f>
        <v>5.17</v>
      </c>
    </row>
    <row r="27" spans="1:7" s="20" customFormat="1" ht="24">
      <c r="A27" s="19" t="s">
        <v>27</v>
      </c>
      <c r="B27" s="26">
        <v>738.45</v>
      </c>
      <c r="C27" s="26"/>
      <c r="D27" s="26">
        <v>738.45</v>
      </c>
      <c r="E27" s="26">
        <v>718.11</v>
      </c>
      <c r="F27" s="26"/>
      <c r="G27" s="26">
        <v>718.11</v>
      </c>
    </row>
    <row r="28" spans="1:7" s="20" customFormat="1" ht="24">
      <c r="A28" s="19" t="s">
        <v>28</v>
      </c>
      <c r="B28" s="26">
        <v>7.37</v>
      </c>
      <c r="C28" s="26"/>
      <c r="D28" s="26">
        <v>7.37</v>
      </c>
      <c r="E28" s="26">
        <v>7.37</v>
      </c>
      <c r="F28" s="26"/>
      <c r="G28" s="26">
        <v>7.37</v>
      </c>
    </row>
    <row r="29" spans="1:7" s="20" customFormat="1" ht="24">
      <c r="A29" s="19" t="s">
        <v>29</v>
      </c>
      <c r="B29" s="26">
        <f>+ROUND(B27*B28,2)</f>
        <v>5442.38</v>
      </c>
      <c r="C29" s="26" t="s">
        <v>26</v>
      </c>
      <c r="D29" s="26">
        <v>5203.0524000000005</v>
      </c>
      <c r="E29" s="26">
        <f>+ROUND(E27*E28,2)</f>
        <v>5292.47</v>
      </c>
      <c r="F29" s="26" t="s">
        <v>26</v>
      </c>
      <c r="G29" s="26">
        <v>5203.0524000000005</v>
      </c>
    </row>
    <row r="30" spans="1:7" ht="24">
      <c r="A30" s="17" t="s">
        <v>30</v>
      </c>
      <c r="B30" s="21">
        <f>B29-B25</f>
        <v>2005.8305305651675</v>
      </c>
      <c r="C30" s="22" t="s">
        <v>26</v>
      </c>
      <c r="D30" s="21">
        <f>B29-D25</f>
        <v>1622.3285878462498</v>
      </c>
      <c r="E30" s="21">
        <f>E29-E25</f>
        <v>1943.25</v>
      </c>
      <c r="F30" s="22" t="s">
        <v>26</v>
      </c>
      <c r="G30" s="21">
        <f>E29-G25</f>
        <v>1579.17</v>
      </c>
    </row>
    <row r="31" spans="1:7" ht="24">
      <c r="A31" s="23" t="s">
        <v>31</v>
      </c>
      <c r="B31" s="24">
        <f>(B28-B26)</f>
        <v>2.7199999999999998</v>
      </c>
      <c r="C31" s="25" t="s">
        <v>26</v>
      </c>
      <c r="D31" s="24">
        <f>B28-D26</f>
        <v>2.2000000000000002</v>
      </c>
      <c r="E31" s="24">
        <f>E28-E26</f>
        <v>2.71</v>
      </c>
      <c r="F31" s="25" t="s">
        <v>26</v>
      </c>
      <c r="G31" s="24">
        <f>E28-G26</f>
        <v>2.2000000000000002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31" right="0.35" top="0.75" bottom="0.75" header="0.3" footer="0.3"/>
  <pageSetup paperSize="9" scale="90" orientation="portrait" r:id="rId1"/>
  <ignoredErrors>
    <ignoredError sqref="D12 D21 D25 D6:D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2</vt:i4>
      </vt:variant>
    </vt:vector>
  </HeadingPairs>
  <TitlesOfParts>
    <vt:vector size="2" baseType="lpstr">
      <vt:lpstr>ข้าวนาปี</vt:lpstr>
      <vt:lpstr>ข้าวนาปรัง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2018-10-18T08:02:41Z</cp:lastPrinted>
  <dcterms:created xsi:type="dcterms:W3CDTF">2018-08-10T04:10:51Z</dcterms:created>
  <dcterms:modified xsi:type="dcterms:W3CDTF">2018-10-18T08:02:44Z</dcterms:modified>
</cp:coreProperties>
</file>