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อ้อยโรงงาน" sheetId="3" r:id="rId1"/>
  </sheets>
  <calcPr calcId="144525"/>
</workbook>
</file>

<file path=xl/calcChain.xml><?xml version="1.0" encoding="utf-8"?>
<calcChain xmlns="http://schemas.openxmlformats.org/spreadsheetml/2006/main">
  <c r="E29" i="3" l="1"/>
  <c r="B29" i="3"/>
  <c r="G24" i="3"/>
  <c r="D24" i="3"/>
  <c r="G23" i="3"/>
  <c r="D23" i="3"/>
  <c r="G22" i="3"/>
  <c r="D22" i="3"/>
  <c r="F21" i="3"/>
  <c r="E21" i="3"/>
  <c r="C21" i="3"/>
  <c r="B21" i="3"/>
  <c r="G19" i="3"/>
  <c r="D19" i="3"/>
  <c r="G18" i="3"/>
  <c r="D18" i="3"/>
  <c r="G17" i="3"/>
  <c r="D17" i="3"/>
  <c r="G16" i="3"/>
  <c r="D16" i="3"/>
  <c r="G15" i="3"/>
  <c r="D15" i="3"/>
  <c r="G14" i="3"/>
  <c r="D14" i="3"/>
  <c r="G13" i="3"/>
  <c r="D13" i="3"/>
  <c r="F12" i="3"/>
  <c r="G12" i="3" s="1"/>
  <c r="E12" i="3"/>
  <c r="C12" i="3"/>
  <c r="B12" i="3"/>
  <c r="G11" i="3"/>
  <c r="D11" i="3"/>
  <c r="G10" i="3"/>
  <c r="D10" i="3"/>
  <c r="G9" i="3"/>
  <c r="D9" i="3"/>
  <c r="G8" i="3"/>
  <c r="D8" i="3"/>
  <c r="F7" i="3"/>
  <c r="E7" i="3"/>
  <c r="C7" i="3"/>
  <c r="B7" i="3"/>
  <c r="G21" i="3" l="1"/>
  <c r="D21" i="3"/>
  <c r="D12" i="3"/>
  <c r="B6" i="3"/>
  <c r="B25" i="3" s="1"/>
  <c r="B30" i="3" s="1"/>
  <c r="C20" i="3"/>
  <c r="C6" i="3" s="1"/>
  <c r="C25" i="3" s="1"/>
  <c r="C26" i="3" s="1"/>
  <c r="G7" i="3"/>
  <c r="D7" i="3"/>
  <c r="F20" i="3"/>
  <c r="E6" i="3"/>
  <c r="B26" i="3" l="1"/>
  <c r="B31" i="3" s="1"/>
  <c r="D20" i="3"/>
  <c r="G20" i="3"/>
  <c r="F6" i="3"/>
  <c r="F25" i="3" s="1"/>
  <c r="F26" i="3" s="1"/>
  <c r="D6" i="3"/>
  <c r="E25" i="3"/>
  <c r="D25" i="3"/>
  <c r="D26" i="3" l="1"/>
  <c r="D31" i="3" s="1"/>
  <c r="D30" i="3"/>
  <c r="E26" i="3"/>
  <c r="E31" i="3" s="1"/>
  <c r="G25" i="3"/>
  <c r="E30" i="3"/>
  <c r="G6" i="3"/>
  <c r="G26" i="3" l="1"/>
  <c r="G31" i="3" s="1"/>
  <c r="G30" i="3"/>
</calcChain>
</file>

<file path=xl/sharedStrings.xml><?xml version="1.0" encoding="utf-8"?>
<sst xmlns="http://schemas.openxmlformats.org/spreadsheetml/2006/main" count="44" uniqueCount="36">
  <si>
    <t>หน่วย: บาท/ไร่</t>
  </si>
  <si>
    <t>รายการ</t>
  </si>
  <si>
    <t>S1/S2</t>
  </si>
  <si>
    <t>S3/N</t>
  </si>
  <si>
    <t>เงินสด</t>
  </si>
  <si>
    <t>ประเมิน</t>
  </si>
  <si>
    <t>รวม</t>
  </si>
  <si>
    <t xml:space="preserve">      เตรียมดิน</t>
  </si>
  <si>
    <t xml:space="preserve">      ปลูก</t>
  </si>
  <si>
    <t xml:space="preserve">      ดูแลรักษา</t>
  </si>
  <si>
    <t xml:space="preserve">      เก็บเกี่ยว</t>
  </si>
  <si>
    <t xml:space="preserve">      ค่าพันธุ์ </t>
  </si>
  <si>
    <t xml:space="preserve">      ค่าปุ๋ย</t>
  </si>
  <si>
    <t xml:space="preserve">      ค่ายาปราบศัตรูพืชและวัชพืช</t>
  </si>
  <si>
    <t xml:space="preserve">      ค่าน้ำมันเชื้อเพลิงและหล่อลื่น</t>
  </si>
  <si>
    <t xml:space="preserve">      ค่าวัสดุการเกษตรและวัสดุสิ้นเปลือง</t>
  </si>
  <si>
    <t xml:space="preserve">      ค่าซ่อมแซมอุปกรณ์การเกษตร</t>
  </si>
  <si>
    <t/>
  </si>
  <si>
    <t xml:space="preserve">      ค่าสารอื่นๆ และวัสดุปรับปรุงดิน</t>
  </si>
  <si>
    <t xml:space="preserve">  1.1 ค่าแรงงาน</t>
  </si>
  <si>
    <t xml:space="preserve">  1.2 ค่าวัสดุ</t>
  </si>
  <si>
    <t xml:space="preserve">  1.3 ค่าเสียโอกาสเงินลงทุน</t>
  </si>
  <si>
    <t xml:space="preserve">  2.1 ค่าเช่าที่ดิน</t>
  </si>
  <si>
    <t xml:space="preserve">  2.2 ค่าเสื่อมอุปกรณ์การเกษตร</t>
  </si>
  <si>
    <t xml:space="preserve">  2.3 ค่าเสียโอกาสเงินลงทุนอุปกรณ์การเกษตร</t>
  </si>
  <si>
    <t>เพชรบูรณ์</t>
  </si>
  <si>
    <t>1. ต้นทุนผันแปร</t>
  </si>
  <si>
    <t>2. ต้นทุนคงที่</t>
  </si>
  <si>
    <t>3. ต้นทุนรวมต่อไร่</t>
  </si>
  <si>
    <t>4. ต้นทุนรวมต่อกิโลกรัม</t>
  </si>
  <si>
    <t>5. ผลผลิตต่อไร่ (กิโลกรัม)</t>
  </si>
  <si>
    <t>6. ราคาที่เกษตรกรขายได้ที่ไร่นา (บาท/กิโลกรัม)</t>
  </si>
  <si>
    <t>7. ผลตอบแทนต่อไร่</t>
  </si>
  <si>
    <t>8. ผลตอบแทนสุทธิต่อไร่</t>
  </si>
  <si>
    <t>9. ผลตอบแทนสุทธิต่อกิโลกรัม</t>
  </si>
  <si>
    <t>ตารางที่ 80  ต้นทุนการผลิตอ้อยโรงงาน แยกตามลักษณะความเหมาะสมของพื้นที่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</si>
</sst>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0"/>
  </numFmts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color indexed="8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indexed="8"/>
      <name val="TH SarabunPSK"/>
      <family val="2"/>
    </font>
    <font>
      <sz val="14"/>
      <name val="AngsanaUPC"/>
      <family val="1"/>
    </font>
    <font>
      <b/>
      <sz val="16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  <xf numFmtId="0" fontId="8" fillId="0" borderId="0"/>
  </cellStyleXfs>
  <cellXfs count="35">
    <xf numFmtId="0" fontId="0" fillId="0" borderId="0" xfId="0"/>
    <xf numFmtId="2" fontId="3" fillId="0" borderId="0" xfId="2" applyNumberFormat="1" applyFont="1" applyFill="1" applyBorder="1" applyAlignment="1"/>
    <xf numFmtId="2" fontId="4" fillId="0" borderId="1" xfId="2" applyNumberFormat="1" applyFont="1" applyFill="1" applyBorder="1" applyAlignment="1"/>
    <xf numFmtId="2" fontId="4" fillId="0" borderId="1" xfId="2" applyNumberFormat="1" applyFont="1" applyFill="1" applyBorder="1" applyAlignment="1">
      <alignment horizontal="right"/>
    </xf>
    <xf numFmtId="49" fontId="5" fillId="0" borderId="8" xfId="2" applyNumberFormat="1" applyFont="1" applyFill="1" applyBorder="1" applyAlignment="1">
      <alignment horizontal="center" vertical="center"/>
    </xf>
    <xf numFmtId="2" fontId="5" fillId="0" borderId="9" xfId="2" applyNumberFormat="1" applyFont="1" applyFill="1" applyBorder="1" applyAlignment="1">
      <alignment vertical="center"/>
    </xf>
    <xf numFmtId="43" fontId="5" fillId="0" borderId="9" xfId="1" applyFont="1" applyFill="1" applyBorder="1" applyAlignment="1">
      <alignment horizontal="right"/>
    </xf>
    <xf numFmtId="2" fontId="5" fillId="0" borderId="10" xfId="2" applyNumberFormat="1" applyFont="1" applyFill="1" applyBorder="1" applyAlignment="1">
      <alignment vertical="center"/>
    </xf>
    <xf numFmtId="43" fontId="5" fillId="0" borderId="10" xfId="1" applyFont="1" applyFill="1" applyBorder="1" applyAlignment="1">
      <alignment horizontal="right"/>
    </xf>
    <xf numFmtId="2" fontId="6" fillId="0" borderId="10" xfId="2" applyNumberFormat="1" applyFont="1" applyFill="1" applyBorder="1" applyAlignment="1">
      <alignment vertical="center"/>
    </xf>
    <xf numFmtId="43" fontId="6" fillId="0" borderId="10" xfId="1" applyFont="1" applyFill="1" applyBorder="1"/>
    <xf numFmtId="43" fontId="7" fillId="0" borderId="10" xfId="1" applyFont="1" applyFill="1" applyBorder="1"/>
    <xf numFmtId="43" fontId="7" fillId="0" borderId="10" xfId="1" applyFont="1" applyFill="1" applyBorder="1" applyAlignment="1">
      <alignment vertical="center"/>
    </xf>
    <xf numFmtId="2" fontId="6" fillId="0" borderId="10" xfId="3" applyNumberFormat="1" applyFont="1" applyBorder="1" applyAlignment="1">
      <alignment vertical="center"/>
    </xf>
    <xf numFmtId="4" fontId="5" fillId="0" borderId="10" xfId="1" applyNumberFormat="1" applyFont="1" applyFill="1" applyBorder="1" applyAlignment="1">
      <alignment vertical="center"/>
    </xf>
    <xf numFmtId="2" fontId="6" fillId="0" borderId="10" xfId="4" applyNumberFormat="1" applyFont="1" applyFill="1" applyBorder="1" applyAlignment="1">
      <alignment vertical="center"/>
    </xf>
    <xf numFmtId="2" fontId="5" fillId="0" borderId="10" xfId="4" applyNumberFormat="1" applyFont="1" applyFill="1" applyBorder="1" applyAlignment="1" applyProtection="1">
      <alignment horizontal="left" vertical="center"/>
    </xf>
    <xf numFmtId="4" fontId="5" fillId="2" borderId="10" xfId="2" applyNumberFormat="1" applyFont="1" applyFill="1" applyBorder="1" applyAlignment="1" applyProtection="1">
      <protection hidden="1"/>
    </xf>
    <xf numFmtId="2" fontId="6" fillId="0" borderId="10" xfId="4" applyNumberFormat="1" applyFont="1" applyFill="1" applyBorder="1" applyAlignment="1" applyProtection="1">
      <alignment horizontal="left" vertical="center"/>
    </xf>
    <xf numFmtId="0" fontId="0" fillId="0" borderId="0" xfId="0" applyFont="1"/>
    <xf numFmtId="4" fontId="5" fillId="0" borderId="10" xfId="2" applyNumberFormat="1" applyFont="1" applyFill="1" applyBorder="1" applyAlignment="1">
      <alignment horizontal="right"/>
    </xf>
    <xf numFmtId="4" fontId="5" fillId="0" borderId="10" xfId="2" applyNumberFormat="1" applyFont="1" applyFill="1" applyBorder="1" applyAlignment="1">
      <alignment horizontal="center"/>
    </xf>
    <xf numFmtId="2" fontId="5" fillId="0" borderId="11" xfId="4" applyNumberFormat="1" applyFont="1" applyFill="1" applyBorder="1" applyAlignment="1" applyProtection="1">
      <alignment horizontal="left" vertical="center"/>
    </xf>
    <xf numFmtId="4" fontId="5" fillId="0" borderId="11" xfId="2" applyNumberFormat="1" applyFont="1" applyFill="1" applyBorder="1" applyAlignment="1">
      <alignment horizontal="right"/>
    </xf>
    <xf numFmtId="3" fontId="5" fillId="0" borderId="11" xfId="2" applyNumberFormat="1" applyFont="1" applyFill="1" applyBorder="1" applyAlignment="1">
      <alignment horizontal="center"/>
    </xf>
    <xf numFmtId="43" fontId="9" fillId="0" borderId="10" xfId="1" applyFont="1" applyFill="1" applyBorder="1" applyAlignment="1">
      <alignment vertical="center"/>
    </xf>
    <xf numFmtId="4" fontId="6" fillId="0" borderId="10" xfId="2" applyNumberFormat="1" applyFont="1" applyFill="1" applyBorder="1" applyAlignment="1">
      <alignment horizontal="center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6" xfId="2" applyNumberFormat="1" applyFont="1" applyFill="1" applyBorder="1" applyAlignment="1">
      <alignment horizontal="center" vertical="center"/>
    </xf>
    <xf numFmtId="2" fontId="3" fillId="0" borderId="8" xfId="2" applyNumberFormat="1" applyFont="1" applyFill="1" applyBorder="1" applyAlignment="1">
      <alignment horizontal="center" vertical="center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5" xfId="2" applyNumberFormat="1" applyFont="1" applyFill="1" applyBorder="1" applyAlignment="1">
      <alignment horizontal="center" vertical="center"/>
    </xf>
    <xf numFmtId="49" fontId="3" fillId="0" borderId="7" xfId="2" applyNumberFormat="1" applyFont="1" applyFill="1" applyBorder="1" applyAlignment="1">
      <alignment horizontal="center" vertical="center"/>
    </xf>
    <xf numFmtId="164" fontId="6" fillId="0" borderId="10" xfId="2" applyNumberFormat="1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เครื่องหมายจุลภาค 3" xfId="3"/>
    <cellStyle name="ปกติ 3" xfId="4"/>
    <cellStyle name="ปกติ_ประมาณการเดือน ธค.254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5" topLeftCell="A6" activePane="bottomLeft" state="frozen"/>
      <selection pane="bottomLeft" activeCell="I9" sqref="I9"/>
    </sheetView>
  </sheetViews>
  <sheetFormatPr defaultRowHeight="15"/>
  <cols>
    <col min="1" max="1" width="39.28515625" customWidth="1"/>
    <col min="2" max="7" width="10.28515625" customWidth="1"/>
  </cols>
  <sheetData>
    <row r="1" spans="1:7" ht="27.75">
      <c r="A1" s="1" t="s">
        <v>35</v>
      </c>
      <c r="B1" s="1"/>
      <c r="C1" s="1"/>
      <c r="D1" s="1"/>
      <c r="E1" s="1"/>
      <c r="F1" s="1"/>
      <c r="G1" s="1"/>
    </row>
    <row r="2" spans="1:7" ht="21.75">
      <c r="A2" s="2"/>
      <c r="B2" s="2"/>
      <c r="C2" s="2"/>
      <c r="D2" s="3"/>
      <c r="E2" s="2"/>
      <c r="F2" s="2"/>
      <c r="G2" s="3" t="s">
        <v>0</v>
      </c>
    </row>
    <row r="3" spans="1:7" ht="27.75">
      <c r="A3" s="27" t="s">
        <v>1</v>
      </c>
      <c r="B3" s="30" t="s">
        <v>25</v>
      </c>
      <c r="C3" s="31"/>
      <c r="D3" s="31"/>
      <c r="E3" s="31"/>
      <c r="F3" s="31"/>
      <c r="G3" s="32"/>
    </row>
    <row r="4" spans="1:7" ht="27.75">
      <c r="A4" s="28"/>
      <c r="B4" s="33" t="s">
        <v>2</v>
      </c>
      <c r="C4" s="33"/>
      <c r="D4" s="33"/>
      <c r="E4" s="33" t="s">
        <v>3</v>
      </c>
      <c r="F4" s="33"/>
      <c r="G4" s="33"/>
    </row>
    <row r="5" spans="1:7" ht="24" customHeight="1">
      <c r="A5" s="29"/>
      <c r="B5" s="4" t="s">
        <v>4</v>
      </c>
      <c r="C5" s="4" t="s">
        <v>5</v>
      </c>
      <c r="D5" s="4" t="s">
        <v>6</v>
      </c>
      <c r="E5" s="4" t="s">
        <v>4</v>
      </c>
      <c r="F5" s="4" t="s">
        <v>5</v>
      </c>
      <c r="G5" s="4" t="s">
        <v>6</v>
      </c>
    </row>
    <row r="6" spans="1:7" ht="24">
      <c r="A6" s="5" t="s">
        <v>26</v>
      </c>
      <c r="B6" s="6">
        <f>+B7+B12+B20</f>
        <v>5741.71</v>
      </c>
      <c r="C6" s="6">
        <f>+C7+C12+C20</f>
        <v>801.8</v>
      </c>
      <c r="D6" s="6">
        <f>+B6+C6</f>
        <v>6543.51</v>
      </c>
      <c r="E6" s="6">
        <f>+E7+E12+E20</f>
        <v>5605.7394999999997</v>
      </c>
      <c r="F6" s="6">
        <f>+F7+F12+F20</f>
        <v>890.22850000000005</v>
      </c>
      <c r="G6" s="6">
        <f>+E6+F6</f>
        <v>6495.9679999999998</v>
      </c>
    </row>
    <row r="7" spans="1:7" ht="24">
      <c r="A7" s="7" t="s">
        <v>19</v>
      </c>
      <c r="B7" s="8">
        <f>+B8+B9+B10+B11</f>
        <v>3517.25</v>
      </c>
      <c r="C7" s="8">
        <f>+C8+C9+C10+C11</f>
        <v>309.84000000000003</v>
      </c>
      <c r="D7" s="8">
        <f t="shared" ref="D7:D25" si="0">+B7+C7</f>
        <v>3827.09</v>
      </c>
      <c r="E7" s="8">
        <f>+E8+E9+E10+E11</f>
        <v>3287.9935</v>
      </c>
      <c r="F7" s="8">
        <f>+F8+F9+F10+F11</f>
        <v>312.06650000000002</v>
      </c>
      <c r="G7" s="8">
        <f t="shared" ref="G7:G25" si="1">+E7+F7</f>
        <v>3600.06</v>
      </c>
    </row>
    <row r="8" spans="1:7" ht="24">
      <c r="A8" s="9" t="s">
        <v>7</v>
      </c>
      <c r="B8" s="10">
        <v>138.91999999999999</v>
      </c>
      <c r="C8" s="10">
        <v>127.22</v>
      </c>
      <c r="D8" s="10">
        <f t="shared" si="0"/>
        <v>266.14</v>
      </c>
      <c r="E8" s="10">
        <v>150.50750000000002</v>
      </c>
      <c r="F8" s="10">
        <v>137.15649999999999</v>
      </c>
      <c r="G8" s="10">
        <f t="shared" si="1"/>
        <v>287.66399999999999</v>
      </c>
    </row>
    <row r="9" spans="1:7" ht="24">
      <c r="A9" s="9" t="s">
        <v>8</v>
      </c>
      <c r="B9" s="11">
        <v>99.08</v>
      </c>
      <c r="C9" s="11">
        <v>54.19</v>
      </c>
      <c r="D9" s="10">
        <f t="shared" si="0"/>
        <v>153.26999999999998</v>
      </c>
      <c r="E9" s="11">
        <v>196.596</v>
      </c>
      <c r="F9" s="11">
        <v>0</v>
      </c>
      <c r="G9" s="10">
        <f t="shared" si="1"/>
        <v>196.596</v>
      </c>
    </row>
    <row r="10" spans="1:7" ht="24">
      <c r="A10" s="9" t="s">
        <v>9</v>
      </c>
      <c r="B10" s="11">
        <v>509.96</v>
      </c>
      <c r="C10" s="11">
        <v>128.43</v>
      </c>
      <c r="D10" s="10">
        <f t="shared" si="0"/>
        <v>638.39</v>
      </c>
      <c r="E10" s="11">
        <v>299.72000000000003</v>
      </c>
      <c r="F10" s="11">
        <v>174.91</v>
      </c>
      <c r="G10" s="10">
        <f t="shared" si="1"/>
        <v>474.63</v>
      </c>
    </row>
    <row r="11" spans="1:7" ht="24">
      <c r="A11" s="9" t="s">
        <v>10</v>
      </c>
      <c r="B11" s="11">
        <v>2769.29</v>
      </c>
      <c r="C11" s="11">
        <v>0</v>
      </c>
      <c r="D11" s="10">
        <f t="shared" si="0"/>
        <v>2769.29</v>
      </c>
      <c r="E11" s="11">
        <v>2641.17</v>
      </c>
      <c r="F11" s="11">
        <v>0</v>
      </c>
      <c r="G11" s="10">
        <f t="shared" si="1"/>
        <v>2641.17</v>
      </c>
    </row>
    <row r="12" spans="1:7" ht="24">
      <c r="A12" s="7" t="s">
        <v>20</v>
      </c>
      <c r="B12" s="8">
        <f>+B13+B14+B15+B16+B17+B18+B19</f>
        <v>2224.46</v>
      </c>
      <c r="C12" s="8">
        <f>+C13+C14+C15+C16+C17+C18+C19</f>
        <v>63.879999999999995</v>
      </c>
      <c r="D12" s="8">
        <f t="shared" si="0"/>
        <v>2288.34</v>
      </c>
      <c r="E12" s="8">
        <f>+E13+E14+E15+E16+E17+E18+E19</f>
        <v>2317.7460000000001</v>
      </c>
      <c r="F12" s="8">
        <f>+F13+F14+F15+F16+F17+F18+F19</f>
        <v>153.19199999999998</v>
      </c>
      <c r="G12" s="8">
        <f t="shared" si="1"/>
        <v>2470.9380000000001</v>
      </c>
    </row>
    <row r="13" spans="1:7" ht="24">
      <c r="A13" s="9" t="s">
        <v>11</v>
      </c>
      <c r="B13" s="11">
        <v>489.01</v>
      </c>
      <c r="C13" s="11">
        <v>62.83</v>
      </c>
      <c r="D13" s="11">
        <f t="shared" si="0"/>
        <v>551.84</v>
      </c>
      <c r="E13" s="11">
        <v>493.08599999999996</v>
      </c>
      <c r="F13" s="11">
        <v>153.19199999999998</v>
      </c>
      <c r="G13" s="11">
        <f t="shared" si="1"/>
        <v>646.27799999999991</v>
      </c>
    </row>
    <row r="14" spans="1:7" ht="24">
      <c r="A14" s="9" t="s">
        <v>12</v>
      </c>
      <c r="B14" s="11">
        <v>1185.58</v>
      </c>
      <c r="C14" s="11">
        <v>0</v>
      </c>
      <c r="D14" s="11">
        <f t="shared" si="0"/>
        <v>1185.58</v>
      </c>
      <c r="E14" s="11">
        <v>1349.31</v>
      </c>
      <c r="F14" s="11">
        <v>0</v>
      </c>
      <c r="G14" s="11">
        <f t="shared" si="1"/>
        <v>1349.31</v>
      </c>
    </row>
    <row r="15" spans="1:7" ht="24">
      <c r="A15" s="9" t="s">
        <v>13</v>
      </c>
      <c r="B15" s="11">
        <v>259.01</v>
      </c>
      <c r="C15" s="11">
        <v>0</v>
      </c>
      <c r="D15" s="11">
        <f t="shared" si="0"/>
        <v>259.01</v>
      </c>
      <c r="E15" s="11">
        <v>286.33</v>
      </c>
      <c r="F15" s="11">
        <v>0</v>
      </c>
      <c r="G15" s="11">
        <f t="shared" si="1"/>
        <v>286.33</v>
      </c>
    </row>
    <row r="16" spans="1:7" ht="24">
      <c r="A16" s="9" t="s">
        <v>18</v>
      </c>
      <c r="B16" s="12">
        <v>0.79</v>
      </c>
      <c r="C16" s="12">
        <v>0</v>
      </c>
      <c r="D16" s="11">
        <f t="shared" si="0"/>
        <v>0.79</v>
      </c>
      <c r="E16" s="12"/>
      <c r="F16" s="12"/>
      <c r="G16" s="11">
        <f t="shared" si="1"/>
        <v>0</v>
      </c>
    </row>
    <row r="17" spans="1:7" ht="24">
      <c r="A17" s="13" t="s">
        <v>14</v>
      </c>
      <c r="B17" s="12">
        <v>167.07</v>
      </c>
      <c r="C17" s="12">
        <v>0</v>
      </c>
      <c r="D17" s="11">
        <f t="shared" si="0"/>
        <v>167.07</v>
      </c>
      <c r="E17" s="12">
        <v>123.54</v>
      </c>
      <c r="F17" s="12">
        <v>0</v>
      </c>
      <c r="G17" s="11">
        <f t="shared" si="1"/>
        <v>123.54</v>
      </c>
    </row>
    <row r="18" spans="1:7" ht="24">
      <c r="A18" s="9" t="s">
        <v>15</v>
      </c>
      <c r="B18" s="12">
        <v>123</v>
      </c>
      <c r="C18" s="12">
        <v>0.39</v>
      </c>
      <c r="D18" s="11">
        <f t="shared" si="0"/>
        <v>123.39</v>
      </c>
      <c r="E18" s="12">
        <v>65.48</v>
      </c>
      <c r="F18" s="12">
        <v>0</v>
      </c>
      <c r="G18" s="11">
        <f t="shared" si="1"/>
        <v>65.48</v>
      </c>
    </row>
    <row r="19" spans="1:7" ht="24">
      <c r="A19" s="9" t="s">
        <v>16</v>
      </c>
      <c r="B19" s="12">
        <v>0</v>
      </c>
      <c r="C19" s="12">
        <v>0.66</v>
      </c>
      <c r="D19" s="11">
        <f t="shared" si="0"/>
        <v>0.66</v>
      </c>
      <c r="E19" s="12">
        <v>0</v>
      </c>
      <c r="F19" s="12">
        <v>0</v>
      </c>
      <c r="G19" s="11">
        <f t="shared" si="1"/>
        <v>0</v>
      </c>
    </row>
    <row r="20" spans="1:7" ht="24">
      <c r="A20" s="7" t="s">
        <v>21</v>
      </c>
      <c r="B20" s="25">
        <v>0</v>
      </c>
      <c r="C20" s="14">
        <f>ROUND((B7+C7+B12+C12)*0.07,2)</f>
        <v>428.08</v>
      </c>
      <c r="D20" s="14">
        <f t="shared" si="0"/>
        <v>428.08</v>
      </c>
      <c r="E20" s="25">
        <v>0</v>
      </c>
      <c r="F20" s="14">
        <f>ROUND((E7+F7+E12+F12)*0.07,2)</f>
        <v>424.97</v>
      </c>
      <c r="G20" s="14">
        <f t="shared" si="1"/>
        <v>424.97</v>
      </c>
    </row>
    <row r="21" spans="1:7" ht="24">
      <c r="A21" s="7" t="s">
        <v>27</v>
      </c>
      <c r="B21" s="25">
        <f>+B22+B23+B24</f>
        <v>0</v>
      </c>
      <c r="C21" s="25">
        <f>+C22+C23+C24</f>
        <v>2655.8999999999996</v>
      </c>
      <c r="D21" s="14">
        <f t="shared" si="0"/>
        <v>2655.8999999999996</v>
      </c>
      <c r="E21" s="25">
        <f>+E22+E23+E24</f>
        <v>0</v>
      </c>
      <c r="F21" s="25">
        <f>+F22+F23+F24</f>
        <v>2119.73</v>
      </c>
      <c r="G21" s="14">
        <f t="shared" si="1"/>
        <v>2119.73</v>
      </c>
    </row>
    <row r="22" spans="1:7" ht="24">
      <c r="A22" s="9" t="s">
        <v>22</v>
      </c>
      <c r="B22" s="12">
        <v>0</v>
      </c>
      <c r="C22" s="12">
        <v>2167.54</v>
      </c>
      <c r="D22" s="12">
        <f t="shared" si="0"/>
        <v>2167.54</v>
      </c>
      <c r="E22" s="12">
        <v>0</v>
      </c>
      <c r="F22" s="12">
        <v>1760.21</v>
      </c>
      <c r="G22" s="12">
        <f t="shared" si="1"/>
        <v>1760.21</v>
      </c>
    </row>
    <row r="23" spans="1:7" ht="24">
      <c r="A23" s="15" t="s">
        <v>23</v>
      </c>
      <c r="B23" s="12">
        <v>0</v>
      </c>
      <c r="C23" s="12">
        <v>281.14</v>
      </c>
      <c r="D23" s="12">
        <f t="shared" si="0"/>
        <v>281.14</v>
      </c>
      <c r="E23" s="12">
        <v>0</v>
      </c>
      <c r="F23" s="12">
        <v>189.07</v>
      </c>
      <c r="G23" s="12">
        <f t="shared" si="1"/>
        <v>189.07</v>
      </c>
    </row>
    <row r="24" spans="1:7" ht="24">
      <c r="A24" s="15" t="s">
        <v>24</v>
      </c>
      <c r="B24" s="12">
        <v>0</v>
      </c>
      <c r="C24" s="12">
        <v>207.22</v>
      </c>
      <c r="D24" s="12">
        <f t="shared" si="0"/>
        <v>207.22</v>
      </c>
      <c r="E24" s="12">
        <v>0</v>
      </c>
      <c r="F24" s="12">
        <v>170.45</v>
      </c>
      <c r="G24" s="12">
        <f t="shared" si="1"/>
        <v>170.45</v>
      </c>
    </row>
    <row r="25" spans="1:7" ht="24">
      <c r="A25" s="7" t="s">
        <v>28</v>
      </c>
      <c r="B25" s="14">
        <f>+B6+B21</f>
        <v>5741.71</v>
      </c>
      <c r="C25" s="14">
        <f>+C6+C21</f>
        <v>3457.7</v>
      </c>
      <c r="D25" s="14">
        <f t="shared" si="0"/>
        <v>9199.41</v>
      </c>
      <c r="E25" s="14">
        <f>+E6+E21</f>
        <v>5605.7394999999997</v>
      </c>
      <c r="F25" s="14">
        <f>+F6+F21</f>
        <v>3009.9585000000002</v>
      </c>
      <c r="G25" s="14">
        <f t="shared" si="1"/>
        <v>8615.6980000000003</v>
      </c>
    </row>
    <row r="26" spans="1:7" ht="24">
      <c r="A26" s="16" t="s">
        <v>29</v>
      </c>
      <c r="B26" s="17">
        <f>ROUND(B25/B27,2)</f>
        <v>0.41</v>
      </c>
      <c r="C26" s="17">
        <f>ROUND(C25/B27,2)</f>
        <v>0.25</v>
      </c>
      <c r="D26" s="17">
        <f>+ROUND(D25/B27,2)</f>
        <v>0.66</v>
      </c>
      <c r="E26" s="17">
        <f>ROUND(E25/E27,2)</f>
        <v>0.41</v>
      </c>
      <c r="F26" s="17">
        <f>ROUND(F25/E27,2)</f>
        <v>0.22</v>
      </c>
      <c r="G26" s="17">
        <f>+ROUND(G25/E27,2)</f>
        <v>0.64</v>
      </c>
    </row>
    <row r="27" spans="1:7" s="19" customFormat="1" ht="24">
      <c r="A27" s="18" t="s">
        <v>30</v>
      </c>
      <c r="B27" s="26">
        <v>14000</v>
      </c>
      <c r="C27" s="26"/>
      <c r="D27" s="26">
        <v>738.45</v>
      </c>
      <c r="E27" s="26">
        <v>13510.64</v>
      </c>
      <c r="F27" s="26"/>
      <c r="G27" s="26">
        <v>738.45</v>
      </c>
    </row>
    <row r="28" spans="1:7" s="19" customFormat="1" ht="24">
      <c r="A28" s="18" t="s">
        <v>31</v>
      </c>
      <c r="B28" s="34">
        <v>0.79600000000000004</v>
      </c>
      <c r="C28" s="34"/>
      <c r="D28" s="34">
        <v>7.37</v>
      </c>
      <c r="E28" s="34">
        <v>0.79600000000000004</v>
      </c>
      <c r="F28" s="34"/>
      <c r="G28" s="34">
        <v>7.37</v>
      </c>
    </row>
    <row r="29" spans="1:7" s="19" customFormat="1" ht="24">
      <c r="A29" s="18" t="s">
        <v>32</v>
      </c>
      <c r="B29" s="26">
        <f>+ROUND(B27*B28,2)</f>
        <v>11144</v>
      </c>
      <c r="C29" s="26" t="s">
        <v>17</v>
      </c>
      <c r="D29" s="26">
        <v>5203.0524000000005</v>
      </c>
      <c r="E29" s="26">
        <f>+ROUND(E27*E28,2)</f>
        <v>10754.47</v>
      </c>
      <c r="F29" s="26" t="s">
        <v>17</v>
      </c>
      <c r="G29" s="26">
        <v>5203.0524000000005</v>
      </c>
    </row>
    <row r="30" spans="1:7" ht="24">
      <c r="A30" s="16" t="s">
        <v>33</v>
      </c>
      <c r="B30" s="20">
        <f>B29-B25</f>
        <v>5402.29</v>
      </c>
      <c r="C30" s="21" t="s">
        <v>17</v>
      </c>
      <c r="D30" s="20">
        <f>B29-D25</f>
        <v>1944.5900000000001</v>
      </c>
      <c r="E30" s="20">
        <f>E29-E25</f>
        <v>5148.7304999999997</v>
      </c>
      <c r="F30" s="21" t="s">
        <v>17</v>
      </c>
      <c r="G30" s="20">
        <f>E29-G25</f>
        <v>2138.771999999999</v>
      </c>
    </row>
    <row r="31" spans="1:7" ht="24">
      <c r="A31" s="22" t="s">
        <v>34</v>
      </c>
      <c r="B31" s="23">
        <f>(B28-B26)</f>
        <v>0.38600000000000007</v>
      </c>
      <c r="C31" s="24" t="s">
        <v>17</v>
      </c>
      <c r="D31" s="23">
        <f>B28-D26</f>
        <v>0.13600000000000001</v>
      </c>
      <c r="E31" s="23">
        <f>(E28-E26)</f>
        <v>0.38600000000000007</v>
      </c>
      <c r="F31" s="24" t="s">
        <v>17</v>
      </c>
      <c r="G31" s="23">
        <f>E28-G26</f>
        <v>0.15600000000000003</v>
      </c>
    </row>
  </sheetData>
  <mergeCells count="10">
    <mergeCell ref="B29:D29"/>
    <mergeCell ref="E29:G29"/>
    <mergeCell ref="B27:D27"/>
    <mergeCell ref="E27:G27"/>
    <mergeCell ref="A3:A5"/>
    <mergeCell ref="B3:G3"/>
    <mergeCell ref="B4:D4"/>
    <mergeCell ref="E4:G4"/>
    <mergeCell ref="B28:D28"/>
    <mergeCell ref="E28:G28"/>
  </mergeCells>
  <pageMargins left="0.33" right="0.31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อ้อยโรงงาน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ิปิยมาภรณ์ ศรีสุข</dc:creator>
  <cp:lastModifiedBy>ิปิยมาภรณ์ ศรีสุข</cp:lastModifiedBy>
  <cp:lastPrinted>2018-10-19T08:54:06Z</cp:lastPrinted>
  <dcterms:created xsi:type="dcterms:W3CDTF">2018-08-22T09:15:03Z</dcterms:created>
  <dcterms:modified xsi:type="dcterms:W3CDTF">2018-10-24T02:52:18Z</dcterms:modified>
</cp:coreProperties>
</file>