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0" windowWidth="20115" windowHeight="8010"/>
  </bookViews>
  <sheets>
    <sheet name="ยางพารา" sheetId="1" r:id="rId1"/>
    <sheet name="ทุเรียน" sheetId="4" r:id="rId2"/>
    <sheet name="เงาะ" sheetId="3" r:id="rId3"/>
  </sheets>
  <calcPr calcId="144525"/>
</workbook>
</file>

<file path=xl/calcChain.xml><?xml version="1.0" encoding="utf-8"?>
<calcChain xmlns="http://schemas.openxmlformats.org/spreadsheetml/2006/main">
  <c r="G12" i="1"/>
  <c r="C17" i="3"/>
  <c r="G13"/>
  <c r="F10"/>
  <c r="E10"/>
  <c r="C10"/>
  <c r="B10"/>
  <c r="D13"/>
  <c r="F10" i="1"/>
  <c r="E10"/>
  <c r="C10"/>
  <c r="B10"/>
  <c r="C17" s="1"/>
  <c r="D12"/>
  <c r="B27" i="4" l="1"/>
  <c r="E27" l="1"/>
  <c r="G22"/>
  <c r="D22"/>
  <c r="G21"/>
  <c r="D21"/>
  <c r="G20"/>
  <c r="D20"/>
  <c r="G19"/>
  <c r="D19"/>
  <c r="F18"/>
  <c r="E18"/>
  <c r="C18"/>
  <c r="B18"/>
  <c r="G16"/>
  <c r="D16"/>
  <c r="G15"/>
  <c r="D15"/>
  <c r="G14"/>
  <c r="D14"/>
  <c r="G13"/>
  <c r="D13"/>
  <c r="G12"/>
  <c r="D12"/>
  <c r="G11"/>
  <c r="D11"/>
  <c r="F10"/>
  <c r="E10"/>
  <c r="C10"/>
  <c r="B10"/>
  <c r="G9"/>
  <c r="D9"/>
  <c r="G8"/>
  <c r="D8"/>
  <c r="F7"/>
  <c r="E7"/>
  <c r="C7"/>
  <c r="B7"/>
  <c r="E27" i="3"/>
  <c r="B27"/>
  <c r="G22"/>
  <c r="D22"/>
  <c r="G21"/>
  <c r="D21"/>
  <c r="G20"/>
  <c r="D20"/>
  <c r="G19"/>
  <c r="D19"/>
  <c r="F18"/>
  <c r="E18"/>
  <c r="C18"/>
  <c r="B18"/>
  <c r="G16"/>
  <c r="D16"/>
  <c r="G15"/>
  <c r="D15"/>
  <c r="G14"/>
  <c r="D14"/>
  <c r="G12"/>
  <c r="D12"/>
  <c r="G11"/>
  <c r="D11"/>
  <c r="G9"/>
  <c r="D9"/>
  <c r="G8"/>
  <c r="D8"/>
  <c r="F7"/>
  <c r="E7"/>
  <c r="C7"/>
  <c r="B7"/>
  <c r="D10" i="4" l="1"/>
  <c r="C17"/>
  <c r="D17" s="1"/>
  <c r="G10"/>
  <c r="G18"/>
  <c r="F17"/>
  <c r="G17" s="1"/>
  <c r="D7"/>
  <c r="D18"/>
  <c r="E6"/>
  <c r="E23" s="1"/>
  <c r="E24" s="1"/>
  <c r="E29" s="1"/>
  <c r="G7"/>
  <c r="B6"/>
  <c r="G10" i="3"/>
  <c r="B6"/>
  <c r="B23" s="1"/>
  <c r="F17"/>
  <c r="G17" s="1"/>
  <c r="D17"/>
  <c r="G18"/>
  <c r="D18"/>
  <c r="D7"/>
  <c r="D10"/>
  <c r="E6"/>
  <c r="G7"/>
  <c r="E27" i="1"/>
  <c r="B27"/>
  <c r="G22"/>
  <c r="D22"/>
  <c r="G21"/>
  <c r="D21"/>
  <c r="G20"/>
  <c r="D20"/>
  <c r="G19"/>
  <c r="D19"/>
  <c r="F18"/>
  <c r="E18"/>
  <c r="C18"/>
  <c r="B18"/>
  <c r="G16"/>
  <c r="D16"/>
  <c r="G15"/>
  <c r="D15"/>
  <c r="G14"/>
  <c r="D14"/>
  <c r="G13"/>
  <c r="D13"/>
  <c r="G11"/>
  <c r="D11"/>
  <c r="G9"/>
  <c r="D9"/>
  <c r="G8"/>
  <c r="D8"/>
  <c r="F7"/>
  <c r="E7"/>
  <c r="C7"/>
  <c r="B7"/>
  <c r="C6" i="4" l="1"/>
  <c r="C23" s="1"/>
  <c r="C24" s="1"/>
  <c r="D10" i="1"/>
  <c r="F6" i="4"/>
  <c r="F23" s="1"/>
  <c r="F24" s="1"/>
  <c r="E28"/>
  <c r="B23"/>
  <c r="F6" i="3"/>
  <c r="F23" s="1"/>
  <c r="F24" s="1"/>
  <c r="C6"/>
  <c r="C23" s="1"/>
  <c r="C24" s="1"/>
  <c r="E23"/>
  <c r="B24"/>
  <c r="B29" s="1"/>
  <c r="B28"/>
  <c r="D7" i="1"/>
  <c r="G18"/>
  <c r="E6"/>
  <c r="E23" s="1"/>
  <c r="D18"/>
  <c r="G10"/>
  <c r="B6"/>
  <c r="B23" s="1"/>
  <c r="C6"/>
  <c r="C23" s="1"/>
  <c r="G7"/>
  <c r="F17"/>
  <c r="G17" s="1"/>
  <c r="D6" i="4" l="1"/>
  <c r="G6"/>
  <c r="G23"/>
  <c r="G24" s="1"/>
  <c r="G29" s="1"/>
  <c r="D23"/>
  <c r="B24"/>
  <c r="B29" s="1"/>
  <c r="B28"/>
  <c r="G6" i="3"/>
  <c r="D23"/>
  <c r="D24" s="1"/>
  <c r="D29" s="1"/>
  <c r="D6"/>
  <c r="E24"/>
  <c r="E29" s="1"/>
  <c r="G23"/>
  <c r="E28"/>
  <c r="B24" i="1"/>
  <c r="B29" s="1"/>
  <c r="B28"/>
  <c r="C24"/>
  <c r="D23"/>
  <c r="D28" s="1"/>
  <c r="D17"/>
  <c r="D6"/>
  <c r="E24"/>
  <c r="E29" s="1"/>
  <c r="E28"/>
  <c r="F6"/>
  <c r="G28" i="4" l="1"/>
  <c r="D24"/>
  <c r="D29" s="1"/>
  <c r="D28"/>
  <c r="D28" i="3"/>
  <c r="G24"/>
  <c r="G29" s="1"/>
  <c r="G28"/>
  <c r="D24" i="1"/>
  <c r="D29" s="1"/>
  <c r="F23"/>
  <c r="G6"/>
  <c r="F24" l="1"/>
  <c r="G23"/>
  <c r="G24" l="1"/>
  <c r="G29" s="1"/>
  <c r="G28"/>
</calcChain>
</file>

<file path=xl/sharedStrings.xml><?xml version="1.0" encoding="utf-8"?>
<sst xmlns="http://schemas.openxmlformats.org/spreadsheetml/2006/main" count="108" uniqueCount="35">
  <si>
    <t>หน่วย: บาท/ไร่</t>
  </si>
  <si>
    <t>รายงาน</t>
  </si>
  <si>
    <t>S1/S2</t>
  </si>
  <si>
    <t>S3/N</t>
  </si>
  <si>
    <t>เงินสด</t>
  </si>
  <si>
    <t>ประเมิน</t>
  </si>
  <si>
    <t>รวม</t>
  </si>
  <si>
    <t>1.ต้นทุนผันแปร</t>
  </si>
  <si>
    <t xml:space="preserve">  1.1 ค่าแรงงาน</t>
  </si>
  <si>
    <t xml:space="preserve">      ดูแลรักษา</t>
  </si>
  <si>
    <t xml:space="preserve">      เก็บเกี่ยว</t>
  </si>
  <si>
    <t xml:space="preserve">  1.2 ค่าวัสดุ</t>
  </si>
  <si>
    <t xml:space="preserve">      ค่าปุ๋ย</t>
  </si>
  <si>
    <t xml:space="preserve">      ค่ายาปราบศัตรูพืชและวัชพืช</t>
  </si>
  <si>
    <t xml:space="preserve">      ค่าสารอื่นๆ และวัสดุปรับปรุงดิน</t>
  </si>
  <si>
    <t xml:space="preserve">      ค่าน้ำมันเชื้อเพลิงและหล่อลื่น</t>
  </si>
  <si>
    <t xml:space="preserve">      ค่าวัสดุการเกษตรและวัสดุสิ้นเปลือง</t>
  </si>
  <si>
    <t xml:space="preserve">      ค่าซ่อมแซมอุปกรณ์การเกษตร</t>
  </si>
  <si>
    <t xml:space="preserve">  1.3 ค่าเสียโอกาสเงินลงทุน</t>
  </si>
  <si>
    <t>2.ต้นทุนคงที่</t>
  </si>
  <si>
    <t xml:space="preserve">  2.1 ค่าเช่าที่ดิน</t>
  </si>
  <si>
    <t xml:space="preserve">  2.2 ค่าเสื่อมอุปกรณ์การเกษตร</t>
  </si>
  <si>
    <t xml:space="preserve">  2.3 ค่าเสียโอกาสเงินลงทุนอุปกรณ์การเกษตร</t>
  </si>
  <si>
    <t xml:space="preserve">  2.4 เฉลี่ยต้นทุนก่อนให้ผลผลิต</t>
  </si>
  <si>
    <t>3.ต้นทุนรวมต่อไร่</t>
  </si>
  <si>
    <t>4.ต้นทุนรวมต่อกิโลกรัม</t>
  </si>
  <si>
    <t>5.ผลผลิตต่อไร่ (กิโลกรัม)</t>
  </si>
  <si>
    <t>6.ราคาที่เกษตรกรขายได้ที่ไร่นา (บาท/กิโลกรัม)</t>
  </si>
  <si>
    <t>7.ผลตอบแทนต่อไร่</t>
  </si>
  <si>
    <t>8.ผลตอบแทนสุทธิต่อไร่</t>
  </si>
  <si>
    <t>9.ผลตอบแทนสุทธิต่อกิโลกรัม</t>
  </si>
  <si>
    <t>ตารางที่ 24  ต้นทุนการผลิตยางพารา  แยกตามลักษณะความเหมาะสมของพื้นที่</t>
  </si>
  <si>
    <t>ตราด</t>
  </si>
  <si>
    <t>ตารางที่ 25  ต้นทุนการผลิตทุเรียน  แยกตามลักษณะความเหมาะสมของพื้นที่</t>
  </si>
  <si>
    <t>ตารางที่ 26  ต้นทุนการผลิตเงาะ  แยกตามลักษณะความเหมาะสมของพื้นที่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</si>
</sst>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87" formatCode="_-* #,##0.00_-;\-* #,##0.00_-;_-* &quot;-&quot;??_-;_-@_-"/>
  </numFmts>
  <fonts count="1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4"/>
      <name val="CordiaUPC"/>
      <family val="2"/>
    </font>
    <font>
      <b/>
      <sz val="18"/>
      <name val="TH SarabunPSK"/>
      <family val="2"/>
    </font>
    <font>
      <sz val="14"/>
      <color indexed="8"/>
      <name val="TH SarabunPSK"/>
      <family val="2"/>
    </font>
    <font>
      <b/>
      <sz val="16"/>
      <name val="TH SarabunPSK"/>
      <family val="2"/>
    </font>
    <font>
      <sz val="16"/>
      <name val="TH SarabunPSK"/>
      <family val="2"/>
    </font>
    <font>
      <sz val="16"/>
      <color indexed="8"/>
      <name val="TH SarabunPSK"/>
      <family val="2"/>
    </font>
    <font>
      <sz val="16"/>
      <name val="Angsana New"/>
      <family val="1"/>
    </font>
    <font>
      <sz val="14"/>
      <name val="AngsanaUPC"/>
      <family val="1"/>
    </font>
    <font>
      <b/>
      <sz val="16"/>
      <color indexed="8"/>
      <name val="TH SarabunPSK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87" fontId="9" fillId="0" borderId="0" applyFont="0" applyFill="0" applyBorder="0" applyAlignment="0" applyProtection="0"/>
    <xf numFmtId="0" fontId="9" fillId="0" borderId="0"/>
  </cellStyleXfs>
  <cellXfs count="43">
    <xf numFmtId="0" fontId="0" fillId="0" borderId="0" xfId="0"/>
    <xf numFmtId="2" fontId="3" fillId="0" borderId="0" xfId="2" applyNumberFormat="1" applyFont="1" applyFill="1" applyBorder="1" applyAlignment="1"/>
    <xf numFmtId="2" fontId="4" fillId="0" borderId="1" xfId="2" applyNumberFormat="1" applyFont="1" applyFill="1" applyBorder="1" applyAlignment="1"/>
    <xf numFmtId="2" fontId="4" fillId="0" borderId="1" xfId="2" applyNumberFormat="1" applyFont="1" applyFill="1" applyBorder="1" applyAlignment="1">
      <alignment horizontal="right"/>
    </xf>
    <xf numFmtId="49" fontId="5" fillId="0" borderId="6" xfId="2" applyNumberFormat="1" applyFont="1" applyFill="1" applyBorder="1" applyAlignment="1">
      <alignment horizontal="center" vertical="center"/>
    </xf>
    <xf numFmtId="2" fontId="5" fillId="0" borderId="7" xfId="2" applyNumberFormat="1" applyFont="1" applyFill="1" applyBorder="1" applyAlignment="1">
      <alignment vertical="center"/>
    </xf>
    <xf numFmtId="43" fontId="5" fillId="0" borderId="7" xfId="1" applyFont="1" applyFill="1" applyBorder="1" applyAlignment="1">
      <alignment horizontal="right"/>
    </xf>
    <xf numFmtId="2" fontId="5" fillId="0" borderId="8" xfId="2" applyNumberFormat="1" applyFont="1" applyFill="1" applyBorder="1" applyAlignment="1">
      <alignment vertical="center"/>
    </xf>
    <xf numFmtId="43" fontId="5" fillId="0" borderId="8" xfId="1" applyFont="1" applyFill="1" applyBorder="1" applyAlignment="1">
      <alignment horizontal="right"/>
    </xf>
    <xf numFmtId="2" fontId="6" fillId="0" borderId="8" xfId="2" applyNumberFormat="1" applyFont="1" applyFill="1" applyBorder="1" applyAlignment="1">
      <alignment vertical="center"/>
    </xf>
    <xf numFmtId="43" fontId="6" fillId="0" borderId="8" xfId="1" applyFont="1" applyFill="1" applyBorder="1"/>
    <xf numFmtId="43" fontId="7" fillId="0" borderId="8" xfId="1" applyFont="1" applyFill="1" applyBorder="1"/>
    <xf numFmtId="43" fontId="8" fillId="0" borderId="8" xfId="1" applyFont="1" applyFill="1" applyBorder="1"/>
    <xf numFmtId="43" fontId="6" fillId="0" borderId="8" xfId="1" applyFont="1" applyFill="1" applyBorder="1" applyAlignment="1">
      <alignment vertical="center"/>
    </xf>
    <xf numFmtId="43" fontId="7" fillId="0" borderId="8" xfId="1" applyFont="1" applyFill="1" applyBorder="1" applyAlignment="1">
      <alignment vertical="center"/>
    </xf>
    <xf numFmtId="2" fontId="6" fillId="0" borderId="8" xfId="3" applyNumberFormat="1" applyFont="1" applyBorder="1" applyAlignment="1">
      <alignment vertical="center"/>
    </xf>
    <xf numFmtId="43" fontId="5" fillId="0" borderId="8" xfId="1" applyFont="1" applyFill="1" applyBorder="1" applyAlignment="1">
      <alignment horizontal="right" vertical="center"/>
    </xf>
    <xf numFmtId="43" fontId="10" fillId="0" borderId="8" xfId="1" applyFont="1" applyFill="1" applyBorder="1" applyAlignment="1">
      <alignment horizontal="right" vertical="center"/>
    </xf>
    <xf numFmtId="2" fontId="6" fillId="0" borderId="8" xfId="4" applyNumberFormat="1" applyFont="1" applyFill="1" applyBorder="1" applyAlignment="1">
      <alignment vertical="center"/>
    </xf>
    <xf numFmtId="43" fontId="6" fillId="0" borderId="8" xfId="1" applyFont="1" applyFill="1" applyBorder="1" applyAlignment="1">
      <alignment horizontal="right" vertical="center"/>
    </xf>
    <xf numFmtId="0" fontId="0" fillId="0" borderId="0" xfId="0" applyFont="1"/>
    <xf numFmtId="2" fontId="5" fillId="0" borderId="8" xfId="4" applyNumberFormat="1" applyFont="1" applyFill="1" applyBorder="1" applyAlignment="1" applyProtection="1">
      <alignment horizontal="left" vertical="center"/>
    </xf>
    <xf numFmtId="2" fontId="6" fillId="0" borderId="8" xfId="4" applyNumberFormat="1" applyFont="1" applyFill="1" applyBorder="1" applyAlignment="1" applyProtection="1">
      <alignment horizontal="left" vertical="center"/>
    </xf>
    <xf numFmtId="2" fontId="5" fillId="0" borderId="15" xfId="4" applyNumberFormat="1" applyFont="1" applyFill="1" applyBorder="1" applyAlignment="1" applyProtection="1">
      <alignment horizontal="left" vertical="center"/>
    </xf>
    <xf numFmtId="4" fontId="5" fillId="0" borderId="15" xfId="1" applyNumberFormat="1" applyFont="1" applyFill="1" applyBorder="1" applyAlignment="1">
      <alignment horizontal="center"/>
    </xf>
    <xf numFmtId="4" fontId="5" fillId="0" borderId="15" xfId="1" applyNumberFormat="1" applyFont="1" applyFill="1" applyBorder="1" applyAlignment="1">
      <alignment horizontal="right"/>
    </xf>
    <xf numFmtId="4" fontId="5" fillId="0" borderId="15" xfId="1" applyNumberFormat="1" applyFont="1" applyFill="1" applyBorder="1" applyAlignment="1"/>
    <xf numFmtId="4" fontId="5" fillId="0" borderId="8" xfId="1" applyNumberFormat="1" applyFont="1" applyFill="1" applyBorder="1" applyAlignment="1"/>
    <xf numFmtId="4" fontId="5" fillId="0" borderId="8" xfId="1" applyNumberFormat="1" applyFont="1" applyFill="1" applyBorder="1" applyAlignment="1">
      <alignment horizontal="center"/>
    </xf>
    <xf numFmtId="4" fontId="5" fillId="0" borderId="8" xfId="1" applyNumberFormat="1" applyFont="1" applyFill="1" applyBorder="1" applyAlignment="1">
      <alignment horizontal="right"/>
    </xf>
    <xf numFmtId="2" fontId="6" fillId="0" borderId="9" xfId="1" applyNumberFormat="1" applyFont="1" applyFill="1" applyBorder="1" applyAlignment="1">
      <alignment horizontal="center"/>
    </xf>
    <xf numFmtId="2" fontId="6" fillId="0" borderId="10" xfId="1" applyNumberFormat="1" applyFont="1" applyFill="1" applyBorder="1" applyAlignment="1">
      <alignment horizontal="center"/>
    </xf>
    <xf numFmtId="2" fontId="6" fillId="0" borderId="11" xfId="1" applyNumberFormat="1" applyFont="1" applyFill="1" applyBorder="1" applyAlignment="1">
      <alignment horizontal="center"/>
    </xf>
    <xf numFmtId="4" fontId="6" fillId="0" borderId="12" xfId="1" applyNumberFormat="1" applyFont="1" applyFill="1" applyBorder="1" applyAlignment="1">
      <alignment horizontal="center"/>
    </xf>
    <xf numFmtId="4" fontId="6" fillId="0" borderId="13" xfId="1" applyNumberFormat="1" applyFont="1" applyFill="1" applyBorder="1" applyAlignment="1">
      <alignment horizontal="center"/>
    </xf>
    <xf numFmtId="4" fontId="6" fillId="0" borderId="14" xfId="1" applyNumberFormat="1" applyFont="1" applyFill="1" applyBorder="1" applyAlignment="1">
      <alignment horizontal="center"/>
    </xf>
    <xf numFmtId="49" fontId="3" fillId="0" borderId="2" xfId="2" applyNumberFormat="1" applyFont="1" applyFill="1" applyBorder="1" applyAlignment="1">
      <alignment horizontal="center" vertical="center"/>
    </xf>
    <xf numFmtId="49" fontId="3" fillId="0" borderId="3" xfId="2" applyNumberFormat="1" applyFont="1" applyFill="1" applyBorder="1" applyAlignment="1">
      <alignment horizontal="center" vertical="center"/>
    </xf>
    <xf numFmtId="49" fontId="3" fillId="0" borderId="4" xfId="2" applyNumberFormat="1" applyFont="1" applyFill="1" applyBorder="1" applyAlignment="1">
      <alignment horizontal="center" vertical="center"/>
    </xf>
    <xf numFmtId="49" fontId="3" fillId="0" borderId="5" xfId="2" applyNumberFormat="1" applyFont="1" applyFill="1" applyBorder="1" applyAlignment="1">
      <alignment horizontal="center" vertical="center"/>
    </xf>
    <xf numFmtId="2" fontId="3" fillId="0" borderId="16" xfId="2" applyNumberFormat="1" applyFont="1" applyFill="1" applyBorder="1" applyAlignment="1">
      <alignment horizontal="center" vertical="center"/>
    </xf>
    <xf numFmtId="2" fontId="3" fillId="0" borderId="17" xfId="2" applyNumberFormat="1" applyFont="1" applyFill="1" applyBorder="1" applyAlignment="1">
      <alignment horizontal="center" vertical="center"/>
    </xf>
    <xf numFmtId="2" fontId="3" fillId="0" borderId="6" xfId="2" applyNumberFormat="1" applyFont="1" applyFill="1" applyBorder="1" applyAlignment="1">
      <alignment horizontal="center" vertical="center"/>
    </xf>
  </cellXfs>
  <cellStyles count="5">
    <cellStyle name="เครื่องหมายจุลภาค" xfId="1" builtinId="3"/>
    <cellStyle name="เครื่องหมายจุลภาค 3" xfId="3"/>
    <cellStyle name="ปกติ" xfId="0" builtinId="0"/>
    <cellStyle name="ปกติ 3" xfId="4"/>
    <cellStyle name="ปกติ_ประมาณการเดือน ธค.254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workbookViewId="0">
      <pane ySplit="5" topLeftCell="A6" activePane="bottomLeft" state="frozen"/>
      <selection pane="bottomLeft" activeCell="C10" sqref="C10"/>
    </sheetView>
  </sheetViews>
  <sheetFormatPr defaultRowHeight="14.25"/>
  <cols>
    <col min="1" max="1" width="40.75" customWidth="1"/>
    <col min="2" max="7" width="10.25" customWidth="1"/>
  </cols>
  <sheetData>
    <row r="1" spans="1:7" ht="27.75">
      <c r="A1" s="1" t="s">
        <v>31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2"/>
      <c r="E2" s="2"/>
      <c r="F2" s="2"/>
      <c r="G2" s="3" t="s">
        <v>0</v>
      </c>
    </row>
    <row r="3" spans="1:7" ht="27.75">
      <c r="A3" s="40" t="s">
        <v>1</v>
      </c>
      <c r="B3" s="36" t="s">
        <v>32</v>
      </c>
      <c r="C3" s="37"/>
      <c r="D3" s="37"/>
      <c r="E3" s="37"/>
      <c r="F3" s="37"/>
      <c r="G3" s="38"/>
    </row>
    <row r="4" spans="1:7" ht="27.75">
      <c r="A4" s="41"/>
      <c r="B4" s="39" t="s">
        <v>2</v>
      </c>
      <c r="C4" s="39"/>
      <c r="D4" s="39"/>
      <c r="E4" s="39" t="s">
        <v>3</v>
      </c>
      <c r="F4" s="39"/>
      <c r="G4" s="39"/>
    </row>
    <row r="5" spans="1:7" ht="23.25" customHeight="1">
      <c r="A5" s="42"/>
      <c r="B5" s="4" t="s">
        <v>4</v>
      </c>
      <c r="C5" s="4" t="s">
        <v>5</v>
      </c>
      <c r="D5" s="4" t="s">
        <v>6</v>
      </c>
      <c r="E5" s="4" t="s">
        <v>4</v>
      </c>
      <c r="F5" s="4" t="s">
        <v>5</v>
      </c>
      <c r="G5" s="4" t="s">
        <v>6</v>
      </c>
    </row>
    <row r="6" spans="1:7" ht="24">
      <c r="A6" s="5" t="s">
        <v>7</v>
      </c>
      <c r="B6" s="6">
        <f>+B7+B10+B17</f>
        <v>2358.7600000000002</v>
      </c>
      <c r="C6" s="6">
        <f>+C7+C10+C17</f>
        <v>3818.0800000000004</v>
      </c>
      <c r="D6" s="6">
        <f t="shared" ref="D6:D15" si="0">+B6+C6</f>
        <v>6176.84</v>
      </c>
      <c r="E6" s="6">
        <f>+E7+E10+E17</f>
        <v>3641.1200000000008</v>
      </c>
      <c r="F6" s="6">
        <f>+F7+F10+F17</f>
        <v>2271.31</v>
      </c>
      <c r="G6" s="6">
        <f t="shared" ref="G6:G15" si="1">+E6+F6</f>
        <v>5912.43</v>
      </c>
    </row>
    <row r="7" spans="1:7" ht="24">
      <c r="A7" s="7" t="s">
        <v>8</v>
      </c>
      <c r="B7" s="8">
        <f>+B8+B9</f>
        <v>1125.5300000000002</v>
      </c>
      <c r="C7" s="8">
        <f>+C8+C9</f>
        <v>3413.9900000000002</v>
      </c>
      <c r="D7" s="8">
        <f t="shared" si="0"/>
        <v>4539.5200000000004</v>
      </c>
      <c r="E7" s="8">
        <f>+E8+E9</f>
        <v>2434.9500000000003</v>
      </c>
      <c r="F7" s="8">
        <f>+F8+F9</f>
        <v>1884.52</v>
      </c>
      <c r="G7" s="8">
        <f t="shared" si="1"/>
        <v>4319.47</v>
      </c>
    </row>
    <row r="8" spans="1:7" ht="24">
      <c r="A8" s="9" t="s">
        <v>9</v>
      </c>
      <c r="B8" s="10">
        <v>15.64</v>
      </c>
      <c r="C8" s="10">
        <v>198.9</v>
      </c>
      <c r="D8" s="10">
        <f t="shared" si="0"/>
        <v>214.54000000000002</v>
      </c>
      <c r="E8" s="10">
        <v>256.88</v>
      </c>
      <c r="F8" s="10">
        <v>138.54</v>
      </c>
      <c r="G8" s="10">
        <f t="shared" si="1"/>
        <v>395.41999999999996</v>
      </c>
    </row>
    <row r="9" spans="1:7" ht="24">
      <c r="A9" s="9" t="s">
        <v>10</v>
      </c>
      <c r="B9" s="10">
        <v>1109.8900000000001</v>
      </c>
      <c r="C9" s="10">
        <v>3215.09</v>
      </c>
      <c r="D9" s="10">
        <f t="shared" si="0"/>
        <v>4324.9800000000005</v>
      </c>
      <c r="E9" s="10">
        <v>2178.0700000000002</v>
      </c>
      <c r="F9" s="10">
        <v>1745.98</v>
      </c>
      <c r="G9" s="10">
        <f t="shared" si="1"/>
        <v>3924.05</v>
      </c>
    </row>
    <row r="10" spans="1:7" ht="24">
      <c r="A10" s="7" t="s">
        <v>11</v>
      </c>
      <c r="B10" s="8">
        <f>+B11+B12+B13+B14+B15+B16</f>
        <v>1233.23</v>
      </c>
      <c r="C10" s="8">
        <f>+C11+C12+C13+C14+C15+C16</f>
        <v>0</v>
      </c>
      <c r="D10" s="8">
        <f t="shared" si="0"/>
        <v>1233.23</v>
      </c>
      <c r="E10" s="8">
        <f>+E11+E12+E13+E14+E15+E16</f>
        <v>1206.1700000000003</v>
      </c>
      <c r="F10" s="8">
        <f>+F11+F12+F13+F14+F15+F16</f>
        <v>0</v>
      </c>
      <c r="G10" s="8">
        <f t="shared" si="1"/>
        <v>1206.1700000000003</v>
      </c>
    </row>
    <row r="11" spans="1:7" ht="24">
      <c r="A11" s="9" t="s">
        <v>12</v>
      </c>
      <c r="B11" s="10">
        <v>954.96</v>
      </c>
      <c r="C11" s="10">
        <v>0</v>
      </c>
      <c r="D11" s="11">
        <f t="shared" si="0"/>
        <v>954.96</v>
      </c>
      <c r="E11" s="10">
        <v>989.46</v>
      </c>
      <c r="F11" s="10">
        <v>0</v>
      </c>
      <c r="G11" s="11">
        <f t="shared" si="1"/>
        <v>989.46</v>
      </c>
    </row>
    <row r="12" spans="1:7" ht="24">
      <c r="A12" s="9" t="s">
        <v>13</v>
      </c>
      <c r="B12" s="10">
        <v>74.56</v>
      </c>
      <c r="C12" s="10">
        <v>0</v>
      </c>
      <c r="D12" s="11">
        <f t="shared" si="0"/>
        <v>74.56</v>
      </c>
      <c r="E12" s="10">
        <v>84.42</v>
      </c>
      <c r="F12" s="10">
        <v>0</v>
      </c>
      <c r="G12" s="11">
        <f t="shared" si="1"/>
        <v>84.42</v>
      </c>
    </row>
    <row r="13" spans="1:7" ht="24">
      <c r="A13" s="9" t="s">
        <v>14</v>
      </c>
      <c r="B13" s="10">
        <v>5.62</v>
      </c>
      <c r="C13" s="12">
        <v>0</v>
      </c>
      <c r="D13" s="11">
        <f t="shared" si="0"/>
        <v>5.62</v>
      </c>
      <c r="E13" s="10">
        <v>0</v>
      </c>
      <c r="F13" s="12">
        <v>0</v>
      </c>
      <c r="G13" s="11">
        <f t="shared" si="1"/>
        <v>0</v>
      </c>
    </row>
    <row r="14" spans="1:7" ht="24">
      <c r="A14" s="15" t="s">
        <v>15</v>
      </c>
      <c r="B14" s="13">
        <v>12.25</v>
      </c>
      <c r="C14" s="13">
        <v>0</v>
      </c>
      <c r="D14" s="14">
        <f t="shared" si="0"/>
        <v>12.25</v>
      </c>
      <c r="E14" s="13">
        <v>10.19</v>
      </c>
      <c r="F14" s="13">
        <v>0</v>
      </c>
      <c r="G14" s="14">
        <f t="shared" si="1"/>
        <v>10.19</v>
      </c>
    </row>
    <row r="15" spans="1:7" ht="24">
      <c r="A15" s="9" t="s">
        <v>16</v>
      </c>
      <c r="B15" s="13">
        <v>182.17</v>
      </c>
      <c r="C15" s="13">
        <v>0</v>
      </c>
      <c r="D15" s="14">
        <f t="shared" si="0"/>
        <v>182.17</v>
      </c>
      <c r="E15" s="13">
        <v>120.44</v>
      </c>
      <c r="F15" s="13">
        <v>0</v>
      </c>
      <c r="G15" s="14">
        <f t="shared" si="1"/>
        <v>120.44</v>
      </c>
    </row>
    <row r="16" spans="1:7" ht="24">
      <c r="A16" s="9" t="s">
        <v>17</v>
      </c>
      <c r="B16" s="13">
        <v>3.67</v>
      </c>
      <c r="C16" s="13">
        <v>0</v>
      </c>
      <c r="D16" s="14">
        <f>+B16+C16</f>
        <v>3.67</v>
      </c>
      <c r="E16" s="13">
        <v>1.66</v>
      </c>
      <c r="F16" s="13">
        <v>0</v>
      </c>
      <c r="G16" s="14">
        <f>+E16+F16</f>
        <v>1.66</v>
      </c>
    </row>
    <row r="17" spans="1:7" ht="24">
      <c r="A17" s="7" t="s">
        <v>18</v>
      </c>
      <c r="B17" s="16">
        <v>0</v>
      </c>
      <c r="C17" s="16">
        <f>ROUND((B7+C7+B10+C10)*0.07,2)</f>
        <v>404.09</v>
      </c>
      <c r="D17" s="17">
        <f>+B17+C17</f>
        <v>404.09</v>
      </c>
      <c r="E17" s="16">
        <v>0</v>
      </c>
      <c r="F17" s="16">
        <f>ROUND((E7+F7+E10+F10)*0.07,2)</f>
        <v>386.79</v>
      </c>
      <c r="G17" s="17">
        <f>+E17+F17</f>
        <v>386.79</v>
      </c>
    </row>
    <row r="18" spans="1:7" ht="24">
      <c r="A18" s="7" t="s">
        <v>19</v>
      </c>
      <c r="B18" s="16">
        <f>+B19+B20+B21+B22</f>
        <v>0</v>
      </c>
      <c r="C18" s="16">
        <f t="shared" ref="C18:F18" si="2">+C19+C20+C21+C22</f>
        <v>3532.0200000000004</v>
      </c>
      <c r="D18" s="16">
        <f>+B18+C18</f>
        <v>3532.0200000000004</v>
      </c>
      <c r="E18" s="16">
        <f t="shared" si="2"/>
        <v>0</v>
      </c>
      <c r="F18" s="16">
        <f t="shared" si="2"/>
        <v>3763.9300000000003</v>
      </c>
      <c r="G18" s="16">
        <f t="shared" ref="G18:G23" si="3">+E18+F18</f>
        <v>3763.9300000000003</v>
      </c>
    </row>
    <row r="19" spans="1:7" ht="24">
      <c r="A19" s="9" t="s">
        <v>20</v>
      </c>
      <c r="B19" s="13">
        <v>0</v>
      </c>
      <c r="C19" s="13">
        <v>2024.45</v>
      </c>
      <c r="D19" s="13">
        <f t="shared" ref="D19:D23" si="4">+B19+C19</f>
        <v>2024.45</v>
      </c>
      <c r="E19" s="13">
        <v>0</v>
      </c>
      <c r="F19" s="13">
        <v>2000</v>
      </c>
      <c r="G19" s="14">
        <f t="shared" si="3"/>
        <v>2000</v>
      </c>
    </row>
    <row r="20" spans="1:7" ht="24">
      <c r="A20" s="18" t="s">
        <v>21</v>
      </c>
      <c r="B20" s="13">
        <v>0</v>
      </c>
      <c r="C20" s="13">
        <v>230.13</v>
      </c>
      <c r="D20" s="13">
        <f t="shared" si="4"/>
        <v>230.13</v>
      </c>
      <c r="E20" s="13">
        <v>0</v>
      </c>
      <c r="F20" s="13">
        <v>249.61</v>
      </c>
      <c r="G20" s="14">
        <f t="shared" si="3"/>
        <v>249.61</v>
      </c>
    </row>
    <row r="21" spans="1:7" ht="24">
      <c r="A21" s="18" t="s">
        <v>22</v>
      </c>
      <c r="B21" s="13">
        <v>0</v>
      </c>
      <c r="C21" s="13">
        <v>24.05</v>
      </c>
      <c r="D21" s="13">
        <f t="shared" si="4"/>
        <v>24.05</v>
      </c>
      <c r="E21" s="13">
        <v>0</v>
      </c>
      <c r="F21" s="13">
        <v>25.85</v>
      </c>
      <c r="G21" s="14">
        <f t="shared" si="3"/>
        <v>25.85</v>
      </c>
    </row>
    <row r="22" spans="1:7" s="20" customFormat="1" ht="24">
      <c r="A22" s="9" t="s">
        <v>23</v>
      </c>
      <c r="B22" s="19">
        <v>0</v>
      </c>
      <c r="C22" s="19">
        <v>1253.3900000000001</v>
      </c>
      <c r="D22" s="13">
        <f t="shared" si="4"/>
        <v>1253.3900000000001</v>
      </c>
      <c r="E22" s="19">
        <v>0</v>
      </c>
      <c r="F22" s="19">
        <v>1488.47</v>
      </c>
      <c r="G22" s="19">
        <f t="shared" si="3"/>
        <v>1488.47</v>
      </c>
    </row>
    <row r="23" spans="1:7" ht="24">
      <c r="A23" s="21" t="s">
        <v>24</v>
      </c>
      <c r="B23" s="16">
        <f>+B6+B18</f>
        <v>2358.7600000000002</v>
      </c>
      <c r="C23" s="16">
        <f>+C6+C18</f>
        <v>7350.1</v>
      </c>
      <c r="D23" s="16">
        <f t="shared" si="4"/>
        <v>9708.86</v>
      </c>
      <c r="E23" s="16">
        <f>SUM(E6,E18)</f>
        <v>3641.1200000000008</v>
      </c>
      <c r="F23" s="16">
        <f>SUM(F6,F18)</f>
        <v>6035.24</v>
      </c>
      <c r="G23" s="16">
        <f t="shared" si="3"/>
        <v>9676.36</v>
      </c>
    </row>
    <row r="24" spans="1:7" ht="24">
      <c r="A24" s="21" t="s">
        <v>25</v>
      </c>
      <c r="B24" s="16">
        <f>B23/B25</f>
        <v>10.26842540594663</v>
      </c>
      <c r="C24" s="16">
        <f>C23/B25</f>
        <v>31.997300944669366</v>
      </c>
      <c r="D24" s="16">
        <f>D23/B25</f>
        <v>42.265726350615992</v>
      </c>
      <c r="E24" s="16">
        <f>E23/E25</f>
        <v>16.723865515340808</v>
      </c>
      <c r="F24" s="16">
        <f>F23/E25</f>
        <v>27.720191071100494</v>
      </c>
      <c r="G24" s="16">
        <f>G23/E25</f>
        <v>44.444056586441306</v>
      </c>
    </row>
    <row r="25" spans="1:7" s="20" customFormat="1" ht="24">
      <c r="A25" s="22" t="s">
        <v>26</v>
      </c>
      <c r="B25" s="30">
        <v>229.71</v>
      </c>
      <c r="C25" s="31"/>
      <c r="D25" s="32"/>
      <c r="E25" s="30">
        <v>217.72</v>
      </c>
      <c r="F25" s="31"/>
      <c r="G25" s="32"/>
    </row>
    <row r="26" spans="1:7" s="20" customFormat="1" ht="24">
      <c r="A26" s="22" t="s">
        <v>27</v>
      </c>
      <c r="B26" s="30">
        <v>47.05</v>
      </c>
      <c r="C26" s="31"/>
      <c r="D26" s="32"/>
      <c r="E26" s="30">
        <v>47.05</v>
      </c>
      <c r="F26" s="31"/>
      <c r="G26" s="32"/>
    </row>
    <row r="27" spans="1:7" ht="24">
      <c r="A27" s="22" t="s">
        <v>28</v>
      </c>
      <c r="B27" s="33">
        <f>B25*B26</f>
        <v>10807.8555</v>
      </c>
      <c r="C27" s="34"/>
      <c r="D27" s="35"/>
      <c r="E27" s="33">
        <f>E25*E26</f>
        <v>10243.725999999999</v>
      </c>
      <c r="F27" s="34"/>
      <c r="G27" s="35"/>
    </row>
    <row r="28" spans="1:7" ht="24">
      <c r="A28" s="21" t="s">
        <v>29</v>
      </c>
      <c r="B28" s="27">
        <f>B27-B23</f>
        <v>8449.0954999999994</v>
      </c>
      <c r="C28" s="28"/>
      <c r="D28" s="27">
        <f>B27-D23</f>
        <v>1098.9954999999991</v>
      </c>
      <c r="E28" s="27">
        <f>E27-E23</f>
        <v>6602.6059999999979</v>
      </c>
      <c r="F28" s="28"/>
      <c r="G28" s="29">
        <f>E27-G23</f>
        <v>567.36599999999817</v>
      </c>
    </row>
    <row r="29" spans="1:7" ht="24">
      <c r="A29" s="23" t="s">
        <v>30</v>
      </c>
      <c r="B29" s="26">
        <f>B26-B24</f>
        <v>36.781574594053367</v>
      </c>
      <c r="C29" s="24"/>
      <c r="D29" s="26">
        <f>B26-D24</f>
        <v>4.784273649384005</v>
      </c>
      <c r="E29" s="26">
        <f>E26-E24</f>
        <v>30.326134484659189</v>
      </c>
      <c r="F29" s="24"/>
      <c r="G29" s="25">
        <f>E26-G24</f>
        <v>2.6059434135586912</v>
      </c>
    </row>
  </sheetData>
  <mergeCells count="10">
    <mergeCell ref="B26:D26"/>
    <mergeCell ref="E26:G26"/>
    <mergeCell ref="B27:D27"/>
    <mergeCell ref="E27:G27"/>
    <mergeCell ref="A3:A5"/>
    <mergeCell ref="B3:G3"/>
    <mergeCell ref="B4:D4"/>
    <mergeCell ref="E4:G4"/>
    <mergeCell ref="B25:D25"/>
    <mergeCell ref="E25:G25"/>
  </mergeCells>
  <pageMargins left="0.31" right="0.24" top="0.75" bottom="0.75" header="0.3" footer="0.3"/>
  <pageSetup paperSize="9" scale="90" orientation="portrait" r:id="rId1"/>
  <ignoredErrors>
    <ignoredError sqref="D6:D7 D10 D1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G29"/>
  <sheetViews>
    <sheetView workbookViewId="0">
      <pane ySplit="5" topLeftCell="A21" activePane="bottomLeft" state="frozen"/>
      <selection activeCell="E8" sqref="E8"/>
      <selection pane="bottomLeft" activeCell="E8" sqref="E8"/>
    </sheetView>
  </sheetViews>
  <sheetFormatPr defaultRowHeight="14.25"/>
  <cols>
    <col min="1" max="1" width="39.875" customWidth="1"/>
    <col min="2" max="7" width="10.25" customWidth="1"/>
  </cols>
  <sheetData>
    <row r="1" spans="1:7" ht="27.75">
      <c r="A1" s="1" t="s">
        <v>33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2"/>
      <c r="E2" s="2"/>
      <c r="F2" s="2"/>
      <c r="G2" s="3" t="s">
        <v>0</v>
      </c>
    </row>
    <row r="3" spans="1:7" ht="27.75">
      <c r="A3" s="40" t="s">
        <v>1</v>
      </c>
      <c r="B3" s="36" t="s">
        <v>32</v>
      </c>
      <c r="C3" s="37"/>
      <c r="D3" s="37"/>
      <c r="E3" s="37"/>
      <c r="F3" s="37"/>
      <c r="G3" s="38"/>
    </row>
    <row r="4" spans="1:7" ht="27.75">
      <c r="A4" s="41"/>
      <c r="B4" s="39" t="s">
        <v>2</v>
      </c>
      <c r="C4" s="39"/>
      <c r="D4" s="39"/>
      <c r="E4" s="39" t="s">
        <v>3</v>
      </c>
      <c r="F4" s="39"/>
      <c r="G4" s="39"/>
    </row>
    <row r="5" spans="1:7" ht="24">
      <c r="A5" s="42"/>
      <c r="B5" s="4" t="s">
        <v>4</v>
      </c>
      <c r="C5" s="4" t="s">
        <v>5</v>
      </c>
      <c r="D5" s="4" t="s">
        <v>6</v>
      </c>
      <c r="E5" s="4" t="s">
        <v>4</v>
      </c>
      <c r="F5" s="4" t="s">
        <v>5</v>
      </c>
      <c r="G5" s="4" t="s">
        <v>6</v>
      </c>
    </row>
    <row r="6" spans="1:7" ht="24">
      <c r="A6" s="5" t="s">
        <v>7</v>
      </c>
      <c r="B6" s="6">
        <f>+B7+B10+B17</f>
        <v>12231.060000000001</v>
      </c>
      <c r="C6" s="6">
        <f>+C7+C10+C17</f>
        <v>3870.21</v>
      </c>
      <c r="D6" s="6">
        <f t="shared" ref="D6:D15" si="0">+B6+C6</f>
        <v>16101.27</v>
      </c>
      <c r="E6" s="6">
        <f>+E7+E10+E17</f>
        <v>10217.11</v>
      </c>
      <c r="F6" s="6">
        <f>+F7+F10+F17</f>
        <v>6370.76</v>
      </c>
      <c r="G6" s="6">
        <f t="shared" ref="G6:G15" si="1">+E6+F6</f>
        <v>16587.870000000003</v>
      </c>
    </row>
    <row r="7" spans="1:7" ht="24">
      <c r="A7" s="7" t="s">
        <v>8</v>
      </c>
      <c r="B7" s="8">
        <f>+B8+B9</f>
        <v>4357.1000000000004</v>
      </c>
      <c r="C7" s="8">
        <f>+C8+C9</f>
        <v>2808.9700000000003</v>
      </c>
      <c r="D7" s="8">
        <f t="shared" si="0"/>
        <v>7166.0700000000006</v>
      </c>
      <c r="E7" s="8">
        <f>+E8+E9</f>
        <v>5225.51</v>
      </c>
      <c r="F7" s="8">
        <f>+F8+F9</f>
        <v>5285.0999999999995</v>
      </c>
      <c r="G7" s="8">
        <f t="shared" si="1"/>
        <v>10510.61</v>
      </c>
    </row>
    <row r="8" spans="1:7" ht="24">
      <c r="A8" s="9" t="s">
        <v>9</v>
      </c>
      <c r="B8" s="10">
        <v>3409.21</v>
      </c>
      <c r="C8" s="10">
        <v>2766.34</v>
      </c>
      <c r="D8" s="10">
        <f t="shared" si="0"/>
        <v>6175.55</v>
      </c>
      <c r="E8" s="10">
        <v>2160.98</v>
      </c>
      <c r="F8" s="10">
        <v>5239.16</v>
      </c>
      <c r="G8" s="10">
        <f t="shared" si="1"/>
        <v>7400.1399999999994</v>
      </c>
    </row>
    <row r="9" spans="1:7" ht="24">
      <c r="A9" s="9" t="s">
        <v>10</v>
      </c>
      <c r="B9" s="10">
        <v>947.89</v>
      </c>
      <c r="C9" s="10">
        <v>42.63</v>
      </c>
      <c r="D9" s="10">
        <f t="shared" si="0"/>
        <v>990.52</v>
      </c>
      <c r="E9" s="10">
        <v>3064.53</v>
      </c>
      <c r="F9" s="10">
        <v>45.94</v>
      </c>
      <c r="G9" s="10">
        <f t="shared" si="1"/>
        <v>3110.4700000000003</v>
      </c>
    </row>
    <row r="10" spans="1:7" ht="24">
      <c r="A10" s="7" t="s">
        <v>11</v>
      </c>
      <c r="B10" s="8">
        <f>+B11+B12+B13+B14+B15+B16</f>
        <v>7873.96</v>
      </c>
      <c r="C10" s="8">
        <f>+C11+C12+C13+C14+C15+C16</f>
        <v>7.89</v>
      </c>
      <c r="D10" s="8">
        <f t="shared" si="0"/>
        <v>7881.85</v>
      </c>
      <c r="E10" s="8">
        <f>+E11+E12+E13+E14+E15+E16</f>
        <v>4991.6000000000013</v>
      </c>
      <c r="F10" s="8">
        <f>+F11+F12+F13+F14+F15+F16</f>
        <v>0.47</v>
      </c>
      <c r="G10" s="8">
        <f t="shared" si="1"/>
        <v>4992.0700000000015</v>
      </c>
    </row>
    <row r="11" spans="1:7" ht="24">
      <c r="A11" s="9" t="s">
        <v>12</v>
      </c>
      <c r="B11" s="10">
        <v>3291.58</v>
      </c>
      <c r="C11" s="10">
        <v>0</v>
      </c>
      <c r="D11" s="11">
        <f t="shared" si="0"/>
        <v>3291.58</v>
      </c>
      <c r="E11" s="10">
        <v>2795.44</v>
      </c>
      <c r="F11" s="10">
        <v>0</v>
      </c>
      <c r="G11" s="11">
        <f t="shared" si="1"/>
        <v>2795.44</v>
      </c>
    </row>
    <row r="12" spans="1:7" ht="24">
      <c r="A12" s="9" t="s">
        <v>13</v>
      </c>
      <c r="B12" s="10">
        <v>2602.89</v>
      </c>
      <c r="C12" s="12">
        <v>0</v>
      </c>
      <c r="D12" s="11">
        <f t="shared" si="0"/>
        <v>2602.89</v>
      </c>
      <c r="E12" s="10">
        <v>1402.34</v>
      </c>
      <c r="F12" s="12">
        <v>0</v>
      </c>
      <c r="G12" s="11">
        <f t="shared" si="1"/>
        <v>1402.34</v>
      </c>
    </row>
    <row r="13" spans="1:7" ht="24">
      <c r="A13" s="9" t="s">
        <v>14</v>
      </c>
      <c r="B13" s="13">
        <v>847.34</v>
      </c>
      <c r="C13" s="13">
        <v>0</v>
      </c>
      <c r="D13" s="14">
        <f t="shared" si="0"/>
        <v>847.34</v>
      </c>
      <c r="E13" s="13">
        <v>223.22</v>
      </c>
      <c r="F13" s="13">
        <v>0</v>
      </c>
      <c r="G13" s="14">
        <f t="shared" si="1"/>
        <v>223.22</v>
      </c>
    </row>
    <row r="14" spans="1:7" ht="24">
      <c r="A14" s="15" t="s">
        <v>15</v>
      </c>
      <c r="B14" s="13">
        <v>684.76</v>
      </c>
      <c r="C14" s="13">
        <v>0</v>
      </c>
      <c r="D14" s="14">
        <f t="shared" si="0"/>
        <v>684.76</v>
      </c>
      <c r="E14" s="13">
        <v>236.77</v>
      </c>
      <c r="F14" s="13">
        <v>0</v>
      </c>
      <c r="G14" s="14">
        <f t="shared" si="1"/>
        <v>236.77</v>
      </c>
    </row>
    <row r="15" spans="1:7" ht="24">
      <c r="A15" s="9" t="s">
        <v>16</v>
      </c>
      <c r="B15" s="13">
        <v>356.21</v>
      </c>
      <c r="C15" s="13">
        <v>0</v>
      </c>
      <c r="D15" s="14">
        <f t="shared" si="0"/>
        <v>356.21</v>
      </c>
      <c r="E15" s="13">
        <v>322.27</v>
      </c>
      <c r="F15" s="13">
        <v>0</v>
      </c>
      <c r="G15" s="14">
        <f t="shared" si="1"/>
        <v>322.27</v>
      </c>
    </row>
    <row r="16" spans="1:7" ht="24">
      <c r="A16" s="9" t="s">
        <v>17</v>
      </c>
      <c r="B16" s="13">
        <v>91.18</v>
      </c>
      <c r="C16" s="13">
        <v>7.89</v>
      </c>
      <c r="D16" s="14">
        <f>+B16+C16</f>
        <v>99.070000000000007</v>
      </c>
      <c r="E16" s="13">
        <v>11.56</v>
      </c>
      <c r="F16" s="13">
        <v>0.47</v>
      </c>
      <c r="G16" s="14">
        <f>+E16+F16</f>
        <v>12.030000000000001</v>
      </c>
    </row>
    <row r="17" spans="1:7" ht="24">
      <c r="A17" s="7" t="s">
        <v>18</v>
      </c>
      <c r="B17" s="16">
        <v>0</v>
      </c>
      <c r="C17" s="16">
        <f>ROUND((B7+C7+B10+C10)*0.07,2)</f>
        <v>1053.3499999999999</v>
      </c>
      <c r="D17" s="17">
        <f>+B17+C17</f>
        <v>1053.3499999999999</v>
      </c>
      <c r="E17" s="16">
        <v>0</v>
      </c>
      <c r="F17" s="16">
        <f>ROUND((E7+F7+E10+F10)*0.07,2)</f>
        <v>1085.19</v>
      </c>
      <c r="G17" s="17">
        <f>+E17+F17</f>
        <v>1085.19</v>
      </c>
    </row>
    <row r="18" spans="1:7" ht="24">
      <c r="A18" s="7" t="s">
        <v>19</v>
      </c>
      <c r="B18" s="16">
        <f>+B19+B20+B21+B22</f>
        <v>0</v>
      </c>
      <c r="C18" s="16">
        <f t="shared" ref="C18:F18" si="2">+C19+C20+C21+C22</f>
        <v>5203.3600000000006</v>
      </c>
      <c r="D18" s="16">
        <f>+B18+C18</f>
        <v>5203.3600000000006</v>
      </c>
      <c r="E18" s="16">
        <f t="shared" si="2"/>
        <v>0</v>
      </c>
      <c r="F18" s="16">
        <f t="shared" si="2"/>
        <v>3858.88</v>
      </c>
      <c r="G18" s="16">
        <f t="shared" ref="G18:G23" si="3">+E18+F18</f>
        <v>3858.88</v>
      </c>
    </row>
    <row r="19" spans="1:7" ht="24">
      <c r="A19" s="9" t="s">
        <v>20</v>
      </c>
      <c r="B19" s="13">
        <v>0</v>
      </c>
      <c r="C19" s="13">
        <v>1500</v>
      </c>
      <c r="D19" s="13">
        <f t="shared" ref="D19:D23" si="4">+B19+C19</f>
        <v>1500</v>
      </c>
      <c r="E19" s="13">
        <v>0</v>
      </c>
      <c r="F19" s="13">
        <v>1500</v>
      </c>
      <c r="G19" s="14">
        <f t="shared" si="3"/>
        <v>1500</v>
      </c>
    </row>
    <row r="20" spans="1:7" ht="24">
      <c r="A20" s="18" t="s">
        <v>21</v>
      </c>
      <c r="B20" s="13">
        <v>0</v>
      </c>
      <c r="C20" s="13">
        <v>682.37</v>
      </c>
      <c r="D20" s="13">
        <f t="shared" si="4"/>
        <v>682.37</v>
      </c>
      <c r="E20" s="13">
        <v>0</v>
      </c>
      <c r="F20" s="13">
        <v>453.36</v>
      </c>
      <c r="G20" s="14">
        <f t="shared" si="3"/>
        <v>453.36</v>
      </c>
    </row>
    <row r="21" spans="1:7" ht="24">
      <c r="A21" s="18" t="s">
        <v>22</v>
      </c>
      <c r="B21" s="13">
        <v>0</v>
      </c>
      <c r="C21" s="13">
        <v>362.32</v>
      </c>
      <c r="D21" s="13">
        <f t="shared" si="4"/>
        <v>362.32</v>
      </c>
      <c r="E21" s="13">
        <v>0</v>
      </c>
      <c r="F21" s="13">
        <v>231.91</v>
      </c>
      <c r="G21" s="14">
        <f t="shared" si="3"/>
        <v>231.91</v>
      </c>
    </row>
    <row r="22" spans="1:7" s="20" customFormat="1" ht="24">
      <c r="A22" s="9" t="s">
        <v>23</v>
      </c>
      <c r="B22" s="19">
        <v>0</v>
      </c>
      <c r="C22" s="19">
        <v>2658.67</v>
      </c>
      <c r="D22" s="13">
        <f t="shared" si="4"/>
        <v>2658.67</v>
      </c>
      <c r="E22" s="19">
        <v>0</v>
      </c>
      <c r="F22" s="19">
        <v>1673.61</v>
      </c>
      <c r="G22" s="19">
        <f t="shared" si="3"/>
        <v>1673.61</v>
      </c>
    </row>
    <row r="23" spans="1:7" ht="24">
      <c r="A23" s="21" t="s">
        <v>24</v>
      </c>
      <c r="B23" s="16">
        <f>+B6+B18</f>
        <v>12231.060000000001</v>
      </c>
      <c r="C23" s="16">
        <f>+C6+C18</f>
        <v>9073.57</v>
      </c>
      <c r="D23" s="16">
        <f t="shared" si="4"/>
        <v>21304.63</v>
      </c>
      <c r="E23" s="16">
        <f t="shared" ref="E23:F23" si="5">SUM(E6,E18)</f>
        <v>10217.11</v>
      </c>
      <c r="F23" s="16">
        <f t="shared" si="5"/>
        <v>10229.64</v>
      </c>
      <c r="G23" s="16">
        <f t="shared" si="3"/>
        <v>20446.75</v>
      </c>
    </row>
    <row r="24" spans="1:7" ht="24">
      <c r="A24" s="21" t="s">
        <v>25</v>
      </c>
      <c r="B24" s="16">
        <f>B23/B25</f>
        <v>12.179783113093876</v>
      </c>
      <c r="C24" s="16">
        <f>C23/B25</f>
        <v>9.0355304169446615</v>
      </c>
      <c r="D24" s="16">
        <f>D23/B25</f>
        <v>21.215313530038539</v>
      </c>
      <c r="E24" s="16">
        <f>E23/E25</f>
        <v>10.45892023585292</v>
      </c>
      <c r="F24" s="16">
        <f>F23/E25</f>
        <v>10.471746785685038</v>
      </c>
      <c r="G24" s="16">
        <f>G23/E25</f>
        <v>20.930667021537957</v>
      </c>
    </row>
    <row r="25" spans="1:7" s="20" customFormat="1" ht="24">
      <c r="A25" s="22" t="s">
        <v>26</v>
      </c>
      <c r="B25" s="33">
        <v>1004.21</v>
      </c>
      <c r="C25" s="34"/>
      <c r="D25" s="35"/>
      <c r="E25" s="30">
        <v>976.88</v>
      </c>
      <c r="F25" s="31"/>
      <c r="G25" s="32"/>
    </row>
    <row r="26" spans="1:7" s="20" customFormat="1" ht="24">
      <c r="A26" s="22" t="s">
        <v>27</v>
      </c>
      <c r="B26" s="33">
        <v>68.81</v>
      </c>
      <c r="C26" s="34"/>
      <c r="D26" s="35"/>
      <c r="E26" s="33">
        <v>68.81</v>
      </c>
      <c r="F26" s="34"/>
      <c r="G26" s="35"/>
    </row>
    <row r="27" spans="1:7" ht="24">
      <c r="A27" s="22" t="s">
        <v>28</v>
      </c>
      <c r="B27" s="33">
        <f>B25*B26</f>
        <v>69099.690100000007</v>
      </c>
      <c r="C27" s="34"/>
      <c r="D27" s="35"/>
      <c r="E27" s="33">
        <f>E25*E26</f>
        <v>67219.112800000003</v>
      </c>
      <c r="F27" s="34"/>
      <c r="G27" s="35"/>
    </row>
    <row r="28" spans="1:7" ht="24">
      <c r="A28" s="21" t="s">
        <v>29</v>
      </c>
      <c r="B28" s="27">
        <f>B27-B23</f>
        <v>56868.630100000009</v>
      </c>
      <c r="C28" s="28"/>
      <c r="D28" s="27">
        <f>B27-D23</f>
        <v>47795.060100000002</v>
      </c>
      <c r="E28" s="27">
        <f>E27-E23</f>
        <v>57002.002800000002</v>
      </c>
      <c r="F28" s="28"/>
      <c r="G28" s="29">
        <f>E27-G23</f>
        <v>46772.362800000003</v>
      </c>
    </row>
    <row r="29" spans="1:7" ht="24">
      <c r="A29" s="23" t="s">
        <v>30</v>
      </c>
      <c r="B29" s="26">
        <f>B26-B24</f>
        <v>56.630216886906126</v>
      </c>
      <c r="C29" s="24"/>
      <c r="D29" s="26">
        <f>B26-D24</f>
        <v>47.594686469961459</v>
      </c>
      <c r="E29" s="26">
        <f>E26-E24</f>
        <v>58.35107976414708</v>
      </c>
      <c r="F29" s="24"/>
      <c r="G29" s="25">
        <f>E26-G24</f>
        <v>47.879332978462045</v>
      </c>
    </row>
  </sheetData>
  <mergeCells count="10">
    <mergeCell ref="B26:D26"/>
    <mergeCell ref="E26:G26"/>
    <mergeCell ref="B27:D27"/>
    <mergeCell ref="E27:G27"/>
    <mergeCell ref="A3:A5"/>
    <mergeCell ref="B3:G3"/>
    <mergeCell ref="B4:D4"/>
    <mergeCell ref="E4:G4"/>
    <mergeCell ref="B25:D25"/>
    <mergeCell ref="E25:G25"/>
  </mergeCells>
  <pageMargins left="0.31" right="0.24" top="0.75" bottom="0.75" header="0.3" footer="0.3"/>
  <pageSetup paperSize="9" scale="90" orientation="portrait" r:id="rId1"/>
  <ignoredErrors>
    <ignoredError sqref="D6:D7 D10 D1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29"/>
  <sheetViews>
    <sheetView workbookViewId="0">
      <pane ySplit="5" topLeftCell="A6" activePane="bottomLeft" state="frozen"/>
      <selection activeCell="E8" sqref="E8"/>
      <selection pane="bottomLeft" activeCell="E8" sqref="E8"/>
    </sheetView>
  </sheetViews>
  <sheetFormatPr defaultRowHeight="14.25"/>
  <cols>
    <col min="1" max="1" width="39.875" customWidth="1"/>
    <col min="2" max="7" width="10.25" customWidth="1"/>
  </cols>
  <sheetData>
    <row r="1" spans="1:7" ht="27.75">
      <c r="A1" s="1" t="s">
        <v>34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2"/>
      <c r="E2" s="2"/>
      <c r="F2" s="2"/>
      <c r="G2" s="3" t="s">
        <v>0</v>
      </c>
    </row>
    <row r="3" spans="1:7" ht="27.75">
      <c r="A3" s="40" t="s">
        <v>1</v>
      </c>
      <c r="B3" s="36" t="s">
        <v>32</v>
      </c>
      <c r="C3" s="37"/>
      <c r="D3" s="37"/>
      <c r="E3" s="37"/>
      <c r="F3" s="37"/>
      <c r="G3" s="38"/>
    </row>
    <row r="4" spans="1:7" ht="27.75">
      <c r="A4" s="41"/>
      <c r="B4" s="39" t="s">
        <v>2</v>
      </c>
      <c r="C4" s="39"/>
      <c r="D4" s="39"/>
      <c r="E4" s="39" t="s">
        <v>3</v>
      </c>
      <c r="F4" s="39"/>
      <c r="G4" s="39"/>
    </row>
    <row r="5" spans="1:7" ht="24">
      <c r="A5" s="42"/>
      <c r="B5" s="4" t="s">
        <v>4</v>
      </c>
      <c r="C5" s="4" t="s">
        <v>5</v>
      </c>
      <c r="D5" s="4" t="s">
        <v>6</v>
      </c>
      <c r="E5" s="4" t="s">
        <v>4</v>
      </c>
      <c r="F5" s="4" t="s">
        <v>5</v>
      </c>
      <c r="G5" s="4" t="s">
        <v>6</v>
      </c>
    </row>
    <row r="6" spans="1:7" ht="24">
      <c r="A6" s="5" t="s">
        <v>7</v>
      </c>
      <c r="B6" s="6">
        <f>+B7+B10+B17</f>
        <v>9106.83</v>
      </c>
      <c r="C6" s="6">
        <f>+C7+C10+C17</f>
        <v>3985.6800000000003</v>
      </c>
      <c r="D6" s="6">
        <f t="shared" ref="D6:D15" si="0">+B6+C6</f>
        <v>13092.51</v>
      </c>
      <c r="E6" s="6">
        <f>+E7+E10+E17</f>
        <v>8123.4700000000012</v>
      </c>
      <c r="F6" s="6">
        <f>+F7+F10+F17</f>
        <v>2822.7999999999997</v>
      </c>
      <c r="G6" s="6">
        <f t="shared" ref="G6:G15" si="1">+E6+F6</f>
        <v>10946.27</v>
      </c>
    </row>
    <row r="7" spans="1:7" ht="24">
      <c r="A7" s="7" t="s">
        <v>8</v>
      </c>
      <c r="B7" s="8">
        <f>+B8+B9</f>
        <v>5926.24</v>
      </c>
      <c r="C7" s="8">
        <f>+C8+C9</f>
        <v>2658.7400000000002</v>
      </c>
      <c r="D7" s="8">
        <f t="shared" si="0"/>
        <v>8584.98</v>
      </c>
      <c r="E7" s="8">
        <f>+E8+E9</f>
        <v>4539.8600000000006</v>
      </c>
      <c r="F7" s="8">
        <f>+F8+F9</f>
        <v>2054.9899999999998</v>
      </c>
      <c r="G7" s="8">
        <f t="shared" si="1"/>
        <v>6594.85</v>
      </c>
    </row>
    <row r="8" spans="1:7" ht="24">
      <c r="A8" s="9" t="s">
        <v>9</v>
      </c>
      <c r="B8" s="10">
        <v>292.33999999999997</v>
      </c>
      <c r="C8" s="10">
        <v>2492.0700000000002</v>
      </c>
      <c r="D8" s="10">
        <f t="shared" si="0"/>
        <v>2784.4100000000003</v>
      </c>
      <c r="E8" s="10">
        <v>1199.8800000000001</v>
      </c>
      <c r="F8" s="10">
        <v>1772</v>
      </c>
      <c r="G8" s="10">
        <f t="shared" si="1"/>
        <v>2971.88</v>
      </c>
    </row>
    <row r="9" spans="1:7" ht="24">
      <c r="A9" s="9" t="s">
        <v>10</v>
      </c>
      <c r="B9" s="10">
        <v>5633.9</v>
      </c>
      <c r="C9" s="10">
        <v>166.67</v>
      </c>
      <c r="D9" s="10">
        <f t="shared" si="0"/>
        <v>5800.57</v>
      </c>
      <c r="E9" s="10">
        <v>3339.98</v>
      </c>
      <c r="F9" s="10">
        <v>282.99</v>
      </c>
      <c r="G9" s="10">
        <f t="shared" si="1"/>
        <v>3622.9700000000003</v>
      </c>
    </row>
    <row r="10" spans="1:7" ht="24">
      <c r="A10" s="7" t="s">
        <v>11</v>
      </c>
      <c r="B10" s="8">
        <f>+B11+B12+B13+B14+B15+B16</f>
        <v>3180.59</v>
      </c>
      <c r="C10" s="8">
        <f>+C11+C12+C13+C14+C15+C16</f>
        <v>470.41999999999996</v>
      </c>
      <c r="D10" s="8">
        <f t="shared" si="0"/>
        <v>3651.01</v>
      </c>
      <c r="E10" s="8">
        <f>+E11+E12+E13+E14+E15+E16</f>
        <v>3583.61</v>
      </c>
      <c r="F10" s="8">
        <f>+F11+F12+F13+F14+F15+F16</f>
        <v>51.699999999999996</v>
      </c>
      <c r="G10" s="8">
        <f t="shared" si="1"/>
        <v>3635.31</v>
      </c>
    </row>
    <row r="11" spans="1:7" ht="24">
      <c r="A11" s="9" t="s">
        <v>12</v>
      </c>
      <c r="B11" s="10">
        <v>1272.47</v>
      </c>
      <c r="C11" s="10">
        <v>0</v>
      </c>
      <c r="D11" s="11">
        <f t="shared" si="0"/>
        <v>1272.47</v>
      </c>
      <c r="E11" s="10">
        <v>1761.2</v>
      </c>
      <c r="F11" s="10">
        <v>0</v>
      </c>
      <c r="G11" s="11">
        <f t="shared" si="1"/>
        <v>1761.2</v>
      </c>
    </row>
    <row r="12" spans="1:7" ht="24">
      <c r="A12" s="9" t="s">
        <v>13</v>
      </c>
      <c r="B12" s="10">
        <v>1040.47</v>
      </c>
      <c r="C12" s="13">
        <v>0</v>
      </c>
      <c r="D12" s="11">
        <f t="shared" si="0"/>
        <v>1040.47</v>
      </c>
      <c r="E12" s="10">
        <v>758.15</v>
      </c>
      <c r="F12" s="12">
        <v>0</v>
      </c>
      <c r="G12" s="11">
        <f t="shared" si="1"/>
        <v>758.15</v>
      </c>
    </row>
    <row r="13" spans="1:7" ht="24">
      <c r="A13" s="9" t="s">
        <v>14</v>
      </c>
      <c r="B13" s="10">
        <v>396.83</v>
      </c>
      <c r="C13" s="13">
        <v>100</v>
      </c>
      <c r="D13" s="11">
        <f t="shared" si="0"/>
        <v>496.83</v>
      </c>
      <c r="E13" s="10">
        <v>277.20999999999998</v>
      </c>
      <c r="F13" s="12">
        <v>0</v>
      </c>
      <c r="G13" s="11">
        <f t="shared" si="1"/>
        <v>277.20999999999998</v>
      </c>
    </row>
    <row r="14" spans="1:7" ht="24">
      <c r="A14" s="15" t="s">
        <v>15</v>
      </c>
      <c r="B14" s="13">
        <v>321.60000000000002</v>
      </c>
      <c r="C14" s="13">
        <v>0</v>
      </c>
      <c r="D14" s="14">
        <f t="shared" si="0"/>
        <v>321.60000000000002</v>
      </c>
      <c r="E14" s="13">
        <v>519.91999999999996</v>
      </c>
      <c r="F14" s="13">
        <v>0</v>
      </c>
      <c r="G14" s="14">
        <f t="shared" si="1"/>
        <v>519.91999999999996</v>
      </c>
    </row>
    <row r="15" spans="1:7" ht="24">
      <c r="A15" s="9" t="s">
        <v>16</v>
      </c>
      <c r="B15" s="13">
        <v>126.94</v>
      </c>
      <c r="C15" s="13">
        <v>366.89</v>
      </c>
      <c r="D15" s="14">
        <f t="shared" si="0"/>
        <v>493.83</v>
      </c>
      <c r="E15" s="13">
        <v>262.05</v>
      </c>
      <c r="F15" s="13">
        <v>44.44</v>
      </c>
      <c r="G15" s="14">
        <f t="shared" si="1"/>
        <v>306.49</v>
      </c>
    </row>
    <row r="16" spans="1:7" ht="24">
      <c r="A16" s="9" t="s">
        <v>17</v>
      </c>
      <c r="B16" s="13">
        <v>22.28</v>
      </c>
      <c r="C16" s="13">
        <v>3.53</v>
      </c>
      <c r="D16" s="14">
        <f>+B16+C16</f>
        <v>25.810000000000002</v>
      </c>
      <c r="E16" s="13">
        <v>5.08</v>
      </c>
      <c r="F16" s="13">
        <v>7.26</v>
      </c>
      <c r="G16" s="14">
        <f>+E16+F16</f>
        <v>12.34</v>
      </c>
    </row>
    <row r="17" spans="1:7" ht="24">
      <c r="A17" s="7" t="s">
        <v>18</v>
      </c>
      <c r="B17" s="16">
        <v>0</v>
      </c>
      <c r="C17" s="16">
        <f>ROUND((B7+C7+B10+C10)*0.07,2)</f>
        <v>856.52</v>
      </c>
      <c r="D17" s="17">
        <f>+B17+C17</f>
        <v>856.52</v>
      </c>
      <c r="E17" s="16">
        <v>0</v>
      </c>
      <c r="F17" s="16">
        <f>ROUND((E7+F7+E10+F10)*0.07,2)</f>
        <v>716.11</v>
      </c>
      <c r="G17" s="17">
        <f>+E17+F17</f>
        <v>716.11</v>
      </c>
    </row>
    <row r="18" spans="1:7" ht="24">
      <c r="A18" s="7" t="s">
        <v>19</v>
      </c>
      <c r="B18" s="16">
        <f>+B19+B20+B21+B22</f>
        <v>0</v>
      </c>
      <c r="C18" s="16">
        <f t="shared" ref="C18:F18" si="2">+C19+C20+C21+C22</f>
        <v>2853.8900000000003</v>
      </c>
      <c r="D18" s="16">
        <f>+B18+C18</f>
        <v>2853.8900000000003</v>
      </c>
      <c r="E18" s="16">
        <f t="shared" si="2"/>
        <v>0</v>
      </c>
      <c r="F18" s="16">
        <f t="shared" si="2"/>
        <v>2506.3500000000004</v>
      </c>
      <c r="G18" s="16">
        <f t="shared" ref="G18:G23" si="3">+E18+F18</f>
        <v>2506.3500000000004</v>
      </c>
    </row>
    <row r="19" spans="1:7" ht="24">
      <c r="A19" s="9" t="s">
        <v>20</v>
      </c>
      <c r="B19" s="13">
        <v>0</v>
      </c>
      <c r="C19" s="13">
        <v>1000</v>
      </c>
      <c r="D19" s="13">
        <f t="shared" ref="D19:D23" si="4">+B19+C19</f>
        <v>1000</v>
      </c>
      <c r="E19" s="13">
        <v>0</v>
      </c>
      <c r="F19" s="13">
        <v>1000</v>
      </c>
      <c r="G19" s="14">
        <f t="shared" si="3"/>
        <v>1000</v>
      </c>
    </row>
    <row r="20" spans="1:7" ht="24">
      <c r="A20" s="18" t="s">
        <v>21</v>
      </c>
      <c r="B20" s="13">
        <v>0</v>
      </c>
      <c r="C20" s="13">
        <v>270.29000000000002</v>
      </c>
      <c r="D20" s="13">
        <f t="shared" si="4"/>
        <v>270.29000000000002</v>
      </c>
      <c r="E20" s="13">
        <v>0</v>
      </c>
      <c r="F20" s="13">
        <v>243.61</v>
      </c>
      <c r="G20" s="14">
        <f t="shared" si="3"/>
        <v>243.61</v>
      </c>
    </row>
    <row r="21" spans="1:7" ht="24">
      <c r="A21" s="18" t="s">
        <v>22</v>
      </c>
      <c r="B21" s="13">
        <v>0</v>
      </c>
      <c r="C21" s="13">
        <v>160.38</v>
      </c>
      <c r="D21" s="13">
        <f t="shared" si="4"/>
        <v>160.38</v>
      </c>
      <c r="E21" s="13">
        <v>0</v>
      </c>
      <c r="F21" s="13">
        <v>104.1</v>
      </c>
      <c r="G21" s="14">
        <f t="shared" si="3"/>
        <v>104.1</v>
      </c>
    </row>
    <row r="22" spans="1:7" s="20" customFormat="1" ht="24">
      <c r="A22" s="9" t="s">
        <v>23</v>
      </c>
      <c r="B22" s="19">
        <v>0</v>
      </c>
      <c r="C22" s="19">
        <v>1423.22</v>
      </c>
      <c r="D22" s="13">
        <f t="shared" si="4"/>
        <v>1423.22</v>
      </c>
      <c r="E22" s="19">
        <v>0</v>
      </c>
      <c r="F22" s="19">
        <v>1158.6400000000001</v>
      </c>
      <c r="G22" s="19">
        <f t="shared" si="3"/>
        <v>1158.6400000000001</v>
      </c>
    </row>
    <row r="23" spans="1:7" ht="24">
      <c r="A23" s="21" t="s">
        <v>24</v>
      </c>
      <c r="B23" s="16">
        <f>+B6+B18</f>
        <v>9106.83</v>
      </c>
      <c r="C23" s="16">
        <f>+C6+C18</f>
        <v>6839.5700000000006</v>
      </c>
      <c r="D23" s="16">
        <f t="shared" si="4"/>
        <v>15946.400000000001</v>
      </c>
      <c r="E23" s="16">
        <f>SUM(E6,E18)</f>
        <v>8123.4700000000012</v>
      </c>
      <c r="F23" s="16">
        <f>SUM(F6,F18)</f>
        <v>5329.15</v>
      </c>
      <c r="G23" s="16">
        <f t="shared" si="3"/>
        <v>13452.62</v>
      </c>
    </row>
    <row r="24" spans="1:7" ht="24">
      <c r="A24" s="21" t="s">
        <v>25</v>
      </c>
      <c r="B24" s="16">
        <f>B23/B25</f>
        <v>7.6112880174510442</v>
      </c>
      <c r="C24" s="16">
        <f>C23/B25</f>
        <v>5.716362025591522</v>
      </c>
      <c r="D24" s="16">
        <f>D23/B25</f>
        <v>13.327650043042567</v>
      </c>
      <c r="E24" s="16">
        <f>E23/E25</f>
        <v>7.2227240799850634</v>
      </c>
      <c r="F24" s="16">
        <f>F23/E25</f>
        <v>4.738243636137315</v>
      </c>
      <c r="G24" s="16">
        <f>G23/E25</f>
        <v>11.960967716122379</v>
      </c>
    </row>
    <row r="25" spans="1:7" s="20" customFormat="1" ht="24">
      <c r="A25" s="22" t="s">
        <v>26</v>
      </c>
      <c r="B25" s="33">
        <v>1196.49</v>
      </c>
      <c r="C25" s="34"/>
      <c r="D25" s="35"/>
      <c r="E25" s="33">
        <v>1124.71</v>
      </c>
      <c r="F25" s="34"/>
      <c r="G25" s="35"/>
    </row>
    <row r="26" spans="1:7" s="20" customFormat="1" ht="24">
      <c r="A26" s="22" t="s">
        <v>27</v>
      </c>
      <c r="B26" s="33">
        <v>29.76</v>
      </c>
      <c r="C26" s="34"/>
      <c r="D26" s="35"/>
      <c r="E26" s="33">
        <v>29.76</v>
      </c>
      <c r="F26" s="34"/>
      <c r="G26" s="35"/>
    </row>
    <row r="27" spans="1:7" ht="24">
      <c r="A27" s="22" t="s">
        <v>28</v>
      </c>
      <c r="B27" s="33">
        <f>B25*B26</f>
        <v>35607.542400000006</v>
      </c>
      <c r="C27" s="34"/>
      <c r="D27" s="35"/>
      <c r="E27" s="33">
        <f>E25*E26</f>
        <v>33471.369600000005</v>
      </c>
      <c r="F27" s="34"/>
      <c r="G27" s="35"/>
    </row>
    <row r="28" spans="1:7" ht="24">
      <c r="A28" s="21" t="s">
        <v>29</v>
      </c>
      <c r="B28" s="27">
        <f>B27-B23</f>
        <v>26500.712400000004</v>
      </c>
      <c r="C28" s="28"/>
      <c r="D28" s="27">
        <f>B27-D23</f>
        <v>19661.142400000004</v>
      </c>
      <c r="E28" s="27">
        <f>E27-E23</f>
        <v>25347.899600000004</v>
      </c>
      <c r="F28" s="28"/>
      <c r="G28" s="29">
        <f>E27-G23</f>
        <v>20018.749600000003</v>
      </c>
    </row>
    <row r="29" spans="1:7" ht="24">
      <c r="A29" s="23" t="s">
        <v>30</v>
      </c>
      <c r="B29" s="26">
        <f>B26-B24</f>
        <v>22.148711982548956</v>
      </c>
      <c r="C29" s="24"/>
      <c r="D29" s="26">
        <f>B26-D24</f>
        <v>16.432349956957435</v>
      </c>
      <c r="E29" s="26">
        <f>E26-E24</f>
        <v>22.537275920014938</v>
      </c>
      <c r="F29" s="24"/>
      <c r="G29" s="25">
        <f>E26-G24</f>
        <v>17.799032283877622</v>
      </c>
    </row>
  </sheetData>
  <mergeCells count="10">
    <mergeCell ref="B26:D26"/>
    <mergeCell ref="E26:G26"/>
    <mergeCell ref="B27:D27"/>
    <mergeCell ref="E27:G27"/>
    <mergeCell ref="A3:A5"/>
    <mergeCell ref="B3:G3"/>
    <mergeCell ref="B4:D4"/>
    <mergeCell ref="E4:G4"/>
    <mergeCell ref="B25:D25"/>
    <mergeCell ref="E25:G25"/>
  </mergeCells>
  <pageMargins left="0.28999999999999998" right="0.28999999999999998" top="0.75" bottom="0.75" header="0.3" footer="0.3"/>
  <pageSetup paperSize="9" scale="90" orientation="portrait" r:id="rId1"/>
  <ignoredErrors>
    <ignoredError sqref="D6:D7 D10 D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ยางพารา</vt:lpstr>
      <vt:lpstr>ทุเรียน</vt:lpstr>
      <vt:lpstr>เงาะ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ิปิยมาภรณ์ ศรีสุข</dc:creator>
  <cp:lastModifiedBy>1219</cp:lastModifiedBy>
  <cp:lastPrinted>2018-10-18T08:31:34Z</cp:lastPrinted>
  <dcterms:created xsi:type="dcterms:W3CDTF">2018-08-20T03:58:31Z</dcterms:created>
  <dcterms:modified xsi:type="dcterms:W3CDTF">2018-10-18T08:31:41Z</dcterms:modified>
</cp:coreProperties>
</file>