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5" windowWidth="10260" windowHeight="8070" tabRatio="664"/>
  </bookViews>
  <sheets>
    <sheet name="ยางพารา" sheetId="1" r:id="rId1"/>
    <sheet name="ปาล์มน้ำมัน " sheetId="2" r:id="rId2"/>
    <sheet name="มะพร้าว" sheetId="4" r:id="rId3"/>
  </sheets>
  <calcPr calcId="144525"/>
</workbook>
</file>

<file path=xl/calcChain.xml><?xml version="1.0" encoding="utf-8"?>
<calcChain xmlns="http://schemas.openxmlformats.org/spreadsheetml/2006/main">
  <c r="E27" i="1" l="1"/>
  <c r="B27" i="1"/>
  <c r="E27" i="2"/>
  <c r="B27" i="2"/>
  <c r="E27" i="4"/>
  <c r="B27" i="4"/>
  <c r="F18" i="2" l="1"/>
  <c r="C18" i="2"/>
  <c r="C18" i="4"/>
  <c r="G22" i="2"/>
  <c r="D22" i="2"/>
  <c r="B10" i="2" l="1"/>
  <c r="G21" i="2"/>
  <c r="D21" i="2"/>
  <c r="G20" i="2"/>
  <c r="D20" i="2"/>
  <c r="G19" i="2"/>
  <c r="D19" i="2"/>
  <c r="E18" i="2"/>
  <c r="B18" i="2"/>
  <c r="G16" i="2"/>
  <c r="D16" i="2"/>
  <c r="G15" i="2"/>
  <c r="D15" i="2"/>
  <c r="G14" i="2"/>
  <c r="D14" i="2"/>
  <c r="G13" i="2"/>
  <c r="D13" i="2"/>
  <c r="G12" i="2"/>
  <c r="D12" i="2"/>
  <c r="G11" i="2"/>
  <c r="D11" i="2"/>
  <c r="F10" i="2"/>
  <c r="E10" i="2"/>
  <c r="C10" i="2"/>
  <c r="G9" i="2"/>
  <c r="D9" i="2"/>
  <c r="G8" i="2"/>
  <c r="D8" i="2"/>
  <c r="F7" i="2"/>
  <c r="E7" i="2"/>
  <c r="C7" i="2"/>
  <c r="B7" i="2"/>
  <c r="G22" i="4"/>
  <c r="D22" i="4"/>
  <c r="G21" i="4"/>
  <c r="D21" i="4"/>
  <c r="G20" i="4"/>
  <c r="D20" i="4"/>
  <c r="G19" i="4"/>
  <c r="D19" i="4"/>
  <c r="F18" i="4"/>
  <c r="E18" i="4"/>
  <c r="B18" i="4"/>
  <c r="G16" i="4"/>
  <c r="D16" i="4"/>
  <c r="G15" i="4"/>
  <c r="D15" i="4"/>
  <c r="G14" i="4"/>
  <c r="D14" i="4"/>
  <c r="G13" i="4"/>
  <c r="D13" i="4"/>
  <c r="G12" i="4"/>
  <c r="D12" i="4"/>
  <c r="G11" i="4"/>
  <c r="D11" i="4"/>
  <c r="F10" i="4"/>
  <c r="E10" i="4"/>
  <c r="C10" i="4"/>
  <c r="B10" i="4"/>
  <c r="G9" i="4"/>
  <c r="D9" i="4"/>
  <c r="G8" i="4"/>
  <c r="D8" i="4"/>
  <c r="F7" i="4"/>
  <c r="E7" i="4"/>
  <c r="C7" i="4"/>
  <c r="B7" i="4"/>
  <c r="C17" i="2" l="1"/>
  <c r="D17" i="2" s="1"/>
  <c r="F17" i="2"/>
  <c r="G17" i="2" s="1"/>
  <c r="G18" i="2"/>
  <c r="G18" i="4"/>
  <c r="F17" i="4"/>
  <c r="G17" i="4" s="1"/>
  <c r="G7" i="4"/>
  <c r="D18" i="4"/>
  <c r="D18" i="2"/>
  <c r="C17" i="4"/>
  <c r="D17" i="4" s="1"/>
  <c r="G7" i="2"/>
  <c r="E6" i="2"/>
  <c r="E23" i="2" s="1"/>
  <c r="D10" i="2"/>
  <c r="E6" i="4"/>
  <c r="E23" i="4" s="1"/>
  <c r="F6" i="4"/>
  <c r="F23" i="4" s="1"/>
  <c r="F24" i="4" s="1"/>
  <c r="D7" i="4"/>
  <c r="G10" i="2"/>
  <c r="B6" i="2"/>
  <c r="B23" i="2" s="1"/>
  <c r="D7" i="2"/>
  <c r="G10" i="4"/>
  <c r="D10" i="4"/>
  <c r="B6" i="4"/>
  <c r="B23" i="4" s="1"/>
  <c r="C6" i="2" l="1"/>
  <c r="C23" i="2" s="1"/>
  <c r="C24" i="2" s="1"/>
  <c r="E24" i="4"/>
  <c r="E28" i="4"/>
  <c r="E29" i="4" s="1"/>
  <c r="B24" i="4"/>
  <c r="B28" i="4"/>
  <c r="B29" i="4" s="1"/>
  <c r="G6" i="4"/>
  <c r="G23" i="4" s="1"/>
  <c r="E24" i="2"/>
  <c r="E28" i="2"/>
  <c r="E29" i="2" s="1"/>
  <c r="B24" i="2"/>
  <c r="B28" i="2"/>
  <c r="B29" i="2" s="1"/>
  <c r="F6" i="2"/>
  <c r="F23" i="2" s="1"/>
  <c r="F24" i="2" s="1"/>
  <c r="D6" i="4"/>
  <c r="D23" i="4" s="1"/>
  <c r="C6" i="4"/>
  <c r="C23" i="4" s="1"/>
  <c r="C24" i="4" s="1"/>
  <c r="D6" i="2"/>
  <c r="D23" i="2" s="1"/>
  <c r="G6" i="2"/>
  <c r="G23" i="2" s="1"/>
  <c r="G24" i="4" l="1"/>
  <c r="G28" i="4"/>
  <c r="G29" i="4" s="1"/>
  <c r="D24" i="4"/>
  <c r="D28" i="4"/>
  <c r="D29" i="4" s="1"/>
  <c r="D24" i="2"/>
  <c r="D28" i="2"/>
  <c r="D29" i="2" s="1"/>
  <c r="G24" i="2"/>
  <c r="G28" i="2"/>
  <c r="G29" i="2" s="1"/>
  <c r="G22" i="1" l="1"/>
  <c r="G21" i="1"/>
  <c r="G20" i="1"/>
  <c r="G19" i="1"/>
  <c r="F18" i="1"/>
  <c r="E18" i="1"/>
  <c r="G16" i="1"/>
  <c r="G15" i="1"/>
  <c r="G14" i="1"/>
  <c r="G13" i="1"/>
  <c r="G12" i="1"/>
  <c r="G11" i="1"/>
  <c r="F10" i="1"/>
  <c r="E10" i="1"/>
  <c r="G9" i="1"/>
  <c r="G8" i="1"/>
  <c r="G7" i="1" s="1"/>
  <c r="F7" i="1"/>
  <c r="E7" i="1"/>
  <c r="D22" i="1"/>
  <c r="D21" i="1"/>
  <c r="D20" i="1"/>
  <c r="D19" i="1"/>
  <c r="C18" i="1"/>
  <c r="B18" i="1"/>
  <c r="D16" i="1"/>
  <c r="D15" i="1"/>
  <c r="D14" i="1"/>
  <c r="D13" i="1"/>
  <c r="D12" i="1"/>
  <c r="D11" i="1"/>
  <c r="C10" i="1"/>
  <c r="B10" i="1"/>
  <c r="D9" i="1"/>
  <c r="D8" i="1"/>
  <c r="C7" i="1"/>
  <c r="B7" i="1"/>
  <c r="F17" i="1" l="1"/>
  <c r="G17" i="1" s="1"/>
  <c r="G10" i="1"/>
  <c r="G6" i="1" s="1"/>
  <c r="E6" i="1"/>
  <c r="E23" i="1" s="1"/>
  <c r="C17" i="1"/>
  <c r="D17" i="1" s="1"/>
  <c r="G18" i="1"/>
  <c r="D7" i="1"/>
  <c r="B6" i="1"/>
  <c r="B23" i="1" s="1"/>
  <c r="D18" i="1"/>
  <c r="D10" i="1"/>
  <c r="E24" i="1" l="1"/>
  <c r="E28" i="1"/>
  <c r="E29" i="1" s="1"/>
  <c r="B24" i="1"/>
  <c r="B28" i="1"/>
  <c r="B29" i="1" s="1"/>
  <c r="G23" i="1"/>
  <c r="F6" i="1"/>
  <c r="F23" i="1" s="1"/>
  <c r="F24" i="1" s="1"/>
  <c r="D6" i="1"/>
  <c r="D23" i="1" s="1"/>
  <c r="C6" i="1"/>
  <c r="C23" i="1" s="1"/>
  <c r="C24" i="1" s="1"/>
  <c r="D24" i="1" l="1"/>
  <c r="D28" i="1"/>
  <c r="D29" i="1" s="1"/>
  <c r="G24" i="1"/>
  <c r="G28" i="1"/>
  <c r="G29" i="1" s="1"/>
</calcChain>
</file>

<file path=xl/sharedStrings.xml><?xml version="1.0" encoding="utf-8"?>
<sst xmlns="http://schemas.openxmlformats.org/spreadsheetml/2006/main" count="108" uniqueCount="40">
  <si>
    <t>หน่วย: บาท/ไร่</t>
  </si>
  <si>
    <t>รายงาน</t>
  </si>
  <si>
    <t>S1</t>
  </si>
  <si>
    <t>N</t>
  </si>
  <si>
    <t>เงินสด</t>
  </si>
  <si>
    <t>รวม</t>
  </si>
  <si>
    <t>1.ต้นทุนผันแปร</t>
  </si>
  <si>
    <t xml:space="preserve">  1.1ค่าแรงงาน</t>
  </si>
  <si>
    <t xml:space="preserve">    ดูแลรักษา</t>
  </si>
  <si>
    <t xml:space="preserve">    เก็บเกี่ยว</t>
  </si>
  <si>
    <t xml:space="preserve">  1.2ค่าวัสดุ</t>
  </si>
  <si>
    <t xml:space="preserve">    ค่าปุ๋ย</t>
  </si>
  <si>
    <t xml:space="preserve">    ค่ายาปราบศัตรูพืชและวัชพืช</t>
  </si>
  <si>
    <t xml:space="preserve">    ค่าสารอื่นๆ และวัสดุปรับปรุงดิน</t>
  </si>
  <si>
    <t xml:space="preserve">    ค่าน้ำมันเชื้อเพลิงและหล่อลื่น</t>
  </si>
  <si>
    <t xml:space="preserve">    ค่าวัสดุการเกษตรและวัสดุสิ้นเปลือง</t>
  </si>
  <si>
    <t xml:space="preserve">    ค่าซ่อมแซมอุปกรณ์การเกษตร</t>
  </si>
  <si>
    <t xml:space="preserve">  1.3ค่าเสียโอกาสเงินลงทุน</t>
  </si>
  <si>
    <t>2.ต้นทุนคงที่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</si>
  <si>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</si>
  <si>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</si>
  <si>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</si>
  <si>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</si>
  <si>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</si>
  <si>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</si>
  <si>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</si>
  <si>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</si>
  <si>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</si>
  <si>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</si>
  <si>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</si>
  <si>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 xml:space="preserve">  2.1ค่าเช่าที่ดิน</t>
  </si>
  <si>
    <t xml:space="preserve">  2.2ค่าเสื่อมอุปกรณ์การเกษตร</t>
  </si>
  <si>
    <t xml:space="preserve">  2.3ค่าเสียโอกาสเงินลงทุนอุปกรณ์การเกษตร</t>
  </si>
  <si>
    <t xml:space="preserve">  2.4เฉลี่ยต้นทุนก่อนให้ผลผลิต</t>
  </si>
  <si>
    <t>จ.กระบี่</t>
  </si>
  <si>
    <t>กระบี่</t>
  </si>
  <si>
    <t>ประเมิน</t>
  </si>
  <si>
    <t>ตารางที่ 105 ต้นทุนการผลิตมะพร้าว แยกตามลักษณะความเหมาะสมของพื้นที่</t>
  </si>
  <si>
    <t>ตารางที่ 103 ต้นทุนการผลิตยางพารา แยกตามลักษณะความเหมาะสมของพื้นที่</t>
  </si>
  <si>
    <t>ตารางที่ 104 ต้นทุนการผลิตปาล์มน้ำมัน แยกตามลักษณะความเหมาะสมของพื้นที่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</si>
</sst>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H SarabunPSK"/>
      <family val="2"/>
    </font>
    <font>
      <sz val="14"/>
      <name val="TH SarabunPSK"/>
      <family val="2"/>
    </font>
    <font>
      <sz val="16"/>
      <name val="TH SarabunPSK"/>
      <family val="2"/>
    </font>
    <font>
      <sz val="14"/>
      <name val="CordiaUPC"/>
      <family val="2"/>
    </font>
    <font>
      <sz val="10"/>
      <name val="Arial"/>
      <family val="2"/>
    </font>
    <font>
      <sz val="14"/>
      <name val="AngsanaUPC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32">
    <xf numFmtId="0" fontId="0" fillId="0" borderId="0" xfId="0"/>
    <xf numFmtId="2" fontId="2" fillId="0" borderId="6" xfId="2" applyNumberFormat="1" applyFont="1" applyFill="1" applyBorder="1" applyAlignment="1">
      <alignment horizontal="center" vertical="center"/>
    </xf>
    <xf numFmtId="49" fontId="2" fillId="0" borderId="6" xfId="2" applyNumberFormat="1" applyFont="1" applyFill="1" applyBorder="1" applyAlignment="1">
      <alignment horizontal="center" vertical="center"/>
    </xf>
    <xf numFmtId="43" fontId="4" fillId="0" borderId="0" xfId="1" applyFont="1"/>
    <xf numFmtId="0" fontId="4" fillId="0" borderId="0" xfId="0" applyFont="1"/>
    <xf numFmtId="0" fontId="2" fillId="0" borderId="8" xfId="0" applyFont="1" applyBorder="1"/>
    <xf numFmtId="4" fontId="2" fillId="0" borderId="8" xfId="1" applyNumberFormat="1" applyFont="1" applyBorder="1"/>
    <xf numFmtId="0" fontId="2" fillId="0" borderId="0" xfId="0" applyFont="1"/>
    <xf numFmtId="0" fontId="2" fillId="0" borderId="9" xfId="0" applyFont="1" applyBorder="1"/>
    <xf numFmtId="4" fontId="2" fillId="0" borderId="9" xfId="1" applyNumberFormat="1" applyFont="1" applyBorder="1"/>
    <xf numFmtId="0" fontId="4" fillId="0" borderId="9" xfId="0" applyFont="1" applyBorder="1"/>
    <xf numFmtId="4" fontId="4" fillId="0" borderId="9" xfId="1" applyNumberFormat="1" applyFont="1" applyBorder="1"/>
    <xf numFmtId="4" fontId="2" fillId="0" borderId="9" xfId="0" applyNumberFormat="1" applyFont="1" applyBorder="1"/>
    <xf numFmtId="0" fontId="2" fillId="0" borderId="10" xfId="0" applyFont="1" applyBorder="1"/>
    <xf numFmtId="4" fontId="2" fillId="0" borderId="10" xfId="1" applyNumberFormat="1" applyFont="1" applyBorder="1"/>
    <xf numFmtId="4" fontId="2" fillId="0" borderId="10" xfId="0" applyNumberFormat="1" applyFont="1" applyBorder="1"/>
    <xf numFmtId="0" fontId="4" fillId="0" borderId="1" xfId="0" applyFont="1" applyBorder="1" applyAlignment="1">
      <alignment horizontal="right"/>
    </xf>
    <xf numFmtId="0" fontId="3" fillId="0" borderId="0" xfId="5" applyFont="1" applyFill="1" applyAlignment="1">
      <alignment vertical="center"/>
    </xf>
    <xf numFmtId="43" fontId="2" fillId="0" borderId="0" xfId="3" applyNumberFormat="1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0" borderId="3" xfId="2" applyNumberFormat="1" applyFont="1" applyFill="1" applyBorder="1" applyAlignment="1">
      <alignment horizontal="center" vertical="center"/>
    </xf>
    <xf numFmtId="49" fontId="2" fillId="0" borderId="4" xfId="2" applyNumberFormat="1" applyFont="1" applyFill="1" applyBorder="1" applyAlignment="1">
      <alignment horizontal="center" vertical="center"/>
    </xf>
    <xf numFmtId="49" fontId="2" fillId="0" borderId="5" xfId="2" applyNumberFormat="1" applyFont="1" applyFill="1" applyBorder="1" applyAlignment="1">
      <alignment horizontal="center" vertical="center"/>
    </xf>
    <xf numFmtId="4" fontId="4" fillId="0" borderId="11" xfId="0" applyNumberFormat="1" applyFont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4" fontId="4" fillId="0" borderId="13" xfId="0" applyNumberFormat="1" applyFont="1" applyBorder="1" applyAlignment="1">
      <alignment horizontal="center"/>
    </xf>
    <xf numFmtId="0" fontId="3" fillId="0" borderId="0" xfId="5" applyFont="1" applyFill="1" applyAlignment="1">
      <alignment horizontal="right" vertical="center"/>
    </xf>
  </cellXfs>
  <cellStyles count="8">
    <cellStyle name="Comma" xfId="1" builtinId="3"/>
    <cellStyle name="Normal" xfId="0" builtinId="0"/>
    <cellStyle name="เครื่องหมายจุลภาค 2" xfId="3"/>
    <cellStyle name="เครื่องหมายจุลภาค 3" xfId="4"/>
    <cellStyle name="ปกติ 2" xfId="5"/>
    <cellStyle name="ปกติ 3" xfId="6"/>
    <cellStyle name="ปกติ 4" xfId="7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90" zoomScaleNormal="9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I10" sqref="I10"/>
    </sheetView>
  </sheetViews>
  <sheetFormatPr defaultColWidth="9" defaultRowHeight="24" x14ac:dyDescent="0.55000000000000004"/>
  <cols>
    <col min="1" max="1" width="38.7109375" style="4" customWidth="1"/>
    <col min="2" max="7" width="10.7109375" style="3" customWidth="1"/>
    <col min="8" max="16384" width="9" style="4"/>
  </cols>
  <sheetData>
    <row r="1" spans="1:7" x14ac:dyDescent="0.55000000000000004">
      <c r="A1" s="18" t="s">
        <v>38</v>
      </c>
    </row>
    <row r="2" spans="1:7" x14ac:dyDescent="0.55000000000000004">
      <c r="A2" s="16"/>
      <c r="B2" s="16"/>
      <c r="C2" s="16"/>
      <c r="D2" s="16"/>
      <c r="E2" s="16"/>
      <c r="F2" s="16"/>
      <c r="G2" s="17" t="s">
        <v>0</v>
      </c>
    </row>
    <row r="3" spans="1:7" ht="24" customHeight="1" x14ac:dyDescent="0.55000000000000004">
      <c r="A3" s="19" t="s">
        <v>1</v>
      </c>
      <c r="B3" s="22" t="s">
        <v>35</v>
      </c>
      <c r="C3" s="23"/>
      <c r="D3" s="23"/>
      <c r="E3" s="23"/>
      <c r="F3" s="23"/>
      <c r="G3" s="24"/>
    </row>
    <row r="4" spans="1:7" ht="24" customHeight="1" x14ac:dyDescent="0.55000000000000004">
      <c r="A4" s="20"/>
      <c r="B4" s="25" t="s">
        <v>2</v>
      </c>
      <c r="C4" s="26"/>
      <c r="D4" s="27"/>
      <c r="E4" s="25" t="s">
        <v>3</v>
      </c>
      <c r="F4" s="26"/>
      <c r="G4" s="27"/>
    </row>
    <row r="5" spans="1:7" ht="24" customHeight="1" x14ac:dyDescent="0.55000000000000004">
      <c r="A5" s="21"/>
      <c r="B5" s="1" t="s">
        <v>4</v>
      </c>
      <c r="C5" s="1" t="s">
        <v>36</v>
      </c>
      <c r="D5" s="2" t="s">
        <v>5</v>
      </c>
      <c r="E5" s="1" t="s">
        <v>4</v>
      </c>
      <c r="F5" s="1" t="s">
        <v>36</v>
      </c>
      <c r="G5" s="2" t="s">
        <v>5</v>
      </c>
    </row>
    <row r="6" spans="1:7" s="7" customFormat="1" ht="24" customHeight="1" x14ac:dyDescent="0.55000000000000004">
      <c r="A6" s="5" t="s">
        <v>6</v>
      </c>
      <c r="B6" s="6">
        <f t="shared" ref="B6:D6" si="0">B7+B10+B17</f>
        <v>1993.5800000000002</v>
      </c>
      <c r="C6" s="6">
        <f t="shared" si="0"/>
        <v>4334.04</v>
      </c>
      <c r="D6" s="6">
        <f t="shared" si="0"/>
        <v>6327.62</v>
      </c>
      <c r="E6" s="6">
        <f t="shared" ref="E6:G6" si="1">E7+E10+E17</f>
        <v>4391.24</v>
      </c>
      <c r="F6" s="6">
        <f t="shared" si="1"/>
        <v>1981.4099999999999</v>
      </c>
      <c r="G6" s="6">
        <f t="shared" si="1"/>
        <v>6372.65</v>
      </c>
    </row>
    <row r="7" spans="1:7" s="7" customFormat="1" ht="24" customHeight="1" x14ac:dyDescent="0.55000000000000004">
      <c r="A7" s="8" t="s">
        <v>7</v>
      </c>
      <c r="B7" s="9">
        <f t="shared" ref="B7:C7" si="2">SUM(B8:B9)</f>
        <v>155.22</v>
      </c>
      <c r="C7" s="9">
        <f t="shared" si="2"/>
        <v>3920.08</v>
      </c>
      <c r="D7" s="9">
        <f t="shared" ref="D7" si="3">SUM(D8:D9)</f>
        <v>4075.3</v>
      </c>
      <c r="E7" s="9">
        <f t="shared" ref="E7:F7" si="4">SUM(E8:E9)</f>
        <v>2976.17</v>
      </c>
      <c r="F7" s="9">
        <f t="shared" si="4"/>
        <v>1564.5</v>
      </c>
      <c r="G7" s="9">
        <f t="shared" ref="G7" si="5">SUM(G8:G9)</f>
        <v>4540.67</v>
      </c>
    </row>
    <row r="8" spans="1:7" ht="24" customHeight="1" x14ac:dyDescent="0.55000000000000004">
      <c r="A8" s="10" t="s">
        <v>8</v>
      </c>
      <c r="B8" s="11">
        <v>155.22</v>
      </c>
      <c r="C8" s="11">
        <v>536.94000000000005</v>
      </c>
      <c r="D8" s="11">
        <f t="shared" ref="D8:D9" si="6">SUM(B8:C8)</f>
        <v>692.16000000000008</v>
      </c>
      <c r="E8" s="11">
        <v>526.48</v>
      </c>
      <c r="F8" s="11">
        <v>28.52</v>
      </c>
      <c r="G8" s="11">
        <f t="shared" ref="G8:G9" si="7">SUM(E8:F8)</f>
        <v>555</v>
      </c>
    </row>
    <row r="9" spans="1:7" ht="24" customHeight="1" x14ac:dyDescent="0.55000000000000004">
      <c r="A9" s="10" t="s">
        <v>9</v>
      </c>
      <c r="B9" s="11">
        <v>0</v>
      </c>
      <c r="C9" s="11">
        <v>3383.14</v>
      </c>
      <c r="D9" s="11">
        <f t="shared" si="6"/>
        <v>3383.14</v>
      </c>
      <c r="E9" s="11">
        <v>2449.69</v>
      </c>
      <c r="F9" s="11">
        <v>1535.98</v>
      </c>
      <c r="G9" s="11">
        <f t="shared" si="7"/>
        <v>3985.67</v>
      </c>
    </row>
    <row r="10" spans="1:7" s="7" customFormat="1" ht="24" customHeight="1" x14ac:dyDescent="0.55000000000000004">
      <c r="A10" s="8" t="s">
        <v>10</v>
      </c>
      <c r="B10" s="9">
        <f t="shared" ref="B10:C10" si="8">SUM(B11+B12+B13+B14+B15+B16)</f>
        <v>1838.3600000000001</v>
      </c>
      <c r="C10" s="9">
        <f t="shared" si="8"/>
        <v>0</v>
      </c>
      <c r="D10" s="9">
        <f>SUM(D11+D12+D13+D14+D15+D16)</f>
        <v>1838.3600000000001</v>
      </c>
      <c r="E10" s="9">
        <f t="shared" ref="E10:F10" si="9">SUM(E11+E12+E13+E14+E15+E16)</f>
        <v>1415.07</v>
      </c>
      <c r="F10" s="9">
        <f t="shared" si="9"/>
        <v>0</v>
      </c>
      <c r="G10" s="9">
        <f>SUM(G11+G12+G13+G14+G15+G16)</f>
        <v>1415.07</v>
      </c>
    </row>
    <row r="11" spans="1:7" ht="24" customHeight="1" x14ac:dyDescent="0.55000000000000004">
      <c r="A11" s="10" t="s">
        <v>11</v>
      </c>
      <c r="B11" s="11">
        <v>1615.67</v>
      </c>
      <c r="C11" s="11">
        <v>0</v>
      </c>
      <c r="D11" s="11">
        <f t="shared" ref="D11:D16" si="10">SUM(B11:C11)</f>
        <v>1615.67</v>
      </c>
      <c r="E11" s="11">
        <v>1337.5</v>
      </c>
      <c r="F11" s="11">
        <v>0</v>
      </c>
      <c r="G11" s="11">
        <f t="shared" ref="G11:G16" si="11">SUM(E11:F11)</f>
        <v>1337.5</v>
      </c>
    </row>
    <row r="12" spans="1:7" ht="24" customHeight="1" x14ac:dyDescent="0.55000000000000004">
      <c r="A12" s="10" t="s">
        <v>12</v>
      </c>
      <c r="B12" s="11">
        <v>0</v>
      </c>
      <c r="C12" s="11">
        <v>0</v>
      </c>
      <c r="D12" s="11">
        <f t="shared" si="10"/>
        <v>0</v>
      </c>
      <c r="E12" s="11">
        <v>4.92</v>
      </c>
      <c r="F12" s="11">
        <v>0</v>
      </c>
      <c r="G12" s="11">
        <f t="shared" si="11"/>
        <v>4.92</v>
      </c>
    </row>
    <row r="13" spans="1:7" ht="24" customHeight="1" x14ac:dyDescent="0.55000000000000004">
      <c r="A13" s="10" t="s">
        <v>13</v>
      </c>
      <c r="B13" s="11">
        <v>0</v>
      </c>
      <c r="C13" s="11">
        <v>0</v>
      </c>
      <c r="D13" s="11">
        <f t="shared" si="10"/>
        <v>0</v>
      </c>
      <c r="E13" s="11">
        <v>0</v>
      </c>
      <c r="F13" s="11">
        <v>0</v>
      </c>
      <c r="G13" s="11">
        <f t="shared" si="11"/>
        <v>0</v>
      </c>
    </row>
    <row r="14" spans="1:7" ht="24" customHeight="1" x14ac:dyDescent="0.55000000000000004">
      <c r="A14" s="10" t="s">
        <v>14</v>
      </c>
      <c r="B14" s="11">
        <v>37.909999999999997</v>
      </c>
      <c r="C14" s="11">
        <v>0</v>
      </c>
      <c r="D14" s="11">
        <f t="shared" si="10"/>
        <v>37.909999999999997</v>
      </c>
      <c r="E14" s="11">
        <v>26.1</v>
      </c>
      <c r="F14" s="11">
        <v>0</v>
      </c>
      <c r="G14" s="11">
        <f t="shared" si="11"/>
        <v>26.1</v>
      </c>
    </row>
    <row r="15" spans="1:7" ht="24" customHeight="1" x14ac:dyDescent="0.55000000000000004">
      <c r="A15" s="10" t="s">
        <v>15</v>
      </c>
      <c r="B15" s="11">
        <v>184.78</v>
      </c>
      <c r="C15" s="11">
        <v>0</v>
      </c>
      <c r="D15" s="11">
        <f t="shared" si="10"/>
        <v>184.78</v>
      </c>
      <c r="E15" s="11">
        <v>46.55</v>
      </c>
      <c r="F15" s="11">
        <v>0</v>
      </c>
      <c r="G15" s="11">
        <f t="shared" si="11"/>
        <v>46.55</v>
      </c>
    </row>
    <row r="16" spans="1:7" ht="24" customHeight="1" x14ac:dyDescent="0.55000000000000004">
      <c r="A16" s="10" t="s">
        <v>16</v>
      </c>
      <c r="B16" s="11">
        <v>0</v>
      </c>
      <c r="C16" s="11">
        <v>0</v>
      </c>
      <c r="D16" s="11">
        <f t="shared" si="10"/>
        <v>0</v>
      </c>
      <c r="E16" s="11">
        <v>0</v>
      </c>
      <c r="F16" s="11">
        <v>0</v>
      </c>
      <c r="G16" s="11">
        <f t="shared" si="11"/>
        <v>0</v>
      </c>
    </row>
    <row r="17" spans="1:7" s="7" customFormat="1" ht="24" customHeight="1" x14ac:dyDescent="0.55000000000000004">
      <c r="A17" s="8" t="s">
        <v>17</v>
      </c>
      <c r="B17" s="9"/>
      <c r="C17" s="9">
        <f>ROUND(((C7+C10)*0.07),2)+ROUND(((B7+B10)*0.07),2)</f>
        <v>413.96000000000004</v>
      </c>
      <c r="D17" s="9">
        <f>SUM(B17:C17)</f>
        <v>413.96000000000004</v>
      </c>
      <c r="E17" s="9"/>
      <c r="F17" s="9">
        <f>ROUND(((F7+F10)*0.07),2)+ROUND(((E7+E10)*0.07),2)</f>
        <v>416.90999999999997</v>
      </c>
      <c r="G17" s="9">
        <f>SUM(E17:F17)</f>
        <v>416.90999999999997</v>
      </c>
    </row>
    <row r="18" spans="1:7" s="7" customFormat="1" ht="24" customHeight="1" x14ac:dyDescent="0.55000000000000004">
      <c r="A18" s="8" t="s">
        <v>18</v>
      </c>
      <c r="B18" s="9">
        <f t="shared" ref="B18:D18" si="12">SUM(B19:B22)</f>
        <v>0</v>
      </c>
      <c r="C18" s="9">
        <f t="shared" si="12"/>
        <v>3205.79</v>
      </c>
      <c r="D18" s="9">
        <f t="shared" si="12"/>
        <v>3205.79</v>
      </c>
      <c r="E18" s="9">
        <f t="shared" ref="E18:G18" si="13">SUM(E19:E22)</f>
        <v>0</v>
      </c>
      <c r="F18" s="9">
        <f t="shared" si="13"/>
        <v>2827.94</v>
      </c>
      <c r="G18" s="9">
        <f t="shared" si="13"/>
        <v>2827.94</v>
      </c>
    </row>
    <row r="19" spans="1:7" ht="24" customHeight="1" x14ac:dyDescent="0.55000000000000004">
      <c r="A19" s="10" t="s">
        <v>19</v>
      </c>
      <c r="B19" s="11">
        <v>0</v>
      </c>
      <c r="C19" s="11">
        <v>1200</v>
      </c>
      <c r="D19" s="11">
        <f t="shared" ref="D19:D22" si="14">SUM(B19:C19)</f>
        <v>1200</v>
      </c>
      <c r="E19" s="11">
        <v>0</v>
      </c>
      <c r="F19" s="11">
        <v>1200</v>
      </c>
      <c r="G19" s="11">
        <f t="shared" ref="G19:G22" si="15">SUM(E19:F19)</f>
        <v>1200</v>
      </c>
    </row>
    <row r="20" spans="1:7" ht="24" customHeight="1" x14ac:dyDescent="0.55000000000000004">
      <c r="A20" s="10" t="s">
        <v>20</v>
      </c>
      <c r="B20" s="11">
        <v>0</v>
      </c>
      <c r="C20" s="11">
        <v>359.27</v>
      </c>
      <c r="D20" s="11">
        <f t="shared" si="14"/>
        <v>359.27</v>
      </c>
      <c r="E20" s="11">
        <v>0</v>
      </c>
      <c r="F20" s="11">
        <v>269.97000000000003</v>
      </c>
      <c r="G20" s="11">
        <f t="shared" si="15"/>
        <v>269.97000000000003</v>
      </c>
    </row>
    <row r="21" spans="1:7" ht="24" customHeight="1" x14ac:dyDescent="0.55000000000000004">
      <c r="A21" s="10" t="s">
        <v>21</v>
      </c>
      <c r="B21" s="11">
        <v>0</v>
      </c>
      <c r="C21" s="11">
        <v>104.85</v>
      </c>
      <c r="D21" s="11">
        <f t="shared" si="14"/>
        <v>104.85</v>
      </c>
      <c r="E21" s="11">
        <v>0</v>
      </c>
      <c r="F21" s="11">
        <v>82.15</v>
      </c>
      <c r="G21" s="11">
        <f t="shared" si="15"/>
        <v>82.15</v>
      </c>
    </row>
    <row r="22" spans="1:7" ht="24" customHeight="1" x14ac:dyDescent="0.55000000000000004">
      <c r="A22" s="10" t="s">
        <v>22</v>
      </c>
      <c r="B22" s="11">
        <v>0</v>
      </c>
      <c r="C22" s="11">
        <v>1541.67</v>
      </c>
      <c r="D22" s="11">
        <f t="shared" si="14"/>
        <v>1541.67</v>
      </c>
      <c r="E22" s="11">
        <v>0</v>
      </c>
      <c r="F22" s="11">
        <v>1275.82</v>
      </c>
      <c r="G22" s="11">
        <f t="shared" si="15"/>
        <v>1275.82</v>
      </c>
    </row>
    <row r="23" spans="1:7" s="7" customFormat="1" ht="24" customHeight="1" x14ac:dyDescent="0.55000000000000004">
      <c r="A23" s="8" t="s">
        <v>23</v>
      </c>
      <c r="B23" s="9">
        <f t="shared" ref="B23:C23" si="16">SUM(B6,B18)</f>
        <v>1993.5800000000002</v>
      </c>
      <c r="C23" s="9">
        <f t="shared" si="16"/>
        <v>7539.83</v>
      </c>
      <c r="D23" s="9">
        <f>SUM(D6,D18)</f>
        <v>9533.41</v>
      </c>
      <c r="E23" s="9">
        <f t="shared" ref="E23:F23" si="17">SUM(E6,E18)</f>
        <v>4391.24</v>
      </c>
      <c r="F23" s="9">
        <f t="shared" si="17"/>
        <v>4809.3500000000004</v>
      </c>
      <c r="G23" s="9">
        <f>SUM(G6,G18)</f>
        <v>9200.59</v>
      </c>
    </row>
    <row r="24" spans="1:7" s="7" customFormat="1" ht="24" customHeight="1" x14ac:dyDescent="0.55000000000000004">
      <c r="A24" s="8" t="s">
        <v>24</v>
      </c>
      <c r="B24" s="9">
        <f>B23/B25</f>
        <v>7.7619529668275984</v>
      </c>
      <c r="C24" s="9">
        <f>C23/B25</f>
        <v>29.356136115869806</v>
      </c>
      <c r="D24" s="9">
        <f>+D23/B25</f>
        <v>37.118089082697402</v>
      </c>
      <c r="E24" s="9">
        <f>E23/E25</f>
        <v>17.776140549730801</v>
      </c>
      <c r="F24" s="9">
        <f>F23/E25</f>
        <v>19.468688013601589</v>
      </c>
      <c r="G24" s="9">
        <f>+G23/E25</f>
        <v>37.244828563332391</v>
      </c>
    </row>
    <row r="25" spans="1:7" s="7" customFormat="1" ht="24" customHeight="1" x14ac:dyDescent="0.55000000000000004">
      <c r="A25" s="10" t="s">
        <v>25</v>
      </c>
      <c r="B25" s="28">
        <v>256.83999999999997</v>
      </c>
      <c r="C25" s="29"/>
      <c r="D25" s="30"/>
      <c r="E25" s="28">
        <v>247.03</v>
      </c>
      <c r="F25" s="29"/>
      <c r="G25" s="30"/>
    </row>
    <row r="26" spans="1:7" s="7" customFormat="1" ht="24" customHeight="1" x14ac:dyDescent="0.55000000000000004">
      <c r="A26" s="10" t="s">
        <v>26</v>
      </c>
      <c r="B26" s="28">
        <v>50.75</v>
      </c>
      <c r="C26" s="29"/>
      <c r="D26" s="30"/>
      <c r="E26" s="28">
        <v>50.75</v>
      </c>
      <c r="F26" s="29"/>
      <c r="G26" s="30"/>
    </row>
    <row r="27" spans="1:7" s="7" customFormat="1" ht="24" customHeight="1" x14ac:dyDescent="0.55000000000000004">
      <c r="A27" s="10" t="s">
        <v>27</v>
      </c>
      <c r="B27" s="28">
        <f>B25*B26</f>
        <v>13034.63</v>
      </c>
      <c r="C27" s="29"/>
      <c r="D27" s="30"/>
      <c r="E27" s="28">
        <f>E25*E26</f>
        <v>12536.772500000001</v>
      </c>
      <c r="F27" s="29"/>
      <c r="G27" s="30"/>
    </row>
    <row r="28" spans="1:7" s="7" customFormat="1" ht="24" customHeight="1" x14ac:dyDescent="0.55000000000000004">
      <c r="A28" s="8" t="s">
        <v>28</v>
      </c>
      <c r="B28" s="12">
        <f>B27-B23</f>
        <v>11041.05</v>
      </c>
      <c r="C28" s="12"/>
      <c r="D28" s="9">
        <f>+B27-D23</f>
        <v>3501.2199999999993</v>
      </c>
      <c r="E28" s="12">
        <f>E27-E23</f>
        <v>8145.5325000000012</v>
      </c>
      <c r="F28" s="12"/>
      <c r="G28" s="9">
        <f>+E27-G23</f>
        <v>3336.1825000000008</v>
      </c>
    </row>
    <row r="29" spans="1:7" s="7" customFormat="1" ht="24" customHeight="1" x14ac:dyDescent="0.55000000000000004">
      <c r="A29" s="13" t="s">
        <v>29</v>
      </c>
      <c r="B29" s="15">
        <f>B28/B25</f>
        <v>42.988047033172407</v>
      </c>
      <c r="C29" s="15"/>
      <c r="D29" s="14">
        <f>+D28/B25</f>
        <v>13.6319109173026</v>
      </c>
      <c r="E29" s="15">
        <f>E28/E25</f>
        <v>32.973859450269202</v>
      </c>
      <c r="F29" s="15"/>
      <c r="G29" s="14">
        <f>+G28/E25</f>
        <v>13.505171436667615</v>
      </c>
    </row>
  </sheetData>
  <mergeCells count="10">
    <mergeCell ref="B27:D27"/>
    <mergeCell ref="E27:G27"/>
    <mergeCell ref="B25:D25"/>
    <mergeCell ref="E25:G25"/>
    <mergeCell ref="B26:D26"/>
    <mergeCell ref="E26:G26"/>
    <mergeCell ref="A3:A5"/>
    <mergeCell ref="B3:G3"/>
    <mergeCell ref="B4:D4"/>
    <mergeCell ref="E4:G4"/>
  </mergeCells>
  <pageMargins left="0.35" right="0.18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90" zoomScaleNormal="90" workbookViewId="0">
      <pane xSplit="1" ySplit="5" topLeftCell="B15" activePane="bottomRight" state="frozen"/>
      <selection activeCell="M27" sqref="M27"/>
      <selection pane="topRight" activeCell="M27" sqref="M27"/>
      <selection pane="bottomLeft" activeCell="M27" sqref="M27"/>
      <selection pane="bottomRight" activeCell="J19" sqref="J19"/>
    </sheetView>
  </sheetViews>
  <sheetFormatPr defaultColWidth="9" defaultRowHeight="24" x14ac:dyDescent="0.55000000000000004"/>
  <cols>
    <col min="1" max="1" width="38.7109375" style="4" customWidth="1"/>
    <col min="2" max="7" width="10.7109375" style="3" customWidth="1"/>
    <col min="8" max="16384" width="9" style="4"/>
  </cols>
  <sheetData>
    <row r="1" spans="1:7" x14ac:dyDescent="0.55000000000000004">
      <c r="A1" s="18" t="s">
        <v>39</v>
      </c>
    </row>
    <row r="2" spans="1:7" x14ac:dyDescent="0.55000000000000004">
      <c r="A2" s="16"/>
      <c r="B2" s="16"/>
      <c r="C2" s="16"/>
      <c r="D2" s="16"/>
      <c r="E2" s="16"/>
      <c r="F2" s="16"/>
      <c r="G2" s="31" t="s">
        <v>0</v>
      </c>
    </row>
    <row r="3" spans="1:7" ht="24" customHeight="1" x14ac:dyDescent="0.55000000000000004">
      <c r="A3" s="19" t="s">
        <v>1</v>
      </c>
      <c r="B3" s="22" t="s">
        <v>34</v>
      </c>
      <c r="C3" s="23"/>
      <c r="D3" s="23"/>
      <c r="E3" s="23"/>
      <c r="F3" s="23"/>
      <c r="G3" s="24"/>
    </row>
    <row r="4" spans="1:7" ht="24" customHeight="1" x14ac:dyDescent="0.55000000000000004">
      <c r="A4" s="20"/>
      <c r="B4" s="25" t="s">
        <v>2</v>
      </c>
      <c r="C4" s="26"/>
      <c r="D4" s="27"/>
      <c r="E4" s="25" t="s">
        <v>3</v>
      </c>
      <c r="F4" s="26"/>
      <c r="G4" s="27"/>
    </row>
    <row r="5" spans="1:7" ht="24" customHeight="1" x14ac:dyDescent="0.55000000000000004">
      <c r="A5" s="21"/>
      <c r="B5" s="1" t="s">
        <v>4</v>
      </c>
      <c r="C5" s="1" t="s">
        <v>36</v>
      </c>
      <c r="D5" s="2" t="s">
        <v>5</v>
      </c>
      <c r="E5" s="1" t="s">
        <v>4</v>
      </c>
      <c r="F5" s="1" t="s">
        <v>36</v>
      </c>
      <c r="G5" s="2" t="s">
        <v>5</v>
      </c>
    </row>
    <row r="6" spans="1:7" s="7" customFormat="1" ht="24" customHeight="1" x14ac:dyDescent="0.55000000000000004">
      <c r="A6" s="5" t="s">
        <v>6</v>
      </c>
      <c r="B6" s="6">
        <f t="shared" ref="B6:C6" si="0">SUM(B7+B10+B17)</f>
        <v>4804.93</v>
      </c>
      <c r="C6" s="6">
        <f t="shared" si="0"/>
        <v>561.16</v>
      </c>
      <c r="D6" s="6">
        <f>SUM(D7+D10+D17)</f>
        <v>5366.09</v>
      </c>
      <c r="E6" s="6">
        <f t="shared" ref="E6:F6" si="1">SUM(E7+E10+E17)</f>
        <v>3959.05</v>
      </c>
      <c r="F6" s="6">
        <f t="shared" si="1"/>
        <v>431.03</v>
      </c>
      <c r="G6" s="6">
        <f>SUM(G7+G10+G17)</f>
        <v>4390.08</v>
      </c>
    </row>
    <row r="7" spans="1:7" s="7" customFormat="1" ht="24" customHeight="1" x14ac:dyDescent="0.55000000000000004">
      <c r="A7" s="8" t="s">
        <v>7</v>
      </c>
      <c r="B7" s="9">
        <f t="shared" ref="B7:C7" si="2">SUM(B8:B9)</f>
        <v>2160.9</v>
      </c>
      <c r="C7" s="9">
        <f t="shared" si="2"/>
        <v>210.1</v>
      </c>
      <c r="D7" s="9">
        <f>SUM(D8:D9)</f>
        <v>2371</v>
      </c>
      <c r="E7" s="9">
        <f t="shared" ref="E7:F7" si="3">SUM(E8:E9)</f>
        <v>2019.96</v>
      </c>
      <c r="F7" s="9">
        <f t="shared" si="3"/>
        <v>143.82999999999998</v>
      </c>
      <c r="G7" s="9">
        <f>SUM(G8:G9)</f>
        <v>2163.79</v>
      </c>
    </row>
    <row r="8" spans="1:7" ht="24" customHeight="1" x14ac:dyDescent="0.55000000000000004">
      <c r="A8" s="10" t="s">
        <v>8</v>
      </c>
      <c r="B8" s="11">
        <v>700.5</v>
      </c>
      <c r="C8" s="11">
        <v>210.1</v>
      </c>
      <c r="D8" s="11">
        <f t="shared" ref="D8:D9" si="4">SUM(B8:C8)</f>
        <v>910.6</v>
      </c>
      <c r="E8" s="11">
        <v>986.54</v>
      </c>
      <c r="F8" s="11">
        <v>115.96</v>
      </c>
      <c r="G8" s="11">
        <f t="shared" ref="G8:G9" si="5">SUM(E8:F8)</f>
        <v>1102.5</v>
      </c>
    </row>
    <row r="9" spans="1:7" ht="24" customHeight="1" x14ac:dyDescent="0.55000000000000004">
      <c r="A9" s="10" t="s">
        <v>9</v>
      </c>
      <c r="B9" s="11">
        <v>1460.4</v>
      </c>
      <c r="C9" s="11">
        <v>0</v>
      </c>
      <c r="D9" s="11">
        <f t="shared" si="4"/>
        <v>1460.4</v>
      </c>
      <c r="E9" s="11">
        <v>1033.42</v>
      </c>
      <c r="F9" s="11">
        <v>27.87</v>
      </c>
      <c r="G9" s="11">
        <f t="shared" si="5"/>
        <v>1061.29</v>
      </c>
    </row>
    <row r="10" spans="1:7" s="7" customFormat="1" ht="24" customHeight="1" x14ac:dyDescent="0.55000000000000004">
      <c r="A10" s="8" t="s">
        <v>10</v>
      </c>
      <c r="B10" s="9">
        <f>SUM(B11+B12+B13+B14+B15+B16)</f>
        <v>2644.0299999999997</v>
      </c>
      <c r="C10" s="9">
        <f t="shared" ref="C10:G10" si="6">SUM(C11+C12+C13+C14+C15+C16)</f>
        <v>0</v>
      </c>
      <c r="D10" s="9">
        <f t="shared" si="6"/>
        <v>2644.0299999999997</v>
      </c>
      <c r="E10" s="9">
        <f t="shared" si="6"/>
        <v>1939.09</v>
      </c>
      <c r="F10" s="9">
        <f t="shared" si="6"/>
        <v>0</v>
      </c>
      <c r="G10" s="9">
        <f t="shared" si="6"/>
        <v>1939.09</v>
      </c>
    </row>
    <row r="11" spans="1:7" ht="24" customHeight="1" x14ac:dyDescent="0.55000000000000004">
      <c r="A11" s="10" t="s">
        <v>11</v>
      </c>
      <c r="B11" s="11">
        <v>2579.5</v>
      </c>
      <c r="C11" s="11">
        <v>0</v>
      </c>
      <c r="D11" s="11">
        <f t="shared" ref="D11:D16" si="7">SUM(B11:C11)</f>
        <v>2579.5</v>
      </c>
      <c r="E11" s="11">
        <v>1911.55</v>
      </c>
      <c r="F11" s="11">
        <v>0</v>
      </c>
      <c r="G11" s="11">
        <f t="shared" ref="G11:G16" si="8">SUM(E11:F11)</f>
        <v>1911.55</v>
      </c>
    </row>
    <row r="12" spans="1:7" ht="24" customHeight="1" x14ac:dyDescent="0.55000000000000004">
      <c r="A12" s="10" t="s">
        <v>12</v>
      </c>
      <c r="B12" s="11">
        <v>14.87</v>
      </c>
      <c r="C12" s="11">
        <v>0</v>
      </c>
      <c r="D12" s="11">
        <f t="shared" si="7"/>
        <v>14.87</v>
      </c>
      <c r="E12" s="11">
        <v>0</v>
      </c>
      <c r="F12" s="11">
        <v>0</v>
      </c>
      <c r="G12" s="11">
        <f t="shared" si="8"/>
        <v>0</v>
      </c>
    </row>
    <row r="13" spans="1:7" ht="24" customHeight="1" x14ac:dyDescent="0.55000000000000004">
      <c r="A13" s="10" t="s">
        <v>13</v>
      </c>
      <c r="B13" s="11">
        <v>0</v>
      </c>
      <c r="C13" s="11">
        <v>0</v>
      </c>
      <c r="D13" s="11">
        <f t="shared" si="7"/>
        <v>0</v>
      </c>
      <c r="E13" s="11">
        <v>0</v>
      </c>
      <c r="F13" s="11">
        <v>0</v>
      </c>
      <c r="G13" s="11">
        <f t="shared" si="8"/>
        <v>0</v>
      </c>
    </row>
    <row r="14" spans="1:7" ht="24" customHeight="1" x14ac:dyDescent="0.55000000000000004">
      <c r="A14" s="10" t="s">
        <v>14</v>
      </c>
      <c r="B14" s="11">
        <v>32.6</v>
      </c>
      <c r="C14" s="11">
        <v>0</v>
      </c>
      <c r="D14" s="11">
        <f t="shared" si="7"/>
        <v>32.6</v>
      </c>
      <c r="E14" s="11">
        <v>19.190000000000001</v>
      </c>
      <c r="F14" s="11">
        <v>0</v>
      </c>
      <c r="G14" s="11">
        <f t="shared" si="8"/>
        <v>19.190000000000001</v>
      </c>
    </row>
    <row r="15" spans="1:7" ht="24" customHeight="1" x14ac:dyDescent="0.55000000000000004">
      <c r="A15" s="10" t="s">
        <v>15</v>
      </c>
      <c r="B15" s="11">
        <v>0</v>
      </c>
      <c r="C15" s="11">
        <v>0</v>
      </c>
      <c r="D15" s="11">
        <f t="shared" si="7"/>
        <v>0</v>
      </c>
      <c r="E15" s="11">
        <v>0</v>
      </c>
      <c r="F15" s="11">
        <v>0</v>
      </c>
      <c r="G15" s="11">
        <f t="shared" si="8"/>
        <v>0</v>
      </c>
    </row>
    <row r="16" spans="1:7" ht="24" customHeight="1" x14ac:dyDescent="0.55000000000000004">
      <c r="A16" s="10" t="s">
        <v>16</v>
      </c>
      <c r="B16" s="11">
        <v>17.059999999999999</v>
      </c>
      <c r="C16" s="11">
        <v>0</v>
      </c>
      <c r="D16" s="11">
        <f t="shared" si="7"/>
        <v>17.059999999999999</v>
      </c>
      <c r="E16" s="11">
        <v>8.35</v>
      </c>
      <c r="F16" s="11">
        <v>0</v>
      </c>
      <c r="G16" s="11">
        <f t="shared" si="8"/>
        <v>8.35</v>
      </c>
    </row>
    <row r="17" spans="1:7" s="7" customFormat="1" ht="24" customHeight="1" x14ac:dyDescent="0.55000000000000004">
      <c r="A17" s="8" t="s">
        <v>17</v>
      </c>
      <c r="B17" s="9"/>
      <c r="C17" s="9">
        <f>ROUND(((C7+C10)*0.07),2)+ROUND(((B7+B10)*0.07),2)</f>
        <v>351.06</v>
      </c>
      <c r="D17" s="9">
        <f>SUM(B17:C17)</f>
        <v>351.06</v>
      </c>
      <c r="E17" s="9"/>
      <c r="F17" s="9">
        <f>ROUND(((F7+F10)*0.07),2)+ROUND(((E7+E10)*0.07),2)</f>
        <v>287.2</v>
      </c>
      <c r="G17" s="9">
        <f>SUM(E17:F17)</f>
        <v>287.2</v>
      </c>
    </row>
    <row r="18" spans="1:7" s="7" customFormat="1" ht="24" customHeight="1" x14ac:dyDescent="0.55000000000000004">
      <c r="A18" s="8" t="s">
        <v>18</v>
      </c>
      <c r="B18" s="9">
        <f t="shared" ref="B18" si="9">SUM(B19:B22)</f>
        <v>0</v>
      </c>
      <c r="C18" s="9">
        <f>SUM(C19:C22)</f>
        <v>1989.6100000000001</v>
      </c>
      <c r="D18" s="9">
        <f>SUM(D19:D22)</f>
        <v>1989.6100000000001</v>
      </c>
      <c r="E18" s="9">
        <f t="shared" ref="E18" si="10">SUM(E19:E22)</f>
        <v>0</v>
      </c>
      <c r="F18" s="9">
        <f>SUM(F19:F22)</f>
        <v>1791.69</v>
      </c>
      <c r="G18" s="9">
        <f>SUM(G19:G22)</f>
        <v>1791.69</v>
      </c>
    </row>
    <row r="19" spans="1:7" ht="24" customHeight="1" x14ac:dyDescent="0.55000000000000004">
      <c r="A19" s="10" t="s">
        <v>30</v>
      </c>
      <c r="B19" s="11">
        <v>0</v>
      </c>
      <c r="C19" s="11">
        <v>1200</v>
      </c>
      <c r="D19" s="11">
        <f t="shared" ref="D19:D21" si="11">SUM(B19:C19)</f>
        <v>1200</v>
      </c>
      <c r="E19" s="11">
        <v>0</v>
      </c>
      <c r="F19" s="11">
        <v>1200</v>
      </c>
      <c r="G19" s="11">
        <f>SUM(E19:F19)</f>
        <v>1200</v>
      </c>
    </row>
    <row r="20" spans="1:7" ht="24" customHeight="1" x14ac:dyDescent="0.55000000000000004">
      <c r="A20" s="10" t="s">
        <v>31</v>
      </c>
      <c r="B20" s="11">
        <v>0</v>
      </c>
      <c r="C20" s="11">
        <v>75.760000000000005</v>
      </c>
      <c r="D20" s="11">
        <f t="shared" si="11"/>
        <v>75.760000000000005</v>
      </c>
      <c r="E20" s="11">
        <v>0</v>
      </c>
      <c r="F20" s="11">
        <v>48.15</v>
      </c>
      <c r="G20" s="11">
        <f t="shared" ref="G20:G21" si="12">SUM(E20:F20)</f>
        <v>48.15</v>
      </c>
    </row>
    <row r="21" spans="1:7" ht="24" customHeight="1" x14ac:dyDescent="0.55000000000000004">
      <c r="A21" s="10" t="s">
        <v>32</v>
      </c>
      <c r="B21" s="11">
        <v>0</v>
      </c>
      <c r="C21" s="11">
        <v>45.5</v>
      </c>
      <c r="D21" s="11">
        <f t="shared" si="11"/>
        <v>45.5</v>
      </c>
      <c r="E21" s="11">
        <v>0</v>
      </c>
      <c r="F21" s="11">
        <v>26.45</v>
      </c>
      <c r="G21" s="11">
        <f t="shared" si="12"/>
        <v>26.45</v>
      </c>
    </row>
    <row r="22" spans="1:7" ht="24" customHeight="1" x14ac:dyDescent="0.55000000000000004">
      <c r="A22" s="10" t="s">
        <v>33</v>
      </c>
      <c r="B22" s="11"/>
      <c r="C22" s="11">
        <v>668.35</v>
      </c>
      <c r="D22" s="11">
        <f>SUM(B22:C22)</f>
        <v>668.35</v>
      </c>
      <c r="E22" s="11"/>
      <c r="F22" s="11">
        <v>517.09</v>
      </c>
      <c r="G22" s="11">
        <f>SUM(E22:F22)</f>
        <v>517.09</v>
      </c>
    </row>
    <row r="23" spans="1:7" s="7" customFormat="1" ht="24" customHeight="1" x14ac:dyDescent="0.55000000000000004">
      <c r="A23" s="8" t="s">
        <v>23</v>
      </c>
      <c r="B23" s="9">
        <f t="shared" ref="B23:C23" si="13">SUM(B6,B18)</f>
        <v>4804.93</v>
      </c>
      <c r="C23" s="9">
        <f t="shared" si="13"/>
        <v>2550.77</v>
      </c>
      <c r="D23" s="9">
        <f>SUM(D6+D18)</f>
        <v>7355.7000000000007</v>
      </c>
      <c r="E23" s="9">
        <f t="shared" ref="E23:F23" si="14">SUM(E6,E18)</f>
        <v>3959.05</v>
      </c>
      <c r="F23" s="9">
        <f t="shared" si="14"/>
        <v>2222.7200000000003</v>
      </c>
      <c r="G23" s="9">
        <f>SUM(G6+G18)</f>
        <v>6181.77</v>
      </c>
    </row>
    <row r="24" spans="1:7" s="7" customFormat="1" ht="24" customHeight="1" x14ac:dyDescent="0.55000000000000004">
      <c r="A24" s="8" t="s">
        <v>24</v>
      </c>
      <c r="B24" s="9">
        <f t="shared" ref="B24" si="15">B23/B25</f>
        <v>1.4214087090285175</v>
      </c>
      <c r="C24" s="9">
        <f t="shared" ref="C24" si="16">C23/B25</f>
        <v>0.75457638149331441</v>
      </c>
      <c r="D24" s="9">
        <f t="shared" ref="D24" si="17">+D23/B25</f>
        <v>2.1759850905218321</v>
      </c>
      <c r="E24" s="9">
        <f t="shared" ref="E24" si="18">E23/E25</f>
        <v>1.4712352794717147</v>
      </c>
      <c r="F24" s="9">
        <f t="shared" ref="F24" si="19">F23/E25</f>
        <v>0.82599211436768172</v>
      </c>
      <c r="G24" s="9">
        <f t="shared" ref="G24" si="20">+G23/E25</f>
        <v>2.2972273938393966</v>
      </c>
    </row>
    <row r="25" spans="1:7" s="7" customFormat="1" ht="24" customHeight="1" x14ac:dyDescent="0.55000000000000004">
      <c r="A25" s="10" t="s">
        <v>25</v>
      </c>
      <c r="B25" s="28">
        <v>3380.4</v>
      </c>
      <c r="C25" s="29"/>
      <c r="D25" s="30"/>
      <c r="E25" s="28">
        <v>2690.97</v>
      </c>
      <c r="F25" s="29"/>
      <c r="G25" s="30"/>
    </row>
    <row r="26" spans="1:7" s="7" customFormat="1" ht="24" customHeight="1" x14ac:dyDescent="0.55000000000000004">
      <c r="A26" s="10" t="s">
        <v>26</v>
      </c>
      <c r="B26" s="28">
        <v>5.5</v>
      </c>
      <c r="C26" s="29"/>
      <c r="D26" s="30"/>
      <c r="E26" s="28">
        <v>5.5</v>
      </c>
      <c r="F26" s="29"/>
      <c r="G26" s="30"/>
    </row>
    <row r="27" spans="1:7" s="7" customFormat="1" ht="24" customHeight="1" x14ac:dyDescent="0.55000000000000004">
      <c r="A27" s="10" t="s">
        <v>27</v>
      </c>
      <c r="B27" s="28">
        <f t="shared" ref="B27" si="21">B25*B26</f>
        <v>18592.2</v>
      </c>
      <c r="C27" s="29"/>
      <c r="D27" s="30"/>
      <c r="E27" s="28">
        <f t="shared" ref="E27" si="22">E25*E26</f>
        <v>14800.334999999999</v>
      </c>
      <c r="F27" s="29"/>
      <c r="G27" s="30"/>
    </row>
    <row r="28" spans="1:7" s="7" customFormat="1" ht="24" customHeight="1" x14ac:dyDescent="0.55000000000000004">
      <c r="A28" s="8" t="s">
        <v>28</v>
      </c>
      <c r="B28" s="12">
        <f t="shared" ref="B28" si="23">B27-B23</f>
        <v>13787.27</v>
      </c>
      <c r="C28" s="12"/>
      <c r="D28" s="9">
        <f t="shared" ref="D28" si="24">+B27-D23</f>
        <v>11236.5</v>
      </c>
      <c r="E28" s="12">
        <f t="shared" ref="E28" si="25">E27-E23</f>
        <v>10841.285</v>
      </c>
      <c r="F28" s="12"/>
      <c r="G28" s="9">
        <f t="shared" ref="G28" si="26">+E27-G23</f>
        <v>8618.5649999999987</v>
      </c>
    </row>
    <row r="29" spans="1:7" s="7" customFormat="1" ht="24" customHeight="1" x14ac:dyDescent="0.55000000000000004">
      <c r="A29" s="13" t="s">
        <v>29</v>
      </c>
      <c r="B29" s="15">
        <f t="shared" ref="B29" si="27">B28/B25</f>
        <v>4.0785912909714828</v>
      </c>
      <c r="C29" s="15"/>
      <c r="D29" s="14">
        <f t="shared" ref="D29" si="28">+D28/B25</f>
        <v>3.3240149094781684</v>
      </c>
      <c r="E29" s="15">
        <f t="shared" ref="E29" si="29">E28/E25</f>
        <v>4.0287647205282857</v>
      </c>
      <c r="F29" s="15"/>
      <c r="G29" s="14">
        <f t="shared" ref="G29" si="30">+G28/E25</f>
        <v>3.2027726061606034</v>
      </c>
    </row>
  </sheetData>
  <mergeCells count="10">
    <mergeCell ref="E25:G25"/>
    <mergeCell ref="B26:D26"/>
    <mergeCell ref="E26:G26"/>
    <mergeCell ref="B27:D27"/>
    <mergeCell ref="E27:G27"/>
    <mergeCell ref="B25:D25"/>
    <mergeCell ref="A3:A5"/>
    <mergeCell ref="B3:G3"/>
    <mergeCell ref="B4:D4"/>
    <mergeCell ref="E4:G4"/>
  </mergeCells>
  <pageMargins left="0.35" right="0.18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90" zoomScaleNormal="90" workbookViewId="0">
      <pane xSplit="1" ySplit="5" topLeftCell="B15" activePane="bottomRight" state="frozen"/>
      <selection pane="topRight" activeCell="B1" sqref="B1"/>
      <selection pane="bottomLeft" activeCell="A5" sqref="A5"/>
      <selection pane="bottomRight" activeCell="L25" sqref="L25"/>
    </sheetView>
  </sheetViews>
  <sheetFormatPr defaultColWidth="9" defaultRowHeight="24" x14ac:dyDescent="0.55000000000000004"/>
  <cols>
    <col min="1" max="1" width="34.5703125" style="4" customWidth="1"/>
    <col min="2" max="7" width="9.5703125" style="3" customWidth="1"/>
    <col min="8" max="16384" width="9" style="4"/>
  </cols>
  <sheetData>
    <row r="1" spans="1:7" x14ac:dyDescent="0.55000000000000004">
      <c r="A1" s="18" t="s">
        <v>37</v>
      </c>
    </row>
    <row r="2" spans="1:7" x14ac:dyDescent="0.55000000000000004">
      <c r="A2" s="16"/>
      <c r="B2" s="16"/>
      <c r="C2" s="16"/>
      <c r="D2" s="16"/>
      <c r="E2" s="16"/>
      <c r="F2" s="16"/>
      <c r="G2" s="17" t="s">
        <v>0</v>
      </c>
    </row>
    <row r="3" spans="1:7" x14ac:dyDescent="0.55000000000000004">
      <c r="A3" s="19" t="s">
        <v>1</v>
      </c>
      <c r="B3" s="22" t="s">
        <v>35</v>
      </c>
      <c r="C3" s="23"/>
      <c r="D3" s="23"/>
      <c r="E3" s="23"/>
      <c r="F3" s="23"/>
      <c r="G3" s="24"/>
    </row>
    <row r="4" spans="1:7" x14ac:dyDescent="0.55000000000000004">
      <c r="A4" s="20"/>
      <c r="B4" s="25" t="s">
        <v>2</v>
      </c>
      <c r="C4" s="26"/>
      <c r="D4" s="27"/>
      <c r="E4" s="25" t="s">
        <v>3</v>
      </c>
      <c r="F4" s="26"/>
      <c r="G4" s="27"/>
    </row>
    <row r="5" spans="1:7" x14ac:dyDescent="0.55000000000000004">
      <c r="A5" s="21"/>
      <c r="B5" s="1" t="s">
        <v>4</v>
      </c>
      <c r="C5" s="1" t="s">
        <v>36</v>
      </c>
      <c r="D5" s="2" t="s">
        <v>5</v>
      </c>
      <c r="E5" s="1" t="s">
        <v>4</v>
      </c>
      <c r="F5" s="1" t="s">
        <v>36</v>
      </c>
      <c r="G5" s="2" t="s">
        <v>5</v>
      </c>
    </row>
    <row r="6" spans="1:7" s="7" customFormat="1" x14ac:dyDescent="0.55000000000000004">
      <c r="A6" s="5" t="s">
        <v>6</v>
      </c>
      <c r="B6" s="6">
        <f t="shared" ref="B6:C6" si="0">SUM(B7+B10+B17)</f>
        <v>3374.79</v>
      </c>
      <c r="C6" s="6">
        <f t="shared" si="0"/>
        <v>1175.76</v>
      </c>
      <c r="D6" s="6">
        <f>SUM(D7+D10+D17)</f>
        <v>4550.55</v>
      </c>
      <c r="E6" s="6">
        <f t="shared" ref="E6:F6" si="1">SUM(E7+E10+E17)</f>
        <v>2578.7999999999997</v>
      </c>
      <c r="F6" s="6">
        <f t="shared" si="1"/>
        <v>523.35</v>
      </c>
      <c r="G6" s="6">
        <f>SUM(G7+G10+G17)</f>
        <v>3102.1499999999996</v>
      </c>
    </row>
    <row r="7" spans="1:7" s="7" customFormat="1" x14ac:dyDescent="0.55000000000000004">
      <c r="A7" s="8" t="s">
        <v>7</v>
      </c>
      <c r="B7" s="9">
        <f t="shared" ref="B7:C7" si="2">SUM(B8:B9)</f>
        <v>2666.13</v>
      </c>
      <c r="C7" s="9">
        <f t="shared" si="2"/>
        <v>878.06</v>
      </c>
      <c r="D7" s="9">
        <f>SUM(D8:D9)</f>
        <v>3544.19</v>
      </c>
      <c r="E7" s="9">
        <f t="shared" ref="E7:F7" si="3">SUM(E8:E9)</f>
        <v>1947.12</v>
      </c>
      <c r="F7" s="9">
        <f t="shared" si="3"/>
        <v>272.39999999999998</v>
      </c>
      <c r="G7" s="9">
        <f>SUM(G8:G9)</f>
        <v>2219.52</v>
      </c>
    </row>
    <row r="8" spans="1:7" x14ac:dyDescent="0.55000000000000004">
      <c r="A8" s="10" t="s">
        <v>8</v>
      </c>
      <c r="B8" s="11">
        <v>40.82</v>
      </c>
      <c r="C8" s="11">
        <v>694.39</v>
      </c>
      <c r="D8" s="11">
        <f t="shared" ref="D8:D9" si="4">SUM(B8:C8)</f>
        <v>735.21</v>
      </c>
      <c r="E8" s="11">
        <v>24</v>
      </c>
      <c r="F8" s="11">
        <v>272.39999999999998</v>
      </c>
      <c r="G8" s="11">
        <f t="shared" ref="G8:G9" si="5">SUM(E8:F8)</f>
        <v>296.39999999999998</v>
      </c>
    </row>
    <row r="9" spans="1:7" x14ac:dyDescent="0.55000000000000004">
      <c r="A9" s="10" t="s">
        <v>9</v>
      </c>
      <c r="B9" s="11">
        <v>2625.31</v>
      </c>
      <c r="C9" s="11">
        <v>183.67</v>
      </c>
      <c r="D9" s="11">
        <f t="shared" si="4"/>
        <v>2808.98</v>
      </c>
      <c r="E9" s="11">
        <v>1923.12</v>
      </c>
      <c r="F9" s="11">
        <v>0</v>
      </c>
      <c r="G9" s="11">
        <f t="shared" si="5"/>
        <v>1923.12</v>
      </c>
    </row>
    <row r="10" spans="1:7" s="7" customFormat="1" x14ac:dyDescent="0.55000000000000004">
      <c r="A10" s="8" t="s">
        <v>10</v>
      </c>
      <c r="B10" s="9">
        <f t="shared" ref="B10:G10" si="6">SUM(B11+B12+B13+B14+B15+B16)</f>
        <v>708.66000000000008</v>
      </c>
      <c r="C10" s="9">
        <f t="shared" si="6"/>
        <v>0</v>
      </c>
      <c r="D10" s="9">
        <f t="shared" si="6"/>
        <v>708.66000000000008</v>
      </c>
      <c r="E10" s="9">
        <f t="shared" si="6"/>
        <v>631.67999999999995</v>
      </c>
      <c r="F10" s="9">
        <f t="shared" si="6"/>
        <v>48</v>
      </c>
      <c r="G10" s="9">
        <f t="shared" si="6"/>
        <v>679.68</v>
      </c>
    </row>
    <row r="11" spans="1:7" x14ac:dyDescent="0.55000000000000004">
      <c r="A11" s="10" t="s">
        <v>11</v>
      </c>
      <c r="B11" s="11">
        <v>537.96</v>
      </c>
      <c r="C11" s="11">
        <v>0</v>
      </c>
      <c r="D11" s="11">
        <f t="shared" ref="D11:D16" si="7">SUM(B11:C11)</f>
        <v>537.96</v>
      </c>
      <c r="E11" s="11">
        <v>517.6</v>
      </c>
      <c r="F11" s="11">
        <v>48</v>
      </c>
      <c r="G11" s="11">
        <f t="shared" ref="G11:G16" si="8">SUM(E11:F11)</f>
        <v>565.6</v>
      </c>
    </row>
    <row r="12" spans="1:7" x14ac:dyDescent="0.55000000000000004">
      <c r="A12" s="10" t="s">
        <v>12</v>
      </c>
      <c r="B12" s="11">
        <v>0</v>
      </c>
      <c r="C12" s="11">
        <v>0</v>
      </c>
      <c r="D12" s="11">
        <f t="shared" si="7"/>
        <v>0</v>
      </c>
      <c r="E12" s="11">
        <v>5.8</v>
      </c>
      <c r="F12" s="11">
        <v>0</v>
      </c>
      <c r="G12" s="11">
        <f t="shared" si="8"/>
        <v>5.8</v>
      </c>
    </row>
    <row r="13" spans="1:7" x14ac:dyDescent="0.55000000000000004">
      <c r="A13" s="10" t="s">
        <v>13</v>
      </c>
      <c r="B13" s="11">
        <v>0</v>
      </c>
      <c r="C13" s="11">
        <v>0</v>
      </c>
      <c r="D13" s="11">
        <f t="shared" si="7"/>
        <v>0</v>
      </c>
      <c r="E13" s="11">
        <v>0</v>
      </c>
      <c r="F13" s="11">
        <v>0</v>
      </c>
      <c r="G13" s="11">
        <f t="shared" si="8"/>
        <v>0</v>
      </c>
    </row>
    <row r="14" spans="1:7" x14ac:dyDescent="0.55000000000000004">
      <c r="A14" s="10" t="s">
        <v>14</v>
      </c>
      <c r="B14" s="11">
        <v>74.37</v>
      </c>
      <c r="C14" s="11">
        <v>0</v>
      </c>
      <c r="D14" s="11">
        <f t="shared" si="7"/>
        <v>74.37</v>
      </c>
      <c r="E14" s="11">
        <v>20.48</v>
      </c>
      <c r="F14" s="11">
        <v>0</v>
      </c>
      <c r="G14" s="11">
        <f t="shared" si="8"/>
        <v>20.48</v>
      </c>
    </row>
    <row r="15" spans="1:7" x14ac:dyDescent="0.55000000000000004">
      <c r="A15" s="10" t="s">
        <v>15</v>
      </c>
      <c r="B15" s="11">
        <v>96.33</v>
      </c>
      <c r="C15" s="11">
        <v>0</v>
      </c>
      <c r="D15" s="11">
        <f t="shared" si="7"/>
        <v>96.33</v>
      </c>
      <c r="E15" s="11">
        <v>87.8</v>
      </c>
      <c r="F15" s="11">
        <v>0</v>
      </c>
      <c r="G15" s="11">
        <f t="shared" si="8"/>
        <v>87.8</v>
      </c>
    </row>
    <row r="16" spans="1:7" x14ac:dyDescent="0.55000000000000004">
      <c r="A16" s="10" t="s">
        <v>16</v>
      </c>
      <c r="B16" s="11">
        <v>0</v>
      </c>
      <c r="C16" s="11">
        <v>0</v>
      </c>
      <c r="D16" s="11">
        <f t="shared" si="7"/>
        <v>0</v>
      </c>
      <c r="E16" s="11">
        <v>0</v>
      </c>
      <c r="F16" s="11">
        <v>0</v>
      </c>
      <c r="G16" s="11">
        <f t="shared" si="8"/>
        <v>0</v>
      </c>
    </row>
    <row r="17" spans="1:7" s="7" customFormat="1" x14ac:dyDescent="0.55000000000000004">
      <c r="A17" s="8" t="s">
        <v>17</v>
      </c>
      <c r="B17" s="9"/>
      <c r="C17" s="9">
        <f>ROUND(((C7+C10)*0.07),2)+ROUND(((B7+B10)*0.07),2)</f>
        <v>297.7</v>
      </c>
      <c r="D17" s="9">
        <f>SUM(B17:C17)</f>
        <v>297.7</v>
      </c>
      <c r="E17" s="9"/>
      <c r="F17" s="9">
        <f>ROUND(((F7+F10)*0.07),2)+ROUND(((E7+E10)*0.07),2)</f>
        <v>202.95000000000002</v>
      </c>
      <c r="G17" s="9">
        <f>SUM(E17:F17)</f>
        <v>202.95000000000002</v>
      </c>
    </row>
    <row r="18" spans="1:7" s="7" customFormat="1" x14ac:dyDescent="0.55000000000000004">
      <c r="A18" s="8" t="s">
        <v>18</v>
      </c>
      <c r="B18" s="9">
        <f t="shared" ref="B18" si="9">SUM(B19:B22)</f>
        <v>0</v>
      </c>
      <c r="C18" s="9">
        <f>SUM(C19:C22)</f>
        <v>2299.96</v>
      </c>
      <c r="D18" s="9">
        <f>SUM(D19:D22)</f>
        <v>2299.96</v>
      </c>
      <c r="E18" s="9">
        <f t="shared" ref="E18:F18" si="10">SUM(E19:E22)</f>
        <v>0</v>
      </c>
      <c r="F18" s="9">
        <f t="shared" si="10"/>
        <v>2194.87</v>
      </c>
      <c r="G18" s="9">
        <f>SUM(G19:G22)</f>
        <v>2194.87</v>
      </c>
    </row>
    <row r="19" spans="1:7" x14ac:dyDescent="0.55000000000000004">
      <c r="A19" s="10" t="s">
        <v>30</v>
      </c>
      <c r="B19" s="11">
        <v>0</v>
      </c>
      <c r="C19" s="11">
        <v>1200</v>
      </c>
      <c r="D19" s="11">
        <f t="shared" ref="D19:D21" si="11">SUM(B19:C19)</f>
        <v>1200</v>
      </c>
      <c r="E19" s="11">
        <v>0</v>
      </c>
      <c r="F19" s="11">
        <v>1200</v>
      </c>
      <c r="G19" s="11">
        <f>SUM(E19:F19)</f>
        <v>1200</v>
      </c>
    </row>
    <row r="20" spans="1:7" x14ac:dyDescent="0.55000000000000004">
      <c r="A20" s="10" t="s">
        <v>31</v>
      </c>
      <c r="B20" s="11">
        <v>0</v>
      </c>
      <c r="C20" s="11">
        <v>277.89999999999998</v>
      </c>
      <c r="D20" s="11">
        <f t="shared" si="11"/>
        <v>277.89999999999998</v>
      </c>
      <c r="E20" s="11">
        <v>0</v>
      </c>
      <c r="F20" s="11">
        <v>273.76</v>
      </c>
      <c r="G20" s="11">
        <f t="shared" ref="G20:G21" si="12">SUM(E20:F20)</f>
        <v>273.76</v>
      </c>
    </row>
    <row r="21" spans="1:7" x14ac:dyDescent="0.55000000000000004">
      <c r="A21" s="10" t="s">
        <v>32</v>
      </c>
      <c r="B21" s="11">
        <v>0</v>
      </c>
      <c r="C21" s="11">
        <v>72.36</v>
      </c>
      <c r="D21" s="11">
        <f t="shared" si="11"/>
        <v>72.36</v>
      </c>
      <c r="E21" s="11">
        <v>0</v>
      </c>
      <c r="F21" s="11">
        <v>118.14</v>
      </c>
      <c r="G21" s="11">
        <f t="shared" si="12"/>
        <v>118.14</v>
      </c>
    </row>
    <row r="22" spans="1:7" x14ac:dyDescent="0.55000000000000004">
      <c r="A22" s="10" t="s">
        <v>33</v>
      </c>
      <c r="B22" s="11"/>
      <c r="C22" s="11">
        <v>749.7</v>
      </c>
      <c r="D22" s="11">
        <f>SUM(B22:C22)</f>
        <v>749.7</v>
      </c>
      <c r="E22" s="11"/>
      <c r="F22" s="11">
        <v>602.97</v>
      </c>
      <c r="G22" s="11">
        <f>SUM(E22:F22)</f>
        <v>602.97</v>
      </c>
    </row>
    <row r="23" spans="1:7" s="7" customFormat="1" x14ac:dyDescent="0.55000000000000004">
      <c r="A23" s="8" t="s">
        <v>23</v>
      </c>
      <c r="B23" s="9">
        <f t="shared" ref="B23:C23" si="13">SUM(B6,B18)</f>
        <v>3374.79</v>
      </c>
      <c r="C23" s="9">
        <f t="shared" si="13"/>
        <v>3475.7200000000003</v>
      </c>
      <c r="D23" s="9">
        <f>SUM(D6+D18)</f>
        <v>6850.51</v>
      </c>
      <c r="E23" s="9">
        <f t="shared" ref="E23:F23" si="14">SUM(E6,E18)</f>
        <v>2578.7999999999997</v>
      </c>
      <c r="F23" s="9">
        <f t="shared" si="14"/>
        <v>2718.22</v>
      </c>
      <c r="G23" s="9">
        <f>SUM(G6+G18)</f>
        <v>5297.0199999999995</v>
      </c>
    </row>
    <row r="24" spans="1:7" s="7" customFormat="1" x14ac:dyDescent="0.55000000000000004">
      <c r="A24" s="8" t="s">
        <v>24</v>
      </c>
      <c r="B24" s="9">
        <f>B23/B25</f>
        <v>4.7032123196989764</v>
      </c>
      <c r="C24" s="9">
        <f>C23/B25</f>
        <v>4.8438715072120413</v>
      </c>
      <c r="D24" s="9">
        <f>+D23/B25</f>
        <v>9.5470838269110168</v>
      </c>
      <c r="E24" s="9">
        <f>E23/E25</f>
        <v>4.3446323876271986</v>
      </c>
      <c r="F24" s="9">
        <f>F23/E25</f>
        <v>4.5795201833007617</v>
      </c>
      <c r="G24" s="9">
        <f>+G23/E25</f>
        <v>8.9241525709279603</v>
      </c>
    </row>
    <row r="25" spans="1:7" s="7" customFormat="1" x14ac:dyDescent="0.55000000000000004">
      <c r="A25" s="10" t="s">
        <v>25</v>
      </c>
      <c r="B25" s="28">
        <v>717.55</v>
      </c>
      <c r="C25" s="29"/>
      <c r="D25" s="30"/>
      <c r="E25" s="28">
        <v>593.55999999999995</v>
      </c>
      <c r="F25" s="29"/>
      <c r="G25" s="30"/>
    </row>
    <row r="26" spans="1:7" s="7" customFormat="1" x14ac:dyDescent="0.55000000000000004">
      <c r="A26" s="10" t="s">
        <v>26</v>
      </c>
      <c r="B26" s="28">
        <v>12.54</v>
      </c>
      <c r="C26" s="29"/>
      <c r="D26" s="30"/>
      <c r="E26" s="28">
        <v>12.54</v>
      </c>
      <c r="F26" s="29"/>
      <c r="G26" s="30"/>
    </row>
    <row r="27" spans="1:7" s="7" customFormat="1" x14ac:dyDescent="0.55000000000000004">
      <c r="A27" s="10" t="s">
        <v>27</v>
      </c>
      <c r="B27" s="28">
        <f>B25*B26</f>
        <v>8998.0769999999993</v>
      </c>
      <c r="C27" s="29"/>
      <c r="D27" s="30"/>
      <c r="E27" s="28">
        <f>E25*E26</f>
        <v>7443.2423999999992</v>
      </c>
      <c r="F27" s="29"/>
      <c r="G27" s="30"/>
    </row>
    <row r="28" spans="1:7" s="7" customFormat="1" x14ac:dyDescent="0.55000000000000004">
      <c r="A28" s="8" t="s">
        <v>28</v>
      </c>
      <c r="B28" s="12">
        <f>B27-B23</f>
        <v>5623.2869999999994</v>
      </c>
      <c r="C28" s="12"/>
      <c r="D28" s="9">
        <f>+B27-D23</f>
        <v>2147.5669999999991</v>
      </c>
      <c r="E28" s="12">
        <f>E27-E23</f>
        <v>4864.4423999999999</v>
      </c>
      <c r="F28" s="12"/>
      <c r="G28" s="9">
        <f>+E27-G23</f>
        <v>2146.2223999999997</v>
      </c>
    </row>
    <row r="29" spans="1:7" s="7" customFormat="1" x14ac:dyDescent="0.55000000000000004">
      <c r="A29" s="13" t="s">
        <v>29</v>
      </c>
      <c r="B29" s="15">
        <f>B28/B25</f>
        <v>7.8367876803010237</v>
      </c>
      <c r="C29" s="15"/>
      <c r="D29" s="14">
        <f>+D28/B25</f>
        <v>2.9929161730889824</v>
      </c>
      <c r="E29" s="15">
        <f>E28/E25</f>
        <v>8.1953676123728023</v>
      </c>
      <c r="F29" s="15"/>
      <c r="G29" s="14">
        <f>+G28/E25</f>
        <v>3.6158474290720397</v>
      </c>
    </row>
  </sheetData>
  <mergeCells count="10">
    <mergeCell ref="B26:D26"/>
    <mergeCell ref="B27:D27"/>
    <mergeCell ref="E25:G25"/>
    <mergeCell ref="E26:G26"/>
    <mergeCell ref="E27:G27"/>
    <mergeCell ref="A3:A5"/>
    <mergeCell ref="B3:G3"/>
    <mergeCell ref="B4:D4"/>
    <mergeCell ref="E4:G4"/>
    <mergeCell ref="B25:D25"/>
  </mergeCells>
  <pageMargins left="0.24" right="0.3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ยางพารา</vt:lpstr>
      <vt:lpstr>ปาล์มน้ำมัน </vt:lpstr>
      <vt:lpstr>มะพร้าว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1219</dc:creator>
  <cp:lastModifiedBy>ิปิยมาภรณ์ ศรีสุข</cp:lastModifiedBy>
  <cp:lastPrinted>2017-09-28T06:19:07Z</cp:lastPrinted>
  <dcterms:created xsi:type="dcterms:W3CDTF">2017-05-11T07:49:22Z</dcterms:created>
  <dcterms:modified xsi:type="dcterms:W3CDTF">2017-09-29T04:01:02Z</dcterms:modified>
</cp:coreProperties>
</file>