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ediastock soln recipes" sheetId="1" r:id="rId4"/>
    <sheet state="visible" name="TGFBS (Powder DMEM)_10-20-2023" sheetId="2" r:id="rId5"/>
  </sheets>
  <definedNames/>
  <calcPr/>
</workbook>
</file>

<file path=xl/sharedStrings.xml><?xml version="1.0" encoding="utf-8"?>
<sst xmlns="http://schemas.openxmlformats.org/spreadsheetml/2006/main" count="152" uniqueCount="75">
  <si>
    <t>Media Recipe Tag</t>
  </si>
  <si>
    <t>10% HPL</t>
  </si>
  <si>
    <t>TGFBS (Liquid DMEM)</t>
  </si>
  <si>
    <t>TGFBS (Powder DMEM)</t>
  </si>
  <si>
    <t>Brine Sol</t>
  </si>
  <si>
    <t>AA2P in DPBS</t>
  </si>
  <si>
    <t>Stock Test 2</t>
  </si>
  <si>
    <t>Stock Test 3</t>
  </si>
  <si>
    <t>Test 3 Media</t>
  </si>
  <si>
    <t>Media Type</t>
  </si>
  <si>
    <t>Tissue Media</t>
  </si>
  <si>
    <t>Other Solution</t>
  </si>
  <si>
    <t>Stock Solution</t>
  </si>
  <si>
    <t>Culture Media</t>
  </si>
  <si>
    <t>Component 1</t>
  </si>
  <si>
    <t>DMEM (Liquid)</t>
  </si>
  <si>
    <t>DMEM (Powder)</t>
  </si>
  <si>
    <t>MilliQ Water</t>
  </si>
  <si>
    <t>Component 1 Concentration</t>
  </si>
  <si>
    <t>Component 1 Units</t>
  </si>
  <si>
    <t>mL/L</t>
  </si>
  <si>
    <t>g/L</t>
  </si>
  <si>
    <t>Component 2</t>
  </si>
  <si>
    <t>hPL</t>
  </si>
  <si>
    <t>FBS</t>
  </si>
  <si>
    <t>Sodium Carbonate</t>
  </si>
  <si>
    <t>Salt</t>
  </si>
  <si>
    <t>Component 2 Concentration</t>
  </si>
  <si>
    <t>Component 2 Units</t>
  </si>
  <si>
    <t>Component 3</t>
  </si>
  <si>
    <t>ACD</t>
  </si>
  <si>
    <t>AA2P (in DPBS)</t>
  </si>
  <si>
    <t>AA2P (Powder)</t>
  </si>
  <si>
    <t>Component 3 Concentration</t>
  </si>
  <si>
    <t>Component 3 Units</t>
  </si>
  <si>
    <t>mg/L</t>
  </si>
  <si>
    <t>Component 4</t>
  </si>
  <si>
    <t>Heparin</t>
  </si>
  <si>
    <t>Normocin</t>
  </si>
  <si>
    <t>Component 4 Concentration</t>
  </si>
  <si>
    <t>Component 4 Units</t>
  </si>
  <si>
    <t>Component 5</t>
  </si>
  <si>
    <t>Ascorbic Acid</t>
  </si>
  <si>
    <t>TGF - B</t>
  </si>
  <si>
    <t>Component 5 Concentration</t>
  </si>
  <si>
    <t>Component 5 Units</t>
  </si>
  <si>
    <t>Component 6</t>
  </si>
  <si>
    <t>Component 6 Concentration</t>
  </si>
  <si>
    <t>Component 6 Units</t>
  </si>
  <si>
    <t>ug/L</t>
  </si>
  <si>
    <t>Component 7</t>
  </si>
  <si>
    <t>Component 7 Concentration</t>
  </si>
  <si>
    <t>Component 7 Units</t>
  </si>
  <si>
    <t>Total Volume:</t>
  </si>
  <si>
    <t>L</t>
  </si>
  <si>
    <t>Component</t>
  </si>
  <si>
    <t>Amount/L</t>
  </si>
  <si>
    <t>Amount to add</t>
  </si>
  <si>
    <t>Amount added</t>
  </si>
  <si>
    <t>Operator</t>
  </si>
  <si>
    <t>Date/Time</t>
  </si>
  <si>
    <t>Vendor</t>
  </si>
  <si>
    <t>Lot Number</t>
  </si>
  <si>
    <t>Required Input</t>
  </si>
  <si>
    <t>Final pH:</t>
  </si>
  <si>
    <t>-</t>
  </si>
  <si>
    <t>Media QC</t>
  </si>
  <si>
    <t>Expected Reading</t>
  </si>
  <si>
    <t>Units</t>
  </si>
  <si>
    <t>Actual Reading</t>
  </si>
  <si>
    <t>% Difference</t>
  </si>
  <si>
    <t>Gln</t>
  </si>
  <si>
    <t>Glu</t>
  </si>
  <si>
    <t>NH4</t>
  </si>
  <si>
    <t>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</si>
</sst>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Calibri"/>
    </font>
    <font>
      <sz val="24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FFFFFF"/>
      <name val="Calibri"/>
    </font>
    <font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7">
    <border/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19" xfId="0" applyAlignment="1" applyFont="1" applyNumberFormat="1">
      <alignment horizontal="left" readingOrder="0" shrinkToFit="0" vertical="center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3" fillId="2" fontId="4" numFmtId="0" xfId="0" applyAlignment="1" applyBorder="1" applyFill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readingOrder="0" vertical="center"/>
    </xf>
    <xf borderId="4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6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0" fillId="0" fontId="7" numFmtId="0" xfId="0" applyFont="1"/>
    <xf borderId="7" fillId="3" fontId="8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8" fillId="3" fontId="5" numFmtId="0" xfId="0" applyAlignment="1" applyBorder="1" applyFont="1">
      <alignment vertical="center"/>
    </xf>
    <xf borderId="9" fillId="3" fontId="5" numFmtId="0" xfId="0" applyAlignment="1" applyBorder="1" applyFont="1">
      <alignment vertical="center"/>
    </xf>
    <xf borderId="0" fillId="0" fontId="9" numFmtId="0" xfId="0" applyFont="1"/>
    <xf borderId="7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6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 vertical="center"/>
    </xf>
    <xf borderId="0" fillId="0" fontId="9" numFmtId="0" xfId="0" applyAlignment="1" applyFont="1">
      <alignment readingOrder="0" shrinkToFit="0" wrapText="0"/>
    </xf>
    <xf borderId="11" fillId="3" fontId="5" numFmtId="0" xfId="0" applyAlignment="1" applyBorder="1" applyFont="1">
      <alignment horizontal="left" readingOrder="0" shrinkToFit="0" vertical="center" wrapText="1"/>
    </xf>
    <xf borderId="12" fillId="3" fontId="5" numFmtId="0" xfId="0" applyAlignment="1" applyBorder="1" applyFont="1">
      <alignment horizontal="left" readingOrder="0" vertical="center"/>
    </xf>
    <xf borderId="12" fillId="4" fontId="5" numFmtId="0" xfId="0" applyAlignment="1" applyBorder="1" applyFill="1" applyFont="1">
      <alignment horizontal="left" readingOrder="0" vertical="center"/>
    </xf>
    <xf borderId="13" fillId="4" fontId="5" numFmtId="0" xfId="0" applyAlignment="1" applyBorder="1" applyFont="1">
      <alignment horizontal="left" readingOrder="0" vertical="center"/>
    </xf>
    <xf borderId="8" fillId="4" fontId="5" numFmtId="0" xfId="0" applyAlignment="1" applyBorder="1" applyFont="1">
      <alignment readingOrder="0" vertical="center"/>
    </xf>
    <xf borderId="9" fillId="4" fontId="5" numFmtId="0" xfId="0" applyAlignment="1" applyBorder="1" applyFont="1">
      <alignment readingOrder="0" vertical="center"/>
    </xf>
    <xf borderId="10" fillId="3" fontId="5" numFmtId="0" xfId="0" applyAlignment="1" applyBorder="1" applyFont="1">
      <alignment horizontal="left" shrinkToFit="0" vertical="center" wrapText="1"/>
    </xf>
    <xf borderId="8" fillId="3" fontId="5" numFmtId="0" xfId="0" applyAlignment="1" applyBorder="1" applyFon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9" fillId="4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vertical="center"/>
    </xf>
    <xf borderId="3" fillId="5" fontId="5" numFmtId="0" xfId="0" applyAlignment="1" applyBorder="1" applyFill="1" applyFont="1">
      <alignment horizontal="left" shrinkToFit="0" vertical="center" wrapText="1"/>
    </xf>
    <xf borderId="6" fillId="5" fontId="5" numFmtId="0" xfId="0" applyAlignment="1" applyBorder="1" applyFont="1">
      <alignment horizontal="left" readingOrder="0" vertical="center"/>
    </xf>
    <xf borderId="4" fillId="5" fontId="5" numFmtId="0" xfId="0" applyAlignment="1" applyBorder="1" applyFont="1">
      <alignment horizontal="left" readingOrder="0" vertical="center"/>
    </xf>
    <xf borderId="5" fillId="5" fontId="5" numFmtId="0" xfId="0" applyAlignment="1" applyBorder="1" applyFont="1">
      <alignment horizontal="left" readingOrder="0" vertical="center"/>
    </xf>
    <xf borderId="6" fillId="4" fontId="5" numFmtId="0" xfId="0" applyAlignment="1" applyBorder="1" applyFont="1">
      <alignment readingOrder="0" vertical="center"/>
    </xf>
    <xf borderId="5" fillId="4" fontId="5" numFmtId="0" xfId="0" applyAlignment="1" applyBorder="1" applyFont="1">
      <alignment readingOrder="0" vertical="center"/>
    </xf>
    <xf borderId="0" fillId="0" fontId="9" numFmtId="0" xfId="0" applyAlignment="1" applyFont="1">
      <alignment readingOrder="0"/>
    </xf>
    <xf borderId="6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0" fillId="0" fontId="10" numFmtId="0" xfId="0" applyFont="1"/>
    <xf borderId="3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vertical="center"/>
    </xf>
    <xf borderId="11" fillId="0" fontId="8" numFmtId="0" xfId="0" applyAlignment="1" applyBorder="1" applyFont="1">
      <alignment readingOrder="0" shrinkToFit="0" wrapText="1"/>
    </xf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19" xfId="0" applyAlignment="1" applyBorder="1" applyFont="1" applyNumberFormat="1">
      <alignment readingOrder="0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0" fillId="0" fontId="8" numFmtId="0" xfId="0" applyAlignment="1" applyBorder="1" applyFont="1">
      <alignment readingOrder="0" shrinkToFit="0" wrapText="1"/>
    </xf>
    <xf borderId="9" fillId="0" fontId="5" numFmtId="0" xfId="0" applyBorder="1" applyFont="1"/>
    <xf borderId="7" fillId="0" fontId="8" numFmtId="0" xfId="0" applyAlignment="1" applyBorder="1" applyFont="1">
      <alignment readingOrder="0" shrinkToFit="0" wrapText="1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Alignment="1" applyBorder="1" applyFont="1">
      <alignment vertical="center"/>
    </xf>
    <xf borderId="15" fillId="0" fontId="5" numFmtId="0" xfId="0" applyAlignment="1" applyBorder="1" applyFont="1">
      <alignment vertical="center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9" width="15.13"/>
    <col customWidth="1" min="10" max="20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 t="s">
        <v>9</v>
      </c>
      <c r="B2" s="2" t="s">
        <v>10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12</v>
      </c>
      <c r="H2" s="2" t="s">
        <v>12</v>
      </c>
      <c r="I2" s="2" t="s">
        <v>13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3" t="s">
        <v>14</v>
      </c>
      <c r="B3" s="4" t="s">
        <v>15</v>
      </c>
      <c r="C3" s="4" t="s">
        <v>15</v>
      </c>
      <c r="D3" s="4" t="s">
        <v>16</v>
      </c>
      <c r="E3" s="4" t="s">
        <v>17</v>
      </c>
      <c r="F3" s="5"/>
      <c r="G3" s="5"/>
      <c r="H3" s="6"/>
      <c r="I3" s="7" t="s">
        <v>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8" t="s">
        <v>18</v>
      </c>
      <c r="B4" s="8">
        <v>900.0</v>
      </c>
      <c r="C4" s="8">
        <v>900.0</v>
      </c>
      <c r="D4" s="8">
        <v>13.4</v>
      </c>
      <c r="E4" s="8">
        <v>1000.0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2" t="s">
        <v>19</v>
      </c>
      <c r="B5" s="2" t="s">
        <v>20</v>
      </c>
      <c r="C5" s="2" t="s">
        <v>20</v>
      </c>
      <c r="D5" s="2" t="s">
        <v>21</v>
      </c>
      <c r="E5" s="2" t="s">
        <v>20</v>
      </c>
      <c r="F5" s="2"/>
      <c r="G5" s="2"/>
      <c r="H5" s="2"/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3" t="s">
        <v>22</v>
      </c>
      <c r="B6" s="4" t="s">
        <v>23</v>
      </c>
      <c r="C6" s="4" t="s">
        <v>24</v>
      </c>
      <c r="D6" s="4" t="s">
        <v>25</v>
      </c>
      <c r="E6" s="4" t="s">
        <v>26</v>
      </c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8" t="s">
        <v>27</v>
      </c>
      <c r="B7" s="8">
        <v>100.0</v>
      </c>
      <c r="C7" s="8">
        <v>100.0</v>
      </c>
      <c r="D7" s="8">
        <v>3.7</v>
      </c>
      <c r="E7" s="8">
        <v>500.0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2" t="s">
        <v>28</v>
      </c>
      <c r="B8" s="2" t="s">
        <v>20</v>
      </c>
      <c r="C8" s="2" t="s">
        <v>20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8" t="s">
        <v>29</v>
      </c>
      <c r="B9" s="7" t="s">
        <v>30</v>
      </c>
      <c r="C9" s="4" t="s">
        <v>31</v>
      </c>
      <c r="D9" s="4" t="s">
        <v>32</v>
      </c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8" t="s">
        <v>33</v>
      </c>
      <c r="B10" s="8">
        <v>8.3</v>
      </c>
      <c r="C10" s="8">
        <v>8.2</v>
      </c>
      <c r="D10" s="8">
        <v>8.2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2" t="s">
        <v>34</v>
      </c>
      <c r="B11" s="2" t="s">
        <v>20</v>
      </c>
      <c r="C11" s="2" t="s">
        <v>20</v>
      </c>
      <c r="D11" s="2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8" t="s">
        <v>36</v>
      </c>
      <c r="B12" s="7" t="s">
        <v>37</v>
      </c>
      <c r="C12" s="4" t="s">
        <v>38</v>
      </c>
      <c r="D12" s="4" t="s">
        <v>38</v>
      </c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8" t="s">
        <v>39</v>
      </c>
      <c r="B13" s="8">
        <v>2.0</v>
      </c>
      <c r="C13" s="8">
        <v>2.0</v>
      </c>
      <c r="D13" s="8">
        <v>2.0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2" t="s">
        <v>40</v>
      </c>
      <c r="B14" s="2" t="s">
        <v>20</v>
      </c>
      <c r="C14" s="2" t="s">
        <v>20</v>
      </c>
      <c r="D14" s="2" t="s">
        <v>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8" t="s">
        <v>41</v>
      </c>
      <c r="B15" s="7" t="s">
        <v>42</v>
      </c>
      <c r="C15" s="4" t="s">
        <v>43</v>
      </c>
      <c r="D15" s="4" t="s">
        <v>24</v>
      </c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8" t="s">
        <v>44</v>
      </c>
      <c r="B16" s="8">
        <v>8.2</v>
      </c>
      <c r="C16" s="8">
        <v>0.5</v>
      </c>
      <c r="D16" s="8">
        <v>100.0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2" t="s">
        <v>45</v>
      </c>
      <c r="B17" s="2" t="s">
        <v>20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8" t="s">
        <v>46</v>
      </c>
      <c r="B18" s="7" t="s">
        <v>43</v>
      </c>
      <c r="C18" s="4"/>
      <c r="D18" s="4" t="s">
        <v>43</v>
      </c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8" t="s">
        <v>47</v>
      </c>
      <c r="B19" s="8">
        <v>0.5</v>
      </c>
      <c r="C19" s="8"/>
      <c r="D19" s="8">
        <v>2.0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2" t="s">
        <v>48</v>
      </c>
      <c r="B20" s="2" t="s">
        <v>20</v>
      </c>
      <c r="C20" s="2"/>
      <c r="D20" s="2" t="s">
        <v>49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8" t="s">
        <v>50</v>
      </c>
      <c r="B21" s="7" t="s">
        <v>38</v>
      </c>
      <c r="C21" s="4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8" t="s">
        <v>51</v>
      </c>
      <c r="B22" s="8">
        <v>2.0</v>
      </c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2" t="s">
        <v>52</v>
      </c>
      <c r="B23" s="2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9"/>
      <c r="B24" s="9"/>
      <c r="C24" s="9"/>
      <c r="D24" s="9"/>
      <c r="E24" s="9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</row>
  </sheetData>
  <dataValidations>
    <dataValidation type="list" allowBlank="1" showErrorMessage="1" sqref="B5:T5 B8:T8 B11:T11 B14:T14 B17:T17 B20:T20 B23:T23">
      <formula1>"g/L,mg/L,ug/L,mL/L"</formula1>
    </dataValidation>
    <dataValidation type="list" allowBlank="1" showErrorMessage="1" sqref="B2:T2">
      <formula1>"Tissue Media,Culture Media,Stock Solution,Reagent,Other Solution"</formula1>
    </dataValidation>
    <dataValidation type="list" allowBlank="1" showErrorMessage="1" sqref="B3:T3 B6:T6 B9:T9 B12:T12 B15:T15 B18:T18 B21:T21">
      <formula1>'Component List'!$A$2:$A1026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3.88"/>
    <col customWidth="1" min="3" max="3" width="15.75"/>
    <col customWidth="1" min="4" max="4" width="13.5"/>
    <col customWidth="1" min="5" max="5" width="13.38"/>
    <col customWidth="1" min="6" max="8" width="13.13"/>
    <col customWidth="1" min="9" max="9" width="13.25"/>
  </cols>
  <sheetData>
    <row r="1">
      <c r="A1" s="11"/>
      <c r="B1" s="12"/>
      <c r="C1" s="13"/>
      <c r="D1" s="13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1"/>
      <c r="B2" s="16" t="s">
        <v>3</v>
      </c>
      <c r="C2" s="17"/>
      <c r="D2" s="17"/>
      <c r="E2" s="18"/>
      <c r="F2" s="19"/>
      <c r="G2" s="20"/>
      <c r="H2" s="21"/>
      <c r="I2" s="2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23"/>
      <c r="B3" s="24"/>
      <c r="C3" s="25"/>
      <c r="D3" s="26"/>
      <c r="E3" s="27" t="s">
        <v>53</v>
      </c>
      <c r="F3" s="28">
        <v>6.9</v>
      </c>
      <c r="G3" s="29" t="s">
        <v>54</v>
      </c>
      <c r="H3" s="30"/>
      <c r="I3" s="3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32"/>
      <c r="B4" s="33"/>
      <c r="C4" s="17"/>
      <c r="D4" s="17"/>
      <c r="E4" s="17"/>
      <c r="F4" s="17"/>
      <c r="G4" s="34"/>
      <c r="H4" s="21"/>
      <c r="I4" s="2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23"/>
      <c r="B5" s="35" t="s">
        <v>55</v>
      </c>
      <c r="C5" s="36" t="s">
        <v>56</v>
      </c>
      <c r="D5" s="36" t="s">
        <v>57</v>
      </c>
      <c r="E5" s="36" t="s">
        <v>58</v>
      </c>
      <c r="F5" s="36" t="s">
        <v>59</v>
      </c>
      <c r="G5" s="37" t="s">
        <v>60</v>
      </c>
      <c r="H5" s="38" t="s">
        <v>61</v>
      </c>
      <c r="I5" s="39" t="s">
        <v>62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40">
        <v>30.0</v>
      </c>
      <c r="B6" s="41" t="str">
        <f>"1. Add "&amp;A6&amp;"% final media volume worth of milliQ water into a clean glass bottle"</f>
        <v>1. Add 30% final media volume worth of milliQ water into a clean glass bottle</v>
      </c>
      <c r="C6" s="42" t="str">
        <f>A6*1000/100&amp;" mL/L"</f>
        <v>300 mL/L</v>
      </c>
      <c r="D6" s="42" t="str">
        <f>A6*F3*1000/100&amp;" mL"</f>
        <v>2070 mL</v>
      </c>
      <c r="E6" s="43" t="s">
        <v>63</v>
      </c>
      <c r="F6" s="43" t="s">
        <v>63</v>
      </c>
      <c r="G6" s="44" t="s">
        <v>63</v>
      </c>
      <c r="H6" s="45" t="s">
        <v>63</v>
      </c>
      <c r="I6" s="46" t="s">
        <v>63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40">
        <v>2.0</v>
      </c>
      <c r="B7" s="47" t="str">
        <f>IFERROR(__xludf.DUMMYFUNCTION("IF(FILTER('Mediastock soln recipes'!$3:$3,'Mediastock soln recipes'!$1:$1=$B$2)="""",,A7&amp;"". Place glass bottle on a spin plate, add ""&amp;FILTER('Mediastock soln recipes'!$3:$3,'Mediastock soln recipes'!$1:$1=$B$2)&amp;"" into the bottle, and begin stirring"")"),"2. Place glass bottle on a spin plate, add DMEM (Powder) into the bottle, and begin stirring")</f>
        <v>2. Place glass bottle on a spin plate, add DMEM (Powder) into the bottle, and begin stirring</v>
      </c>
      <c r="C7" s="48" t="str">
        <f>IFERROR(__xludf.DUMMYFUNCTION("IF(B7="""",,FILTER('Mediastock soln recipes'!$4:$4,'Mediastock soln recipes'!$1:$1=$B$2)&amp;"" ""&amp;FILTER('Mediastock soln recipes'!$5:$5,'Mediastock soln recipes'!$1:$1=$B$2))"),"13.4 g/L")</f>
        <v>13.4 g/L</v>
      </c>
      <c r="D7" s="49" t="str">
        <f>IFERROR(__xludf.DUMMYFUNCTION("IF(B7="""",,FILTER('Mediastock soln recipes'!$4:$4,'Mediastock soln recipes'!$1:$1=$B$2)*$F$3&amp;"" ""&amp;LEFT(FILTER('Mediastock soln recipes'!$5:$5,'Mediastock soln recipes'!$1:$1=$B$2),FIND(""/L"",FILTER('Mediastock soln recipes'!$5:$5,'Mediastock soln recip"&amp;"es'!$1:$1=$B$2))-1))"),"92.46 g")</f>
        <v>92.46 g</v>
      </c>
      <c r="E7" s="50" t="s">
        <v>63</v>
      </c>
      <c r="F7" s="50" t="s">
        <v>63</v>
      </c>
      <c r="G7" s="51" t="s">
        <v>63</v>
      </c>
      <c r="H7" s="52" t="s">
        <v>63</v>
      </c>
      <c r="I7" s="53" t="s">
        <v>63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40">
        <v>3.0</v>
      </c>
      <c r="B8" s="47" t="str">
        <f>IFERROR(__xludf.DUMMYFUNCTION("IF(FILTER('Mediastock soln recipes'!$6:$6,'Mediastock soln recipes'!$1:$1=$B$2)="""",,A8&amp;"". Add ""&amp;FILTER('Mediastock soln recipes'!$6:$6,'Mediastock soln recipes'!$1:$1=$B$2)&amp;"" and wait until full disolved"")"),"3. Add Sodium Carbonate and wait until full disolved")</f>
        <v>3. Add Sodium Carbonate and wait until full disolved</v>
      </c>
      <c r="C8" s="48" t="str">
        <f>IFERROR(__xludf.DUMMYFUNCTION("IF(B8="""",,FILTER('Mediastock soln recipes'!$7:$7,'Mediastock soln recipes'!$1:$1=$B$2)&amp;"" ""&amp;FILTER('Mediastock soln recipes'!$8:$8,'Mediastock soln recipes'!$1:$1=$B$2))"),"3.7 g/L")</f>
        <v>3.7 g/L</v>
      </c>
      <c r="D8" s="49" t="str">
        <f>IFERROR(__xludf.DUMMYFUNCTION("IF(B8="""",,FILTER('Mediastock soln recipes'!$7:$7,'Mediastock soln recipes'!$1:$1=$B$2)*$F$3&amp;"" ""&amp;LEFT(FILTER('Mediastock soln recipes'!$8:$8,'Mediastock soln recipes'!$1:$1=$B$2),FIND(""/L"",FILTER('Mediastock soln recipes'!$8:$8,'Mediastock soln recip"&amp;"es'!$1:$1=$B$2))-1))"),"25.53 g")</f>
        <v>25.53 g</v>
      </c>
      <c r="E8" s="50" t="s">
        <v>63</v>
      </c>
      <c r="F8" s="50" t="s">
        <v>63</v>
      </c>
      <c r="G8" s="51" t="s">
        <v>63</v>
      </c>
      <c r="H8" s="45" t="s">
        <v>63</v>
      </c>
      <c r="I8" s="46" t="s">
        <v>63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40">
        <v>4.0</v>
      </c>
      <c r="B9" s="54" t="str">
        <f>A9&amp;". Carefully adjust pH to 7.2-7.3 using 1M HCL"</f>
        <v>4. Carefully adjust pH to 7.2-7.3 using 1M HCL</v>
      </c>
      <c r="C9" s="55"/>
      <c r="D9" s="56" t="s">
        <v>64</v>
      </c>
      <c r="E9" s="56" t="s">
        <v>63</v>
      </c>
      <c r="F9" s="56" t="s">
        <v>63</v>
      </c>
      <c r="G9" s="57" t="s">
        <v>63</v>
      </c>
      <c r="H9" s="58" t="s">
        <v>65</v>
      </c>
      <c r="I9" s="59" t="s">
        <v>65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40">
        <v>5.0</v>
      </c>
      <c r="B10" s="47" t="str">
        <f>IFERROR(__xludf.DUMMYFUNCTION("IF(FILTER('Mediastock soln recipes'!$9:$9,'Mediastock soln recipes'!$1:$1=$B$2)="""",,A10&amp;"". Add ""&amp;FILTER('Mediastock soln recipes'!$9:$9,'Mediastock soln recipes'!$1:$1=$B$2)&amp;"" and wait until fully disolved"")"),"5. Add AA2P (Powder) and wait until fully disolved")</f>
        <v>5. Add AA2P (Powder) and wait until fully disolved</v>
      </c>
      <c r="C10" s="48" t="str">
        <f>IFERROR(__xludf.DUMMYFUNCTION("IF(B10="""",,FILTER('Mediastock soln recipes'!$10:$10,'Mediastock soln recipes'!$1:$1=$B$2)&amp;"" ""&amp;FILTER('Mediastock soln recipes'!$11:$11,'Mediastock soln recipes'!$1:$1=$B$2))"),"8.2 mg/L")</f>
        <v>8.2 mg/L</v>
      </c>
      <c r="D10" s="49" t="str">
        <f>IFERROR(__xludf.DUMMYFUNCTION("IF(B10="""",,FILTER('Mediastock soln recipes'!$10:$10,'Mediastock soln recipes'!$1:$1=$B$2)*$F$3&amp;"" ""&amp;LEFT(FILTER('Mediastock soln recipes'!$11:$11,'Mediastock soln recipes'!$1:$1=$B$2),FIND(""/L"",FILTER('Mediastock soln recipes'!$11:$11,'Mediastock sol"&amp;"n recipes'!$1:$1=$B$2))-1))"),"56.58 mg")</f>
        <v>56.58 mg</v>
      </c>
      <c r="E10" s="50" t="s">
        <v>63</v>
      </c>
      <c r="F10" s="50" t="s">
        <v>63</v>
      </c>
      <c r="G10" s="51" t="s">
        <v>63</v>
      </c>
      <c r="H10" s="45" t="s">
        <v>63</v>
      </c>
      <c r="I10" s="46" t="s">
        <v>63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60">
        <v>6.0</v>
      </c>
      <c r="B11" s="47" t="str">
        <f>IFERROR(__xludf.DUMMYFUNCTION("IF(FILTER('Mediastock soln recipes'!$12:$12,'Mediastock soln recipes'!$1:$1=$B$2)="""",,A11&amp;"". Add ""&amp;FILTER('Mediastock soln recipes'!$12:$12,'Mediastock soln recipes'!$1:$1=$B$2)&amp;"" to bottle using a serilogical pipette "")"),"6. Add Normocin to bottle using a serilogical pipette ")</f>
        <v>6. Add Normocin to bottle using a serilogical pipette </v>
      </c>
      <c r="C11" s="48" t="str">
        <f>IFERROR(__xludf.DUMMYFUNCTION("IF(B11="""",,FILTER('Mediastock soln recipes'!$13:$13,'Mediastock soln recipes'!$1:$1=$B$2)&amp;"" ""&amp;FILTER('Mediastock soln recipes'!$14:$14,'Mediastock soln recipes'!$1:$1=$B$2))"),"2 mL/L")</f>
        <v>2 mL/L</v>
      </c>
      <c r="D11" s="49" t="str">
        <f>IFERROR(__xludf.DUMMYFUNCTION("IF(B11="""",,FILTER('Mediastock soln recipes'!$13:$13,'Mediastock soln recipes'!$1:$1=$B$2)*$F$3&amp;"" ""&amp;LEFT(FILTER('Mediastock soln recipes'!$14:$14,'Mediastock soln recipes'!$1:$1=$B$2),FIND(""/L"",FILTER('Mediastock soln recipes'!$14:$14,'Mediastock sol"&amp;"n recipes'!$1:$1=$B$2))-1))"),"13.8 mL")</f>
        <v>13.8 mL</v>
      </c>
      <c r="E11" s="50" t="s">
        <v>63</v>
      </c>
      <c r="F11" s="50" t="s">
        <v>63</v>
      </c>
      <c r="G11" s="51" t="s">
        <v>63</v>
      </c>
      <c r="H11" s="45" t="s">
        <v>63</v>
      </c>
      <c r="I11" s="46" t="s">
        <v>63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60">
        <v>7.0</v>
      </c>
      <c r="B12" s="47" t="str">
        <f>IFERROR(__xludf.DUMMYFUNCTION("IF(FILTER('Mediastock soln recipes'!$15:$15,'Mediastock soln recipes'!$1:$1=$B$2)="""",,A12&amp;"". Pour ""&amp;FILTER('Mediastock soln recipes'!$15:$15,'Mediastock soln recipes'!$1:$1=$B$2)&amp;"" into bottle using a funnel"")"),"7. Pour FBS into bottle using a funnel")</f>
        <v>7. Pour FBS into bottle using a funnel</v>
      </c>
      <c r="C12" s="48" t="str">
        <f>IFERROR(__xludf.DUMMYFUNCTION("IF(B12="""",,FILTER('Mediastock soln recipes'!$16:$16,'Mediastock soln recipes'!$1:$1=$B$2)&amp;"" ""&amp;FILTER('Mediastock soln recipes'!$17:$17,'Mediastock soln recipes'!$1:$1=$B$2))"),"100 mL/L")</f>
        <v>100 mL/L</v>
      </c>
      <c r="D12" s="49" t="str">
        <f>IFERROR(__xludf.DUMMYFUNCTION("IF(B12="""",,FILTER('Mediastock soln recipes'!$16:$16,'Mediastock soln recipes'!$1:$1=$B$2)*$F$3&amp;"" ""&amp;LEFT(FILTER('Mediastock soln recipes'!$17:$17,'Mediastock soln recipes'!$1:$1=$B$2),FIND(""/L"",FILTER('Mediastock soln recipes'!$17:$17,'Mediastock sol"&amp;"n recipes'!$1:$1=$B$2))-1))"),"690 mL")</f>
        <v>690 mL</v>
      </c>
      <c r="E12" s="50" t="s">
        <v>63</v>
      </c>
      <c r="F12" s="50" t="s">
        <v>63</v>
      </c>
      <c r="G12" s="51" t="s">
        <v>63</v>
      </c>
      <c r="H12" s="45" t="s">
        <v>63</v>
      </c>
      <c r="I12" s="46" t="s">
        <v>63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40">
        <v>8.0</v>
      </c>
      <c r="B13" s="47" t="str">
        <f>IFERROR(__xludf.DUMMYFUNCTION("IF(FILTER('Mediastock soln recipes'!$18:$18,'Mediastock soln recipes'!$1:$1=$B$2)="""",,A13&amp;"". Add ""&amp;FILTER('Mediastock soln recipes'!$18:$18,'Mediastock soln recipes'!$1:$1=$B$2)&amp;"" to bottle and allow media to mix"")"),"8. Add TGF - B to bottle and allow media to mix")</f>
        <v>8. Add TGF - B to bottle and allow media to mix</v>
      </c>
      <c r="C13" s="48" t="str">
        <f>IFERROR(__xludf.DUMMYFUNCTION("IF(B13="""",,FILTER('Mediastock soln recipes'!$19:$19,'Mediastock soln recipes'!$1:$1=$B$2)&amp;"" ""&amp;FILTER('Mediastock soln recipes'!$20:$20,'Mediastock soln recipes'!$1:$1=$B$2))"),"2 ug/L")</f>
        <v>2 ug/L</v>
      </c>
      <c r="D13" s="49" t="str">
        <f>IFERROR(__xludf.DUMMYFUNCTION("IF(B13="""",,FILTER('Mediastock soln recipes'!$19:$19,'Mediastock soln recipes'!$1:$1=$B$2)*$F$3&amp;"" ""&amp;LEFT(FILTER('Mediastock soln recipes'!$20:$20,'Mediastock soln recipes'!$1:$1=$B$2),FIND(""/L"",FILTER('Mediastock soln recipes'!$20:$20,'Mediastock sol"&amp;"n recipes'!$1:$1=$B$2))-1))"),"13.8 ug")</f>
        <v>13.8 ug</v>
      </c>
      <c r="E13" s="50" t="s">
        <v>63</v>
      </c>
      <c r="F13" s="50" t="s">
        <v>63</v>
      </c>
      <c r="G13" s="51" t="s">
        <v>63</v>
      </c>
      <c r="H13" s="45" t="s">
        <v>63</v>
      </c>
      <c r="I13" s="46" t="s">
        <v>63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60">
        <v>9.0</v>
      </c>
      <c r="B14" s="54" t="str">
        <f>A14&amp;". In a BSC, filter sterilize media and distribute into smaller 1L bottles (Subject to change). Label each bottle with *insert media ID here*"</f>
        <v>9. In a BSC, filter sterilize media and distribute into smaller 1L bottles (Subject to change). Label each bottle with *insert media ID here*</v>
      </c>
      <c r="C14" s="55" t="s">
        <v>65</v>
      </c>
      <c r="D14" s="56" t="s">
        <v>65</v>
      </c>
      <c r="E14" s="56" t="s">
        <v>65</v>
      </c>
      <c r="F14" s="56" t="s">
        <v>63</v>
      </c>
      <c r="G14" s="57" t="s">
        <v>63</v>
      </c>
      <c r="H14" s="61" t="s">
        <v>65</v>
      </c>
      <c r="I14" s="62" t="s">
        <v>65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63"/>
      <c r="B15" s="64" t="s">
        <v>66</v>
      </c>
      <c r="C15" s="65" t="s">
        <v>67</v>
      </c>
      <c r="D15" s="65" t="s">
        <v>68</v>
      </c>
      <c r="E15" s="65" t="s">
        <v>69</v>
      </c>
      <c r="F15" s="65" t="s">
        <v>68</v>
      </c>
      <c r="G15" s="39" t="s">
        <v>70</v>
      </c>
      <c r="H15" s="38" t="s">
        <v>59</v>
      </c>
      <c r="I15" s="39" t="s">
        <v>60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63"/>
      <c r="B16" s="66" t="s">
        <v>71</v>
      </c>
      <c r="C16" s="67"/>
      <c r="D16" s="68"/>
      <c r="E16" s="67"/>
      <c r="F16" s="68"/>
      <c r="G16" s="69"/>
      <c r="H16" s="70"/>
      <c r="I16" s="7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63"/>
      <c r="B17" s="72" t="s">
        <v>72</v>
      </c>
      <c r="C17" s="13"/>
      <c r="D17" s="13"/>
      <c r="E17" s="13"/>
      <c r="F17" s="13"/>
      <c r="G17" s="73"/>
      <c r="H17" s="70"/>
      <c r="I17" s="7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63"/>
      <c r="B18" s="72" t="s">
        <v>73</v>
      </c>
      <c r="C18" s="13"/>
      <c r="D18" s="13"/>
      <c r="E18" s="13"/>
      <c r="F18" s="13"/>
      <c r="G18" s="73"/>
      <c r="H18" s="70"/>
      <c r="I18" s="7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63"/>
      <c r="B19" s="74" t="s">
        <v>74</v>
      </c>
      <c r="C19" s="75"/>
      <c r="D19" s="75"/>
      <c r="E19" s="75"/>
      <c r="F19" s="75"/>
      <c r="G19" s="76"/>
      <c r="H19" s="77"/>
      <c r="I19" s="78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63"/>
      <c r="B20" s="79"/>
      <c r="C20" s="13"/>
      <c r="D20" s="13"/>
      <c r="E20" s="13"/>
      <c r="F20" s="13"/>
      <c r="G20" s="1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63"/>
      <c r="B21" s="79"/>
      <c r="C21" s="13"/>
      <c r="D21" s="13"/>
      <c r="E21" s="13"/>
      <c r="F21" s="13"/>
      <c r="G21" s="1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63"/>
      <c r="B22" s="79"/>
      <c r="C22" s="13"/>
      <c r="D22" s="13"/>
      <c r="E22" s="13"/>
      <c r="F22" s="13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63"/>
      <c r="B23" s="79"/>
      <c r="C23" s="13"/>
      <c r="D23" s="13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63"/>
      <c r="B24" s="79"/>
      <c r="C24" s="13"/>
      <c r="D24" s="13"/>
      <c r="E24" s="13"/>
      <c r="F24" s="13"/>
      <c r="G24" s="1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63"/>
      <c r="B25" s="79"/>
      <c r="C25" s="13"/>
      <c r="D25" s="13"/>
      <c r="E25" s="13"/>
      <c r="F25" s="13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63"/>
      <c r="B26" s="79"/>
      <c r="C26" s="13"/>
      <c r="D26" s="13"/>
      <c r="E26" s="13"/>
      <c r="F26" s="13"/>
      <c r="G26" s="1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63"/>
      <c r="B27" s="79"/>
      <c r="C27" s="13"/>
      <c r="D27" s="13"/>
      <c r="E27" s="13"/>
      <c r="F27" s="13"/>
      <c r="G27" s="1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63"/>
      <c r="B28" s="79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63"/>
      <c r="B29" s="79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63"/>
      <c r="B30" s="79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63"/>
      <c r="B31" s="79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63"/>
      <c r="B32" s="79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63"/>
      <c r="B33" s="79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63"/>
      <c r="B34" s="79"/>
      <c r="C34" s="13"/>
      <c r="D34" s="13"/>
      <c r="E34" s="13"/>
      <c r="F34" s="13"/>
      <c r="G34" s="1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63"/>
      <c r="B35" s="79"/>
      <c r="C35" s="13"/>
      <c r="D35" s="13"/>
      <c r="E35" s="13"/>
      <c r="F35" s="13"/>
      <c r="G35" s="1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63"/>
      <c r="B36" s="79"/>
      <c r="C36" s="13"/>
      <c r="D36" s="13"/>
      <c r="E36" s="13"/>
      <c r="F36" s="13"/>
      <c r="G36" s="1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63"/>
      <c r="B37" s="8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63"/>
      <c r="B38" s="8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63"/>
      <c r="B39" s="8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63"/>
      <c r="B40" s="8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63"/>
      <c r="B41" s="8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63"/>
      <c r="B42" s="8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63"/>
      <c r="B43" s="80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63"/>
      <c r="B44" s="80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63"/>
      <c r="B45" s="80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63"/>
      <c r="B46" s="80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63"/>
      <c r="B47" s="8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63"/>
      <c r="B48" s="80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63"/>
      <c r="B49" s="80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63"/>
      <c r="B50" s="80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63"/>
      <c r="B51" s="80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63"/>
      <c r="B52" s="8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63"/>
      <c r="B53" s="80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63"/>
      <c r="B54" s="80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63"/>
      <c r="B55" s="80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63"/>
      <c r="B56" s="80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63"/>
      <c r="B57" s="80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63"/>
      <c r="B58" s="80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63"/>
      <c r="B59" s="8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63"/>
      <c r="B60" s="80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63"/>
      <c r="B61" s="80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63"/>
      <c r="B62" s="80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63"/>
      <c r="B63" s="80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63"/>
      <c r="B64" s="80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63"/>
      <c r="B65" s="80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63"/>
      <c r="B66" s="80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63"/>
      <c r="B67" s="80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63"/>
      <c r="B68" s="80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63"/>
      <c r="B69" s="80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63"/>
      <c r="B70" s="80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63"/>
      <c r="B71" s="80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63"/>
      <c r="B72" s="80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63"/>
      <c r="B73" s="80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63"/>
      <c r="B74" s="80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63"/>
      <c r="B75" s="8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63"/>
      <c r="B76" s="80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63"/>
      <c r="B77" s="80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63"/>
      <c r="B78" s="8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63"/>
      <c r="B79" s="8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63"/>
      <c r="B80" s="80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63"/>
      <c r="B81" s="8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63"/>
      <c r="B82" s="80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63"/>
      <c r="B83" s="80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63"/>
      <c r="B84" s="8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63"/>
      <c r="B85" s="80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63"/>
      <c r="B86" s="80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63"/>
      <c r="B87" s="8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63"/>
      <c r="B88" s="80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63"/>
      <c r="B89" s="80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63"/>
      <c r="B90" s="80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63"/>
      <c r="B91" s="80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63"/>
      <c r="B92" s="8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63"/>
      <c r="B93" s="8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63"/>
      <c r="B94" s="80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63"/>
      <c r="B95" s="80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63"/>
      <c r="B96" s="8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63"/>
      <c r="B97" s="8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63"/>
      <c r="B98" s="80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63"/>
      <c r="B99" s="8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63"/>
      <c r="B100" s="8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63"/>
      <c r="B101" s="80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63"/>
      <c r="B102" s="8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63"/>
      <c r="B103" s="80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63"/>
      <c r="B104" s="8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63"/>
      <c r="B105" s="8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63"/>
      <c r="B106" s="80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63"/>
      <c r="B107" s="80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63"/>
      <c r="B108" s="8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63"/>
      <c r="B109" s="80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63"/>
      <c r="B110" s="80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63"/>
      <c r="B111" s="80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63"/>
      <c r="B112" s="80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63"/>
      <c r="B113" s="80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63"/>
      <c r="B114" s="80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63"/>
      <c r="B115" s="80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63"/>
      <c r="B116" s="80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63"/>
      <c r="B117" s="80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63"/>
      <c r="B118" s="80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63"/>
      <c r="B119" s="80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63"/>
      <c r="B120" s="80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63"/>
      <c r="B121" s="80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63"/>
      <c r="B122" s="8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63"/>
      <c r="B123" s="80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63"/>
      <c r="B124" s="80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63"/>
      <c r="B125" s="8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63"/>
      <c r="B126" s="80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63"/>
      <c r="B127" s="80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63"/>
      <c r="B128" s="8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63"/>
      <c r="B129" s="80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63"/>
      <c r="B130" s="80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63"/>
      <c r="B131" s="80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63"/>
      <c r="B132" s="80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63"/>
      <c r="B133" s="80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63"/>
      <c r="B134" s="80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63"/>
      <c r="B135" s="80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63"/>
      <c r="B136" s="80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63"/>
      <c r="B137" s="80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63"/>
      <c r="B138" s="80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63"/>
      <c r="B139" s="80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63"/>
      <c r="B140" s="80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63"/>
      <c r="B141" s="80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63"/>
      <c r="B142" s="80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63"/>
      <c r="B143" s="80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63"/>
      <c r="B144" s="80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63"/>
      <c r="B145" s="80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63"/>
      <c r="B146" s="80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63"/>
      <c r="B147" s="80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63"/>
      <c r="B148" s="80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63"/>
      <c r="B149" s="80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63"/>
      <c r="B150" s="80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63"/>
      <c r="B151" s="80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63"/>
      <c r="B152" s="80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63"/>
      <c r="B153" s="80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63"/>
      <c r="B154" s="80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63"/>
      <c r="B155" s="80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63"/>
      <c r="B156" s="80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63"/>
      <c r="B157" s="80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63"/>
      <c r="B158" s="80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63"/>
      <c r="B159" s="80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63"/>
      <c r="B160" s="80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63"/>
      <c r="B161" s="80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63"/>
      <c r="B162" s="80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63"/>
      <c r="B163" s="80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63"/>
      <c r="B164" s="80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63"/>
      <c r="B165" s="80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63"/>
      <c r="B166" s="80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63"/>
      <c r="B167" s="80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63"/>
      <c r="B168" s="80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63"/>
      <c r="B169" s="80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63"/>
      <c r="B170" s="80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63"/>
      <c r="B171" s="80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63"/>
      <c r="B172" s="80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63"/>
      <c r="B173" s="80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63"/>
      <c r="B174" s="80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63"/>
      <c r="B175" s="80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63"/>
      <c r="B176" s="80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63"/>
      <c r="B177" s="80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63"/>
      <c r="B178" s="80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63"/>
      <c r="B179" s="80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63"/>
      <c r="B180" s="80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63"/>
      <c r="B181" s="80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63"/>
      <c r="B182" s="80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63"/>
      <c r="B183" s="80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63"/>
      <c r="B184" s="80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63"/>
      <c r="B185" s="80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63"/>
      <c r="B186" s="80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63"/>
      <c r="B187" s="80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63"/>
      <c r="B188" s="80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63"/>
      <c r="B189" s="80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63"/>
      <c r="B190" s="80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63"/>
      <c r="B191" s="80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63"/>
      <c r="B192" s="80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63"/>
      <c r="B193" s="80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63"/>
      <c r="B194" s="80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63"/>
      <c r="B195" s="80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63"/>
      <c r="B196" s="80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63"/>
      <c r="B197" s="80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63"/>
      <c r="B198" s="80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63"/>
      <c r="B199" s="80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63"/>
      <c r="B200" s="80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63"/>
      <c r="B201" s="80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63"/>
      <c r="B202" s="80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63"/>
      <c r="B203" s="80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63"/>
      <c r="B204" s="80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63"/>
      <c r="B205" s="80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63"/>
      <c r="B206" s="80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63"/>
      <c r="B207" s="80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63"/>
      <c r="B208" s="80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63"/>
      <c r="B209" s="80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63"/>
      <c r="B210" s="80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63"/>
      <c r="B211" s="80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63"/>
      <c r="B212" s="80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63"/>
      <c r="B213" s="80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63"/>
      <c r="B214" s="80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63"/>
      <c r="B215" s="80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63"/>
      <c r="B216" s="80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63"/>
      <c r="B217" s="80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63"/>
      <c r="B218" s="80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63"/>
      <c r="B219" s="80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63"/>
      <c r="B220" s="80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63"/>
      <c r="B221" s="80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63"/>
      <c r="B222" s="80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63"/>
      <c r="B223" s="80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63"/>
      <c r="B224" s="80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63"/>
      <c r="B225" s="80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63"/>
      <c r="B226" s="80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63"/>
      <c r="B227" s="80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63"/>
      <c r="B228" s="80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63"/>
      <c r="B229" s="80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63"/>
      <c r="B230" s="80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63"/>
      <c r="B231" s="80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63"/>
      <c r="B232" s="80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63"/>
      <c r="B233" s="80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63"/>
      <c r="B234" s="80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63"/>
      <c r="B235" s="80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63"/>
      <c r="B236" s="80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63"/>
      <c r="B237" s="80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63"/>
      <c r="B238" s="80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63"/>
      <c r="B239" s="80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63"/>
      <c r="B240" s="80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63"/>
      <c r="B241" s="80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63"/>
      <c r="B242" s="80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63"/>
      <c r="B243" s="80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63"/>
      <c r="B244" s="80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63"/>
      <c r="B245" s="80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63"/>
      <c r="B246" s="80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63"/>
      <c r="B247" s="80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63"/>
      <c r="B248" s="80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63"/>
      <c r="B249" s="80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63"/>
      <c r="B250" s="80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63"/>
      <c r="B251" s="80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63"/>
      <c r="B252" s="80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63"/>
      <c r="B253" s="80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63"/>
      <c r="B254" s="80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63"/>
      <c r="B255" s="80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63"/>
      <c r="B256" s="80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63"/>
      <c r="B257" s="80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63"/>
      <c r="B258" s="80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63"/>
      <c r="B259" s="80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63"/>
      <c r="B260" s="80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63"/>
      <c r="B261" s="80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63"/>
      <c r="B262" s="80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63"/>
      <c r="B263" s="80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63"/>
      <c r="B264" s="80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63"/>
      <c r="B265" s="80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63"/>
      <c r="B266" s="80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63"/>
      <c r="B267" s="80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63"/>
      <c r="B268" s="80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63"/>
      <c r="B269" s="80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63"/>
      <c r="B270" s="80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63"/>
      <c r="B271" s="80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63"/>
      <c r="B272" s="80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63"/>
      <c r="B273" s="80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63"/>
      <c r="B274" s="80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63"/>
      <c r="B275" s="80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63"/>
      <c r="B276" s="80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63"/>
      <c r="B277" s="80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63"/>
      <c r="B278" s="80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63"/>
      <c r="B279" s="80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63"/>
      <c r="B280" s="80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63"/>
      <c r="B281" s="80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63"/>
      <c r="B282" s="80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63"/>
      <c r="B283" s="80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63"/>
      <c r="B284" s="80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63"/>
      <c r="B285" s="80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63"/>
      <c r="B286" s="80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63"/>
      <c r="B287" s="80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63"/>
      <c r="B288" s="80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63"/>
      <c r="B289" s="80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63"/>
      <c r="B290" s="80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63"/>
      <c r="B291" s="80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63"/>
      <c r="B292" s="80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63"/>
      <c r="B293" s="80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63"/>
      <c r="B294" s="80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63"/>
      <c r="B295" s="80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63"/>
      <c r="B296" s="80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63"/>
      <c r="B297" s="80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63"/>
      <c r="B298" s="80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63"/>
      <c r="B299" s="80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63"/>
      <c r="B300" s="80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63"/>
      <c r="B301" s="80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63"/>
      <c r="B302" s="80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63"/>
      <c r="B303" s="80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63"/>
      <c r="B304" s="80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63"/>
      <c r="B305" s="80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63"/>
      <c r="B306" s="80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63"/>
      <c r="B307" s="80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63"/>
      <c r="B308" s="80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63"/>
      <c r="B309" s="80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63"/>
      <c r="B310" s="80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63"/>
      <c r="B311" s="80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63"/>
      <c r="B312" s="80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63"/>
      <c r="B313" s="80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63"/>
      <c r="B314" s="80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63"/>
      <c r="B315" s="80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63"/>
      <c r="B316" s="80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63"/>
      <c r="B317" s="80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63"/>
      <c r="B318" s="80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63"/>
      <c r="B319" s="80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63"/>
      <c r="B320" s="80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63"/>
      <c r="B321" s="80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63"/>
      <c r="B322" s="80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63"/>
      <c r="B323" s="80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63"/>
      <c r="B324" s="80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63"/>
      <c r="B325" s="80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63"/>
      <c r="B326" s="80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63"/>
      <c r="B327" s="80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63"/>
      <c r="B328" s="80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63"/>
      <c r="B329" s="80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63"/>
      <c r="B330" s="80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63"/>
      <c r="B331" s="80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63"/>
      <c r="B332" s="80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63"/>
      <c r="B333" s="80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63"/>
      <c r="B334" s="80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63"/>
      <c r="B335" s="80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63"/>
      <c r="B336" s="80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63"/>
      <c r="B337" s="80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63"/>
      <c r="B338" s="80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63"/>
      <c r="B339" s="80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63"/>
      <c r="B340" s="80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63"/>
      <c r="B341" s="80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63"/>
      <c r="B342" s="80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63"/>
      <c r="B343" s="80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63"/>
      <c r="B344" s="80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63"/>
      <c r="B345" s="80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63"/>
      <c r="B346" s="80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63"/>
      <c r="B347" s="80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63"/>
      <c r="B348" s="80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63"/>
      <c r="B349" s="80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63"/>
      <c r="B350" s="80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63"/>
      <c r="B351" s="80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63"/>
      <c r="B352" s="80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63"/>
      <c r="B353" s="80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63"/>
      <c r="B354" s="80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63"/>
      <c r="B355" s="80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63"/>
      <c r="B356" s="80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63"/>
      <c r="B357" s="80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63"/>
      <c r="B358" s="80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63"/>
      <c r="B359" s="80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63"/>
      <c r="B360" s="80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63"/>
      <c r="B361" s="80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63"/>
      <c r="B362" s="80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63"/>
      <c r="B363" s="80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63"/>
      <c r="B364" s="80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63"/>
      <c r="B365" s="80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63"/>
      <c r="B366" s="80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63"/>
      <c r="B367" s="80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63"/>
      <c r="B368" s="80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63"/>
      <c r="B369" s="80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63"/>
      <c r="B370" s="80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63"/>
      <c r="B371" s="80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63"/>
      <c r="B372" s="80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63"/>
      <c r="B373" s="80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63"/>
      <c r="B374" s="80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63"/>
      <c r="B375" s="80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63"/>
      <c r="B376" s="80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63"/>
      <c r="B377" s="80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63"/>
      <c r="B378" s="80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63"/>
      <c r="B379" s="80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63"/>
      <c r="B380" s="80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63"/>
      <c r="B381" s="80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63"/>
      <c r="B382" s="80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63"/>
      <c r="B383" s="80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63"/>
      <c r="B384" s="80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63"/>
      <c r="B385" s="80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63"/>
      <c r="B386" s="80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63"/>
      <c r="B387" s="80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63"/>
      <c r="B388" s="80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63"/>
      <c r="B389" s="80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63"/>
      <c r="B390" s="80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63"/>
      <c r="B391" s="80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63"/>
      <c r="B392" s="80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63"/>
      <c r="B393" s="80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63"/>
      <c r="B394" s="80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63"/>
      <c r="B395" s="80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63"/>
      <c r="B396" s="80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63"/>
      <c r="B397" s="80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63"/>
      <c r="B398" s="80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63"/>
      <c r="B399" s="80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63"/>
      <c r="B400" s="80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63"/>
      <c r="B401" s="80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63"/>
      <c r="B402" s="80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63"/>
      <c r="B403" s="80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63"/>
      <c r="B404" s="80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63"/>
      <c r="B405" s="80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63"/>
      <c r="B406" s="80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63"/>
      <c r="B407" s="80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63"/>
      <c r="B408" s="80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63"/>
      <c r="B409" s="80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63"/>
      <c r="B410" s="80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63"/>
      <c r="B411" s="80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63"/>
      <c r="B412" s="80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63"/>
      <c r="B413" s="80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63"/>
      <c r="B414" s="80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63"/>
      <c r="B415" s="80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63"/>
      <c r="B416" s="80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63"/>
      <c r="B417" s="80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63"/>
      <c r="B418" s="80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63"/>
      <c r="B419" s="80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63"/>
      <c r="B420" s="80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63"/>
      <c r="B421" s="80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63"/>
      <c r="B422" s="80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63"/>
      <c r="B423" s="80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63"/>
      <c r="B424" s="80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63"/>
      <c r="B425" s="80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63"/>
      <c r="B426" s="80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63"/>
      <c r="B427" s="80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63"/>
      <c r="B428" s="80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63"/>
      <c r="B429" s="80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63"/>
      <c r="B430" s="80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63"/>
      <c r="B431" s="80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63"/>
      <c r="B432" s="80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63"/>
      <c r="B433" s="80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63"/>
      <c r="B434" s="80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63"/>
      <c r="B435" s="80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63"/>
      <c r="B436" s="80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63"/>
      <c r="B437" s="80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63"/>
      <c r="B438" s="80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63"/>
      <c r="B439" s="80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63"/>
      <c r="B440" s="80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63"/>
      <c r="B441" s="80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63"/>
      <c r="B442" s="80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63"/>
      <c r="B443" s="80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63"/>
      <c r="B444" s="80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63"/>
      <c r="B445" s="80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63"/>
      <c r="B446" s="80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63"/>
      <c r="B447" s="80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63"/>
      <c r="B448" s="80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63"/>
      <c r="B449" s="80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63"/>
      <c r="B450" s="80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63"/>
      <c r="B451" s="80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63"/>
      <c r="B452" s="80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63"/>
      <c r="B453" s="80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63"/>
      <c r="B454" s="80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63"/>
      <c r="B455" s="80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63"/>
      <c r="B456" s="80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63"/>
      <c r="B457" s="80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63"/>
      <c r="B458" s="80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63"/>
      <c r="B459" s="80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63"/>
      <c r="B460" s="80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63"/>
      <c r="B461" s="80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63"/>
      <c r="B462" s="80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63"/>
      <c r="B463" s="80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63"/>
      <c r="B464" s="80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63"/>
      <c r="B465" s="80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63"/>
      <c r="B466" s="80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63"/>
      <c r="B467" s="80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63"/>
      <c r="B468" s="80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63"/>
      <c r="B469" s="80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63"/>
      <c r="B470" s="80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63"/>
      <c r="B471" s="80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63"/>
      <c r="B472" s="80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63"/>
      <c r="B473" s="80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63"/>
      <c r="B474" s="80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63"/>
      <c r="B475" s="80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63"/>
      <c r="B476" s="80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63"/>
      <c r="B477" s="80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63"/>
      <c r="B478" s="80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63"/>
      <c r="B479" s="80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63"/>
      <c r="B480" s="80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63"/>
      <c r="B481" s="80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63"/>
      <c r="B482" s="80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63"/>
      <c r="B483" s="80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63"/>
      <c r="B484" s="80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63"/>
      <c r="B485" s="80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63"/>
      <c r="B486" s="80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63"/>
      <c r="B487" s="80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63"/>
      <c r="B488" s="80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63"/>
      <c r="B489" s="80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63"/>
      <c r="B490" s="80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63"/>
      <c r="B491" s="80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63"/>
      <c r="B492" s="80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63"/>
      <c r="B493" s="80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63"/>
      <c r="B494" s="80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63"/>
      <c r="B495" s="80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63"/>
      <c r="B496" s="80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63"/>
      <c r="B497" s="80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63"/>
      <c r="B498" s="80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63"/>
      <c r="B499" s="80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63"/>
      <c r="B500" s="80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63"/>
      <c r="B501" s="80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63"/>
      <c r="B502" s="80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63"/>
      <c r="B503" s="80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63"/>
      <c r="B504" s="80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63"/>
      <c r="B505" s="80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63"/>
      <c r="B506" s="80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63"/>
      <c r="B507" s="80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63"/>
      <c r="B508" s="80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63"/>
      <c r="B509" s="80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63"/>
      <c r="B510" s="80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63"/>
      <c r="B511" s="80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63"/>
      <c r="B512" s="80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63"/>
      <c r="B513" s="80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63"/>
      <c r="B514" s="80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63"/>
      <c r="B515" s="80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63"/>
      <c r="B516" s="80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63"/>
      <c r="B517" s="80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63"/>
      <c r="B518" s="80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63"/>
      <c r="B519" s="80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63"/>
      <c r="B520" s="80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63"/>
      <c r="B521" s="80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63"/>
      <c r="B522" s="80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63"/>
      <c r="B523" s="80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63"/>
      <c r="B524" s="80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63"/>
      <c r="B525" s="80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63"/>
      <c r="B526" s="80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63"/>
      <c r="B527" s="80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63"/>
      <c r="B528" s="80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63"/>
      <c r="B529" s="80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63"/>
      <c r="B530" s="80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63"/>
      <c r="B531" s="80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63"/>
      <c r="B532" s="80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63"/>
      <c r="B533" s="80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63"/>
      <c r="B534" s="80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63"/>
      <c r="B535" s="80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63"/>
      <c r="B536" s="80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63"/>
      <c r="B537" s="80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63"/>
      <c r="B538" s="80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63"/>
      <c r="B539" s="80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63"/>
      <c r="B540" s="80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63"/>
      <c r="B541" s="80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63"/>
      <c r="B542" s="80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63"/>
      <c r="B543" s="80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63"/>
      <c r="B544" s="80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63"/>
      <c r="B545" s="80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63"/>
      <c r="B546" s="80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63"/>
      <c r="B547" s="80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63"/>
      <c r="B548" s="80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63"/>
      <c r="B549" s="80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63"/>
      <c r="B550" s="80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63"/>
      <c r="B551" s="80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63"/>
      <c r="B552" s="80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63"/>
      <c r="B553" s="80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63"/>
      <c r="B554" s="80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63"/>
      <c r="B555" s="80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63"/>
      <c r="B556" s="80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63"/>
      <c r="B557" s="80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63"/>
      <c r="B558" s="80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63"/>
      <c r="B559" s="80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63"/>
      <c r="B560" s="80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63"/>
      <c r="B561" s="80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63"/>
      <c r="B562" s="80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63"/>
      <c r="B563" s="80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63"/>
      <c r="B564" s="80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63"/>
      <c r="B565" s="80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63"/>
      <c r="B566" s="80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63"/>
      <c r="B567" s="80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63"/>
      <c r="B568" s="80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63"/>
      <c r="B569" s="80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63"/>
      <c r="B570" s="80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63"/>
      <c r="B571" s="80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63"/>
      <c r="B572" s="80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63"/>
      <c r="B573" s="80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63"/>
      <c r="B574" s="80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63"/>
      <c r="B575" s="80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63"/>
      <c r="B576" s="80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63"/>
      <c r="B577" s="80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63"/>
      <c r="B578" s="80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63"/>
      <c r="B579" s="80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63"/>
      <c r="B580" s="80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63"/>
      <c r="B581" s="80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63"/>
      <c r="B582" s="80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63"/>
      <c r="B583" s="80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63"/>
      <c r="B584" s="80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63"/>
      <c r="B585" s="80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63"/>
      <c r="B586" s="80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63"/>
      <c r="B587" s="80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63"/>
      <c r="B588" s="80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63"/>
      <c r="B589" s="80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63"/>
      <c r="B590" s="80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63"/>
      <c r="B591" s="80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63"/>
      <c r="B592" s="80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63"/>
      <c r="B593" s="80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63"/>
      <c r="B594" s="80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63"/>
      <c r="B595" s="80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63"/>
      <c r="B596" s="80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63"/>
      <c r="B597" s="80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63"/>
      <c r="B598" s="80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63"/>
      <c r="B599" s="80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63"/>
      <c r="B600" s="80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63"/>
      <c r="B601" s="80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63"/>
      <c r="B602" s="80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63"/>
      <c r="B603" s="80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63"/>
      <c r="B604" s="80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63"/>
      <c r="B605" s="80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63"/>
      <c r="B606" s="80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63"/>
      <c r="B607" s="80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63"/>
      <c r="B608" s="80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63"/>
      <c r="B609" s="80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63"/>
      <c r="B610" s="80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63"/>
      <c r="B611" s="80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63"/>
      <c r="B612" s="80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63"/>
      <c r="B613" s="80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63"/>
      <c r="B614" s="80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63"/>
      <c r="B615" s="80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63"/>
      <c r="B616" s="80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63"/>
      <c r="B617" s="80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63"/>
      <c r="B618" s="80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63"/>
      <c r="B619" s="80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63"/>
      <c r="B620" s="80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63"/>
      <c r="B621" s="80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63"/>
      <c r="B622" s="80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63"/>
      <c r="B623" s="80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63"/>
      <c r="B624" s="80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63"/>
      <c r="B625" s="80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63"/>
      <c r="B626" s="80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63"/>
      <c r="B627" s="80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63"/>
      <c r="B628" s="80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63"/>
      <c r="B629" s="80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63"/>
      <c r="B630" s="80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63"/>
      <c r="B631" s="80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63"/>
      <c r="B632" s="80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63"/>
      <c r="B633" s="80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63"/>
      <c r="B634" s="80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63"/>
      <c r="B635" s="80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63"/>
      <c r="B636" s="80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63"/>
      <c r="B637" s="80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63"/>
      <c r="B638" s="80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63"/>
      <c r="B639" s="80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63"/>
      <c r="B640" s="80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63"/>
      <c r="B641" s="80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63"/>
      <c r="B642" s="80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63"/>
      <c r="B643" s="80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63"/>
      <c r="B644" s="80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63"/>
      <c r="B645" s="80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63"/>
      <c r="B646" s="80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63"/>
      <c r="B647" s="80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63"/>
      <c r="B648" s="80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63"/>
      <c r="B649" s="80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63"/>
      <c r="B650" s="80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63"/>
      <c r="B651" s="80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63"/>
      <c r="B652" s="80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63"/>
      <c r="B653" s="80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63"/>
      <c r="B654" s="80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63"/>
      <c r="B655" s="80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63"/>
      <c r="B656" s="80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63"/>
      <c r="B657" s="80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63"/>
      <c r="B658" s="80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63"/>
      <c r="B659" s="80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63"/>
      <c r="B660" s="80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63"/>
      <c r="B661" s="80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63"/>
      <c r="B662" s="80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63"/>
      <c r="B663" s="80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63"/>
      <c r="B664" s="80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63"/>
      <c r="B665" s="80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63"/>
      <c r="B666" s="80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63"/>
      <c r="B667" s="80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63"/>
      <c r="B668" s="80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63"/>
      <c r="B669" s="80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63"/>
      <c r="B670" s="80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63"/>
      <c r="B671" s="80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63"/>
      <c r="B672" s="80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63"/>
      <c r="B673" s="80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63"/>
      <c r="B674" s="80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63"/>
      <c r="B675" s="80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63"/>
      <c r="B676" s="80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63"/>
      <c r="B677" s="80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63"/>
      <c r="B678" s="80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63"/>
      <c r="B679" s="80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63"/>
      <c r="B680" s="80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63"/>
      <c r="B681" s="80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63"/>
      <c r="B682" s="80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63"/>
      <c r="B683" s="80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63"/>
      <c r="B684" s="80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63"/>
      <c r="B685" s="80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63"/>
      <c r="B686" s="80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63"/>
      <c r="B687" s="80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63"/>
      <c r="B688" s="80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63"/>
      <c r="B689" s="80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63"/>
      <c r="B690" s="80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63"/>
      <c r="B691" s="80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63"/>
      <c r="B692" s="80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63"/>
      <c r="B693" s="80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63"/>
      <c r="B694" s="80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63"/>
      <c r="B695" s="80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63"/>
      <c r="B696" s="80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63"/>
      <c r="B697" s="80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63"/>
      <c r="B698" s="80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63"/>
      <c r="B699" s="80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63"/>
      <c r="B700" s="80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63"/>
      <c r="B701" s="80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63"/>
      <c r="B702" s="80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63"/>
      <c r="B703" s="80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63"/>
      <c r="B704" s="80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63"/>
      <c r="B705" s="80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63"/>
      <c r="B706" s="80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63"/>
      <c r="B707" s="80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63"/>
      <c r="B708" s="80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63"/>
      <c r="B709" s="80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63"/>
      <c r="B710" s="80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63"/>
      <c r="B711" s="80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63"/>
      <c r="B712" s="80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63"/>
      <c r="B713" s="80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63"/>
      <c r="B714" s="80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63"/>
      <c r="B715" s="80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63"/>
      <c r="B716" s="80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63"/>
      <c r="B717" s="80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63"/>
      <c r="B718" s="80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63"/>
      <c r="B719" s="80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63"/>
      <c r="B720" s="80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63"/>
      <c r="B721" s="80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63"/>
      <c r="B722" s="80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63"/>
      <c r="B723" s="80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63"/>
      <c r="B724" s="80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63"/>
      <c r="B725" s="80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63"/>
      <c r="B726" s="80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63"/>
      <c r="B727" s="80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63"/>
      <c r="B728" s="80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63"/>
      <c r="B729" s="80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63"/>
      <c r="B730" s="80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63"/>
      <c r="B731" s="80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63"/>
      <c r="B732" s="80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63"/>
      <c r="B733" s="80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63"/>
      <c r="B734" s="80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63"/>
      <c r="B735" s="80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63"/>
      <c r="B736" s="80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63"/>
      <c r="B737" s="80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63"/>
      <c r="B738" s="80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63"/>
      <c r="B739" s="80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63"/>
      <c r="B740" s="80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63"/>
      <c r="B741" s="80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63"/>
      <c r="B742" s="80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63"/>
      <c r="B743" s="80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63"/>
      <c r="B744" s="80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63"/>
      <c r="B745" s="80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63"/>
      <c r="B746" s="80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63"/>
      <c r="B747" s="80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63"/>
      <c r="B748" s="80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63"/>
      <c r="B749" s="80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63"/>
      <c r="B750" s="80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63"/>
      <c r="B751" s="80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63"/>
      <c r="B752" s="80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63"/>
      <c r="B753" s="80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63"/>
      <c r="B754" s="80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63"/>
      <c r="B755" s="80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63"/>
      <c r="B756" s="80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63"/>
      <c r="B757" s="80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63"/>
      <c r="B758" s="80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63"/>
      <c r="B759" s="80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63"/>
      <c r="B760" s="80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63"/>
      <c r="B761" s="80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63"/>
      <c r="B762" s="80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63"/>
      <c r="B763" s="80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63"/>
      <c r="B764" s="80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63"/>
      <c r="B765" s="80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63"/>
      <c r="B766" s="80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63"/>
      <c r="B767" s="80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63"/>
      <c r="B768" s="80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63"/>
      <c r="B769" s="80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63"/>
      <c r="B770" s="80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63"/>
      <c r="B771" s="80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63"/>
      <c r="B772" s="80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63"/>
      <c r="B773" s="80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63"/>
      <c r="B774" s="80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63"/>
      <c r="B775" s="80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63"/>
      <c r="B776" s="80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63"/>
      <c r="B777" s="80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63"/>
      <c r="B778" s="80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63"/>
      <c r="B779" s="80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63"/>
      <c r="B780" s="80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63"/>
      <c r="B781" s="80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63"/>
      <c r="B782" s="80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63"/>
      <c r="B783" s="80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63"/>
      <c r="B784" s="80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63"/>
      <c r="B785" s="80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63"/>
      <c r="B786" s="80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63"/>
      <c r="B787" s="80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63"/>
      <c r="B788" s="80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63"/>
      <c r="B789" s="80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63"/>
      <c r="B790" s="80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63"/>
      <c r="B791" s="80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63"/>
      <c r="B792" s="80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63"/>
      <c r="B793" s="80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63"/>
      <c r="B794" s="80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63"/>
      <c r="B795" s="80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63"/>
      <c r="B796" s="80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63"/>
      <c r="B797" s="80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63"/>
      <c r="B798" s="80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63"/>
      <c r="B799" s="80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63"/>
      <c r="B800" s="80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63"/>
      <c r="B801" s="80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63"/>
      <c r="B802" s="80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63"/>
      <c r="B803" s="80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63"/>
      <c r="B804" s="80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63"/>
      <c r="B805" s="80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63"/>
      <c r="B806" s="80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63"/>
      <c r="B807" s="80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63"/>
      <c r="B808" s="80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63"/>
      <c r="B809" s="80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63"/>
      <c r="B810" s="80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63"/>
      <c r="B811" s="80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63"/>
      <c r="B812" s="80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63"/>
      <c r="B813" s="80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63"/>
      <c r="B814" s="80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63"/>
      <c r="B815" s="80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63"/>
      <c r="B816" s="80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63"/>
      <c r="B817" s="80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63"/>
      <c r="B818" s="80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63"/>
      <c r="B819" s="80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63"/>
      <c r="B820" s="80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63"/>
      <c r="B821" s="80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63"/>
      <c r="B822" s="80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63"/>
      <c r="B823" s="80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63"/>
      <c r="B824" s="80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63"/>
      <c r="B825" s="80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63"/>
      <c r="B826" s="80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63"/>
      <c r="B827" s="80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63"/>
      <c r="B828" s="80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63"/>
      <c r="B829" s="80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63"/>
      <c r="B830" s="80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63"/>
      <c r="B831" s="80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63"/>
      <c r="B832" s="80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63"/>
      <c r="B833" s="80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63"/>
      <c r="B834" s="80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63"/>
      <c r="B835" s="80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63"/>
      <c r="B836" s="80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63"/>
      <c r="B837" s="80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63"/>
      <c r="B838" s="80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63"/>
      <c r="B839" s="80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63"/>
      <c r="B840" s="80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63"/>
      <c r="B841" s="80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63"/>
      <c r="B842" s="80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63"/>
      <c r="B843" s="80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63"/>
      <c r="B844" s="80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63"/>
      <c r="B845" s="80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63"/>
      <c r="B846" s="80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63"/>
      <c r="B847" s="80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63"/>
      <c r="B848" s="80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63"/>
      <c r="B849" s="80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63"/>
      <c r="B850" s="80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63"/>
      <c r="B851" s="80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63"/>
      <c r="B852" s="80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63"/>
      <c r="B853" s="80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63"/>
      <c r="B854" s="80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63"/>
      <c r="B855" s="80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63"/>
      <c r="B856" s="80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63"/>
      <c r="B857" s="80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63"/>
      <c r="B858" s="80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63"/>
      <c r="B859" s="80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63"/>
      <c r="B860" s="80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63"/>
      <c r="B861" s="80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63"/>
      <c r="B862" s="80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63"/>
      <c r="B863" s="80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63"/>
      <c r="B864" s="80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63"/>
      <c r="B865" s="80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63"/>
      <c r="B866" s="80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63"/>
      <c r="B867" s="80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63"/>
      <c r="B868" s="80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63"/>
      <c r="B869" s="80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63"/>
      <c r="B870" s="80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63"/>
      <c r="B871" s="80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63"/>
      <c r="B872" s="80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63"/>
      <c r="B873" s="80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63"/>
      <c r="B874" s="80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63"/>
      <c r="B875" s="80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63"/>
      <c r="B876" s="80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63"/>
      <c r="B877" s="80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63"/>
      <c r="B878" s="80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63"/>
      <c r="B879" s="80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63"/>
      <c r="B880" s="80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63"/>
      <c r="B881" s="80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63"/>
      <c r="B882" s="80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63"/>
      <c r="B883" s="80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63"/>
      <c r="B884" s="80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63"/>
      <c r="B885" s="80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63"/>
      <c r="B886" s="80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63"/>
      <c r="B887" s="80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63"/>
      <c r="B888" s="80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63"/>
      <c r="B889" s="80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63"/>
      <c r="B890" s="80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63"/>
      <c r="B891" s="80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63"/>
      <c r="B892" s="80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63"/>
      <c r="B893" s="80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63"/>
      <c r="B894" s="80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63"/>
      <c r="B895" s="80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63"/>
      <c r="B896" s="80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63"/>
      <c r="B897" s="80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63"/>
      <c r="B898" s="80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63"/>
      <c r="B899" s="80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63"/>
      <c r="B900" s="80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63"/>
      <c r="B901" s="80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63"/>
      <c r="B902" s="80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63"/>
      <c r="B903" s="80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63"/>
      <c r="B904" s="80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63"/>
      <c r="B905" s="80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63"/>
      <c r="B906" s="80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63"/>
      <c r="B907" s="80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63"/>
      <c r="B908" s="80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63"/>
      <c r="B909" s="80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63"/>
      <c r="B910" s="80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63"/>
      <c r="B911" s="80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63"/>
      <c r="B912" s="80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63"/>
      <c r="B913" s="80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63"/>
      <c r="B914" s="80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63"/>
      <c r="B915" s="80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63"/>
      <c r="B916" s="80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63"/>
      <c r="B917" s="80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63"/>
      <c r="B918" s="80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63"/>
      <c r="B919" s="80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63"/>
      <c r="B920" s="80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63"/>
      <c r="B921" s="80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63"/>
      <c r="B922" s="80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63"/>
      <c r="B923" s="80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63"/>
      <c r="B924" s="80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63"/>
      <c r="B925" s="80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63"/>
      <c r="B926" s="80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63"/>
      <c r="B927" s="80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63"/>
      <c r="B928" s="80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63"/>
      <c r="B929" s="80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63"/>
      <c r="B930" s="80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63"/>
      <c r="B931" s="80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63"/>
      <c r="B932" s="80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63"/>
      <c r="B933" s="80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63"/>
      <c r="B934" s="80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63"/>
      <c r="B935" s="80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63"/>
      <c r="B936" s="80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63"/>
      <c r="B937" s="80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63"/>
      <c r="B938" s="80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63"/>
      <c r="B939" s="80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63"/>
      <c r="B940" s="80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63"/>
      <c r="B941" s="80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63"/>
      <c r="B942" s="80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63"/>
      <c r="B943" s="80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63"/>
      <c r="B944" s="80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63"/>
      <c r="B945" s="80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63"/>
      <c r="B946" s="80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63"/>
      <c r="B947" s="80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63"/>
      <c r="B948" s="80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63"/>
      <c r="B949" s="80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63"/>
      <c r="B950" s="80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63"/>
      <c r="B951" s="80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63"/>
      <c r="B952" s="80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63"/>
      <c r="B953" s="80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63"/>
      <c r="B954" s="80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63"/>
      <c r="B955" s="80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63"/>
      <c r="B956" s="80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63"/>
      <c r="B957" s="80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63"/>
      <c r="B958" s="80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63"/>
      <c r="B959" s="80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63"/>
      <c r="B960" s="80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63"/>
      <c r="B961" s="80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63"/>
      <c r="B962" s="80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63"/>
      <c r="B963" s="80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63"/>
      <c r="B964" s="80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63"/>
      <c r="B965" s="80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63"/>
      <c r="B966" s="80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63"/>
      <c r="B967" s="80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63"/>
      <c r="B968" s="80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63"/>
      <c r="B969" s="80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63"/>
      <c r="B970" s="80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63"/>
      <c r="B971" s="80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63"/>
      <c r="B972" s="80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63"/>
      <c r="B973" s="80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63"/>
      <c r="B974" s="80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63"/>
      <c r="B975" s="80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63"/>
      <c r="B976" s="80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63"/>
      <c r="B977" s="80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63"/>
      <c r="B978" s="80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63"/>
      <c r="B979" s="80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63"/>
      <c r="B980" s="80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63"/>
      <c r="B981" s="80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63"/>
      <c r="B982" s="80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63"/>
      <c r="B983" s="80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63"/>
      <c r="B984" s="80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63"/>
      <c r="B985" s="80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63"/>
      <c r="B986" s="80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63"/>
      <c r="B987" s="80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63"/>
      <c r="B988" s="80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63"/>
      <c r="B989" s="80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63"/>
      <c r="B990" s="80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63"/>
      <c r="B991" s="80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63"/>
      <c r="B992" s="80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63"/>
      <c r="B993" s="80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63"/>
      <c r="B994" s="80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63"/>
      <c r="B995" s="80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63"/>
      <c r="B996" s="80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63"/>
      <c r="B997" s="80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63"/>
      <c r="B998" s="80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63"/>
      <c r="B999" s="80"/>
      <c r="C999" s="15"/>
      <c r="D999" s="15"/>
      <c r="E999" s="15"/>
      <c r="F999" s="15"/>
      <c r="G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</sheetData>
  <conditionalFormatting sqref="A1:X999">
    <cfRule type="containsText" dxfId="0" priority="1" operator="containsText" text="Required Input">
      <formula>NOT(ISERROR(SEARCH(("Required Input"),(A1))))</formula>
    </cfRule>
  </conditionalFormatting>
  <conditionalFormatting sqref="A1:X999">
    <cfRule type="cellIs" dxfId="1" priority="2" operator="equal">
      <formula>"-"</formula>
    </cfRule>
  </conditionalFormatting>
  <dataValidations>
    <dataValidation type="list" allowBlank="1" showErrorMessage="1" sqref="B2">
      <formula1>'Mediastock soln recipes'!$B$1:X$1</formula1>
    </dataValidation>
  </dataValidations>
  <drawing r:id="rId1"/>
</worksheet>
</file>