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ize" sheetId="1" r:id="rId4"/>
    <sheet state="visible" name="Samples" sheetId="2" r:id="rId5"/>
    <sheet state="visible" name="Well layout1" sheetId="3" r:id="rId6"/>
    <sheet state="visible" name="Well layout2" sheetId="4" r:id="rId7"/>
    <sheet state="visible" name="Well layout3" sheetId="5" r:id="rId8"/>
    <sheet state="visible" name="Well layout4" sheetId="6" r:id="rId9"/>
    <sheet state="visible" name="Chemical Usage Calculation" sheetId="7" r:id="rId10"/>
    <sheet state="visible" name="dilution_factor" sheetId="8" r:id="rId11"/>
    <sheet state="hidden" name="dropdown" sheetId="9" r:id="rId12"/>
  </sheets>
  <definedNames/>
  <calcPr/>
</workbook>
</file>

<file path=xl/sharedStrings.xml><?xml version="1.0" encoding="utf-8"?>
<sst xmlns="http://schemas.openxmlformats.org/spreadsheetml/2006/main" count="472" uniqueCount="265">
  <si>
    <t>ID</t>
  </si>
  <si>
    <t>experiment_ID</t>
  </si>
  <si>
    <t>sample_ID</t>
  </si>
  <si>
    <t>sample_type</t>
  </si>
  <si>
    <t>sample_state</t>
  </si>
  <si>
    <t>sample_lot</t>
  </si>
  <si>
    <t>biopsy_id</t>
  </si>
  <si>
    <t>culture_date</t>
  </si>
  <si>
    <t>biopsy_replicate</t>
  </si>
  <si>
    <t>biopsy_diameter_mm</t>
  </si>
  <si>
    <t>digestion_volume_ul</t>
  </si>
  <si>
    <t>dilution_factor</t>
  </si>
  <si>
    <t>assay_volume_ul</t>
  </si>
  <si>
    <t>loaded_weight1_mg</t>
  </si>
  <si>
    <t>loaded_weight2_mg</t>
  </si>
  <si>
    <t>tube_weight1_mg</t>
  </si>
  <si>
    <t>tube_weight2_mg</t>
  </si>
  <si>
    <t>operator</t>
  </si>
  <si>
    <t>std_conc_ug_per_well</t>
  </si>
  <si>
    <t>media_type</t>
  </si>
  <si>
    <t>biomaterial_id</t>
  </si>
  <si>
    <t>reaction_date</t>
  </si>
  <si>
    <t>Concat</t>
  </si>
  <si>
    <t>tube_label</t>
  </si>
  <si>
    <t>net_biopsy_weight_mg</t>
  </si>
  <si>
    <t>QC_manual_biopsy_weight1_mg</t>
  </si>
  <si>
    <t>QC_manual_biopsy_weight2_mg</t>
  </si>
  <si>
    <t>net_biopsy_weight_manualQC_mg</t>
  </si>
  <si>
    <t>HP82-20240202</t>
  </si>
  <si>
    <t>Gelatin-water_2.5</t>
  </si>
  <si>
    <t>sample</t>
  </si>
  <si>
    <t>liquid</t>
  </si>
  <si>
    <t>DS</t>
  </si>
  <si>
    <t>Gelatin-water_1.25</t>
  </si>
  <si>
    <t>Gelatin-water_0.625</t>
  </si>
  <si>
    <t>Gelatin-water_0.3125</t>
  </si>
  <si>
    <t>Gelatin-water_0.15625</t>
  </si>
  <si>
    <t>Gelatin-water_0.078125</t>
  </si>
  <si>
    <t>Gelatin-media_2.5</t>
  </si>
  <si>
    <t>Gelatin-media_1.25</t>
  </si>
  <si>
    <t>Gelatin-media_0.625</t>
  </si>
  <si>
    <t>Gelatin-media_0.3125</t>
  </si>
  <si>
    <t>Gelatin-media_0.15625</t>
  </si>
  <si>
    <t>Gelatin-media_0.078125</t>
  </si>
  <si>
    <t>Hyp-water_0.2</t>
  </si>
  <si>
    <t>Hyp-water_0.1</t>
  </si>
  <si>
    <t>Hyp-water_0.05</t>
  </si>
  <si>
    <t>Hyp-water_0.025</t>
  </si>
  <si>
    <t>Hyp-water_0.0125</t>
  </si>
  <si>
    <t>Hyp-water_0.00625</t>
  </si>
  <si>
    <t>Hyp-media_0.2</t>
  </si>
  <si>
    <t>Hyp-media_0.1</t>
  </si>
  <si>
    <t>Hyp-media_0.05</t>
  </si>
  <si>
    <t>Hyp-media_0.025</t>
  </si>
  <si>
    <t>Hyp-media_0.0125</t>
  </si>
  <si>
    <t>Hyp-media_0.00625</t>
  </si>
  <si>
    <t>Col_1</t>
  </si>
  <si>
    <t>Col_0.5</t>
  </si>
  <si>
    <t>Water</t>
  </si>
  <si>
    <t>Media</t>
  </si>
  <si>
    <t>Hyp 0.05 std</t>
  </si>
  <si>
    <t>standard</t>
  </si>
  <si>
    <t>Hyp 0.04 std</t>
  </si>
  <si>
    <t>Hyp 0.03 std</t>
  </si>
  <si>
    <t>Hyp 0.02 std</t>
  </si>
  <si>
    <t>Hyp 0.01 std</t>
  </si>
  <si>
    <t>Hyp 0 std</t>
  </si>
  <si>
    <t>A</t>
  </si>
  <si>
    <t>B</t>
  </si>
  <si>
    <t>C</t>
  </si>
  <si>
    <t>D</t>
  </si>
  <si>
    <t>E</t>
  </si>
  <si>
    <t>F</t>
  </si>
  <si>
    <t>G</t>
  </si>
  <si>
    <t>H</t>
  </si>
  <si>
    <t>Sample numbers</t>
  </si>
  <si>
    <t>#automatically calculating, revise if needed</t>
  </si>
  <si>
    <t>Colorimetric replicate per sample</t>
  </si>
  <si>
    <t>Gelatin Control numbers</t>
  </si>
  <si>
    <t>Standard point numbers</t>
  </si>
  <si>
    <t>Colorimetric replicate per standard</t>
  </si>
  <si>
    <t>Total wells for colorimetric reactions</t>
  </si>
  <si>
    <t>Manufacturer/Catal</t>
  </si>
  <si>
    <t>Lot</t>
  </si>
  <si>
    <t>Protocl usage</t>
  </si>
  <si>
    <t>Calculation with 30% extra</t>
  </si>
  <si>
    <t>Actual Weighing</t>
  </si>
  <si>
    <t>Oxidation buffer 1x (mL)</t>
  </si>
  <si>
    <t>Chloramine T (mg)</t>
  </si>
  <si>
    <t>Sigma 402869-100G</t>
  </si>
  <si>
    <t>STBK3526</t>
  </si>
  <si>
    <t>Wrap with aluminal after mixing, stable for 2 h</t>
  </si>
  <si>
    <t>Isopropanol (mL)</t>
  </si>
  <si>
    <t>FLALAB 99%</t>
  </si>
  <si>
    <t>R13140</t>
  </si>
  <si>
    <t>50 % Perchloric acid (mL)</t>
  </si>
  <si>
    <t>Thermo 044464.AP</t>
  </si>
  <si>
    <t>Y07I047</t>
  </si>
  <si>
    <t>DMAB (mg)</t>
  </si>
  <si>
    <t>156477-500G</t>
  </si>
  <si>
    <t>BCCK1026</t>
  </si>
  <si>
    <t>Total volume</t>
  </si>
  <si>
    <t>sample_volume_from_digest_ul</t>
  </si>
  <si>
    <t>NaOH_amount_ul</t>
  </si>
  <si>
    <t>H2SO4_amount_ul</t>
  </si>
  <si>
    <t>experiment_id</t>
  </si>
  <si>
    <t>HP1-20230830</t>
  </si>
  <si>
    <t>PET723-100116</t>
  </si>
  <si>
    <t>10% HPL</t>
  </si>
  <si>
    <t>HP2-20230830</t>
  </si>
  <si>
    <t>PET723-300116</t>
  </si>
  <si>
    <t>TGFBS (Liquid DMEM)</t>
  </si>
  <si>
    <t>CC2-1-02082024-1d</t>
  </si>
  <si>
    <t>HP3-20230905</t>
  </si>
  <si>
    <t>PET723-600116</t>
  </si>
  <si>
    <t>TGFBS (Powder DMEM)</t>
  </si>
  <si>
    <t>CC2-1-02082024-4d</t>
  </si>
  <si>
    <t>HP4-20230905</t>
  </si>
  <si>
    <t>PET723-60060</t>
  </si>
  <si>
    <t>Brine Sol</t>
  </si>
  <si>
    <t>CC2-1-02082024-8d</t>
  </si>
  <si>
    <t>HP5-20230906</t>
  </si>
  <si>
    <t>PET723-30060</t>
  </si>
  <si>
    <t>10 mg/ml AA2P in DI Water</t>
  </si>
  <si>
    <t>CC2-1-02082024-12d</t>
  </si>
  <si>
    <t>HP6-20230913</t>
  </si>
  <si>
    <t>PET723-10060</t>
  </si>
  <si>
    <t>TGFB Alliquot</t>
  </si>
  <si>
    <t>CC1-1-11162023-7d</t>
  </si>
  <si>
    <t>HP7-20230913</t>
  </si>
  <si>
    <t>PET723-60050</t>
  </si>
  <si>
    <t>PBS w/ BSA</t>
  </si>
  <si>
    <t>CC1-2-11162023-7d</t>
  </si>
  <si>
    <t>HP8-20230919</t>
  </si>
  <si>
    <t>PET723-30050</t>
  </si>
  <si>
    <t>Advanced DMEM</t>
  </si>
  <si>
    <t>CC1-3-11162023-7d</t>
  </si>
  <si>
    <t>HP9-20230919</t>
  </si>
  <si>
    <t>PET723-10050</t>
  </si>
  <si>
    <t>10% FBS (Liquid DMEM)</t>
  </si>
  <si>
    <t>CC1-4-11162023-7d</t>
  </si>
  <si>
    <t>HP10-20231006</t>
  </si>
  <si>
    <t>V2P1723-300140</t>
  </si>
  <si>
    <t>CC1-5-11162023-7d</t>
  </si>
  <si>
    <t>HP11-20231010</t>
  </si>
  <si>
    <t>V2P1723-300116</t>
  </si>
  <si>
    <t>CC1-6-11162023-7d</t>
  </si>
  <si>
    <t>HP12-20231013</t>
  </si>
  <si>
    <t>Recycled-PET723-10050</t>
  </si>
  <si>
    <t>CC1-1-11162023-11d</t>
  </si>
  <si>
    <t>HP13-20231019</t>
  </si>
  <si>
    <t>Recycled-PET723-30050</t>
  </si>
  <si>
    <t>CC1-2-11162023-11d</t>
  </si>
  <si>
    <t>HP14-20231020</t>
  </si>
  <si>
    <t>Recycled-PET723-60050</t>
  </si>
  <si>
    <t>CC1-3-11162023-11d</t>
  </si>
  <si>
    <t>HP15-20231023</t>
  </si>
  <si>
    <t>CC1-4-11162023-11d</t>
  </si>
  <si>
    <t>HP16-20231023</t>
  </si>
  <si>
    <t>V2P1723-600140</t>
  </si>
  <si>
    <t>CC1-5-11162023-11d</t>
  </si>
  <si>
    <t>HP17-20231026</t>
  </si>
  <si>
    <t>V2P1323-60050</t>
  </si>
  <si>
    <t>CC1-6-11162023-11d</t>
  </si>
  <si>
    <t>HP18-20231026</t>
  </si>
  <si>
    <t>V2P1323-30050</t>
  </si>
  <si>
    <t>CC1-1-11162023-14d</t>
  </si>
  <si>
    <t>HP19-20231020</t>
  </si>
  <si>
    <t>V2P1323-60080</t>
  </si>
  <si>
    <t>CC1-2-11162023-14d</t>
  </si>
  <si>
    <t>HP20-20231025</t>
  </si>
  <si>
    <t>V2P1323-30080</t>
  </si>
  <si>
    <t>CC1-3-11162023-14d</t>
  </si>
  <si>
    <t>HP21-20231027</t>
  </si>
  <si>
    <t>V2P1822-600115</t>
  </si>
  <si>
    <t>CC1-4-11162023-14d</t>
  </si>
  <si>
    <t>HP22-20231101</t>
  </si>
  <si>
    <t>V2P1822-300115</t>
  </si>
  <si>
    <t>CC1-5-11162023-14d</t>
  </si>
  <si>
    <t>HP23-20231101</t>
  </si>
  <si>
    <t>V2P1822-150115</t>
  </si>
  <si>
    <t>CC1-6-11162023-14d</t>
  </si>
  <si>
    <t>HP24-20231102</t>
  </si>
  <si>
    <t>V1P1822-600135</t>
  </si>
  <si>
    <t>CC1-1-11162023-28d</t>
  </si>
  <si>
    <t>HP25-20231106</t>
  </si>
  <si>
    <t>V1P1822-300135</t>
  </si>
  <si>
    <t>CC1-2-11162023-28d</t>
  </si>
  <si>
    <t>HP26-20231106</t>
  </si>
  <si>
    <t>V1P1822-150135</t>
  </si>
  <si>
    <t>CC1-3-11162023-28d</t>
  </si>
  <si>
    <t>HP27-20231107</t>
  </si>
  <si>
    <t>V1P2822-600135</t>
  </si>
  <si>
    <t>CC1-4-11162023-28d</t>
  </si>
  <si>
    <t>HP28-20231108</t>
  </si>
  <si>
    <t>V1P2822-300150</t>
  </si>
  <si>
    <t>CC1-5-11162023-28d</t>
  </si>
  <si>
    <t>HP29-20231109</t>
  </si>
  <si>
    <t>V1P2822-150150</t>
  </si>
  <si>
    <t>CC1-6-11162023-28d</t>
  </si>
  <si>
    <t>HP30-20231109</t>
  </si>
  <si>
    <t>V3P1323-60055</t>
  </si>
  <si>
    <t>HP31-20231109</t>
  </si>
  <si>
    <t>V3P1323-30055</t>
  </si>
  <si>
    <t>HP32-20231113</t>
  </si>
  <si>
    <t>V3P1323-600130</t>
  </si>
  <si>
    <t>HP33-20231114</t>
  </si>
  <si>
    <t>V3P1323-300130</t>
  </si>
  <si>
    <t>HP34-20231115</t>
  </si>
  <si>
    <t>V3P1323-30090</t>
  </si>
  <si>
    <t>HP35-20231116</t>
  </si>
  <si>
    <t>V3P1323-60090</t>
  </si>
  <si>
    <t>HP36-20231120</t>
  </si>
  <si>
    <t>HP37-20231120</t>
  </si>
  <si>
    <t>V2P1822-300116</t>
  </si>
  <si>
    <t>HP38-20231121</t>
  </si>
  <si>
    <t>Recycled-PET123-10085</t>
  </si>
  <si>
    <t>HP39-20231127</t>
  </si>
  <si>
    <t>Recycled-PET123-30085</t>
  </si>
  <si>
    <t>HP40-20231128</t>
  </si>
  <si>
    <t>Recycled-PET123-60085</t>
  </si>
  <si>
    <t>HP41-20231128</t>
  </si>
  <si>
    <t>Recycled-PET123-100116</t>
  </si>
  <si>
    <t>HP42-20231128</t>
  </si>
  <si>
    <t>Recycled-PET123-300116</t>
  </si>
  <si>
    <t>HP43-20231129</t>
  </si>
  <si>
    <t>Recycled-PET123-600116</t>
  </si>
  <si>
    <t>HP44-20231130</t>
  </si>
  <si>
    <t>PET1023-</t>
  </si>
  <si>
    <t>HP45-20231201</t>
  </si>
  <si>
    <t>HP46-20231201</t>
  </si>
  <si>
    <t>HP47-20231201</t>
  </si>
  <si>
    <t>HP48-20231205</t>
  </si>
  <si>
    <t>HP49-20231205</t>
  </si>
  <si>
    <t>HP50-20231204</t>
  </si>
  <si>
    <t>HP51-20231206</t>
  </si>
  <si>
    <t>HP52-20231214</t>
  </si>
  <si>
    <t>HP53-20231205</t>
  </si>
  <si>
    <t>HP54-20231211</t>
  </si>
  <si>
    <t>HP55-20231215</t>
  </si>
  <si>
    <t>HP56-20230102</t>
  </si>
  <si>
    <t>HP57-20230103</t>
  </si>
  <si>
    <t>HP58-20230103</t>
  </si>
  <si>
    <t>HP59-20240108</t>
  </si>
  <si>
    <t>HP60-20240108</t>
  </si>
  <si>
    <t>HP61-20240108</t>
  </si>
  <si>
    <t>HP62-20240110</t>
  </si>
  <si>
    <t>HP63-20240110</t>
  </si>
  <si>
    <t>HP64-20240111</t>
  </si>
  <si>
    <t>HP65-20240111</t>
  </si>
  <si>
    <t>HP66-20240112</t>
  </si>
  <si>
    <t>HP67-20240112</t>
  </si>
  <si>
    <t>HP68-20240112</t>
  </si>
  <si>
    <t>HP69-20240117</t>
  </si>
  <si>
    <t>HP70-20240122</t>
  </si>
  <si>
    <t>HP71-20240123</t>
  </si>
  <si>
    <t>HP72-20240125</t>
  </si>
  <si>
    <t>HP73-20240126</t>
  </si>
  <si>
    <t>HP75-20240126</t>
  </si>
  <si>
    <t>HP76-20240128</t>
  </si>
  <si>
    <t>HP77-20240129</t>
  </si>
  <si>
    <t>HP78-20240129</t>
  </si>
  <si>
    <t>HP79-20240130</t>
  </si>
  <si>
    <t>HP80-20240131</t>
  </si>
  <si>
    <t>HP81-20240201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</si>
</sst>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\-dd\-yyyy"/>
    <numFmt numFmtId="165" formatCode="M/d/yyyy"/>
    <numFmt numFmtId="166" formatCode="m/d/yy"/>
    <numFmt numFmtId="167" formatCode="0.000"/>
  </numFmts>
  <fonts count="10">
    <font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sz val="10.0"/>
      <color rgb="FF000000"/>
      <name val="Helvetica Neue"/>
    </font>
    <font>
      <b/>
      <sz val="12.0"/>
      <color theme="1"/>
      <name val="Calibri"/>
    </font>
    <font>
      <sz val="12.0"/>
      <color rgb="FF000000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9">
    <border/>
    <border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5" numFmtId="166" xfId="0" applyAlignment="1" applyFont="1" applyNumberFormat="1">
      <alignment horizontal="right" vertical="bottom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5" numFmtId="2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1" numFmtId="165" xfId="0" applyFont="1" applyNumberFormat="1"/>
    <xf borderId="0" fillId="0" fontId="6" numFmtId="0" xfId="0" applyFont="1"/>
    <xf borderId="0" fillId="0" fontId="3" numFmtId="0" xfId="0" applyFont="1"/>
    <xf borderId="0" fillId="0" fontId="3" numFmtId="165" xfId="0" applyFont="1" applyNumberFormat="1"/>
    <xf borderId="0" fillId="2" fontId="3" numFmtId="0" xfId="0" applyAlignment="1" applyFont="1">
      <alignment horizontal="left" shrinkToFit="0" vertical="center" wrapText="1"/>
    </xf>
    <xf borderId="0" fillId="2" fontId="7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3" fontId="9" numFmtId="0" xfId="0" applyAlignment="1" applyFill="1" applyFont="1">
      <alignment horizontal="left" readingOrder="0"/>
    </xf>
    <xf borderId="0" fillId="4" fontId="5" numFmtId="0" xfId="0" applyAlignment="1" applyFill="1" applyFont="1">
      <alignment horizontal="right" vertical="bottom"/>
    </xf>
    <xf borderId="0" fillId="5" fontId="5" numFmtId="0" xfId="0" applyAlignment="1" applyFill="1" applyFont="1">
      <alignment horizontal="right" readingOrder="0" vertical="bottom"/>
    </xf>
    <xf borderId="0" fillId="0" fontId="5" numFmtId="0" xfId="0" applyAlignment="1" applyFont="1">
      <alignment shrinkToFit="0" vertical="bottom" wrapText="0"/>
    </xf>
    <xf borderId="0" fillId="0" fontId="5" numFmtId="167" xfId="0" applyAlignment="1" applyFont="1" applyNumberFormat="1">
      <alignment vertical="bottom"/>
    </xf>
    <xf borderId="0" fillId="3" fontId="9" numFmtId="2" xfId="0" applyAlignment="1" applyFont="1" applyNumberFormat="1">
      <alignment horizontal="left" readingOrder="0"/>
    </xf>
    <xf borderId="0" fillId="0" fontId="5" numFmtId="167" xfId="0" applyAlignment="1" applyFont="1" applyNumberFormat="1">
      <alignment horizontal="right" vertical="bottom"/>
    </xf>
    <xf borderId="0" fillId="0" fontId="5" numFmtId="2" xfId="0" applyAlignment="1" applyFont="1" applyNumberFormat="1">
      <alignment horizontal="right" readingOrder="0" vertical="bottom"/>
    </xf>
    <xf borderId="0" fillId="4" fontId="5" numFmtId="167" xfId="0" applyAlignment="1" applyFont="1" applyNumberFormat="1">
      <alignment horizontal="right" vertical="bottom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791075" cy="2886075"/>
    <xdr:sp>
      <xdr:nvSpPr>
        <xdr:cNvPr id="3" name="Shape 3"/>
        <xdr:cNvSpPr/>
      </xdr:nvSpPr>
      <xdr:spPr>
        <a:xfrm>
          <a:off x="1200850" y="600450"/>
          <a:ext cx="5093700" cy="30573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000"/>
            <a:t>To Get Started, Click Here To Accept Permission</a:t>
          </a:r>
          <a:endParaRPr sz="4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7.44"/>
    <col customWidth="1" min="9" max="9" width="13.67"/>
    <col customWidth="1" min="10" max="11" width="17.78"/>
    <col customWidth="1" min="12" max="12" width="12.67"/>
    <col customWidth="1" min="13" max="13" width="13.78"/>
    <col customWidth="1" min="14" max="15" width="16.67"/>
    <col customWidth="1" min="16" max="17" width="14.78"/>
    <col customWidth="1" min="18" max="18" width="8.0"/>
    <col customWidth="1" min="19" max="19" width="15.78"/>
    <col customWidth="1" min="20" max="20" width="10.78"/>
    <col customWidth="1" min="21" max="21" width="22.89"/>
    <col customWidth="1" min="22" max="22" width="11.67"/>
    <col customWidth="1" min="23" max="23" width="25.67"/>
    <col customWidth="1" min="24" max="25" width="20.0"/>
    <col customWidth="1" min="26" max="27" width="24.67"/>
    <col customWidth="1" min="28" max="28" width="26.22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6" t="s">
        <v>21</v>
      </c>
      <c r="W1" s="2" t="s">
        <v>22</v>
      </c>
      <c r="X1" s="4" t="s">
        <v>23</v>
      </c>
      <c r="Y1" s="5" t="s">
        <v>24</v>
      </c>
      <c r="Z1" s="7" t="s">
        <v>25</v>
      </c>
      <c r="AA1" s="7" t="s">
        <v>26</v>
      </c>
      <c r="AB1" s="8" t="s">
        <v>27</v>
      </c>
    </row>
    <row r="2" ht="15.75" customHeight="1">
      <c r="A2" s="9">
        <f t="shared" ref="A2:A92" si="1">if(B2="","", if(isnumber(A1),A1,0)+1)</f>
        <v>1</v>
      </c>
      <c r="B2" s="3" t="s">
        <v>28</v>
      </c>
      <c r="C2" s="10" t="s">
        <v>29</v>
      </c>
      <c r="D2" s="10" t="s">
        <v>30</v>
      </c>
      <c r="E2" s="10" t="s">
        <v>31</v>
      </c>
      <c r="F2" s="11"/>
      <c r="G2" s="11" t="str">
        <f t="shared" ref="G2:G29" si="2">C2</f>
        <v>Gelatin-water_2.5</v>
      </c>
      <c r="H2" s="12">
        <v>45322.0</v>
      </c>
      <c r="I2" s="13">
        <v>1.0</v>
      </c>
      <c r="J2" s="11"/>
      <c r="K2" s="13">
        <v>800.0</v>
      </c>
      <c r="L2" s="13">
        <v>4.0</v>
      </c>
      <c r="M2" s="13">
        <v>20.0</v>
      </c>
      <c r="N2" s="11"/>
      <c r="O2" s="11"/>
      <c r="P2" s="11"/>
      <c r="Q2" s="11"/>
      <c r="R2" s="10" t="s">
        <v>32</v>
      </c>
      <c r="S2" s="11"/>
      <c r="T2" s="14"/>
      <c r="U2" s="11"/>
      <c r="V2" s="15">
        <v>45322.0</v>
      </c>
      <c r="W2" s="4" t="str">
        <f t="shared" ref="W2:W92" si="3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text(V2,"mm-dd-yyyy")</f>
        <v>1,HP82-20240202,Gelatin-water_2.5,sample,liquid,,Gelatin-water_2.5,45322,1,,800,4,20,,,,,DS,,,,01-31-2024</v>
      </c>
      <c r="X2" s="16" t="str">
        <f t="shared" ref="X2:X92" si="4">IF(D2="sample",A2&amp;CHAR(10)&amp;C2&amp;CHAR(10)&amp;TEXT(H2,"mm-dd-yyyy"),"")</f>
        <v>1
Gelatin-water_2.5
01-31-2024</v>
      </c>
      <c r="Y2" s="16" t="str">
        <f t="shared" ref="Y2:Y92" si="5">IFERROR(AVERAGE(N2:O2)-AVERAGE(P2:Q2),)</f>
        <v/>
      </c>
      <c r="Z2" s="16"/>
      <c r="AA2" s="16"/>
      <c r="AB2" s="16" t="str">
        <f t="shared" ref="AB2:AB92" si="6">iferror(AVERAGE(Z2:AA2))</f>
        <v/>
      </c>
    </row>
    <row r="3" ht="15.75" customHeight="1">
      <c r="A3" s="9">
        <f t="shared" si="1"/>
        <v>2</v>
      </c>
      <c r="B3" s="3" t="s">
        <v>28</v>
      </c>
      <c r="C3" s="10" t="s">
        <v>33</v>
      </c>
      <c r="D3" s="10" t="s">
        <v>30</v>
      </c>
      <c r="E3" s="10" t="s">
        <v>31</v>
      </c>
      <c r="F3" s="14"/>
      <c r="G3" s="14" t="str">
        <f t="shared" si="2"/>
        <v>Gelatin-water_1.25</v>
      </c>
      <c r="H3" s="12">
        <v>45322.0</v>
      </c>
      <c r="I3" s="17">
        <v>1.0</v>
      </c>
      <c r="J3" s="14"/>
      <c r="K3" s="17">
        <v>800.0</v>
      </c>
      <c r="L3" s="17">
        <v>4.0</v>
      </c>
      <c r="M3" s="17">
        <v>20.0</v>
      </c>
      <c r="N3" s="14"/>
      <c r="O3" s="14"/>
      <c r="P3" s="14"/>
      <c r="Q3" s="14"/>
      <c r="R3" s="18" t="s">
        <v>32</v>
      </c>
      <c r="S3" s="11"/>
      <c r="T3" s="14"/>
      <c r="U3" s="14"/>
      <c r="V3" s="15">
        <v>45322.0</v>
      </c>
      <c r="W3" s="4" t="str">
        <f t="shared" si="3"/>
        <v>2,HP82-20240202,Gelatin-water_1.25,sample,liquid,,Gelatin-water_1.25,45322,1,,800,4,20,,,,,DS,,,,01-31-2024</v>
      </c>
      <c r="X3" s="16" t="str">
        <f t="shared" si="4"/>
        <v>2
Gelatin-water_1.25
01-31-2024</v>
      </c>
      <c r="Y3" s="16" t="str">
        <f t="shared" si="5"/>
        <v/>
      </c>
      <c r="Z3" s="16"/>
      <c r="AA3" s="16"/>
      <c r="AB3" s="16" t="str">
        <f t="shared" si="6"/>
        <v/>
      </c>
    </row>
    <row r="4" ht="15.75" customHeight="1">
      <c r="A4" s="9">
        <f t="shared" si="1"/>
        <v>3</v>
      </c>
      <c r="B4" s="3" t="s">
        <v>28</v>
      </c>
      <c r="C4" s="10" t="s">
        <v>34</v>
      </c>
      <c r="D4" s="10" t="s">
        <v>30</v>
      </c>
      <c r="E4" s="10" t="s">
        <v>31</v>
      </c>
      <c r="F4" s="14"/>
      <c r="G4" s="14" t="str">
        <f t="shared" si="2"/>
        <v>Gelatin-water_0.625</v>
      </c>
      <c r="H4" s="12">
        <v>45322.0</v>
      </c>
      <c r="I4" s="17">
        <v>1.0</v>
      </c>
      <c r="J4" s="14"/>
      <c r="K4" s="17">
        <v>800.0</v>
      </c>
      <c r="L4" s="17">
        <v>4.0</v>
      </c>
      <c r="M4" s="17">
        <v>20.0</v>
      </c>
      <c r="N4" s="14"/>
      <c r="O4" s="14"/>
      <c r="P4" s="14"/>
      <c r="Q4" s="14"/>
      <c r="R4" s="18" t="s">
        <v>32</v>
      </c>
      <c r="S4" s="11"/>
      <c r="T4" s="14"/>
      <c r="U4" s="14"/>
      <c r="V4" s="15">
        <v>45322.0</v>
      </c>
      <c r="W4" s="4" t="str">
        <f t="shared" si="3"/>
        <v>3,HP82-20240202,Gelatin-water_0.625,sample,liquid,,Gelatin-water_0.625,45322,1,,800,4,20,,,,,DS,,,,01-31-2024</v>
      </c>
      <c r="X4" s="16" t="str">
        <f t="shared" si="4"/>
        <v>3
Gelatin-water_0.625
01-31-2024</v>
      </c>
      <c r="Y4" s="16" t="str">
        <f t="shared" si="5"/>
        <v/>
      </c>
      <c r="Z4" s="16"/>
      <c r="AA4" s="16"/>
      <c r="AB4" s="16" t="str">
        <f t="shared" si="6"/>
        <v/>
      </c>
    </row>
    <row r="5" ht="15.75" customHeight="1">
      <c r="A5" s="9">
        <f t="shared" si="1"/>
        <v>4</v>
      </c>
      <c r="B5" s="3" t="s">
        <v>28</v>
      </c>
      <c r="C5" s="10" t="s">
        <v>35</v>
      </c>
      <c r="D5" s="10" t="s">
        <v>30</v>
      </c>
      <c r="E5" s="10" t="s">
        <v>31</v>
      </c>
      <c r="F5" s="14"/>
      <c r="G5" s="14" t="str">
        <f t="shared" si="2"/>
        <v>Gelatin-water_0.3125</v>
      </c>
      <c r="H5" s="12">
        <v>45322.0</v>
      </c>
      <c r="I5" s="17">
        <v>1.0</v>
      </c>
      <c r="J5" s="14"/>
      <c r="K5" s="17">
        <v>800.0</v>
      </c>
      <c r="L5" s="17">
        <v>4.0</v>
      </c>
      <c r="M5" s="17">
        <v>20.0</v>
      </c>
      <c r="N5" s="14"/>
      <c r="O5" s="14"/>
      <c r="P5" s="14"/>
      <c r="Q5" s="14"/>
      <c r="R5" s="18" t="s">
        <v>32</v>
      </c>
      <c r="S5" s="11"/>
      <c r="T5" s="14"/>
      <c r="U5" s="14"/>
      <c r="V5" s="15">
        <v>45322.0</v>
      </c>
      <c r="W5" s="4" t="str">
        <f t="shared" si="3"/>
        <v>4,HP82-20240202,Gelatin-water_0.3125,sample,liquid,,Gelatin-water_0.3125,45322,1,,800,4,20,,,,,DS,,,,01-31-2024</v>
      </c>
      <c r="X5" s="16" t="str">
        <f t="shared" si="4"/>
        <v>4
Gelatin-water_0.3125
01-31-2024</v>
      </c>
      <c r="Y5" s="16" t="str">
        <f t="shared" si="5"/>
        <v/>
      </c>
      <c r="Z5" s="16"/>
      <c r="AA5" s="16"/>
      <c r="AB5" s="16" t="str">
        <f t="shared" si="6"/>
        <v/>
      </c>
    </row>
    <row r="6" ht="15.75" customHeight="1">
      <c r="A6" s="9">
        <f t="shared" si="1"/>
        <v>5</v>
      </c>
      <c r="B6" s="3" t="s">
        <v>28</v>
      </c>
      <c r="C6" s="10" t="s">
        <v>36</v>
      </c>
      <c r="D6" s="10" t="s">
        <v>30</v>
      </c>
      <c r="E6" s="10" t="s">
        <v>31</v>
      </c>
      <c r="F6" s="14"/>
      <c r="G6" s="14" t="str">
        <f t="shared" si="2"/>
        <v>Gelatin-water_0.15625</v>
      </c>
      <c r="H6" s="12">
        <v>45322.0</v>
      </c>
      <c r="I6" s="17">
        <v>1.0</v>
      </c>
      <c r="J6" s="14"/>
      <c r="K6" s="17">
        <v>800.0</v>
      </c>
      <c r="L6" s="17">
        <v>4.0</v>
      </c>
      <c r="M6" s="17">
        <v>20.0</v>
      </c>
      <c r="N6" s="14"/>
      <c r="O6" s="14"/>
      <c r="P6" s="14"/>
      <c r="Q6" s="14"/>
      <c r="R6" s="18" t="s">
        <v>32</v>
      </c>
      <c r="S6" s="11"/>
      <c r="T6" s="14"/>
      <c r="U6" s="14"/>
      <c r="V6" s="15">
        <v>45322.0</v>
      </c>
      <c r="W6" s="4" t="str">
        <f t="shared" si="3"/>
        <v>5,HP82-20240202,Gelatin-water_0.15625,sample,liquid,,Gelatin-water_0.15625,45322,1,,800,4,20,,,,,DS,,,,01-31-2024</v>
      </c>
      <c r="X6" s="16" t="str">
        <f t="shared" si="4"/>
        <v>5
Gelatin-water_0.15625
01-31-2024</v>
      </c>
      <c r="Y6" s="16" t="str">
        <f t="shared" si="5"/>
        <v/>
      </c>
      <c r="Z6" s="16"/>
      <c r="AA6" s="16"/>
      <c r="AB6" s="16" t="str">
        <f t="shared" si="6"/>
        <v/>
      </c>
    </row>
    <row r="7" ht="15.75" customHeight="1">
      <c r="A7" s="9">
        <f t="shared" si="1"/>
        <v>6</v>
      </c>
      <c r="B7" s="3" t="s">
        <v>28</v>
      </c>
      <c r="C7" s="10" t="s">
        <v>37</v>
      </c>
      <c r="D7" s="10" t="s">
        <v>30</v>
      </c>
      <c r="E7" s="10" t="s">
        <v>31</v>
      </c>
      <c r="F7" s="14"/>
      <c r="G7" s="14" t="str">
        <f t="shared" si="2"/>
        <v>Gelatin-water_0.078125</v>
      </c>
      <c r="H7" s="12">
        <v>45322.0</v>
      </c>
      <c r="I7" s="17">
        <v>1.0</v>
      </c>
      <c r="J7" s="14"/>
      <c r="K7" s="17">
        <v>800.0</v>
      </c>
      <c r="L7" s="17">
        <v>4.0</v>
      </c>
      <c r="M7" s="17">
        <v>20.0</v>
      </c>
      <c r="N7" s="14"/>
      <c r="O7" s="14"/>
      <c r="P7" s="14"/>
      <c r="Q7" s="14"/>
      <c r="R7" s="18" t="s">
        <v>32</v>
      </c>
      <c r="S7" s="11"/>
      <c r="T7" s="14"/>
      <c r="U7" s="14"/>
      <c r="V7" s="15">
        <v>45322.0</v>
      </c>
      <c r="W7" s="4" t="str">
        <f t="shared" si="3"/>
        <v>6,HP82-20240202,Gelatin-water_0.078125,sample,liquid,,Gelatin-water_0.078125,45322,1,,800,4,20,,,,,DS,,,,01-31-2024</v>
      </c>
      <c r="X7" s="16" t="str">
        <f t="shared" si="4"/>
        <v>6
Gelatin-water_0.078125
01-31-2024</v>
      </c>
      <c r="Y7" s="16" t="str">
        <f t="shared" si="5"/>
        <v/>
      </c>
      <c r="Z7" s="16"/>
      <c r="AA7" s="16"/>
      <c r="AB7" s="16" t="str">
        <f t="shared" si="6"/>
        <v/>
      </c>
    </row>
    <row r="8" ht="15.75" customHeight="1">
      <c r="A8" s="9">
        <f t="shared" si="1"/>
        <v>7</v>
      </c>
      <c r="B8" s="3" t="s">
        <v>28</v>
      </c>
      <c r="C8" s="10" t="s">
        <v>38</v>
      </c>
      <c r="D8" s="18" t="s">
        <v>30</v>
      </c>
      <c r="E8" s="18" t="s">
        <v>31</v>
      </c>
      <c r="F8" s="14"/>
      <c r="G8" s="14" t="str">
        <f t="shared" si="2"/>
        <v>Gelatin-media_2.5</v>
      </c>
      <c r="H8" s="12">
        <v>45322.0</v>
      </c>
      <c r="I8" s="17">
        <v>1.0</v>
      </c>
      <c r="J8" s="14"/>
      <c r="K8" s="17">
        <v>800.0</v>
      </c>
      <c r="L8" s="17">
        <v>4.0</v>
      </c>
      <c r="M8" s="17">
        <v>20.0</v>
      </c>
      <c r="N8" s="14"/>
      <c r="O8" s="14"/>
      <c r="P8" s="14"/>
      <c r="Q8" s="14"/>
      <c r="R8" s="18" t="s">
        <v>32</v>
      </c>
      <c r="S8" s="11"/>
      <c r="T8" s="14"/>
      <c r="U8" s="14"/>
      <c r="V8" s="15">
        <v>45322.0</v>
      </c>
      <c r="W8" s="4" t="str">
        <f t="shared" si="3"/>
        <v>7,HP82-20240202,Gelatin-media_2.5,sample,liquid,,Gelatin-media_2.5,45322,1,,800,4,20,,,,,DS,,,,01-31-2024</v>
      </c>
      <c r="X8" s="16" t="str">
        <f t="shared" si="4"/>
        <v>7
Gelatin-media_2.5
01-31-2024</v>
      </c>
      <c r="Y8" s="16" t="str">
        <f t="shared" si="5"/>
        <v/>
      </c>
      <c r="Z8" s="16"/>
      <c r="AA8" s="16"/>
      <c r="AB8" s="16" t="str">
        <f t="shared" si="6"/>
        <v/>
      </c>
    </row>
    <row r="9" ht="15.75" customHeight="1">
      <c r="A9" s="9">
        <f t="shared" si="1"/>
        <v>8</v>
      </c>
      <c r="B9" s="3" t="s">
        <v>28</v>
      </c>
      <c r="C9" s="10" t="s">
        <v>39</v>
      </c>
      <c r="D9" s="18" t="s">
        <v>30</v>
      </c>
      <c r="E9" s="18" t="s">
        <v>31</v>
      </c>
      <c r="F9" s="14"/>
      <c r="G9" s="14" t="str">
        <f t="shared" si="2"/>
        <v>Gelatin-media_1.25</v>
      </c>
      <c r="H9" s="12">
        <v>45322.0</v>
      </c>
      <c r="I9" s="17">
        <v>1.0</v>
      </c>
      <c r="J9" s="14"/>
      <c r="K9" s="17">
        <v>800.0</v>
      </c>
      <c r="L9" s="17">
        <v>4.0</v>
      </c>
      <c r="M9" s="17">
        <v>20.0</v>
      </c>
      <c r="N9" s="14"/>
      <c r="O9" s="14"/>
      <c r="P9" s="14"/>
      <c r="Q9" s="14"/>
      <c r="R9" s="18" t="s">
        <v>32</v>
      </c>
      <c r="S9" s="11"/>
      <c r="T9" s="14"/>
      <c r="U9" s="14"/>
      <c r="V9" s="15">
        <v>45322.0</v>
      </c>
      <c r="W9" s="4" t="str">
        <f t="shared" si="3"/>
        <v>8,HP82-20240202,Gelatin-media_1.25,sample,liquid,,Gelatin-media_1.25,45322,1,,800,4,20,,,,,DS,,,,01-31-2024</v>
      </c>
      <c r="X9" s="16" t="str">
        <f t="shared" si="4"/>
        <v>8
Gelatin-media_1.25
01-31-2024</v>
      </c>
      <c r="Y9" s="16" t="str">
        <f t="shared" si="5"/>
        <v/>
      </c>
      <c r="Z9" s="16"/>
      <c r="AA9" s="16"/>
      <c r="AB9" s="16" t="str">
        <f t="shared" si="6"/>
        <v/>
      </c>
    </row>
    <row r="10" ht="15.75" customHeight="1">
      <c r="A10" s="9">
        <f t="shared" si="1"/>
        <v>9</v>
      </c>
      <c r="B10" s="3" t="s">
        <v>28</v>
      </c>
      <c r="C10" s="10" t="s">
        <v>40</v>
      </c>
      <c r="D10" s="18" t="s">
        <v>30</v>
      </c>
      <c r="E10" s="18" t="s">
        <v>31</v>
      </c>
      <c r="F10" s="14"/>
      <c r="G10" s="14" t="str">
        <f t="shared" si="2"/>
        <v>Gelatin-media_0.625</v>
      </c>
      <c r="H10" s="12">
        <v>45322.0</v>
      </c>
      <c r="I10" s="17">
        <v>1.0</v>
      </c>
      <c r="J10" s="14"/>
      <c r="K10" s="17">
        <v>800.0</v>
      </c>
      <c r="L10" s="17">
        <v>4.0</v>
      </c>
      <c r="M10" s="17">
        <v>20.0</v>
      </c>
      <c r="N10" s="14"/>
      <c r="O10" s="14"/>
      <c r="P10" s="14"/>
      <c r="Q10" s="14"/>
      <c r="R10" s="18" t="s">
        <v>32</v>
      </c>
      <c r="S10" s="11"/>
      <c r="T10" s="14"/>
      <c r="U10" s="14"/>
      <c r="V10" s="15">
        <v>45322.0</v>
      </c>
      <c r="W10" s="4" t="str">
        <f t="shared" si="3"/>
        <v>9,HP82-20240202,Gelatin-media_0.625,sample,liquid,,Gelatin-media_0.625,45322,1,,800,4,20,,,,,DS,,,,01-31-2024</v>
      </c>
      <c r="X10" s="16" t="str">
        <f t="shared" si="4"/>
        <v>9
Gelatin-media_0.625
01-31-2024</v>
      </c>
      <c r="Y10" s="16" t="str">
        <f t="shared" si="5"/>
        <v/>
      </c>
      <c r="Z10" s="16"/>
      <c r="AA10" s="16"/>
      <c r="AB10" s="16" t="str">
        <f t="shared" si="6"/>
        <v/>
      </c>
    </row>
    <row r="11" ht="15.75" customHeight="1">
      <c r="A11" s="9">
        <f t="shared" si="1"/>
        <v>10</v>
      </c>
      <c r="B11" s="3" t="s">
        <v>28</v>
      </c>
      <c r="C11" s="10" t="s">
        <v>41</v>
      </c>
      <c r="D11" s="18" t="s">
        <v>30</v>
      </c>
      <c r="E11" s="18" t="s">
        <v>31</v>
      </c>
      <c r="F11" s="14"/>
      <c r="G11" s="14" t="str">
        <f t="shared" si="2"/>
        <v>Gelatin-media_0.3125</v>
      </c>
      <c r="H11" s="12">
        <v>45322.0</v>
      </c>
      <c r="I11" s="17">
        <v>1.0</v>
      </c>
      <c r="J11" s="14"/>
      <c r="K11" s="17">
        <v>800.0</v>
      </c>
      <c r="L11" s="17">
        <v>4.0</v>
      </c>
      <c r="M11" s="17">
        <v>20.0</v>
      </c>
      <c r="N11" s="14"/>
      <c r="O11" s="14"/>
      <c r="P11" s="14"/>
      <c r="Q11" s="14"/>
      <c r="R11" s="18" t="s">
        <v>32</v>
      </c>
      <c r="S11" s="11"/>
      <c r="T11" s="14"/>
      <c r="U11" s="14"/>
      <c r="V11" s="15">
        <v>45322.0</v>
      </c>
      <c r="W11" s="4" t="str">
        <f t="shared" si="3"/>
        <v>10,HP82-20240202,Gelatin-media_0.3125,sample,liquid,,Gelatin-media_0.3125,45322,1,,800,4,20,,,,,DS,,,,01-31-2024</v>
      </c>
      <c r="X11" s="16" t="str">
        <f t="shared" si="4"/>
        <v>10
Gelatin-media_0.3125
01-31-2024</v>
      </c>
      <c r="Y11" s="16" t="str">
        <f t="shared" si="5"/>
        <v/>
      </c>
      <c r="Z11" s="16"/>
      <c r="AA11" s="16"/>
      <c r="AB11" s="16" t="str">
        <f t="shared" si="6"/>
        <v/>
      </c>
    </row>
    <row r="12" ht="15.75" customHeight="1">
      <c r="A12" s="9">
        <f t="shared" si="1"/>
        <v>11</v>
      </c>
      <c r="B12" s="3" t="s">
        <v>28</v>
      </c>
      <c r="C12" s="10" t="s">
        <v>42</v>
      </c>
      <c r="D12" s="18" t="s">
        <v>30</v>
      </c>
      <c r="E12" s="18" t="s">
        <v>31</v>
      </c>
      <c r="F12" s="14"/>
      <c r="G12" s="14" t="str">
        <f t="shared" si="2"/>
        <v>Gelatin-media_0.15625</v>
      </c>
      <c r="H12" s="12">
        <v>45322.0</v>
      </c>
      <c r="I12" s="17">
        <v>1.0</v>
      </c>
      <c r="J12" s="14"/>
      <c r="K12" s="17">
        <v>800.0</v>
      </c>
      <c r="L12" s="17">
        <v>4.0</v>
      </c>
      <c r="M12" s="17">
        <v>20.0</v>
      </c>
      <c r="N12" s="14"/>
      <c r="O12" s="14"/>
      <c r="P12" s="14"/>
      <c r="Q12" s="14"/>
      <c r="R12" s="18" t="s">
        <v>32</v>
      </c>
      <c r="S12" s="11"/>
      <c r="T12" s="14"/>
      <c r="U12" s="14"/>
      <c r="V12" s="15">
        <v>45322.0</v>
      </c>
      <c r="W12" s="4" t="str">
        <f t="shared" si="3"/>
        <v>11,HP82-20240202,Gelatin-media_0.15625,sample,liquid,,Gelatin-media_0.15625,45322,1,,800,4,20,,,,,DS,,,,01-31-2024</v>
      </c>
      <c r="X12" s="16" t="str">
        <f t="shared" si="4"/>
        <v>11
Gelatin-media_0.15625
01-31-2024</v>
      </c>
      <c r="Y12" s="16" t="str">
        <f t="shared" si="5"/>
        <v/>
      </c>
      <c r="Z12" s="16"/>
      <c r="AA12" s="16"/>
      <c r="AB12" s="16" t="str">
        <f t="shared" si="6"/>
        <v/>
      </c>
    </row>
    <row r="13" ht="15.75" customHeight="1">
      <c r="A13" s="9">
        <f t="shared" si="1"/>
        <v>12</v>
      </c>
      <c r="B13" s="3" t="s">
        <v>28</v>
      </c>
      <c r="C13" s="18" t="s">
        <v>43</v>
      </c>
      <c r="D13" s="18" t="s">
        <v>30</v>
      </c>
      <c r="E13" s="18" t="s">
        <v>31</v>
      </c>
      <c r="F13" s="14"/>
      <c r="G13" s="14" t="str">
        <f t="shared" si="2"/>
        <v>Gelatin-media_0.078125</v>
      </c>
      <c r="H13" s="12">
        <v>45322.0</v>
      </c>
      <c r="I13" s="17">
        <v>1.0</v>
      </c>
      <c r="J13" s="14"/>
      <c r="K13" s="17">
        <v>800.0</v>
      </c>
      <c r="L13" s="17">
        <v>4.0</v>
      </c>
      <c r="M13" s="17">
        <v>20.0</v>
      </c>
      <c r="N13" s="14"/>
      <c r="O13" s="14"/>
      <c r="P13" s="14"/>
      <c r="Q13" s="14"/>
      <c r="R13" s="18" t="s">
        <v>32</v>
      </c>
      <c r="S13" s="11"/>
      <c r="T13" s="14"/>
      <c r="U13" s="14"/>
      <c r="V13" s="15">
        <v>45322.0</v>
      </c>
      <c r="W13" s="4" t="str">
        <f t="shared" si="3"/>
        <v>12,HP82-20240202,Gelatin-media_0.078125,sample,liquid,,Gelatin-media_0.078125,45322,1,,800,4,20,,,,,DS,,,,01-31-2024</v>
      </c>
      <c r="X13" s="16" t="str">
        <f t="shared" si="4"/>
        <v>12
Gelatin-media_0.078125
01-31-2024</v>
      </c>
      <c r="Y13" s="16" t="str">
        <f t="shared" si="5"/>
        <v/>
      </c>
      <c r="Z13" s="16"/>
      <c r="AA13" s="16"/>
      <c r="AB13" s="16" t="str">
        <f t="shared" si="6"/>
        <v/>
      </c>
    </row>
    <row r="14" ht="15.75" customHeight="1">
      <c r="A14" s="9">
        <f t="shared" si="1"/>
        <v>13</v>
      </c>
      <c r="B14" s="3" t="s">
        <v>28</v>
      </c>
      <c r="C14" s="18" t="s">
        <v>44</v>
      </c>
      <c r="D14" s="18" t="s">
        <v>30</v>
      </c>
      <c r="E14" s="18" t="s">
        <v>31</v>
      </c>
      <c r="F14" s="14"/>
      <c r="G14" s="14" t="str">
        <f t="shared" si="2"/>
        <v>Hyp-water_0.2</v>
      </c>
      <c r="H14" s="12">
        <v>45322.0</v>
      </c>
      <c r="I14" s="17">
        <v>1.0</v>
      </c>
      <c r="J14" s="14"/>
      <c r="K14" s="17">
        <v>800.0</v>
      </c>
      <c r="L14" s="17">
        <v>4.0</v>
      </c>
      <c r="M14" s="17">
        <v>20.0</v>
      </c>
      <c r="N14" s="14"/>
      <c r="O14" s="14"/>
      <c r="P14" s="14"/>
      <c r="Q14" s="14"/>
      <c r="R14" s="18" t="s">
        <v>32</v>
      </c>
      <c r="S14" s="11"/>
      <c r="T14" s="14"/>
      <c r="U14" s="14"/>
      <c r="V14" s="15">
        <v>45322.0</v>
      </c>
      <c r="W14" s="4" t="str">
        <f t="shared" si="3"/>
        <v>13,HP82-20240202,Hyp-water_0.2,sample,liquid,,Hyp-water_0.2,45322,1,,800,4,20,,,,,DS,,,,01-31-2024</v>
      </c>
      <c r="X14" s="16" t="str">
        <f t="shared" si="4"/>
        <v>13
Hyp-water_0.2
01-31-2024</v>
      </c>
      <c r="Y14" s="16" t="str">
        <f t="shared" si="5"/>
        <v/>
      </c>
      <c r="Z14" s="16"/>
      <c r="AA14" s="16"/>
      <c r="AB14" s="16" t="str">
        <f t="shared" si="6"/>
        <v/>
      </c>
    </row>
    <row r="15" ht="15.75" customHeight="1">
      <c r="A15" s="9">
        <f t="shared" si="1"/>
        <v>14</v>
      </c>
      <c r="B15" s="3" t="s">
        <v>28</v>
      </c>
      <c r="C15" s="18" t="s">
        <v>45</v>
      </c>
      <c r="D15" s="18" t="s">
        <v>30</v>
      </c>
      <c r="E15" s="18" t="s">
        <v>31</v>
      </c>
      <c r="F15" s="14"/>
      <c r="G15" s="14" t="str">
        <f t="shared" si="2"/>
        <v>Hyp-water_0.1</v>
      </c>
      <c r="H15" s="12">
        <v>45322.0</v>
      </c>
      <c r="I15" s="17">
        <v>1.0</v>
      </c>
      <c r="J15" s="14"/>
      <c r="K15" s="17">
        <v>800.0</v>
      </c>
      <c r="L15" s="17">
        <v>4.0</v>
      </c>
      <c r="M15" s="17">
        <v>20.0</v>
      </c>
      <c r="N15" s="14"/>
      <c r="O15" s="14"/>
      <c r="P15" s="14"/>
      <c r="Q15" s="14"/>
      <c r="R15" s="18" t="s">
        <v>32</v>
      </c>
      <c r="S15" s="11"/>
      <c r="T15" s="14"/>
      <c r="U15" s="14"/>
      <c r="V15" s="15">
        <v>45322.0</v>
      </c>
      <c r="W15" s="4" t="str">
        <f t="shared" si="3"/>
        <v>14,HP82-20240202,Hyp-water_0.1,sample,liquid,,Hyp-water_0.1,45322,1,,800,4,20,,,,,DS,,,,01-31-2024</v>
      </c>
      <c r="X15" s="16" t="str">
        <f t="shared" si="4"/>
        <v>14
Hyp-water_0.1
01-31-2024</v>
      </c>
      <c r="Y15" s="16" t="str">
        <f t="shared" si="5"/>
        <v/>
      </c>
      <c r="Z15" s="16"/>
      <c r="AA15" s="16"/>
      <c r="AB15" s="16" t="str">
        <f t="shared" si="6"/>
        <v/>
      </c>
    </row>
    <row r="16" ht="15.75" customHeight="1">
      <c r="A16" s="9">
        <f t="shared" si="1"/>
        <v>15</v>
      </c>
      <c r="B16" s="3" t="s">
        <v>28</v>
      </c>
      <c r="C16" s="18" t="s">
        <v>46</v>
      </c>
      <c r="D16" s="18" t="s">
        <v>30</v>
      </c>
      <c r="E16" s="18" t="s">
        <v>31</v>
      </c>
      <c r="F16" s="14"/>
      <c r="G16" s="14" t="str">
        <f t="shared" si="2"/>
        <v>Hyp-water_0.05</v>
      </c>
      <c r="H16" s="12">
        <v>45322.0</v>
      </c>
      <c r="I16" s="17">
        <v>1.0</v>
      </c>
      <c r="J16" s="14"/>
      <c r="K16" s="17">
        <v>800.0</v>
      </c>
      <c r="L16" s="17">
        <v>4.0</v>
      </c>
      <c r="M16" s="17">
        <v>20.0</v>
      </c>
      <c r="N16" s="14"/>
      <c r="O16" s="14"/>
      <c r="P16" s="14"/>
      <c r="Q16" s="14"/>
      <c r="R16" s="18" t="s">
        <v>32</v>
      </c>
      <c r="S16" s="11"/>
      <c r="T16" s="14"/>
      <c r="U16" s="14"/>
      <c r="V16" s="15">
        <v>45322.0</v>
      </c>
      <c r="W16" s="4" t="str">
        <f t="shared" si="3"/>
        <v>15,HP82-20240202,Hyp-water_0.05,sample,liquid,,Hyp-water_0.05,45322,1,,800,4,20,,,,,DS,,,,01-31-2024</v>
      </c>
      <c r="X16" s="16" t="str">
        <f t="shared" si="4"/>
        <v>15
Hyp-water_0.05
01-31-2024</v>
      </c>
      <c r="Y16" s="16" t="str">
        <f t="shared" si="5"/>
        <v/>
      </c>
      <c r="Z16" s="16"/>
      <c r="AA16" s="16"/>
      <c r="AB16" s="16" t="str">
        <f t="shared" si="6"/>
        <v/>
      </c>
    </row>
    <row r="17" ht="15.75" customHeight="1">
      <c r="A17" s="9">
        <f t="shared" si="1"/>
        <v>16</v>
      </c>
      <c r="B17" s="3" t="s">
        <v>28</v>
      </c>
      <c r="C17" s="18" t="s">
        <v>47</v>
      </c>
      <c r="D17" s="18" t="s">
        <v>30</v>
      </c>
      <c r="E17" s="18" t="s">
        <v>31</v>
      </c>
      <c r="F17" s="14"/>
      <c r="G17" s="14" t="str">
        <f t="shared" si="2"/>
        <v>Hyp-water_0.025</v>
      </c>
      <c r="H17" s="12">
        <v>45322.0</v>
      </c>
      <c r="I17" s="17">
        <v>1.0</v>
      </c>
      <c r="J17" s="14"/>
      <c r="K17" s="17">
        <v>800.0</v>
      </c>
      <c r="L17" s="17">
        <v>4.0</v>
      </c>
      <c r="M17" s="17">
        <v>20.0</v>
      </c>
      <c r="N17" s="14"/>
      <c r="O17" s="14"/>
      <c r="P17" s="14"/>
      <c r="Q17" s="14"/>
      <c r="R17" s="18" t="s">
        <v>32</v>
      </c>
      <c r="S17" s="11"/>
      <c r="T17" s="14"/>
      <c r="U17" s="14"/>
      <c r="V17" s="15">
        <v>45322.0</v>
      </c>
      <c r="W17" s="4" t="str">
        <f t="shared" si="3"/>
        <v>16,HP82-20240202,Hyp-water_0.025,sample,liquid,,Hyp-water_0.025,45322,1,,800,4,20,,,,,DS,,,,01-31-2024</v>
      </c>
      <c r="X17" s="16" t="str">
        <f t="shared" si="4"/>
        <v>16
Hyp-water_0.025
01-31-2024</v>
      </c>
      <c r="Y17" s="16" t="str">
        <f t="shared" si="5"/>
        <v/>
      </c>
      <c r="Z17" s="16"/>
      <c r="AA17" s="16"/>
      <c r="AB17" s="16" t="str">
        <f t="shared" si="6"/>
        <v/>
      </c>
    </row>
    <row r="18" ht="15.75" customHeight="1">
      <c r="A18" s="9">
        <f t="shared" si="1"/>
        <v>17</v>
      </c>
      <c r="B18" s="3" t="s">
        <v>28</v>
      </c>
      <c r="C18" s="18" t="s">
        <v>48</v>
      </c>
      <c r="D18" s="18" t="s">
        <v>30</v>
      </c>
      <c r="E18" s="18" t="s">
        <v>31</v>
      </c>
      <c r="F18" s="14"/>
      <c r="G18" s="14" t="str">
        <f t="shared" si="2"/>
        <v>Hyp-water_0.0125</v>
      </c>
      <c r="H18" s="12">
        <v>45322.0</v>
      </c>
      <c r="I18" s="17">
        <v>1.0</v>
      </c>
      <c r="J18" s="14"/>
      <c r="K18" s="17">
        <v>800.0</v>
      </c>
      <c r="L18" s="17">
        <v>4.0</v>
      </c>
      <c r="M18" s="17">
        <v>20.0</v>
      </c>
      <c r="N18" s="14"/>
      <c r="O18" s="14"/>
      <c r="P18" s="14"/>
      <c r="Q18" s="14"/>
      <c r="R18" s="18" t="s">
        <v>32</v>
      </c>
      <c r="S18" s="11"/>
      <c r="T18" s="14"/>
      <c r="U18" s="14"/>
      <c r="V18" s="15">
        <v>45322.0</v>
      </c>
      <c r="W18" s="4" t="str">
        <f t="shared" si="3"/>
        <v>17,HP82-20240202,Hyp-water_0.0125,sample,liquid,,Hyp-water_0.0125,45322,1,,800,4,20,,,,,DS,,,,01-31-2024</v>
      </c>
      <c r="X18" s="16" t="str">
        <f t="shared" si="4"/>
        <v>17
Hyp-water_0.0125
01-31-2024</v>
      </c>
      <c r="Y18" s="16" t="str">
        <f t="shared" si="5"/>
        <v/>
      </c>
      <c r="Z18" s="16"/>
      <c r="AA18" s="16"/>
      <c r="AB18" s="16" t="str">
        <f t="shared" si="6"/>
        <v/>
      </c>
    </row>
    <row r="19" ht="15.75" customHeight="1">
      <c r="A19" s="9">
        <f t="shared" si="1"/>
        <v>18</v>
      </c>
      <c r="B19" s="3" t="s">
        <v>28</v>
      </c>
      <c r="C19" s="18" t="s">
        <v>49</v>
      </c>
      <c r="D19" s="18" t="s">
        <v>30</v>
      </c>
      <c r="E19" s="18" t="s">
        <v>31</v>
      </c>
      <c r="F19" s="14"/>
      <c r="G19" s="14" t="str">
        <f t="shared" si="2"/>
        <v>Hyp-water_0.00625</v>
      </c>
      <c r="H19" s="12">
        <v>45322.0</v>
      </c>
      <c r="I19" s="17">
        <v>1.0</v>
      </c>
      <c r="J19" s="14"/>
      <c r="K19" s="17">
        <v>800.0</v>
      </c>
      <c r="L19" s="17">
        <v>4.0</v>
      </c>
      <c r="M19" s="17">
        <v>20.0</v>
      </c>
      <c r="N19" s="14"/>
      <c r="O19" s="14"/>
      <c r="P19" s="14"/>
      <c r="Q19" s="14"/>
      <c r="R19" s="18" t="s">
        <v>32</v>
      </c>
      <c r="S19" s="11"/>
      <c r="T19" s="14"/>
      <c r="U19" s="14"/>
      <c r="V19" s="15">
        <v>45322.0</v>
      </c>
      <c r="W19" s="4" t="str">
        <f t="shared" si="3"/>
        <v>18,HP82-20240202,Hyp-water_0.00625,sample,liquid,,Hyp-water_0.00625,45322,1,,800,4,20,,,,,DS,,,,01-31-2024</v>
      </c>
      <c r="X19" s="16" t="str">
        <f t="shared" si="4"/>
        <v>18
Hyp-water_0.00625
01-31-2024</v>
      </c>
      <c r="Y19" s="16" t="str">
        <f t="shared" si="5"/>
        <v/>
      </c>
      <c r="Z19" s="16"/>
      <c r="AA19" s="16"/>
      <c r="AB19" s="16" t="str">
        <f t="shared" si="6"/>
        <v/>
      </c>
    </row>
    <row r="20" ht="15.75" customHeight="1">
      <c r="A20" s="9">
        <f t="shared" si="1"/>
        <v>19</v>
      </c>
      <c r="B20" s="3" t="s">
        <v>28</v>
      </c>
      <c r="C20" s="18" t="s">
        <v>50</v>
      </c>
      <c r="D20" s="18" t="s">
        <v>30</v>
      </c>
      <c r="E20" s="18" t="s">
        <v>31</v>
      </c>
      <c r="F20" s="14"/>
      <c r="G20" s="14" t="str">
        <f t="shared" si="2"/>
        <v>Hyp-media_0.2</v>
      </c>
      <c r="H20" s="12">
        <v>45322.0</v>
      </c>
      <c r="I20" s="17">
        <v>1.0</v>
      </c>
      <c r="J20" s="14"/>
      <c r="K20" s="17">
        <v>800.0</v>
      </c>
      <c r="L20" s="17">
        <v>4.0</v>
      </c>
      <c r="M20" s="17">
        <v>20.0</v>
      </c>
      <c r="N20" s="14"/>
      <c r="O20" s="14"/>
      <c r="P20" s="14"/>
      <c r="Q20" s="14"/>
      <c r="R20" s="18" t="s">
        <v>32</v>
      </c>
      <c r="S20" s="11"/>
      <c r="T20" s="14"/>
      <c r="U20" s="14"/>
      <c r="V20" s="15">
        <v>45322.0</v>
      </c>
      <c r="W20" s="4" t="str">
        <f t="shared" si="3"/>
        <v>19,HP82-20240202,Hyp-media_0.2,sample,liquid,,Hyp-media_0.2,45322,1,,800,4,20,,,,,DS,,,,01-31-2024</v>
      </c>
      <c r="X20" s="16" t="str">
        <f t="shared" si="4"/>
        <v>19
Hyp-media_0.2
01-31-2024</v>
      </c>
      <c r="Y20" s="16" t="str">
        <f t="shared" si="5"/>
        <v/>
      </c>
      <c r="Z20" s="16"/>
      <c r="AA20" s="16"/>
      <c r="AB20" s="16" t="str">
        <f t="shared" si="6"/>
        <v/>
      </c>
    </row>
    <row r="21" ht="15.75" customHeight="1">
      <c r="A21" s="9">
        <f t="shared" si="1"/>
        <v>20</v>
      </c>
      <c r="B21" s="3" t="s">
        <v>28</v>
      </c>
      <c r="C21" s="18" t="s">
        <v>51</v>
      </c>
      <c r="D21" s="18" t="s">
        <v>30</v>
      </c>
      <c r="E21" s="18" t="s">
        <v>31</v>
      </c>
      <c r="F21" s="14"/>
      <c r="G21" s="14" t="str">
        <f t="shared" si="2"/>
        <v>Hyp-media_0.1</v>
      </c>
      <c r="H21" s="12">
        <v>45322.0</v>
      </c>
      <c r="I21" s="17">
        <v>1.0</v>
      </c>
      <c r="J21" s="14"/>
      <c r="K21" s="17">
        <v>800.0</v>
      </c>
      <c r="L21" s="17">
        <v>4.0</v>
      </c>
      <c r="M21" s="17">
        <v>20.0</v>
      </c>
      <c r="N21" s="14"/>
      <c r="O21" s="14"/>
      <c r="P21" s="14"/>
      <c r="Q21" s="14"/>
      <c r="R21" s="18" t="s">
        <v>32</v>
      </c>
      <c r="S21" s="11"/>
      <c r="T21" s="14"/>
      <c r="U21" s="14"/>
      <c r="V21" s="15">
        <v>45322.0</v>
      </c>
      <c r="W21" s="4" t="str">
        <f t="shared" si="3"/>
        <v>20,HP82-20240202,Hyp-media_0.1,sample,liquid,,Hyp-media_0.1,45322,1,,800,4,20,,,,,DS,,,,01-31-2024</v>
      </c>
      <c r="X21" s="16" t="str">
        <f t="shared" si="4"/>
        <v>20
Hyp-media_0.1
01-31-2024</v>
      </c>
      <c r="Y21" s="16" t="str">
        <f t="shared" si="5"/>
        <v/>
      </c>
      <c r="Z21" s="16"/>
      <c r="AA21" s="16"/>
      <c r="AB21" s="16" t="str">
        <f t="shared" si="6"/>
        <v/>
      </c>
    </row>
    <row r="22" ht="15.75" customHeight="1">
      <c r="A22" s="9">
        <f t="shared" si="1"/>
        <v>21</v>
      </c>
      <c r="B22" s="3" t="s">
        <v>28</v>
      </c>
      <c r="C22" s="18" t="s">
        <v>52</v>
      </c>
      <c r="D22" s="18" t="s">
        <v>30</v>
      </c>
      <c r="E22" s="18" t="s">
        <v>31</v>
      </c>
      <c r="F22" s="14"/>
      <c r="G22" s="14" t="str">
        <f t="shared" si="2"/>
        <v>Hyp-media_0.05</v>
      </c>
      <c r="H22" s="12">
        <v>45322.0</v>
      </c>
      <c r="I22" s="17">
        <v>1.0</v>
      </c>
      <c r="J22" s="14"/>
      <c r="K22" s="17">
        <v>800.0</v>
      </c>
      <c r="L22" s="17">
        <v>4.0</v>
      </c>
      <c r="M22" s="17">
        <v>20.0</v>
      </c>
      <c r="N22" s="14"/>
      <c r="O22" s="14"/>
      <c r="P22" s="14"/>
      <c r="Q22" s="14"/>
      <c r="R22" s="18" t="s">
        <v>32</v>
      </c>
      <c r="S22" s="11"/>
      <c r="T22" s="14"/>
      <c r="U22" s="14"/>
      <c r="V22" s="15">
        <v>45322.0</v>
      </c>
      <c r="W22" s="4" t="str">
        <f t="shared" si="3"/>
        <v>21,HP82-20240202,Hyp-media_0.05,sample,liquid,,Hyp-media_0.05,45322,1,,800,4,20,,,,,DS,,,,01-31-2024</v>
      </c>
      <c r="X22" s="16" t="str">
        <f t="shared" si="4"/>
        <v>21
Hyp-media_0.05
01-31-2024</v>
      </c>
      <c r="Y22" s="16" t="str">
        <f t="shared" si="5"/>
        <v/>
      </c>
      <c r="Z22" s="16"/>
      <c r="AA22" s="16"/>
      <c r="AB22" s="16" t="str">
        <f t="shared" si="6"/>
        <v/>
      </c>
    </row>
    <row r="23" ht="15.75" customHeight="1">
      <c r="A23" s="9">
        <f t="shared" si="1"/>
        <v>22</v>
      </c>
      <c r="B23" s="3" t="s">
        <v>28</v>
      </c>
      <c r="C23" s="18" t="s">
        <v>53</v>
      </c>
      <c r="D23" s="18" t="s">
        <v>30</v>
      </c>
      <c r="E23" s="18" t="s">
        <v>31</v>
      </c>
      <c r="F23" s="14"/>
      <c r="G23" s="14" t="str">
        <f t="shared" si="2"/>
        <v>Hyp-media_0.025</v>
      </c>
      <c r="H23" s="12">
        <v>45322.0</v>
      </c>
      <c r="I23" s="17">
        <v>1.0</v>
      </c>
      <c r="J23" s="14"/>
      <c r="K23" s="17">
        <v>800.0</v>
      </c>
      <c r="L23" s="17">
        <v>4.0</v>
      </c>
      <c r="M23" s="17">
        <v>20.0</v>
      </c>
      <c r="N23" s="14"/>
      <c r="O23" s="14"/>
      <c r="P23" s="14"/>
      <c r="Q23" s="14"/>
      <c r="R23" s="18" t="s">
        <v>32</v>
      </c>
      <c r="S23" s="11"/>
      <c r="T23" s="14"/>
      <c r="U23" s="14"/>
      <c r="V23" s="15">
        <v>45322.0</v>
      </c>
      <c r="W23" s="4" t="str">
        <f t="shared" si="3"/>
        <v>22,HP82-20240202,Hyp-media_0.025,sample,liquid,,Hyp-media_0.025,45322,1,,800,4,20,,,,,DS,,,,01-31-2024</v>
      </c>
      <c r="X23" s="16" t="str">
        <f t="shared" si="4"/>
        <v>22
Hyp-media_0.025
01-31-2024</v>
      </c>
      <c r="Y23" s="16" t="str">
        <f t="shared" si="5"/>
        <v/>
      </c>
      <c r="Z23" s="16"/>
      <c r="AA23" s="16"/>
      <c r="AB23" s="16" t="str">
        <f t="shared" si="6"/>
        <v/>
      </c>
    </row>
    <row r="24" ht="15.75" customHeight="1">
      <c r="A24" s="9">
        <f t="shared" si="1"/>
        <v>23</v>
      </c>
      <c r="B24" s="3" t="s">
        <v>28</v>
      </c>
      <c r="C24" s="18" t="s">
        <v>54</v>
      </c>
      <c r="D24" s="18" t="s">
        <v>30</v>
      </c>
      <c r="E24" s="18" t="s">
        <v>31</v>
      </c>
      <c r="F24" s="14"/>
      <c r="G24" s="14" t="str">
        <f t="shared" si="2"/>
        <v>Hyp-media_0.0125</v>
      </c>
      <c r="H24" s="12">
        <v>45322.0</v>
      </c>
      <c r="I24" s="17">
        <v>1.0</v>
      </c>
      <c r="J24" s="14"/>
      <c r="K24" s="17">
        <v>800.0</v>
      </c>
      <c r="L24" s="17">
        <v>4.0</v>
      </c>
      <c r="M24" s="17">
        <v>20.0</v>
      </c>
      <c r="N24" s="14"/>
      <c r="O24" s="14"/>
      <c r="P24" s="14"/>
      <c r="Q24" s="14"/>
      <c r="R24" s="18" t="s">
        <v>32</v>
      </c>
      <c r="S24" s="11"/>
      <c r="T24" s="14"/>
      <c r="U24" s="14"/>
      <c r="V24" s="15">
        <v>45322.0</v>
      </c>
      <c r="W24" s="4" t="str">
        <f t="shared" si="3"/>
        <v>23,HP82-20240202,Hyp-media_0.0125,sample,liquid,,Hyp-media_0.0125,45322,1,,800,4,20,,,,,DS,,,,01-31-2024</v>
      </c>
      <c r="X24" s="16" t="str">
        <f t="shared" si="4"/>
        <v>23
Hyp-media_0.0125
01-31-2024</v>
      </c>
      <c r="Y24" s="16" t="str">
        <f t="shared" si="5"/>
        <v/>
      </c>
      <c r="Z24" s="16"/>
      <c r="AA24" s="16"/>
      <c r="AB24" s="16" t="str">
        <f t="shared" si="6"/>
        <v/>
      </c>
    </row>
    <row r="25" ht="15.75" customHeight="1">
      <c r="A25" s="9">
        <f t="shared" si="1"/>
        <v>24</v>
      </c>
      <c r="B25" s="3" t="s">
        <v>28</v>
      </c>
      <c r="C25" s="18" t="s">
        <v>55</v>
      </c>
      <c r="D25" s="18" t="s">
        <v>30</v>
      </c>
      <c r="E25" s="18" t="s">
        <v>31</v>
      </c>
      <c r="F25" s="14"/>
      <c r="G25" s="14" t="str">
        <f t="shared" si="2"/>
        <v>Hyp-media_0.00625</v>
      </c>
      <c r="H25" s="12">
        <v>45322.0</v>
      </c>
      <c r="I25" s="17">
        <v>1.0</v>
      </c>
      <c r="J25" s="14"/>
      <c r="K25" s="17">
        <v>800.0</v>
      </c>
      <c r="L25" s="17">
        <v>4.0</v>
      </c>
      <c r="M25" s="17">
        <v>20.0</v>
      </c>
      <c r="N25" s="14"/>
      <c r="O25" s="14"/>
      <c r="P25" s="14"/>
      <c r="Q25" s="14"/>
      <c r="R25" s="18" t="s">
        <v>32</v>
      </c>
      <c r="S25" s="14"/>
      <c r="T25" s="14"/>
      <c r="U25" s="14"/>
      <c r="V25" s="15">
        <v>45322.0</v>
      </c>
      <c r="W25" s="4" t="str">
        <f t="shared" si="3"/>
        <v>24,HP82-20240202,Hyp-media_0.00625,sample,liquid,,Hyp-media_0.00625,45322,1,,800,4,20,,,,,DS,,,,01-31-2024</v>
      </c>
      <c r="X25" s="16" t="str">
        <f t="shared" si="4"/>
        <v>24
Hyp-media_0.00625
01-31-2024</v>
      </c>
      <c r="Y25" s="16" t="str">
        <f t="shared" si="5"/>
        <v/>
      </c>
      <c r="Z25" s="16"/>
      <c r="AA25" s="16"/>
      <c r="AB25" s="16" t="str">
        <f t="shared" si="6"/>
        <v/>
      </c>
    </row>
    <row r="26" ht="15.75" customHeight="1">
      <c r="A26" s="9">
        <f t="shared" si="1"/>
        <v>25</v>
      </c>
      <c r="B26" s="3" t="s">
        <v>28</v>
      </c>
      <c r="C26" s="18" t="s">
        <v>56</v>
      </c>
      <c r="D26" s="18" t="s">
        <v>30</v>
      </c>
      <c r="E26" s="18" t="s">
        <v>31</v>
      </c>
      <c r="F26" s="14"/>
      <c r="G26" s="14" t="str">
        <f t="shared" si="2"/>
        <v>Col_1</v>
      </c>
      <c r="H26" s="12">
        <v>45322.0</v>
      </c>
      <c r="I26" s="17">
        <v>1.0</v>
      </c>
      <c r="J26" s="14"/>
      <c r="K26" s="17">
        <v>800.0</v>
      </c>
      <c r="L26" s="17">
        <v>4.0</v>
      </c>
      <c r="M26" s="17">
        <v>20.0</v>
      </c>
      <c r="N26" s="14"/>
      <c r="O26" s="14"/>
      <c r="P26" s="14"/>
      <c r="Q26" s="14"/>
      <c r="R26" s="18" t="s">
        <v>32</v>
      </c>
      <c r="S26" s="14"/>
      <c r="T26" s="14"/>
      <c r="U26" s="14"/>
      <c r="V26" s="15">
        <v>45322.0</v>
      </c>
      <c r="W26" s="4" t="str">
        <f t="shared" si="3"/>
        <v>25,HP82-20240202,Col_1,sample,liquid,,Col_1,45322,1,,800,4,20,,,,,DS,,,,01-31-2024</v>
      </c>
      <c r="X26" s="16" t="str">
        <f t="shared" si="4"/>
        <v>25
Col_1
01-31-2024</v>
      </c>
      <c r="Y26" s="16" t="str">
        <f t="shared" si="5"/>
        <v/>
      </c>
      <c r="Z26" s="16"/>
      <c r="AA26" s="16"/>
      <c r="AB26" s="16" t="str">
        <f t="shared" si="6"/>
        <v/>
      </c>
    </row>
    <row r="27" ht="15.75" customHeight="1">
      <c r="A27" s="9">
        <f t="shared" si="1"/>
        <v>26</v>
      </c>
      <c r="B27" s="3" t="s">
        <v>28</v>
      </c>
      <c r="C27" s="18" t="s">
        <v>57</v>
      </c>
      <c r="D27" s="18" t="s">
        <v>30</v>
      </c>
      <c r="E27" s="18" t="s">
        <v>31</v>
      </c>
      <c r="F27" s="14"/>
      <c r="G27" s="14" t="str">
        <f t="shared" si="2"/>
        <v>Col_0.5</v>
      </c>
      <c r="H27" s="12">
        <v>45322.0</v>
      </c>
      <c r="I27" s="17">
        <v>1.0</v>
      </c>
      <c r="J27" s="14"/>
      <c r="K27" s="17">
        <v>800.0</v>
      </c>
      <c r="L27" s="17">
        <v>4.0</v>
      </c>
      <c r="M27" s="17">
        <v>20.0</v>
      </c>
      <c r="N27" s="14"/>
      <c r="O27" s="14"/>
      <c r="P27" s="14"/>
      <c r="Q27" s="14"/>
      <c r="R27" s="18" t="s">
        <v>32</v>
      </c>
      <c r="S27" s="19"/>
      <c r="T27" s="14"/>
      <c r="U27" s="14"/>
      <c r="V27" s="15">
        <v>45322.0</v>
      </c>
      <c r="W27" s="4" t="str">
        <f t="shared" si="3"/>
        <v>26,HP82-20240202,Col_0.5,sample,liquid,,Col_0.5,45322,1,,800,4,20,,,,,DS,,,,01-31-2024</v>
      </c>
      <c r="X27" s="16" t="str">
        <f t="shared" si="4"/>
        <v>26
Col_0.5
01-31-2024</v>
      </c>
      <c r="Y27" s="16" t="str">
        <f t="shared" si="5"/>
        <v/>
      </c>
      <c r="Z27" s="16"/>
      <c r="AA27" s="16"/>
      <c r="AB27" s="16" t="str">
        <f t="shared" si="6"/>
        <v/>
      </c>
    </row>
    <row r="28" ht="15.75" customHeight="1">
      <c r="A28" s="9">
        <f t="shared" si="1"/>
        <v>27</v>
      </c>
      <c r="B28" s="3" t="s">
        <v>28</v>
      </c>
      <c r="C28" s="18" t="s">
        <v>58</v>
      </c>
      <c r="D28" s="18" t="s">
        <v>30</v>
      </c>
      <c r="E28" s="18" t="s">
        <v>31</v>
      </c>
      <c r="F28" s="14"/>
      <c r="G28" s="14" t="str">
        <f t="shared" si="2"/>
        <v>Water</v>
      </c>
      <c r="H28" s="12">
        <v>45322.0</v>
      </c>
      <c r="I28" s="17">
        <v>1.0</v>
      </c>
      <c r="J28" s="14"/>
      <c r="K28" s="17">
        <v>800.0</v>
      </c>
      <c r="L28" s="17">
        <v>4.0</v>
      </c>
      <c r="M28" s="17">
        <v>20.0</v>
      </c>
      <c r="N28" s="14"/>
      <c r="O28" s="14"/>
      <c r="P28" s="14"/>
      <c r="Q28" s="14"/>
      <c r="R28" s="18" t="s">
        <v>32</v>
      </c>
      <c r="S28" s="19"/>
      <c r="T28" s="14"/>
      <c r="U28" s="14"/>
      <c r="V28" s="15">
        <v>45322.0</v>
      </c>
      <c r="W28" s="4" t="str">
        <f t="shared" si="3"/>
        <v>27,HP82-20240202,Water,sample,liquid,,Water,45322,1,,800,4,20,,,,,DS,,,,01-31-2024</v>
      </c>
      <c r="X28" s="16" t="str">
        <f t="shared" si="4"/>
        <v>27
Water
01-31-2024</v>
      </c>
      <c r="Y28" s="16" t="str">
        <f t="shared" si="5"/>
        <v/>
      </c>
      <c r="Z28" s="16"/>
      <c r="AA28" s="16"/>
      <c r="AB28" s="16" t="str">
        <f t="shared" si="6"/>
        <v/>
      </c>
    </row>
    <row r="29" ht="15.75" customHeight="1">
      <c r="A29" s="9">
        <f t="shared" si="1"/>
        <v>28</v>
      </c>
      <c r="B29" s="3" t="s">
        <v>28</v>
      </c>
      <c r="C29" s="18" t="s">
        <v>59</v>
      </c>
      <c r="D29" s="18" t="s">
        <v>30</v>
      </c>
      <c r="E29" s="18" t="s">
        <v>31</v>
      </c>
      <c r="F29" s="14"/>
      <c r="G29" s="14" t="str">
        <f t="shared" si="2"/>
        <v>Media</v>
      </c>
      <c r="H29" s="12">
        <v>45322.0</v>
      </c>
      <c r="I29" s="17">
        <v>1.0</v>
      </c>
      <c r="J29" s="14"/>
      <c r="K29" s="17">
        <v>800.0</v>
      </c>
      <c r="L29" s="17">
        <v>4.0</v>
      </c>
      <c r="M29" s="17">
        <v>20.0</v>
      </c>
      <c r="N29" s="14"/>
      <c r="O29" s="14"/>
      <c r="P29" s="14"/>
      <c r="Q29" s="14"/>
      <c r="R29" s="18" t="s">
        <v>32</v>
      </c>
      <c r="S29" s="19"/>
      <c r="T29" s="14"/>
      <c r="U29" s="14"/>
      <c r="V29" s="15">
        <v>45322.0</v>
      </c>
      <c r="W29" s="4" t="str">
        <f t="shared" si="3"/>
        <v>28,HP82-20240202,Media,sample,liquid,,Media,45322,1,,800,4,20,,,,,DS,,,,01-31-2024</v>
      </c>
      <c r="X29" s="16" t="str">
        <f t="shared" si="4"/>
        <v>28
Media
01-31-2024</v>
      </c>
      <c r="Y29" s="16" t="str">
        <f t="shared" si="5"/>
        <v/>
      </c>
      <c r="Z29" s="16"/>
      <c r="AA29" s="16"/>
      <c r="AB29" s="16" t="str">
        <f t="shared" si="6"/>
        <v/>
      </c>
    </row>
    <row r="30" ht="15.75" customHeight="1">
      <c r="A30" s="9">
        <f t="shared" si="1"/>
        <v>29</v>
      </c>
      <c r="B30" s="3" t="s">
        <v>28</v>
      </c>
      <c r="C30" s="18" t="s">
        <v>60</v>
      </c>
      <c r="D30" s="18" t="s">
        <v>61</v>
      </c>
      <c r="E30" s="18" t="s">
        <v>31</v>
      </c>
      <c r="F30" s="17">
        <v>2.0240129E7</v>
      </c>
      <c r="G30" s="18" t="s">
        <v>60</v>
      </c>
      <c r="H30" s="12">
        <v>45317.0</v>
      </c>
      <c r="I30" s="17">
        <v>1.0</v>
      </c>
      <c r="J30" s="14"/>
      <c r="K30" s="17">
        <v>100.0</v>
      </c>
      <c r="L30" s="17">
        <v>1.0</v>
      </c>
      <c r="M30" s="17">
        <v>20.0</v>
      </c>
      <c r="N30" s="14"/>
      <c r="O30" s="14"/>
      <c r="P30" s="14"/>
      <c r="Q30" s="14"/>
      <c r="R30" s="18" t="s">
        <v>32</v>
      </c>
      <c r="S30" s="20">
        <v>1.0</v>
      </c>
      <c r="T30" s="14"/>
      <c r="U30" s="14"/>
      <c r="V30" s="12">
        <v>45321.0</v>
      </c>
      <c r="W30" s="4" t="str">
        <f t="shared" si="3"/>
        <v>29,HP82-20240202,Hyp 0.05 std,standard,liquid,20240129,Hyp 0.05 std,45317,1,,100,1,20,,,,,DS,1,,,01-30-2024</v>
      </c>
      <c r="X30" s="16" t="str">
        <f t="shared" si="4"/>
        <v/>
      </c>
      <c r="Y30" s="16" t="str">
        <f t="shared" si="5"/>
        <v/>
      </c>
      <c r="Z30" s="16"/>
      <c r="AA30" s="16"/>
      <c r="AB30" s="16" t="str">
        <f t="shared" si="6"/>
        <v/>
      </c>
    </row>
    <row r="31" ht="15.75" customHeight="1">
      <c r="A31" s="9">
        <f t="shared" si="1"/>
        <v>30</v>
      </c>
      <c r="B31" s="3" t="s">
        <v>28</v>
      </c>
      <c r="C31" s="18" t="s">
        <v>62</v>
      </c>
      <c r="D31" s="18" t="s">
        <v>61</v>
      </c>
      <c r="E31" s="18" t="s">
        <v>31</v>
      </c>
      <c r="F31" s="17">
        <v>2.0240129E7</v>
      </c>
      <c r="G31" s="18" t="s">
        <v>62</v>
      </c>
      <c r="H31" s="12">
        <v>45317.0</v>
      </c>
      <c r="I31" s="17">
        <v>1.0</v>
      </c>
      <c r="J31" s="14"/>
      <c r="K31" s="17">
        <v>100.0</v>
      </c>
      <c r="L31" s="17">
        <v>1.0</v>
      </c>
      <c r="M31" s="17">
        <v>20.0</v>
      </c>
      <c r="N31" s="14"/>
      <c r="O31" s="14"/>
      <c r="P31" s="14"/>
      <c r="Q31" s="14"/>
      <c r="R31" s="18" t="s">
        <v>32</v>
      </c>
      <c r="S31" s="20">
        <v>0.8</v>
      </c>
      <c r="T31" s="14"/>
      <c r="U31" s="14"/>
      <c r="V31" s="12">
        <v>45321.0</v>
      </c>
      <c r="W31" s="4" t="str">
        <f t="shared" si="3"/>
        <v>30,HP82-20240202,Hyp 0.04 std,standard,liquid,20240129,Hyp 0.04 std,45317,1,,100,1,20,,,,,DS,0.8,,,01-30-2024</v>
      </c>
      <c r="X31" s="16" t="str">
        <f t="shared" si="4"/>
        <v/>
      </c>
      <c r="Y31" s="16" t="str">
        <f t="shared" si="5"/>
        <v/>
      </c>
      <c r="Z31" s="16"/>
      <c r="AA31" s="16"/>
      <c r="AB31" s="16" t="str">
        <f t="shared" si="6"/>
        <v/>
      </c>
    </row>
    <row r="32" ht="15.75" customHeight="1">
      <c r="A32" s="9">
        <f t="shared" si="1"/>
        <v>31</v>
      </c>
      <c r="B32" s="3" t="s">
        <v>28</v>
      </c>
      <c r="C32" s="18" t="s">
        <v>63</v>
      </c>
      <c r="D32" s="18" t="s">
        <v>61</v>
      </c>
      <c r="E32" s="18" t="s">
        <v>31</v>
      </c>
      <c r="F32" s="17">
        <v>2.0240129E7</v>
      </c>
      <c r="G32" s="18" t="s">
        <v>63</v>
      </c>
      <c r="H32" s="12">
        <v>45317.0</v>
      </c>
      <c r="I32" s="17">
        <v>1.0</v>
      </c>
      <c r="J32" s="14"/>
      <c r="K32" s="17">
        <v>100.0</v>
      </c>
      <c r="L32" s="17">
        <v>1.0</v>
      </c>
      <c r="M32" s="17">
        <v>20.0</v>
      </c>
      <c r="N32" s="14"/>
      <c r="O32" s="14"/>
      <c r="P32" s="14"/>
      <c r="Q32" s="14"/>
      <c r="R32" s="18" t="s">
        <v>32</v>
      </c>
      <c r="S32" s="20">
        <v>0.6</v>
      </c>
      <c r="T32" s="14"/>
      <c r="U32" s="14"/>
      <c r="V32" s="12">
        <v>45321.0</v>
      </c>
      <c r="W32" s="4" t="str">
        <f t="shared" si="3"/>
        <v>31,HP82-20240202,Hyp 0.03 std,standard,liquid,20240129,Hyp 0.03 std,45317,1,,100,1,20,,,,,DS,0.6,,,01-30-2024</v>
      </c>
      <c r="X32" s="16" t="str">
        <f t="shared" si="4"/>
        <v/>
      </c>
      <c r="Y32" s="16" t="str">
        <f t="shared" si="5"/>
        <v/>
      </c>
      <c r="Z32" s="16"/>
      <c r="AA32" s="16"/>
      <c r="AB32" s="16" t="str">
        <f t="shared" si="6"/>
        <v/>
      </c>
    </row>
    <row r="33" ht="15.75" customHeight="1">
      <c r="A33" s="9">
        <f t="shared" si="1"/>
        <v>32</v>
      </c>
      <c r="B33" s="3" t="s">
        <v>28</v>
      </c>
      <c r="C33" s="18" t="s">
        <v>64</v>
      </c>
      <c r="D33" s="18" t="s">
        <v>61</v>
      </c>
      <c r="E33" s="18" t="s">
        <v>31</v>
      </c>
      <c r="F33" s="17">
        <v>2.0240129E7</v>
      </c>
      <c r="G33" s="18" t="s">
        <v>64</v>
      </c>
      <c r="H33" s="12">
        <v>45317.0</v>
      </c>
      <c r="I33" s="17">
        <v>1.0</v>
      </c>
      <c r="J33" s="14"/>
      <c r="K33" s="17">
        <v>100.0</v>
      </c>
      <c r="L33" s="17">
        <v>1.0</v>
      </c>
      <c r="M33" s="17">
        <v>20.0</v>
      </c>
      <c r="N33" s="14"/>
      <c r="O33" s="14"/>
      <c r="P33" s="14"/>
      <c r="Q33" s="14"/>
      <c r="R33" s="18" t="s">
        <v>32</v>
      </c>
      <c r="S33" s="21">
        <v>0.4</v>
      </c>
      <c r="T33" s="14"/>
      <c r="U33" s="14"/>
      <c r="V33" s="12">
        <v>45321.0</v>
      </c>
      <c r="W33" s="4" t="str">
        <f t="shared" si="3"/>
        <v>32,HP82-20240202,Hyp 0.02 std,standard,liquid,20240129,Hyp 0.02 std,45317,1,,100,1,20,,,,,DS,0.4,,,01-30-2024</v>
      </c>
      <c r="X33" s="16" t="str">
        <f t="shared" si="4"/>
        <v/>
      </c>
      <c r="Y33" s="16" t="str">
        <f t="shared" si="5"/>
        <v/>
      </c>
      <c r="Z33" s="16"/>
      <c r="AA33" s="16"/>
      <c r="AB33" s="16" t="str">
        <f t="shared" si="6"/>
        <v/>
      </c>
    </row>
    <row r="34" ht="15.75" customHeight="1">
      <c r="A34" s="9">
        <f t="shared" si="1"/>
        <v>33</v>
      </c>
      <c r="B34" s="3" t="s">
        <v>28</v>
      </c>
      <c r="C34" s="18" t="s">
        <v>65</v>
      </c>
      <c r="D34" s="18" t="s">
        <v>61</v>
      </c>
      <c r="E34" s="18" t="s">
        <v>31</v>
      </c>
      <c r="F34" s="17">
        <v>2.0240129E7</v>
      </c>
      <c r="G34" s="18" t="s">
        <v>65</v>
      </c>
      <c r="H34" s="12">
        <v>45317.0</v>
      </c>
      <c r="I34" s="17">
        <v>1.0</v>
      </c>
      <c r="J34" s="14"/>
      <c r="K34" s="17">
        <v>100.0</v>
      </c>
      <c r="L34" s="17">
        <v>1.0</v>
      </c>
      <c r="M34" s="17">
        <v>20.0</v>
      </c>
      <c r="N34" s="14"/>
      <c r="O34" s="14"/>
      <c r="P34" s="14"/>
      <c r="Q34" s="14"/>
      <c r="R34" s="18" t="s">
        <v>32</v>
      </c>
      <c r="S34" s="21">
        <v>0.2</v>
      </c>
      <c r="T34" s="14"/>
      <c r="U34" s="14"/>
      <c r="V34" s="12">
        <v>45321.0</v>
      </c>
      <c r="W34" s="4" t="str">
        <f t="shared" si="3"/>
        <v>33,HP82-20240202,Hyp 0.01 std,standard,liquid,20240129,Hyp 0.01 std,45317,1,,100,1,20,,,,,DS,0.2,,,01-30-2024</v>
      </c>
      <c r="X34" s="16" t="str">
        <f t="shared" si="4"/>
        <v/>
      </c>
      <c r="Y34" s="16" t="str">
        <f t="shared" si="5"/>
        <v/>
      </c>
      <c r="Z34" s="16"/>
      <c r="AA34" s="16"/>
      <c r="AB34" s="16" t="str">
        <f t="shared" si="6"/>
        <v/>
      </c>
    </row>
    <row r="35" ht="15.75" customHeight="1">
      <c r="A35" s="9">
        <f t="shared" si="1"/>
        <v>34</v>
      </c>
      <c r="B35" s="3" t="s">
        <v>28</v>
      </c>
      <c r="C35" s="18" t="s">
        <v>66</v>
      </c>
      <c r="D35" s="18" t="s">
        <v>61</v>
      </c>
      <c r="E35" s="18" t="s">
        <v>31</v>
      </c>
      <c r="F35" s="17">
        <v>2.0240129E7</v>
      </c>
      <c r="G35" s="18" t="s">
        <v>66</v>
      </c>
      <c r="H35" s="12">
        <v>45317.0</v>
      </c>
      <c r="I35" s="17">
        <v>1.0</v>
      </c>
      <c r="J35" s="14"/>
      <c r="K35" s="17">
        <v>100.0</v>
      </c>
      <c r="L35" s="17">
        <v>1.0</v>
      </c>
      <c r="M35" s="17">
        <v>20.0</v>
      </c>
      <c r="N35" s="14"/>
      <c r="O35" s="14"/>
      <c r="P35" s="14"/>
      <c r="Q35" s="14"/>
      <c r="R35" s="18" t="s">
        <v>32</v>
      </c>
      <c r="S35" s="21">
        <v>0.0</v>
      </c>
      <c r="T35" s="14"/>
      <c r="U35" s="14"/>
      <c r="V35" s="12">
        <v>45321.0</v>
      </c>
      <c r="W35" s="4" t="str">
        <f t="shared" si="3"/>
        <v>34,HP82-20240202,Hyp 0 std,standard,liquid,20240129,Hyp 0 std,45317,1,,100,1,20,,,,,DS,0,,,01-30-2024</v>
      </c>
      <c r="X35" s="16" t="str">
        <f t="shared" si="4"/>
        <v/>
      </c>
      <c r="Y35" s="16" t="str">
        <f t="shared" si="5"/>
        <v/>
      </c>
      <c r="Z35" s="16"/>
      <c r="AA35" s="16"/>
      <c r="AB35" s="16" t="str">
        <f t="shared" si="6"/>
        <v/>
      </c>
    </row>
    <row r="36" ht="15.75" customHeight="1">
      <c r="A36" s="9" t="str">
        <f t="shared" si="1"/>
        <v/>
      </c>
      <c r="B36" s="2"/>
      <c r="C36" s="2"/>
      <c r="D36" s="2"/>
      <c r="E36" s="2"/>
      <c r="F36" s="2"/>
      <c r="G36" s="2"/>
      <c r="H36" s="22"/>
      <c r="I36" s="2"/>
      <c r="J36" s="2"/>
      <c r="K36" s="2"/>
      <c r="L36" s="2"/>
      <c r="M36" s="2"/>
      <c r="N36" s="23"/>
      <c r="O36" s="23"/>
      <c r="P36" s="23"/>
      <c r="Q36" s="23"/>
      <c r="R36" s="2"/>
      <c r="S36" s="2"/>
      <c r="T36" s="2"/>
      <c r="U36" s="2"/>
      <c r="V36" s="22"/>
      <c r="W36" s="4" t="str">
        <f t="shared" si="3"/>
        <v>,,,,,,,,,,,,,,,,,,,,,12-30-1899</v>
      </c>
      <c r="X36" s="16" t="str">
        <f t="shared" si="4"/>
        <v/>
      </c>
      <c r="Y36" s="16" t="str">
        <f t="shared" si="5"/>
        <v/>
      </c>
      <c r="Z36" s="16"/>
      <c r="AA36" s="16"/>
      <c r="AB36" s="16" t="str">
        <f t="shared" si="6"/>
        <v/>
      </c>
    </row>
    <row r="37" ht="15.75" customHeight="1">
      <c r="A37" s="9" t="str">
        <f t="shared" si="1"/>
        <v/>
      </c>
      <c r="B37" s="2"/>
      <c r="C37" s="2"/>
      <c r="D37" s="2"/>
      <c r="E37" s="2"/>
      <c r="F37" s="2"/>
      <c r="G37" s="2"/>
      <c r="H37" s="22"/>
      <c r="I37" s="2"/>
      <c r="J37" s="2"/>
      <c r="K37" s="2"/>
      <c r="L37" s="2"/>
      <c r="M37" s="2"/>
      <c r="N37" s="23"/>
      <c r="O37" s="23"/>
      <c r="P37" s="23"/>
      <c r="Q37" s="23"/>
      <c r="R37" s="2"/>
      <c r="S37" s="2"/>
      <c r="T37" s="2"/>
      <c r="U37" s="2"/>
      <c r="V37" s="22"/>
      <c r="W37" s="4" t="str">
        <f t="shared" si="3"/>
        <v>,,,,,,,,,,,,,,,,,,,,,12-30-1899</v>
      </c>
      <c r="X37" s="16" t="str">
        <f t="shared" si="4"/>
        <v/>
      </c>
      <c r="Y37" s="16" t="str">
        <f t="shared" si="5"/>
        <v/>
      </c>
      <c r="Z37" s="16"/>
      <c r="AA37" s="16"/>
      <c r="AB37" s="16" t="str">
        <f t="shared" si="6"/>
        <v/>
      </c>
    </row>
    <row r="38" ht="15.75" customHeight="1">
      <c r="A38" s="9" t="str">
        <f t="shared" si="1"/>
        <v/>
      </c>
      <c r="B38" s="2"/>
      <c r="C38" s="2"/>
      <c r="D38" s="2"/>
      <c r="E38" s="2"/>
      <c r="F38" s="2"/>
      <c r="G38" s="2"/>
      <c r="H38" s="22"/>
      <c r="I38" s="2"/>
      <c r="J38" s="2"/>
      <c r="K38" s="2"/>
      <c r="L38" s="2"/>
      <c r="M38" s="2"/>
      <c r="N38" s="23"/>
      <c r="O38" s="23"/>
      <c r="P38" s="23"/>
      <c r="Q38" s="23"/>
      <c r="R38" s="2"/>
      <c r="S38" s="2"/>
      <c r="T38" s="2"/>
      <c r="U38" s="2"/>
      <c r="V38" s="22"/>
      <c r="W38" s="4" t="str">
        <f t="shared" si="3"/>
        <v>,,,,,,,,,,,,,,,,,,,,,12-30-1899</v>
      </c>
      <c r="X38" s="16" t="str">
        <f t="shared" si="4"/>
        <v/>
      </c>
      <c r="Y38" s="16" t="str">
        <f t="shared" si="5"/>
        <v/>
      </c>
      <c r="Z38" s="16"/>
      <c r="AA38" s="16"/>
      <c r="AB38" s="16" t="str">
        <f t="shared" si="6"/>
        <v/>
      </c>
    </row>
    <row r="39" ht="15.75" customHeight="1">
      <c r="A39" s="9" t="str">
        <f t="shared" si="1"/>
        <v/>
      </c>
      <c r="B39" s="2"/>
      <c r="C39" s="2"/>
      <c r="D39" s="2"/>
      <c r="E39" s="2"/>
      <c r="F39" s="2"/>
      <c r="G39" s="2"/>
      <c r="H39" s="22"/>
      <c r="I39" s="2"/>
      <c r="J39" s="2"/>
      <c r="K39" s="2"/>
      <c r="L39" s="2"/>
      <c r="M39" s="2"/>
      <c r="N39" s="23"/>
      <c r="O39" s="23"/>
      <c r="P39" s="23"/>
      <c r="Q39" s="23"/>
      <c r="R39" s="2"/>
      <c r="S39" s="2"/>
      <c r="T39" s="2"/>
      <c r="U39" s="2"/>
      <c r="V39" s="22"/>
      <c r="W39" s="4" t="str">
        <f t="shared" si="3"/>
        <v>,,,,,,,,,,,,,,,,,,,,,12-30-1899</v>
      </c>
      <c r="X39" s="16" t="str">
        <f t="shared" si="4"/>
        <v/>
      </c>
      <c r="Y39" s="16" t="str">
        <f t="shared" si="5"/>
        <v/>
      </c>
      <c r="Z39" s="16"/>
      <c r="AA39" s="16"/>
      <c r="AB39" s="16" t="str">
        <f t="shared" si="6"/>
        <v/>
      </c>
    </row>
    <row r="40" ht="15.75" customHeight="1">
      <c r="A40" s="9" t="str">
        <f t="shared" si="1"/>
        <v/>
      </c>
      <c r="B40" s="2"/>
      <c r="C40" s="2"/>
      <c r="D40" s="2"/>
      <c r="E40" s="2"/>
      <c r="F40" s="2"/>
      <c r="G40" s="2"/>
      <c r="H40" s="22"/>
      <c r="I40" s="2"/>
      <c r="J40" s="2"/>
      <c r="K40" s="2"/>
      <c r="L40" s="2"/>
      <c r="M40" s="2"/>
      <c r="N40" s="23"/>
      <c r="O40" s="23"/>
      <c r="P40" s="23"/>
      <c r="Q40" s="23"/>
      <c r="R40" s="2"/>
      <c r="S40" s="2"/>
      <c r="T40" s="2"/>
      <c r="U40" s="2"/>
      <c r="V40" s="22"/>
      <c r="W40" s="4" t="str">
        <f t="shared" si="3"/>
        <v>,,,,,,,,,,,,,,,,,,,,,12-30-1899</v>
      </c>
      <c r="X40" s="16" t="str">
        <f t="shared" si="4"/>
        <v/>
      </c>
      <c r="Y40" s="16" t="str">
        <f t="shared" si="5"/>
        <v/>
      </c>
      <c r="Z40" s="16"/>
      <c r="AA40" s="16"/>
      <c r="AB40" s="16" t="str">
        <f t="shared" si="6"/>
        <v/>
      </c>
    </row>
    <row r="41" ht="15.75" customHeight="1">
      <c r="A41" s="9" t="str">
        <f t="shared" si="1"/>
        <v/>
      </c>
      <c r="B41" s="2"/>
      <c r="C41" s="2"/>
      <c r="D41" s="2"/>
      <c r="E41" s="2"/>
      <c r="F41" s="2"/>
      <c r="G41" s="2"/>
      <c r="H41" s="22"/>
      <c r="I41" s="2"/>
      <c r="J41" s="2"/>
      <c r="K41" s="2"/>
      <c r="L41" s="2"/>
      <c r="M41" s="2"/>
      <c r="N41" s="23"/>
      <c r="O41" s="23"/>
      <c r="P41" s="23"/>
      <c r="Q41" s="23"/>
      <c r="R41" s="2"/>
      <c r="S41" s="2"/>
      <c r="T41" s="2"/>
      <c r="U41" s="2"/>
      <c r="V41" s="22"/>
      <c r="W41" s="4" t="str">
        <f t="shared" si="3"/>
        <v>,,,,,,,,,,,,,,,,,,,,,12-30-1899</v>
      </c>
      <c r="X41" s="16" t="str">
        <f t="shared" si="4"/>
        <v/>
      </c>
      <c r="Y41" s="16" t="str">
        <f t="shared" si="5"/>
        <v/>
      </c>
      <c r="Z41" s="16"/>
      <c r="AA41" s="16"/>
      <c r="AB41" s="16" t="str">
        <f t="shared" si="6"/>
        <v/>
      </c>
    </row>
    <row r="42" ht="15.75" customHeight="1">
      <c r="A42" s="9" t="str">
        <f t="shared" si="1"/>
        <v/>
      </c>
      <c r="B42" s="2"/>
      <c r="C42" s="2"/>
      <c r="D42" s="2"/>
      <c r="E42" s="2"/>
      <c r="F42" s="2"/>
      <c r="G42" s="2"/>
      <c r="H42" s="22"/>
      <c r="I42" s="2"/>
      <c r="J42" s="2"/>
      <c r="K42" s="2"/>
      <c r="L42" s="2"/>
      <c r="M42" s="2"/>
      <c r="N42" s="23"/>
      <c r="O42" s="23"/>
      <c r="P42" s="23"/>
      <c r="Q42" s="23"/>
      <c r="R42" s="2"/>
      <c r="S42" s="2"/>
      <c r="T42" s="2"/>
      <c r="U42" s="2"/>
      <c r="V42" s="22"/>
      <c r="W42" s="4" t="str">
        <f t="shared" si="3"/>
        <v>,,,,,,,,,,,,,,,,,,,,,12-30-1899</v>
      </c>
      <c r="X42" s="16" t="str">
        <f t="shared" si="4"/>
        <v/>
      </c>
      <c r="Y42" s="16" t="str">
        <f t="shared" si="5"/>
        <v/>
      </c>
      <c r="Z42" s="16"/>
      <c r="AA42" s="16"/>
      <c r="AB42" s="16" t="str">
        <f t="shared" si="6"/>
        <v/>
      </c>
    </row>
    <row r="43" ht="15.75" customHeight="1">
      <c r="A43" s="9" t="str">
        <f t="shared" si="1"/>
        <v/>
      </c>
      <c r="B43" s="24"/>
      <c r="C43" s="24"/>
      <c r="D43" s="2"/>
      <c r="E43" s="2"/>
      <c r="F43" s="24"/>
      <c r="G43" s="24"/>
      <c r="H43" s="25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"/>
      <c r="U43" s="2"/>
      <c r="V43" s="25"/>
      <c r="W43" s="4" t="str">
        <f t="shared" si="3"/>
        <v>,,,,,,,,,,,,,,,,,,,,,12-30-1899</v>
      </c>
      <c r="X43" s="16" t="str">
        <f t="shared" si="4"/>
        <v/>
      </c>
      <c r="Y43" s="16" t="str">
        <f t="shared" si="5"/>
        <v/>
      </c>
      <c r="Z43" s="16"/>
      <c r="AA43" s="16"/>
      <c r="AB43" s="16" t="str">
        <f t="shared" si="6"/>
        <v/>
      </c>
    </row>
    <row r="44" ht="15.75" customHeight="1">
      <c r="A44" s="9" t="str">
        <f t="shared" si="1"/>
        <v/>
      </c>
      <c r="B44" s="24"/>
      <c r="C44" s="24"/>
      <c r="D44" s="2"/>
      <c r="E44" s="2"/>
      <c r="F44" s="24"/>
      <c r="G44" s="24"/>
      <c r="H44" s="25"/>
      <c r="I44" s="24"/>
      <c r="J44" s="24"/>
      <c r="K44" s="24"/>
      <c r="L44" s="24"/>
      <c r="M44" s="24"/>
      <c r="N44" s="24"/>
      <c r="O44" s="24"/>
      <c r="P44" s="24"/>
      <c r="Q44" s="24"/>
      <c r="R44" s="2"/>
      <c r="S44" s="24"/>
      <c r="T44" s="2"/>
      <c r="U44" s="2"/>
      <c r="V44" s="25"/>
      <c r="W44" s="4" t="str">
        <f t="shared" si="3"/>
        <v>,,,,,,,,,,,,,,,,,,,,,12-30-1899</v>
      </c>
      <c r="X44" s="16" t="str">
        <f t="shared" si="4"/>
        <v/>
      </c>
      <c r="Y44" s="16" t="str">
        <f t="shared" si="5"/>
        <v/>
      </c>
      <c r="Z44" s="16"/>
      <c r="AA44" s="16"/>
      <c r="AB44" s="16" t="str">
        <f t="shared" si="6"/>
        <v/>
      </c>
    </row>
    <row r="45" ht="15.75" customHeight="1">
      <c r="A45" s="9" t="str">
        <f t="shared" si="1"/>
        <v/>
      </c>
      <c r="B45" s="24"/>
      <c r="C45" s="24"/>
      <c r="D45" s="2"/>
      <c r="E45" s="2"/>
      <c r="F45" s="24"/>
      <c r="G45" s="24"/>
      <c r="H45" s="25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"/>
      <c r="U45" s="2"/>
      <c r="V45" s="25"/>
      <c r="W45" s="4" t="str">
        <f t="shared" si="3"/>
        <v>,,,,,,,,,,,,,,,,,,,,,12-30-1899</v>
      </c>
      <c r="X45" s="16" t="str">
        <f t="shared" si="4"/>
        <v/>
      </c>
      <c r="Y45" s="16" t="str">
        <f t="shared" si="5"/>
        <v/>
      </c>
      <c r="Z45" s="16"/>
      <c r="AA45" s="16"/>
      <c r="AB45" s="16" t="str">
        <f t="shared" si="6"/>
        <v/>
      </c>
    </row>
    <row r="46" ht="15.75" customHeight="1">
      <c r="A46" s="9" t="str">
        <f t="shared" si="1"/>
        <v/>
      </c>
      <c r="B46" s="24"/>
      <c r="C46" s="24"/>
      <c r="D46" s="2"/>
      <c r="E46" s="2"/>
      <c r="F46" s="24"/>
      <c r="G46" s="24"/>
      <c r="H46" s="25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"/>
      <c r="U46" s="2"/>
      <c r="V46" s="25"/>
      <c r="W46" s="4" t="str">
        <f t="shared" si="3"/>
        <v>,,,,,,,,,,,,,,,,,,,,,12-30-1899</v>
      </c>
      <c r="X46" s="16" t="str">
        <f t="shared" si="4"/>
        <v/>
      </c>
      <c r="Y46" s="16" t="str">
        <f t="shared" si="5"/>
        <v/>
      </c>
      <c r="Z46" s="16"/>
      <c r="AA46" s="16"/>
      <c r="AB46" s="16" t="str">
        <f t="shared" si="6"/>
        <v/>
      </c>
    </row>
    <row r="47" ht="15.75" customHeight="1">
      <c r="A47" s="9" t="str">
        <f t="shared" si="1"/>
        <v/>
      </c>
      <c r="B47" s="24"/>
      <c r="C47" s="24"/>
      <c r="D47" s="2"/>
      <c r="E47" s="2"/>
      <c r="F47" s="24"/>
      <c r="G47" s="24"/>
      <c r="H47" s="25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"/>
      <c r="U47" s="2"/>
      <c r="V47" s="25"/>
      <c r="W47" s="4" t="str">
        <f t="shared" si="3"/>
        <v>,,,,,,,,,,,,,,,,,,,,,12-30-1899</v>
      </c>
      <c r="X47" s="16" t="str">
        <f t="shared" si="4"/>
        <v/>
      </c>
      <c r="Y47" s="16" t="str">
        <f t="shared" si="5"/>
        <v/>
      </c>
      <c r="Z47" s="16"/>
      <c r="AA47" s="16"/>
      <c r="AB47" s="16" t="str">
        <f t="shared" si="6"/>
        <v/>
      </c>
    </row>
    <row r="48" ht="15.75" customHeight="1">
      <c r="A48" s="9" t="str">
        <f t="shared" si="1"/>
        <v/>
      </c>
      <c r="B48" s="24"/>
      <c r="C48" s="24"/>
      <c r="D48" s="2"/>
      <c r="E48" s="2"/>
      <c r="F48" s="24"/>
      <c r="G48" s="24"/>
      <c r="H48" s="25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"/>
      <c r="U48" s="2"/>
      <c r="V48" s="25"/>
      <c r="W48" s="4" t="str">
        <f t="shared" si="3"/>
        <v>,,,,,,,,,,,,,,,,,,,,,12-30-1899</v>
      </c>
      <c r="X48" s="16" t="str">
        <f t="shared" si="4"/>
        <v/>
      </c>
      <c r="Y48" s="16" t="str">
        <f t="shared" si="5"/>
        <v/>
      </c>
      <c r="Z48" s="16"/>
      <c r="AA48" s="16"/>
      <c r="AB48" s="16" t="str">
        <f t="shared" si="6"/>
        <v/>
      </c>
    </row>
    <row r="49" ht="15.75" customHeight="1">
      <c r="A49" s="9" t="str">
        <f t="shared" si="1"/>
        <v/>
      </c>
      <c r="B49" s="24"/>
      <c r="C49" s="24"/>
      <c r="D49" s="2"/>
      <c r="E49" s="2"/>
      <c r="F49" s="24"/>
      <c r="G49" s="24"/>
      <c r="H49" s="25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"/>
      <c r="U49" s="2"/>
      <c r="V49" s="25"/>
      <c r="W49" s="4" t="str">
        <f t="shared" si="3"/>
        <v>,,,,,,,,,,,,,,,,,,,,,12-30-1899</v>
      </c>
      <c r="X49" s="16" t="str">
        <f t="shared" si="4"/>
        <v/>
      </c>
      <c r="Y49" s="16" t="str">
        <f t="shared" si="5"/>
        <v/>
      </c>
      <c r="Z49" s="16"/>
      <c r="AA49" s="16"/>
      <c r="AB49" s="16" t="str">
        <f t="shared" si="6"/>
        <v/>
      </c>
    </row>
    <row r="50" ht="15.75" customHeight="1">
      <c r="A50" s="9" t="str">
        <f t="shared" si="1"/>
        <v/>
      </c>
      <c r="B50" s="24"/>
      <c r="C50" s="24"/>
      <c r="D50" s="2"/>
      <c r="E50" s="2"/>
      <c r="F50" s="24"/>
      <c r="G50" s="24"/>
      <c r="H50" s="25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"/>
      <c r="U50" s="2"/>
      <c r="V50" s="25"/>
      <c r="W50" s="4" t="str">
        <f t="shared" si="3"/>
        <v>,,,,,,,,,,,,,,,,,,,,,12-30-1899</v>
      </c>
      <c r="X50" s="16" t="str">
        <f t="shared" si="4"/>
        <v/>
      </c>
      <c r="Y50" s="16" t="str">
        <f t="shared" si="5"/>
        <v/>
      </c>
      <c r="Z50" s="16"/>
      <c r="AA50" s="16"/>
      <c r="AB50" s="16" t="str">
        <f t="shared" si="6"/>
        <v/>
      </c>
    </row>
    <row r="51" ht="15.75" customHeight="1">
      <c r="A51" s="9" t="str">
        <f t="shared" si="1"/>
        <v/>
      </c>
      <c r="B51" s="24"/>
      <c r="C51" s="24"/>
      <c r="D51" s="2"/>
      <c r="E51" s="2"/>
      <c r="F51" s="24"/>
      <c r="G51" s="24"/>
      <c r="H51" s="25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"/>
      <c r="U51" s="2"/>
      <c r="V51" s="25"/>
      <c r="W51" s="4" t="str">
        <f t="shared" si="3"/>
        <v>,,,,,,,,,,,,,,,,,,,,,12-30-1899</v>
      </c>
      <c r="X51" s="16" t="str">
        <f t="shared" si="4"/>
        <v/>
      </c>
      <c r="Y51" s="16" t="str">
        <f t="shared" si="5"/>
        <v/>
      </c>
      <c r="Z51" s="16"/>
      <c r="AA51" s="16"/>
      <c r="AB51" s="16" t="str">
        <f t="shared" si="6"/>
        <v/>
      </c>
    </row>
    <row r="52" ht="15.75" customHeight="1">
      <c r="A52" s="9" t="str">
        <f t="shared" si="1"/>
        <v/>
      </c>
      <c r="B52" s="24"/>
      <c r="C52" s="24"/>
      <c r="D52" s="2"/>
      <c r="E52" s="2"/>
      <c r="F52" s="24"/>
      <c r="G52" s="24"/>
      <c r="H52" s="25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"/>
      <c r="U52" s="2"/>
      <c r="V52" s="25"/>
      <c r="W52" s="4" t="str">
        <f t="shared" si="3"/>
        <v>,,,,,,,,,,,,,,,,,,,,,12-30-1899</v>
      </c>
      <c r="X52" s="16" t="str">
        <f t="shared" si="4"/>
        <v/>
      </c>
      <c r="Y52" s="16" t="str">
        <f t="shared" si="5"/>
        <v/>
      </c>
      <c r="Z52" s="16"/>
      <c r="AA52" s="16"/>
      <c r="AB52" s="16" t="str">
        <f t="shared" si="6"/>
        <v/>
      </c>
    </row>
    <row r="53" ht="15.75" customHeight="1">
      <c r="A53" s="9" t="str">
        <f t="shared" si="1"/>
        <v/>
      </c>
      <c r="B53" s="24"/>
      <c r="C53" s="24"/>
      <c r="D53" s="2"/>
      <c r="E53" s="2"/>
      <c r="F53" s="24"/>
      <c r="G53" s="24"/>
      <c r="H53" s="25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"/>
      <c r="U53" s="2"/>
      <c r="V53" s="25"/>
      <c r="W53" s="4" t="str">
        <f t="shared" si="3"/>
        <v>,,,,,,,,,,,,,,,,,,,,,12-30-1899</v>
      </c>
      <c r="X53" s="16" t="str">
        <f t="shared" si="4"/>
        <v/>
      </c>
      <c r="Y53" s="16" t="str">
        <f t="shared" si="5"/>
        <v/>
      </c>
      <c r="Z53" s="16"/>
      <c r="AA53" s="16"/>
      <c r="AB53" s="16" t="str">
        <f t="shared" si="6"/>
        <v/>
      </c>
    </row>
    <row r="54" ht="15.75" customHeight="1">
      <c r="A54" s="9" t="str">
        <f t="shared" si="1"/>
        <v/>
      </c>
      <c r="B54" s="24"/>
      <c r="C54" s="24"/>
      <c r="D54" s="2"/>
      <c r="E54" s="2"/>
      <c r="F54" s="24"/>
      <c r="G54" s="24"/>
      <c r="H54" s="25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"/>
      <c r="U54" s="2"/>
      <c r="V54" s="25"/>
      <c r="W54" s="4" t="str">
        <f t="shared" si="3"/>
        <v>,,,,,,,,,,,,,,,,,,,,,12-30-1899</v>
      </c>
      <c r="X54" s="16" t="str">
        <f t="shared" si="4"/>
        <v/>
      </c>
      <c r="Y54" s="16" t="str">
        <f t="shared" si="5"/>
        <v/>
      </c>
      <c r="Z54" s="16"/>
      <c r="AA54" s="16"/>
      <c r="AB54" s="16" t="str">
        <f t="shared" si="6"/>
        <v/>
      </c>
    </row>
    <row r="55" ht="15.75" customHeight="1">
      <c r="A55" s="9" t="str">
        <f t="shared" si="1"/>
        <v/>
      </c>
      <c r="B55" s="24"/>
      <c r="C55" s="24"/>
      <c r="D55" s="2"/>
      <c r="E55" s="2"/>
      <c r="F55" s="24"/>
      <c r="G55" s="24"/>
      <c r="H55" s="25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"/>
      <c r="U55" s="2"/>
      <c r="V55" s="25"/>
      <c r="W55" s="4" t="str">
        <f t="shared" si="3"/>
        <v>,,,,,,,,,,,,,,,,,,,,,12-30-1899</v>
      </c>
      <c r="X55" s="16" t="str">
        <f t="shared" si="4"/>
        <v/>
      </c>
      <c r="Y55" s="16" t="str">
        <f t="shared" si="5"/>
        <v/>
      </c>
      <c r="Z55" s="16"/>
      <c r="AA55" s="16"/>
      <c r="AB55" s="16" t="str">
        <f t="shared" si="6"/>
        <v/>
      </c>
    </row>
    <row r="56" ht="15.75" customHeight="1">
      <c r="A56" s="9" t="str">
        <f t="shared" si="1"/>
        <v/>
      </c>
      <c r="B56" s="24"/>
      <c r="C56" s="24"/>
      <c r="D56" s="2"/>
      <c r="E56" s="2"/>
      <c r="F56" s="24"/>
      <c r="G56" s="24"/>
      <c r="H56" s="25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"/>
      <c r="U56" s="2"/>
      <c r="V56" s="25"/>
      <c r="W56" s="4" t="str">
        <f t="shared" si="3"/>
        <v>,,,,,,,,,,,,,,,,,,,,,12-30-1899</v>
      </c>
      <c r="X56" s="16" t="str">
        <f t="shared" si="4"/>
        <v/>
      </c>
      <c r="Y56" s="16" t="str">
        <f t="shared" si="5"/>
        <v/>
      </c>
      <c r="Z56" s="16"/>
      <c r="AA56" s="16"/>
      <c r="AB56" s="16" t="str">
        <f t="shared" si="6"/>
        <v/>
      </c>
    </row>
    <row r="57" ht="15.75" customHeight="1">
      <c r="A57" s="9" t="str">
        <f t="shared" si="1"/>
        <v/>
      </c>
      <c r="B57" s="24"/>
      <c r="C57" s="24"/>
      <c r="D57" s="2"/>
      <c r="E57" s="2"/>
      <c r="F57" s="24"/>
      <c r="G57" s="24"/>
      <c r="H57" s="25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"/>
      <c r="U57" s="2"/>
      <c r="V57" s="25"/>
      <c r="W57" s="4" t="str">
        <f t="shared" si="3"/>
        <v>,,,,,,,,,,,,,,,,,,,,,12-30-1899</v>
      </c>
      <c r="X57" s="16" t="str">
        <f t="shared" si="4"/>
        <v/>
      </c>
      <c r="Y57" s="16" t="str">
        <f t="shared" si="5"/>
        <v/>
      </c>
      <c r="Z57" s="16"/>
      <c r="AA57" s="16"/>
      <c r="AB57" s="16" t="str">
        <f t="shared" si="6"/>
        <v/>
      </c>
    </row>
    <row r="58" ht="15.75" customHeight="1">
      <c r="A58" s="9" t="str">
        <f t="shared" si="1"/>
        <v/>
      </c>
      <c r="B58" s="24"/>
      <c r="C58" s="24"/>
      <c r="D58" s="2"/>
      <c r="E58" s="2"/>
      <c r="F58" s="24"/>
      <c r="G58" s="24"/>
      <c r="H58" s="25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"/>
      <c r="U58" s="2"/>
      <c r="V58" s="25"/>
      <c r="W58" s="4" t="str">
        <f t="shared" si="3"/>
        <v>,,,,,,,,,,,,,,,,,,,,,12-30-1899</v>
      </c>
      <c r="X58" s="16" t="str">
        <f t="shared" si="4"/>
        <v/>
      </c>
      <c r="Y58" s="16" t="str">
        <f t="shared" si="5"/>
        <v/>
      </c>
      <c r="Z58" s="16"/>
      <c r="AA58" s="16"/>
      <c r="AB58" s="16" t="str">
        <f t="shared" si="6"/>
        <v/>
      </c>
    </row>
    <row r="59" ht="15.75" customHeight="1">
      <c r="A59" s="9" t="str">
        <f t="shared" si="1"/>
        <v/>
      </c>
      <c r="B59" s="24"/>
      <c r="C59" s="24"/>
      <c r="D59" s="2"/>
      <c r="E59" s="2"/>
      <c r="F59" s="24"/>
      <c r="G59" s="24"/>
      <c r="H59" s="25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"/>
      <c r="U59" s="2"/>
      <c r="V59" s="25"/>
      <c r="W59" s="4" t="str">
        <f t="shared" si="3"/>
        <v>,,,,,,,,,,,,,,,,,,,,,12-30-1899</v>
      </c>
      <c r="X59" s="16" t="str">
        <f t="shared" si="4"/>
        <v/>
      </c>
      <c r="Y59" s="16" t="str">
        <f t="shared" si="5"/>
        <v/>
      </c>
      <c r="Z59" s="16"/>
      <c r="AA59" s="16"/>
      <c r="AB59" s="16" t="str">
        <f t="shared" si="6"/>
        <v/>
      </c>
    </row>
    <row r="60" ht="15.75" customHeight="1">
      <c r="A60" s="9" t="str">
        <f t="shared" si="1"/>
        <v/>
      </c>
      <c r="B60" s="24"/>
      <c r="C60" s="24"/>
      <c r="D60" s="2"/>
      <c r="E60" s="2"/>
      <c r="F60" s="24"/>
      <c r="G60" s="24"/>
      <c r="H60" s="25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"/>
      <c r="U60" s="2"/>
      <c r="V60" s="25"/>
      <c r="W60" s="4" t="str">
        <f t="shared" si="3"/>
        <v>,,,,,,,,,,,,,,,,,,,,,12-30-1899</v>
      </c>
      <c r="X60" s="16" t="str">
        <f t="shared" si="4"/>
        <v/>
      </c>
      <c r="Y60" s="16" t="str">
        <f t="shared" si="5"/>
        <v/>
      </c>
      <c r="Z60" s="16"/>
      <c r="AA60" s="16"/>
      <c r="AB60" s="16" t="str">
        <f t="shared" si="6"/>
        <v/>
      </c>
    </row>
    <row r="61" ht="15.75" customHeight="1">
      <c r="A61" s="9" t="str">
        <f t="shared" si="1"/>
        <v/>
      </c>
      <c r="B61" s="24"/>
      <c r="C61" s="24"/>
      <c r="D61" s="2"/>
      <c r="E61" s="2"/>
      <c r="F61" s="24"/>
      <c r="G61" s="24"/>
      <c r="H61" s="25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"/>
      <c r="U61" s="2"/>
      <c r="V61" s="25"/>
      <c r="W61" s="4" t="str">
        <f t="shared" si="3"/>
        <v>,,,,,,,,,,,,,,,,,,,,,12-30-1899</v>
      </c>
      <c r="X61" s="16" t="str">
        <f t="shared" si="4"/>
        <v/>
      </c>
      <c r="Y61" s="16" t="str">
        <f t="shared" si="5"/>
        <v/>
      </c>
      <c r="Z61" s="16"/>
      <c r="AA61" s="16"/>
      <c r="AB61" s="16" t="str">
        <f t="shared" si="6"/>
        <v/>
      </c>
    </row>
    <row r="62" ht="15.75" customHeight="1">
      <c r="A62" s="9" t="str">
        <f t="shared" si="1"/>
        <v/>
      </c>
      <c r="B62" s="24"/>
      <c r="C62" s="24"/>
      <c r="D62" s="2"/>
      <c r="E62" s="2"/>
      <c r="F62" s="24"/>
      <c r="G62" s="24"/>
      <c r="H62" s="25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"/>
      <c r="U62" s="2"/>
      <c r="V62" s="25"/>
      <c r="W62" s="4" t="str">
        <f t="shared" si="3"/>
        <v>,,,,,,,,,,,,,,,,,,,,,12-30-1899</v>
      </c>
      <c r="X62" s="16" t="str">
        <f t="shared" si="4"/>
        <v/>
      </c>
      <c r="Y62" s="16" t="str">
        <f t="shared" si="5"/>
        <v/>
      </c>
      <c r="Z62" s="16"/>
      <c r="AA62" s="16"/>
      <c r="AB62" s="16" t="str">
        <f t="shared" si="6"/>
        <v/>
      </c>
    </row>
    <row r="63" ht="15.75" customHeight="1">
      <c r="A63" s="9" t="str">
        <f t="shared" si="1"/>
        <v/>
      </c>
      <c r="B63" s="24"/>
      <c r="C63" s="24"/>
      <c r="D63" s="2"/>
      <c r="E63" s="2"/>
      <c r="F63" s="24"/>
      <c r="G63" s="24"/>
      <c r="H63" s="25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"/>
      <c r="U63" s="2"/>
      <c r="V63" s="25"/>
      <c r="W63" s="4" t="str">
        <f t="shared" si="3"/>
        <v>,,,,,,,,,,,,,,,,,,,,,12-30-1899</v>
      </c>
      <c r="X63" s="16" t="str">
        <f t="shared" si="4"/>
        <v/>
      </c>
      <c r="Y63" s="16" t="str">
        <f t="shared" si="5"/>
        <v/>
      </c>
      <c r="Z63" s="16"/>
      <c r="AA63" s="16"/>
      <c r="AB63" s="16" t="str">
        <f t="shared" si="6"/>
        <v/>
      </c>
    </row>
    <row r="64" ht="15.75" customHeight="1">
      <c r="A64" s="9" t="str">
        <f t="shared" si="1"/>
        <v/>
      </c>
      <c r="B64" s="24"/>
      <c r="C64" s="24"/>
      <c r="D64" s="2"/>
      <c r="E64" s="2"/>
      <c r="F64" s="24"/>
      <c r="G64" s="24"/>
      <c r="H64" s="25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"/>
      <c r="U64" s="2"/>
      <c r="V64" s="25"/>
      <c r="W64" s="4" t="str">
        <f t="shared" si="3"/>
        <v>,,,,,,,,,,,,,,,,,,,,,12-30-1899</v>
      </c>
      <c r="X64" s="16" t="str">
        <f t="shared" si="4"/>
        <v/>
      </c>
      <c r="Y64" s="16" t="str">
        <f t="shared" si="5"/>
        <v/>
      </c>
      <c r="Z64" s="16"/>
      <c r="AA64" s="16"/>
      <c r="AB64" s="16" t="str">
        <f t="shared" si="6"/>
        <v/>
      </c>
    </row>
    <row r="65" ht="15.75" customHeight="1">
      <c r="A65" s="9" t="str">
        <f t="shared" si="1"/>
        <v/>
      </c>
      <c r="B65" s="24"/>
      <c r="C65" s="24"/>
      <c r="D65" s="2"/>
      <c r="E65" s="2"/>
      <c r="F65" s="24"/>
      <c r="G65" s="24"/>
      <c r="H65" s="25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"/>
      <c r="U65" s="2"/>
      <c r="V65" s="25"/>
      <c r="W65" s="4" t="str">
        <f t="shared" si="3"/>
        <v>,,,,,,,,,,,,,,,,,,,,,12-30-1899</v>
      </c>
      <c r="X65" s="16" t="str">
        <f t="shared" si="4"/>
        <v/>
      </c>
      <c r="Y65" s="16" t="str">
        <f t="shared" si="5"/>
        <v/>
      </c>
      <c r="Z65" s="16"/>
      <c r="AA65" s="16"/>
      <c r="AB65" s="16" t="str">
        <f t="shared" si="6"/>
        <v/>
      </c>
    </row>
    <row r="66" ht="15.75" customHeight="1">
      <c r="A66" s="9" t="str">
        <f t="shared" si="1"/>
        <v/>
      </c>
      <c r="B66" s="24"/>
      <c r="C66" s="24"/>
      <c r="D66" s="2"/>
      <c r="E66" s="2"/>
      <c r="F66" s="24"/>
      <c r="G66" s="24"/>
      <c r="H66" s="25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"/>
      <c r="U66" s="2"/>
      <c r="V66" s="25"/>
      <c r="W66" s="4" t="str">
        <f t="shared" si="3"/>
        <v>,,,,,,,,,,,,,,,,,,,,,12-30-1899</v>
      </c>
      <c r="X66" s="16" t="str">
        <f t="shared" si="4"/>
        <v/>
      </c>
      <c r="Y66" s="16" t="str">
        <f t="shared" si="5"/>
        <v/>
      </c>
      <c r="Z66" s="16"/>
      <c r="AA66" s="16"/>
      <c r="AB66" s="16" t="str">
        <f t="shared" si="6"/>
        <v/>
      </c>
    </row>
    <row r="67" ht="15.75" customHeight="1">
      <c r="A67" s="9" t="str">
        <f t="shared" si="1"/>
        <v/>
      </c>
      <c r="B67" s="24"/>
      <c r="C67" s="24"/>
      <c r="D67" s="2"/>
      <c r="E67" s="2"/>
      <c r="F67" s="24"/>
      <c r="G67" s="24"/>
      <c r="H67" s="25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"/>
      <c r="U67" s="2"/>
      <c r="V67" s="25"/>
      <c r="W67" s="4" t="str">
        <f t="shared" si="3"/>
        <v>,,,,,,,,,,,,,,,,,,,,,12-30-1899</v>
      </c>
      <c r="X67" s="16" t="str">
        <f t="shared" si="4"/>
        <v/>
      </c>
      <c r="Y67" s="16" t="str">
        <f t="shared" si="5"/>
        <v/>
      </c>
      <c r="Z67" s="16"/>
      <c r="AA67" s="16"/>
      <c r="AB67" s="16" t="str">
        <f t="shared" si="6"/>
        <v/>
      </c>
    </row>
    <row r="68" ht="15.75" customHeight="1">
      <c r="A68" s="9" t="str">
        <f t="shared" si="1"/>
        <v/>
      </c>
      <c r="B68" s="24"/>
      <c r="C68" s="24"/>
      <c r="D68" s="2"/>
      <c r="E68" s="2"/>
      <c r="F68" s="24"/>
      <c r="G68" s="24"/>
      <c r="H68" s="25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"/>
      <c r="U68" s="2"/>
      <c r="V68" s="25"/>
      <c r="W68" s="4" t="str">
        <f t="shared" si="3"/>
        <v>,,,,,,,,,,,,,,,,,,,,,12-30-1899</v>
      </c>
      <c r="X68" s="16" t="str">
        <f t="shared" si="4"/>
        <v/>
      </c>
      <c r="Y68" s="16" t="str">
        <f t="shared" si="5"/>
        <v/>
      </c>
      <c r="Z68" s="16"/>
      <c r="AA68" s="16"/>
      <c r="AB68" s="16" t="str">
        <f t="shared" si="6"/>
        <v/>
      </c>
    </row>
    <row r="69" ht="15.75" customHeight="1">
      <c r="A69" s="9" t="str">
        <f t="shared" si="1"/>
        <v/>
      </c>
      <c r="B69" s="24"/>
      <c r="C69" s="24"/>
      <c r="D69" s="2"/>
      <c r="E69" s="2"/>
      <c r="F69" s="24"/>
      <c r="G69" s="24"/>
      <c r="H69" s="25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"/>
      <c r="U69" s="2"/>
      <c r="V69" s="25"/>
      <c r="W69" s="4" t="str">
        <f t="shared" si="3"/>
        <v>,,,,,,,,,,,,,,,,,,,,,12-30-1899</v>
      </c>
      <c r="X69" s="16" t="str">
        <f t="shared" si="4"/>
        <v/>
      </c>
      <c r="Y69" s="16" t="str">
        <f t="shared" si="5"/>
        <v/>
      </c>
      <c r="Z69" s="16"/>
      <c r="AA69" s="16"/>
      <c r="AB69" s="16" t="str">
        <f t="shared" si="6"/>
        <v/>
      </c>
    </row>
    <row r="70" ht="15.75" customHeight="1">
      <c r="A70" s="9" t="str">
        <f t="shared" si="1"/>
        <v/>
      </c>
      <c r="B70" s="24"/>
      <c r="C70" s="24"/>
      <c r="D70" s="2"/>
      <c r="E70" s="2"/>
      <c r="F70" s="24"/>
      <c r="G70" s="24"/>
      <c r="H70" s="25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"/>
      <c r="U70" s="2"/>
      <c r="V70" s="25"/>
      <c r="W70" s="4" t="str">
        <f t="shared" si="3"/>
        <v>,,,,,,,,,,,,,,,,,,,,,12-30-1899</v>
      </c>
      <c r="X70" s="16" t="str">
        <f t="shared" si="4"/>
        <v/>
      </c>
      <c r="Y70" s="16" t="str">
        <f t="shared" si="5"/>
        <v/>
      </c>
      <c r="Z70" s="16"/>
      <c r="AA70" s="16"/>
      <c r="AB70" s="16" t="str">
        <f t="shared" si="6"/>
        <v/>
      </c>
    </row>
    <row r="71" ht="15.75" customHeight="1">
      <c r="A71" s="9" t="str">
        <f t="shared" si="1"/>
        <v/>
      </c>
      <c r="B71" s="24"/>
      <c r="C71" s="24"/>
      <c r="D71" s="2"/>
      <c r="E71" s="2"/>
      <c r="F71" s="24"/>
      <c r="G71" s="24"/>
      <c r="H71" s="25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"/>
      <c r="U71" s="2"/>
      <c r="V71" s="25"/>
      <c r="W71" s="4" t="str">
        <f t="shared" si="3"/>
        <v>,,,,,,,,,,,,,,,,,,,,,12-30-1899</v>
      </c>
      <c r="X71" s="16" t="str">
        <f t="shared" si="4"/>
        <v/>
      </c>
      <c r="Y71" s="16" t="str">
        <f t="shared" si="5"/>
        <v/>
      </c>
      <c r="Z71" s="16"/>
      <c r="AA71" s="16"/>
      <c r="AB71" s="16" t="str">
        <f t="shared" si="6"/>
        <v/>
      </c>
    </row>
    <row r="72" ht="15.75" customHeight="1">
      <c r="A72" s="9" t="str">
        <f t="shared" si="1"/>
        <v/>
      </c>
      <c r="B72" s="24"/>
      <c r="C72" s="24"/>
      <c r="D72" s="2"/>
      <c r="E72" s="2"/>
      <c r="F72" s="24"/>
      <c r="G72" s="24"/>
      <c r="H72" s="25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"/>
      <c r="U72" s="2"/>
      <c r="V72" s="25"/>
      <c r="W72" s="4" t="str">
        <f t="shared" si="3"/>
        <v>,,,,,,,,,,,,,,,,,,,,,12-30-1899</v>
      </c>
      <c r="X72" s="16" t="str">
        <f t="shared" si="4"/>
        <v/>
      </c>
      <c r="Y72" s="16" t="str">
        <f t="shared" si="5"/>
        <v/>
      </c>
      <c r="Z72" s="16"/>
      <c r="AA72" s="16"/>
      <c r="AB72" s="16" t="str">
        <f t="shared" si="6"/>
        <v/>
      </c>
    </row>
    <row r="73" ht="15.75" customHeight="1">
      <c r="A73" s="9" t="str">
        <f t="shared" si="1"/>
        <v/>
      </c>
      <c r="B73" s="24"/>
      <c r="C73" s="24"/>
      <c r="D73" s="2"/>
      <c r="E73" s="2"/>
      <c r="F73" s="24"/>
      <c r="G73" s="24"/>
      <c r="H73" s="25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"/>
      <c r="U73" s="2"/>
      <c r="V73" s="25"/>
      <c r="W73" s="4" t="str">
        <f t="shared" si="3"/>
        <v>,,,,,,,,,,,,,,,,,,,,,12-30-1899</v>
      </c>
      <c r="X73" s="16" t="str">
        <f t="shared" si="4"/>
        <v/>
      </c>
      <c r="Y73" s="16" t="str">
        <f t="shared" si="5"/>
        <v/>
      </c>
      <c r="Z73" s="16"/>
      <c r="AA73" s="16"/>
      <c r="AB73" s="16" t="str">
        <f t="shared" si="6"/>
        <v/>
      </c>
    </row>
    <row r="74" ht="15.75" customHeight="1">
      <c r="A74" s="9" t="str">
        <f t="shared" si="1"/>
        <v/>
      </c>
      <c r="B74" s="24"/>
      <c r="C74" s="24"/>
      <c r="D74" s="2"/>
      <c r="E74" s="2"/>
      <c r="F74" s="24"/>
      <c r="G74" s="24"/>
      <c r="H74" s="25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"/>
      <c r="U74" s="2"/>
      <c r="V74" s="25"/>
      <c r="W74" s="4" t="str">
        <f t="shared" si="3"/>
        <v>,,,,,,,,,,,,,,,,,,,,,12-30-1899</v>
      </c>
      <c r="X74" s="16" t="str">
        <f t="shared" si="4"/>
        <v/>
      </c>
      <c r="Y74" s="16" t="str">
        <f t="shared" si="5"/>
        <v/>
      </c>
      <c r="Z74" s="16"/>
      <c r="AA74" s="16"/>
      <c r="AB74" s="16" t="str">
        <f t="shared" si="6"/>
        <v/>
      </c>
    </row>
    <row r="75" ht="15.75" customHeight="1">
      <c r="A75" s="9" t="str">
        <f t="shared" si="1"/>
        <v/>
      </c>
      <c r="B75" s="24"/>
      <c r="C75" s="24"/>
      <c r="D75" s="2"/>
      <c r="E75" s="2"/>
      <c r="F75" s="24"/>
      <c r="G75" s="24"/>
      <c r="H75" s="25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"/>
      <c r="U75" s="2"/>
      <c r="V75" s="25"/>
      <c r="W75" s="4" t="str">
        <f t="shared" si="3"/>
        <v>,,,,,,,,,,,,,,,,,,,,,12-30-1899</v>
      </c>
      <c r="X75" s="16" t="str">
        <f t="shared" si="4"/>
        <v/>
      </c>
      <c r="Y75" s="16" t="str">
        <f t="shared" si="5"/>
        <v/>
      </c>
      <c r="Z75" s="16"/>
      <c r="AA75" s="16"/>
      <c r="AB75" s="16" t="str">
        <f t="shared" si="6"/>
        <v/>
      </c>
    </row>
    <row r="76" ht="15.75" customHeight="1">
      <c r="A76" s="9" t="str">
        <f t="shared" si="1"/>
        <v/>
      </c>
      <c r="B76" s="24"/>
      <c r="C76" s="24"/>
      <c r="D76" s="2"/>
      <c r="E76" s="2"/>
      <c r="F76" s="24"/>
      <c r="G76" s="24"/>
      <c r="H76" s="25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"/>
      <c r="U76" s="2"/>
      <c r="V76" s="25"/>
      <c r="W76" s="4" t="str">
        <f t="shared" si="3"/>
        <v>,,,,,,,,,,,,,,,,,,,,,12-30-1899</v>
      </c>
      <c r="X76" s="16" t="str">
        <f t="shared" si="4"/>
        <v/>
      </c>
      <c r="Y76" s="16" t="str">
        <f t="shared" si="5"/>
        <v/>
      </c>
      <c r="Z76" s="16"/>
      <c r="AA76" s="16"/>
      <c r="AB76" s="16" t="str">
        <f t="shared" si="6"/>
        <v/>
      </c>
    </row>
    <row r="77" ht="15.75" customHeight="1">
      <c r="A77" s="9" t="str">
        <f t="shared" si="1"/>
        <v/>
      </c>
      <c r="B77" s="24"/>
      <c r="C77" s="24"/>
      <c r="D77" s="2"/>
      <c r="E77" s="2"/>
      <c r="F77" s="24"/>
      <c r="G77" s="24"/>
      <c r="H77" s="25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"/>
      <c r="U77" s="2"/>
      <c r="V77" s="25"/>
      <c r="W77" s="4" t="str">
        <f t="shared" si="3"/>
        <v>,,,,,,,,,,,,,,,,,,,,,12-30-1899</v>
      </c>
      <c r="X77" s="16" t="str">
        <f t="shared" si="4"/>
        <v/>
      </c>
      <c r="Y77" s="16" t="str">
        <f t="shared" si="5"/>
        <v/>
      </c>
      <c r="Z77" s="16"/>
      <c r="AA77" s="16"/>
      <c r="AB77" s="16" t="str">
        <f t="shared" si="6"/>
        <v/>
      </c>
    </row>
    <row r="78" ht="15.75" customHeight="1">
      <c r="A78" s="9" t="str">
        <f t="shared" si="1"/>
        <v/>
      </c>
      <c r="B78" s="24"/>
      <c r="C78" s="24"/>
      <c r="D78" s="2"/>
      <c r="E78" s="2"/>
      <c r="F78" s="24"/>
      <c r="G78" s="24"/>
      <c r="H78" s="25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"/>
      <c r="U78" s="2"/>
      <c r="V78" s="25"/>
      <c r="W78" s="4" t="str">
        <f t="shared" si="3"/>
        <v>,,,,,,,,,,,,,,,,,,,,,12-30-1899</v>
      </c>
      <c r="X78" s="16" t="str">
        <f t="shared" si="4"/>
        <v/>
      </c>
      <c r="Y78" s="16" t="str">
        <f t="shared" si="5"/>
        <v/>
      </c>
      <c r="Z78" s="16"/>
      <c r="AA78" s="16"/>
      <c r="AB78" s="16" t="str">
        <f t="shared" si="6"/>
        <v/>
      </c>
    </row>
    <row r="79" ht="15.75" customHeight="1">
      <c r="A79" s="9" t="str">
        <f t="shared" si="1"/>
        <v/>
      </c>
      <c r="B79" s="24"/>
      <c r="C79" s="24"/>
      <c r="D79" s="2"/>
      <c r="E79" s="2"/>
      <c r="F79" s="24"/>
      <c r="G79" s="24"/>
      <c r="H79" s="25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"/>
      <c r="U79" s="2"/>
      <c r="V79" s="25"/>
      <c r="W79" s="4" t="str">
        <f t="shared" si="3"/>
        <v>,,,,,,,,,,,,,,,,,,,,,12-30-1899</v>
      </c>
      <c r="X79" s="16" t="str">
        <f t="shared" si="4"/>
        <v/>
      </c>
      <c r="Y79" s="16" t="str">
        <f t="shared" si="5"/>
        <v/>
      </c>
      <c r="Z79" s="16"/>
      <c r="AA79" s="16"/>
      <c r="AB79" s="16" t="str">
        <f t="shared" si="6"/>
        <v/>
      </c>
    </row>
    <row r="80" ht="15.75" customHeight="1">
      <c r="A80" s="9" t="str">
        <f t="shared" si="1"/>
        <v/>
      </c>
      <c r="B80" s="24"/>
      <c r="C80" s="24"/>
      <c r="D80" s="2"/>
      <c r="E80" s="2"/>
      <c r="F80" s="24"/>
      <c r="G80" s="24"/>
      <c r="H80" s="25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"/>
      <c r="U80" s="2"/>
      <c r="V80" s="25"/>
      <c r="W80" s="4" t="str">
        <f t="shared" si="3"/>
        <v>,,,,,,,,,,,,,,,,,,,,,12-30-1899</v>
      </c>
      <c r="X80" s="16" t="str">
        <f t="shared" si="4"/>
        <v/>
      </c>
      <c r="Y80" s="16" t="str">
        <f t="shared" si="5"/>
        <v/>
      </c>
      <c r="Z80" s="16"/>
      <c r="AA80" s="16"/>
      <c r="AB80" s="16" t="str">
        <f t="shared" si="6"/>
        <v/>
      </c>
    </row>
    <row r="81" ht="15.75" customHeight="1">
      <c r="A81" s="9" t="str">
        <f t="shared" si="1"/>
        <v/>
      </c>
      <c r="B81" s="24"/>
      <c r="C81" s="24"/>
      <c r="D81" s="2"/>
      <c r="E81" s="2"/>
      <c r="F81" s="24"/>
      <c r="G81" s="24"/>
      <c r="H81" s="25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"/>
      <c r="U81" s="2"/>
      <c r="V81" s="25"/>
      <c r="W81" s="4" t="str">
        <f t="shared" si="3"/>
        <v>,,,,,,,,,,,,,,,,,,,,,12-30-1899</v>
      </c>
      <c r="X81" s="16" t="str">
        <f t="shared" si="4"/>
        <v/>
      </c>
      <c r="Y81" s="16" t="str">
        <f t="shared" si="5"/>
        <v/>
      </c>
      <c r="Z81" s="16"/>
      <c r="AA81" s="16"/>
      <c r="AB81" s="16" t="str">
        <f t="shared" si="6"/>
        <v/>
      </c>
    </row>
    <row r="82" ht="15.75" customHeight="1">
      <c r="A82" s="9" t="str">
        <f t="shared" si="1"/>
        <v/>
      </c>
      <c r="B82" s="24"/>
      <c r="C82" s="24"/>
      <c r="D82" s="2"/>
      <c r="E82" s="2"/>
      <c r="F82" s="24"/>
      <c r="G82" s="24"/>
      <c r="H82" s="25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"/>
      <c r="U82" s="2"/>
      <c r="V82" s="25"/>
      <c r="W82" s="4" t="str">
        <f t="shared" si="3"/>
        <v>,,,,,,,,,,,,,,,,,,,,,12-30-1899</v>
      </c>
      <c r="X82" s="16" t="str">
        <f t="shared" si="4"/>
        <v/>
      </c>
      <c r="Y82" s="16" t="str">
        <f t="shared" si="5"/>
        <v/>
      </c>
      <c r="Z82" s="16"/>
      <c r="AA82" s="16"/>
      <c r="AB82" s="16" t="str">
        <f t="shared" si="6"/>
        <v/>
      </c>
    </row>
    <row r="83" ht="15.75" customHeight="1">
      <c r="A83" s="9" t="str">
        <f t="shared" si="1"/>
        <v/>
      </c>
      <c r="B83" s="24"/>
      <c r="C83" s="24"/>
      <c r="D83" s="2"/>
      <c r="E83" s="2"/>
      <c r="F83" s="24"/>
      <c r="G83" s="24"/>
      <c r="H83" s="25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"/>
      <c r="U83" s="2"/>
      <c r="V83" s="25"/>
      <c r="W83" s="4" t="str">
        <f t="shared" si="3"/>
        <v>,,,,,,,,,,,,,,,,,,,,,12-30-1899</v>
      </c>
      <c r="X83" s="16" t="str">
        <f t="shared" si="4"/>
        <v/>
      </c>
      <c r="Y83" s="16" t="str">
        <f t="shared" si="5"/>
        <v/>
      </c>
      <c r="Z83" s="16"/>
      <c r="AA83" s="16"/>
      <c r="AB83" s="16" t="str">
        <f t="shared" si="6"/>
        <v/>
      </c>
    </row>
    <row r="84" ht="15.75" customHeight="1">
      <c r="A84" s="9" t="str">
        <f t="shared" si="1"/>
        <v/>
      </c>
      <c r="B84" s="24"/>
      <c r="C84" s="24"/>
      <c r="D84" s="2"/>
      <c r="E84" s="2"/>
      <c r="F84" s="24"/>
      <c r="G84" s="24"/>
      <c r="H84" s="25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"/>
      <c r="U84" s="2"/>
      <c r="V84" s="25"/>
      <c r="W84" s="4" t="str">
        <f t="shared" si="3"/>
        <v>,,,,,,,,,,,,,,,,,,,,,12-30-1899</v>
      </c>
      <c r="X84" s="16" t="str">
        <f t="shared" si="4"/>
        <v/>
      </c>
      <c r="Y84" s="16" t="str">
        <f t="shared" si="5"/>
        <v/>
      </c>
      <c r="Z84" s="16"/>
      <c r="AA84" s="16"/>
      <c r="AB84" s="16" t="str">
        <f t="shared" si="6"/>
        <v/>
      </c>
    </row>
    <row r="85" ht="15.75" customHeight="1">
      <c r="A85" s="9" t="str">
        <f t="shared" si="1"/>
        <v/>
      </c>
      <c r="B85" s="24"/>
      <c r="C85" s="24"/>
      <c r="D85" s="2"/>
      <c r="E85" s="2"/>
      <c r="F85" s="24"/>
      <c r="G85" s="24"/>
      <c r="H85" s="25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"/>
      <c r="U85" s="2"/>
      <c r="V85" s="25"/>
      <c r="W85" s="4" t="str">
        <f t="shared" si="3"/>
        <v>,,,,,,,,,,,,,,,,,,,,,12-30-1899</v>
      </c>
      <c r="X85" s="16" t="str">
        <f t="shared" si="4"/>
        <v/>
      </c>
      <c r="Y85" s="16" t="str">
        <f t="shared" si="5"/>
        <v/>
      </c>
      <c r="Z85" s="16"/>
      <c r="AA85" s="16"/>
      <c r="AB85" s="16" t="str">
        <f t="shared" si="6"/>
        <v/>
      </c>
    </row>
    <row r="86" ht="15.75" customHeight="1">
      <c r="A86" s="9" t="str">
        <f t="shared" si="1"/>
        <v/>
      </c>
      <c r="B86" s="24"/>
      <c r="C86" s="24"/>
      <c r="D86" s="2"/>
      <c r="E86" s="2"/>
      <c r="F86" s="24"/>
      <c r="G86" s="24"/>
      <c r="H86" s="25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"/>
      <c r="U86" s="2"/>
      <c r="V86" s="25"/>
      <c r="W86" s="4" t="str">
        <f t="shared" si="3"/>
        <v>,,,,,,,,,,,,,,,,,,,,,12-30-1899</v>
      </c>
      <c r="X86" s="16" t="str">
        <f t="shared" si="4"/>
        <v/>
      </c>
      <c r="Y86" s="16" t="str">
        <f t="shared" si="5"/>
        <v/>
      </c>
      <c r="Z86" s="16"/>
      <c r="AA86" s="16"/>
      <c r="AB86" s="16" t="str">
        <f t="shared" si="6"/>
        <v/>
      </c>
    </row>
    <row r="87" ht="15.75" customHeight="1">
      <c r="A87" s="9" t="str">
        <f t="shared" si="1"/>
        <v/>
      </c>
      <c r="B87" s="24"/>
      <c r="C87" s="24"/>
      <c r="D87" s="2"/>
      <c r="E87" s="2"/>
      <c r="F87" s="24"/>
      <c r="G87" s="24"/>
      <c r="H87" s="25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"/>
      <c r="U87" s="2"/>
      <c r="V87" s="25"/>
      <c r="W87" s="4" t="str">
        <f t="shared" si="3"/>
        <v>,,,,,,,,,,,,,,,,,,,,,12-30-1899</v>
      </c>
      <c r="X87" s="16" t="str">
        <f t="shared" si="4"/>
        <v/>
      </c>
      <c r="Y87" s="16" t="str">
        <f t="shared" si="5"/>
        <v/>
      </c>
      <c r="Z87" s="16"/>
      <c r="AA87" s="16"/>
      <c r="AB87" s="16" t="str">
        <f t="shared" si="6"/>
        <v/>
      </c>
    </row>
    <row r="88" ht="15.75" customHeight="1">
      <c r="A88" s="9" t="str">
        <f t="shared" si="1"/>
        <v/>
      </c>
      <c r="B88" s="24"/>
      <c r="C88" s="24"/>
      <c r="D88" s="2"/>
      <c r="E88" s="2"/>
      <c r="F88" s="24"/>
      <c r="G88" s="24"/>
      <c r="H88" s="25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"/>
      <c r="U88" s="2"/>
      <c r="V88" s="25"/>
      <c r="W88" s="4" t="str">
        <f t="shared" si="3"/>
        <v>,,,,,,,,,,,,,,,,,,,,,12-30-1899</v>
      </c>
      <c r="X88" s="16" t="str">
        <f t="shared" si="4"/>
        <v/>
      </c>
      <c r="Y88" s="16" t="str">
        <f t="shared" si="5"/>
        <v/>
      </c>
      <c r="Z88" s="16"/>
      <c r="AA88" s="16"/>
      <c r="AB88" s="16" t="str">
        <f t="shared" si="6"/>
        <v/>
      </c>
    </row>
    <row r="89" ht="15.75" customHeight="1">
      <c r="A89" s="9" t="str">
        <f t="shared" si="1"/>
        <v/>
      </c>
      <c r="B89" s="24"/>
      <c r="C89" s="24"/>
      <c r="D89" s="2"/>
      <c r="E89" s="2"/>
      <c r="F89" s="24"/>
      <c r="G89" s="24"/>
      <c r="H89" s="25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"/>
      <c r="U89" s="2"/>
      <c r="V89" s="25"/>
      <c r="W89" s="4" t="str">
        <f t="shared" si="3"/>
        <v>,,,,,,,,,,,,,,,,,,,,,12-30-1899</v>
      </c>
      <c r="X89" s="16" t="str">
        <f t="shared" si="4"/>
        <v/>
      </c>
      <c r="Y89" s="16" t="str">
        <f t="shared" si="5"/>
        <v/>
      </c>
      <c r="Z89" s="16"/>
      <c r="AA89" s="16"/>
      <c r="AB89" s="16" t="str">
        <f t="shared" si="6"/>
        <v/>
      </c>
    </row>
    <row r="90" ht="15.75" customHeight="1">
      <c r="A90" s="9" t="str">
        <f t="shared" si="1"/>
        <v/>
      </c>
      <c r="B90" s="24"/>
      <c r="C90" s="24"/>
      <c r="D90" s="2"/>
      <c r="E90" s="2"/>
      <c r="F90" s="24"/>
      <c r="G90" s="24"/>
      <c r="H90" s="25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"/>
      <c r="U90" s="2"/>
      <c r="V90" s="25"/>
      <c r="W90" s="4" t="str">
        <f t="shared" si="3"/>
        <v>,,,,,,,,,,,,,,,,,,,,,12-30-1899</v>
      </c>
      <c r="X90" s="16" t="str">
        <f t="shared" si="4"/>
        <v/>
      </c>
      <c r="Y90" s="16" t="str">
        <f t="shared" si="5"/>
        <v/>
      </c>
      <c r="Z90" s="16"/>
      <c r="AA90" s="16"/>
      <c r="AB90" s="16" t="str">
        <f t="shared" si="6"/>
        <v/>
      </c>
    </row>
    <row r="91" ht="15.75" customHeight="1">
      <c r="A91" s="9" t="str">
        <f t="shared" si="1"/>
        <v/>
      </c>
      <c r="B91" s="24"/>
      <c r="C91" s="24"/>
      <c r="D91" s="2"/>
      <c r="E91" s="2"/>
      <c r="F91" s="24"/>
      <c r="G91" s="24"/>
      <c r="H91" s="25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"/>
      <c r="U91" s="2"/>
      <c r="V91" s="25"/>
      <c r="W91" s="4" t="str">
        <f t="shared" si="3"/>
        <v>,,,,,,,,,,,,,,,,,,,,,12-30-1899</v>
      </c>
      <c r="X91" s="16" t="str">
        <f t="shared" si="4"/>
        <v/>
      </c>
      <c r="Y91" s="16" t="str">
        <f t="shared" si="5"/>
        <v/>
      </c>
      <c r="Z91" s="16"/>
      <c r="AA91" s="16"/>
      <c r="AB91" s="16" t="str">
        <f t="shared" si="6"/>
        <v/>
      </c>
    </row>
    <row r="92" ht="15.75" customHeight="1">
      <c r="A92" s="9" t="str">
        <f t="shared" si="1"/>
        <v/>
      </c>
      <c r="B92" s="24"/>
      <c r="C92" s="24"/>
      <c r="D92" s="2"/>
      <c r="E92" s="2"/>
      <c r="F92" s="24"/>
      <c r="G92" s="24"/>
      <c r="H92" s="25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"/>
      <c r="U92" s="2"/>
      <c r="V92" s="25"/>
      <c r="W92" s="4" t="str">
        <f t="shared" si="3"/>
        <v>,,,,,,,,,,,,,,,,,,,,,12-30-1899</v>
      </c>
      <c r="X92" s="16" t="str">
        <f t="shared" si="4"/>
        <v/>
      </c>
      <c r="Y92" s="16" t="str">
        <f t="shared" si="5"/>
        <v/>
      </c>
      <c r="Z92" s="16"/>
      <c r="AA92" s="16"/>
      <c r="AB92" s="16" t="str">
        <f t="shared" si="6"/>
        <v/>
      </c>
    </row>
  </sheetData>
  <dataValidations>
    <dataValidation type="decimal" operator="greaterThanOrEqual" allowBlank="1" showDropDown="1" showErrorMessage="1" sqref="I2:Q92 S2:S92">
      <formula1>0.0</formula1>
    </dataValidation>
    <dataValidation type="list" allowBlank="1" sqref="T2:T92">
      <formula1>dropdown!$C$2:$C$1501</formula1>
    </dataValidation>
    <dataValidation type="list" allowBlank="1" sqref="G2:G92">
      <formula1>dropdown!$D$2:$D$1501</formula1>
    </dataValidation>
    <dataValidation type="list" allowBlank="1" showErrorMessage="1" sqref="D2:D92">
      <formula1>"sample,standard,blank_control,control"</formula1>
    </dataValidation>
    <dataValidation type="list" allowBlank="1" showErrorMessage="1" sqref="B2:B92">
      <formula1>dropdown!$A$2:$A$1000</formula1>
    </dataValidation>
    <dataValidation type="list" allowBlank="1" sqref="U2:U92">
      <formula1>dropdown!$B$2:$B$1501</formula1>
    </dataValidation>
    <dataValidation type="list" allowBlank="1" showErrorMessage="1" sqref="E2:E92">
      <formula1>"liquid,aggregrate,hide"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78"/>
  </cols>
  <sheetData>
    <row r="1" ht="15.75" customHeight="1">
      <c r="A1" s="26"/>
      <c r="B1" s="27">
        <v>1.0</v>
      </c>
      <c r="C1" s="27">
        <v>2.0</v>
      </c>
      <c r="D1" s="27">
        <v>3.0</v>
      </c>
      <c r="E1" s="27">
        <v>4.0</v>
      </c>
      <c r="F1" s="27">
        <v>5.0</v>
      </c>
      <c r="G1" s="27">
        <v>6.0</v>
      </c>
      <c r="H1" s="27">
        <v>7.0</v>
      </c>
      <c r="I1" s="27">
        <v>8.0</v>
      </c>
      <c r="J1" s="27">
        <v>9.0</v>
      </c>
      <c r="K1" s="27">
        <v>10.0</v>
      </c>
      <c r="L1" s="27">
        <v>11.0</v>
      </c>
      <c r="M1" s="27">
        <v>12.0</v>
      </c>
    </row>
    <row r="2" ht="54.0" customHeight="1">
      <c r="A2" s="27" t="s">
        <v>67</v>
      </c>
      <c r="B2" s="28" t="str">
        <f>Samples!W2</f>
        <v>1,HP82-20240202,Gelatin-water_2.5,sample,liquid,,Gelatin-water_2.5,45322,1,,800,4,20,,,,,DS,,,,01-31-2024</v>
      </c>
      <c r="C2" s="28" t="str">
        <f>Samples!W3</f>
        <v>2,HP82-20240202,Gelatin-water_1.25,sample,liquid,,Gelatin-water_1.25,45322,1,,800,4,20,,,,,DS,,,,01-31-2024</v>
      </c>
      <c r="D2" s="16" t="str">
        <f>Samples!W4</f>
        <v>3,HP82-20240202,Gelatin-water_0.625,sample,liquid,,Gelatin-water_0.625,45322,1,,800,4,20,,,,,DS,,,,01-31-2024</v>
      </c>
      <c r="E2" s="16" t="str">
        <f>Samples!W5</f>
        <v>4,HP82-20240202,Gelatin-water_0.3125,sample,liquid,,Gelatin-water_0.3125,45322,1,,800,4,20,,,,,DS,,,,01-31-2024</v>
      </c>
      <c r="F2" s="16" t="str">
        <f>Samples!W6</f>
        <v>5,HP82-20240202,Gelatin-water_0.15625,sample,liquid,,Gelatin-water_0.15625,45322,1,,800,4,20,,,,,DS,,,,01-31-2024</v>
      </c>
      <c r="G2" s="16" t="str">
        <f>Samples!W7</f>
        <v>6,HP82-20240202,Gelatin-water_0.078125,sample,liquid,,Gelatin-water_0.078125,45322,1,,800,4,20,,,,,DS,,,,01-31-2024</v>
      </c>
      <c r="H2" s="16" t="str">
        <f>Samples!W8</f>
        <v>7,HP82-20240202,Gelatin-media_2.5,sample,liquid,,Gelatin-media_2.5,45322,1,,800,4,20,,,,,DS,,,,01-31-2024</v>
      </c>
      <c r="I2" s="16" t="str">
        <f>Samples!W9</f>
        <v>8,HP82-20240202,Gelatin-media_1.25,sample,liquid,,Gelatin-media_1.25,45322,1,,800,4,20,,,,,DS,,,,01-31-2024</v>
      </c>
      <c r="J2" s="16" t="str">
        <f>Samples!W10</f>
        <v>9,HP82-20240202,Gelatin-media_0.625,sample,liquid,,Gelatin-media_0.625,45322,1,,800,4,20,,,,,DS,,,,01-31-2024</v>
      </c>
      <c r="K2" s="16" t="str">
        <f>Samples!W11</f>
        <v>10,HP82-20240202,Gelatin-media_0.3125,sample,liquid,,Gelatin-media_0.3125,45322,1,,800,4,20,,,,,DS,,,,01-31-2024</v>
      </c>
      <c r="L2" s="16" t="str">
        <f>Samples!W12</f>
        <v>11,HP82-20240202,Gelatin-media_0.15625,sample,liquid,,Gelatin-media_0.15625,45322,1,,800,4,20,,,,,DS,,,,01-31-2024</v>
      </c>
      <c r="M2" s="16" t="str">
        <f>Samples!W13</f>
        <v>12,HP82-20240202,Gelatin-media_0.078125,sample,liquid,,Gelatin-media_0.078125,45322,1,,800,4,20,,,,,DS,,,,01-31-2024</v>
      </c>
    </row>
    <row r="3" ht="54.0" customHeight="1">
      <c r="A3" s="27" t="s">
        <v>68</v>
      </c>
      <c r="B3" s="28" t="str">
        <f>Samples!W2</f>
        <v>1,HP82-20240202,Gelatin-water_2.5,sample,liquid,,Gelatin-water_2.5,45322,1,,800,4,20,,,,,DS,,,,01-31-2024</v>
      </c>
      <c r="C3" s="28" t="str">
        <f>Samples!W3</f>
        <v>2,HP82-20240202,Gelatin-water_1.25,sample,liquid,,Gelatin-water_1.25,45322,1,,800,4,20,,,,,DS,,,,01-31-2024</v>
      </c>
      <c r="D3" s="16" t="str">
        <f>Samples!W4</f>
        <v>3,HP82-20240202,Gelatin-water_0.625,sample,liquid,,Gelatin-water_0.625,45322,1,,800,4,20,,,,,DS,,,,01-31-2024</v>
      </c>
      <c r="E3" s="16" t="str">
        <f>Samples!W5</f>
        <v>4,HP82-20240202,Gelatin-water_0.3125,sample,liquid,,Gelatin-water_0.3125,45322,1,,800,4,20,,,,,DS,,,,01-31-2024</v>
      </c>
      <c r="F3" s="16" t="str">
        <f>Samples!W6</f>
        <v>5,HP82-20240202,Gelatin-water_0.15625,sample,liquid,,Gelatin-water_0.15625,45322,1,,800,4,20,,,,,DS,,,,01-31-2024</v>
      </c>
      <c r="G3" s="16" t="str">
        <f>Samples!W7</f>
        <v>6,HP82-20240202,Gelatin-water_0.078125,sample,liquid,,Gelatin-water_0.078125,45322,1,,800,4,20,,,,,DS,,,,01-31-2024</v>
      </c>
      <c r="H3" s="16" t="str">
        <f>Samples!W8</f>
        <v>7,HP82-20240202,Gelatin-media_2.5,sample,liquid,,Gelatin-media_2.5,45322,1,,800,4,20,,,,,DS,,,,01-31-2024</v>
      </c>
      <c r="I3" s="16" t="str">
        <f>Samples!W9</f>
        <v>8,HP82-20240202,Gelatin-media_1.25,sample,liquid,,Gelatin-media_1.25,45322,1,,800,4,20,,,,,DS,,,,01-31-2024</v>
      </c>
      <c r="J3" s="16" t="str">
        <f>Samples!W10</f>
        <v>9,HP82-20240202,Gelatin-media_0.625,sample,liquid,,Gelatin-media_0.625,45322,1,,800,4,20,,,,,DS,,,,01-31-2024</v>
      </c>
      <c r="K3" s="16" t="str">
        <f>Samples!W11</f>
        <v>10,HP82-20240202,Gelatin-media_0.3125,sample,liquid,,Gelatin-media_0.3125,45322,1,,800,4,20,,,,,DS,,,,01-31-2024</v>
      </c>
      <c r="L3" s="16" t="str">
        <f>Samples!W12</f>
        <v>11,HP82-20240202,Gelatin-media_0.15625,sample,liquid,,Gelatin-media_0.15625,45322,1,,800,4,20,,,,,DS,,,,01-31-2024</v>
      </c>
      <c r="M3" s="16" t="str">
        <f>Samples!W13</f>
        <v>12,HP82-20240202,Gelatin-media_0.078125,sample,liquid,,Gelatin-media_0.078125,45322,1,,800,4,20,,,,,DS,,,,01-31-2024</v>
      </c>
    </row>
    <row r="4" ht="54.0" customHeight="1">
      <c r="A4" s="27" t="s">
        <v>69</v>
      </c>
      <c r="B4" s="28" t="str">
        <f>Samples!W2</f>
        <v>1,HP82-20240202,Gelatin-water_2.5,sample,liquid,,Gelatin-water_2.5,45322,1,,800,4,20,,,,,DS,,,,01-31-2024</v>
      </c>
      <c r="C4" s="16" t="str">
        <f>Samples!W3</f>
        <v>2,HP82-20240202,Gelatin-water_1.25,sample,liquid,,Gelatin-water_1.25,45322,1,,800,4,20,,,,,DS,,,,01-31-2024</v>
      </c>
      <c r="D4" s="16" t="str">
        <f>Samples!W4</f>
        <v>3,HP82-20240202,Gelatin-water_0.625,sample,liquid,,Gelatin-water_0.625,45322,1,,800,4,20,,,,,DS,,,,01-31-2024</v>
      </c>
      <c r="E4" s="16" t="str">
        <f>Samples!W5</f>
        <v>4,HP82-20240202,Gelatin-water_0.3125,sample,liquid,,Gelatin-water_0.3125,45322,1,,800,4,20,,,,,DS,,,,01-31-2024</v>
      </c>
      <c r="F4" s="16" t="str">
        <f>Samples!W6</f>
        <v>5,HP82-20240202,Gelatin-water_0.15625,sample,liquid,,Gelatin-water_0.15625,45322,1,,800,4,20,,,,,DS,,,,01-31-2024</v>
      </c>
      <c r="G4" s="16" t="str">
        <f>Samples!W7</f>
        <v>6,HP82-20240202,Gelatin-water_0.078125,sample,liquid,,Gelatin-water_0.078125,45322,1,,800,4,20,,,,,DS,,,,01-31-2024</v>
      </c>
      <c r="H4" s="16" t="str">
        <f>Samples!W8</f>
        <v>7,HP82-20240202,Gelatin-media_2.5,sample,liquid,,Gelatin-media_2.5,45322,1,,800,4,20,,,,,DS,,,,01-31-2024</v>
      </c>
      <c r="I4" s="16" t="str">
        <f>Samples!W9</f>
        <v>8,HP82-20240202,Gelatin-media_1.25,sample,liquid,,Gelatin-media_1.25,45322,1,,800,4,20,,,,,DS,,,,01-31-2024</v>
      </c>
      <c r="J4" s="16" t="str">
        <f>Samples!W10</f>
        <v>9,HP82-20240202,Gelatin-media_0.625,sample,liquid,,Gelatin-media_0.625,45322,1,,800,4,20,,,,,DS,,,,01-31-2024</v>
      </c>
      <c r="K4" s="16" t="str">
        <f>Samples!W11</f>
        <v>10,HP82-20240202,Gelatin-media_0.3125,sample,liquid,,Gelatin-media_0.3125,45322,1,,800,4,20,,,,,DS,,,,01-31-2024</v>
      </c>
      <c r="L4" s="16" t="str">
        <f>Samples!W12</f>
        <v>11,HP82-20240202,Gelatin-media_0.15625,sample,liquid,,Gelatin-media_0.15625,45322,1,,800,4,20,,,,,DS,,,,01-31-2024</v>
      </c>
      <c r="M4" s="16" t="str">
        <f>Samples!W13</f>
        <v>12,HP82-20240202,Gelatin-media_0.078125,sample,liquid,,Gelatin-media_0.078125,45322,1,,800,4,20,,,,,DS,,,,01-31-2024</v>
      </c>
    </row>
    <row r="5" ht="54.0" customHeight="1">
      <c r="A5" s="27" t="s">
        <v>70</v>
      </c>
      <c r="B5" s="28" t="str">
        <f>Samples!W2</f>
        <v>1,HP82-20240202,Gelatin-water_2.5,sample,liquid,,Gelatin-water_2.5,45322,1,,800,4,20,,,,,DS,,,,01-31-2024</v>
      </c>
      <c r="C5" s="16" t="str">
        <f>Samples!W3</f>
        <v>2,HP82-20240202,Gelatin-water_1.25,sample,liquid,,Gelatin-water_1.25,45322,1,,800,4,20,,,,,DS,,,,01-31-2024</v>
      </c>
      <c r="D5" s="16" t="str">
        <f>Samples!W4</f>
        <v>3,HP82-20240202,Gelatin-water_0.625,sample,liquid,,Gelatin-water_0.625,45322,1,,800,4,20,,,,,DS,,,,01-31-2024</v>
      </c>
      <c r="E5" s="16" t="str">
        <f>Samples!W5</f>
        <v>4,HP82-20240202,Gelatin-water_0.3125,sample,liquid,,Gelatin-water_0.3125,45322,1,,800,4,20,,,,,DS,,,,01-31-2024</v>
      </c>
      <c r="F5" s="16" t="str">
        <f>Samples!W6</f>
        <v>5,HP82-20240202,Gelatin-water_0.15625,sample,liquid,,Gelatin-water_0.15625,45322,1,,800,4,20,,,,,DS,,,,01-31-2024</v>
      </c>
      <c r="G5" s="16" t="str">
        <f>Samples!W7</f>
        <v>6,HP82-20240202,Gelatin-water_0.078125,sample,liquid,,Gelatin-water_0.078125,45322,1,,800,4,20,,,,,DS,,,,01-31-2024</v>
      </c>
      <c r="H5" s="16" t="str">
        <f>Samples!W8</f>
        <v>7,HP82-20240202,Gelatin-media_2.5,sample,liquid,,Gelatin-media_2.5,45322,1,,800,4,20,,,,,DS,,,,01-31-2024</v>
      </c>
      <c r="I5" s="16" t="str">
        <f>Samples!W9</f>
        <v>8,HP82-20240202,Gelatin-media_1.25,sample,liquid,,Gelatin-media_1.25,45322,1,,800,4,20,,,,,DS,,,,01-31-2024</v>
      </c>
      <c r="J5" s="16" t="str">
        <f>Samples!W10</f>
        <v>9,HP82-20240202,Gelatin-media_0.625,sample,liquid,,Gelatin-media_0.625,45322,1,,800,4,20,,,,,DS,,,,01-31-2024</v>
      </c>
      <c r="K5" s="16" t="str">
        <f>Samples!W11</f>
        <v>10,HP82-20240202,Gelatin-media_0.3125,sample,liquid,,Gelatin-media_0.3125,45322,1,,800,4,20,,,,,DS,,,,01-31-2024</v>
      </c>
      <c r="L5" s="16" t="str">
        <f>Samples!W12</f>
        <v>11,HP82-20240202,Gelatin-media_0.15625,sample,liquid,,Gelatin-media_0.15625,45322,1,,800,4,20,,,,,DS,,,,01-31-2024</v>
      </c>
      <c r="M5" s="16" t="str">
        <f>Samples!W13</f>
        <v>12,HP82-20240202,Gelatin-media_0.078125,sample,liquid,,Gelatin-media_0.078125,45322,1,,800,4,20,,,,,DS,,,,01-31-2024</v>
      </c>
    </row>
    <row r="6" ht="54.0" customHeight="1">
      <c r="A6" s="27" t="s">
        <v>71</v>
      </c>
      <c r="B6" s="16" t="str">
        <f>Samples!W28</f>
        <v>27,HP82-20240202,Water,sample,liquid,,Water,45322,1,,800,4,20,,,,,DS,,,,01-31-2024</v>
      </c>
      <c r="C6" s="16" t="str">
        <f>Samples!W29</f>
        <v>28,HP82-20240202,Media,sample,liquid,,Media,45322,1,,800,4,20,,,,,DS,,,,01-31-2024</v>
      </c>
      <c r="D6" s="14"/>
      <c r="E6" s="14"/>
      <c r="F6" s="14"/>
      <c r="G6" s="14"/>
      <c r="H6" s="16" t="str">
        <f>Samples!W30</f>
        <v>29,HP82-20240202,Hyp 0.05 std,standard,liquid,20240129,Hyp 0.05 std,45317,1,,100,1,20,,,,,DS,1,,,01-30-2024</v>
      </c>
      <c r="I6" s="16" t="str">
        <f>Samples!W31</f>
        <v>30,HP82-20240202,Hyp 0.04 std,standard,liquid,20240129,Hyp 0.04 std,45317,1,,100,1,20,,,,,DS,0.8,,,01-30-2024</v>
      </c>
      <c r="J6" s="16" t="str">
        <f>Samples!W32</f>
        <v>31,HP82-20240202,Hyp 0.03 std,standard,liquid,20240129,Hyp 0.03 std,45317,1,,100,1,20,,,,,DS,0.6,,,01-30-2024</v>
      </c>
      <c r="K6" s="16" t="str">
        <f>Samples!W33</f>
        <v>32,HP82-20240202,Hyp 0.02 std,standard,liquid,20240129,Hyp 0.02 std,45317,1,,100,1,20,,,,,DS,0.4,,,01-30-2024</v>
      </c>
      <c r="L6" s="16" t="str">
        <f>Samples!W34</f>
        <v>33,HP82-20240202,Hyp 0.01 std,standard,liquid,20240129,Hyp 0.01 std,45317,1,,100,1,20,,,,,DS,0.2,,,01-30-2024</v>
      </c>
      <c r="M6" s="16" t="str">
        <f>Samples!W35</f>
        <v>34,HP82-20240202,Hyp 0 std,standard,liquid,20240129,Hyp 0 std,45317,1,,100,1,20,,,,,DS,0,,,01-30-2024</v>
      </c>
    </row>
    <row r="7" ht="54.0" customHeight="1">
      <c r="A7" s="27" t="s">
        <v>72</v>
      </c>
      <c r="B7" s="16" t="str">
        <f>Samples!W28</f>
        <v>27,HP82-20240202,Water,sample,liquid,,Water,45322,1,,800,4,20,,,,,DS,,,,01-31-2024</v>
      </c>
      <c r="C7" s="16" t="str">
        <f>Samples!W29</f>
        <v>28,HP82-20240202,Media,sample,liquid,,Media,45322,1,,800,4,20,,,,,DS,,,,01-31-2024</v>
      </c>
      <c r="D7" s="14"/>
      <c r="E7" s="14"/>
      <c r="F7" s="14"/>
      <c r="G7" s="14"/>
      <c r="H7" s="16" t="str">
        <f>Samples!W30</f>
        <v>29,HP82-20240202,Hyp 0.05 std,standard,liquid,20240129,Hyp 0.05 std,45317,1,,100,1,20,,,,,DS,1,,,01-30-2024</v>
      </c>
      <c r="I7" s="16" t="str">
        <f>Samples!W31</f>
        <v>30,HP82-20240202,Hyp 0.04 std,standard,liquid,20240129,Hyp 0.04 std,45317,1,,100,1,20,,,,,DS,0.8,,,01-30-2024</v>
      </c>
      <c r="J7" s="16" t="str">
        <f>Samples!W32</f>
        <v>31,HP82-20240202,Hyp 0.03 std,standard,liquid,20240129,Hyp 0.03 std,45317,1,,100,1,20,,,,,DS,0.6,,,01-30-2024</v>
      </c>
      <c r="K7" s="16" t="str">
        <f>Samples!W33</f>
        <v>32,HP82-20240202,Hyp 0.02 std,standard,liquid,20240129,Hyp 0.02 std,45317,1,,100,1,20,,,,,DS,0.4,,,01-30-2024</v>
      </c>
      <c r="L7" s="16" t="str">
        <f>Samples!W34</f>
        <v>33,HP82-20240202,Hyp 0.01 std,standard,liquid,20240129,Hyp 0.01 std,45317,1,,100,1,20,,,,,DS,0.2,,,01-30-2024</v>
      </c>
      <c r="M7" s="16" t="str">
        <f>Samples!W35</f>
        <v>34,HP82-20240202,Hyp 0 std,standard,liquid,20240129,Hyp 0 std,45317,1,,100,1,20,,,,,DS,0,,,01-30-2024</v>
      </c>
    </row>
    <row r="8" ht="54.0" customHeight="1">
      <c r="A8" s="27" t="s">
        <v>73</v>
      </c>
      <c r="B8" s="16" t="str">
        <f>Samples!W28</f>
        <v>27,HP82-20240202,Water,sample,liquid,,Water,45322,1,,800,4,20,,,,,DS,,,,01-31-2024</v>
      </c>
      <c r="C8" s="16" t="str">
        <f>Samples!W29</f>
        <v>28,HP82-20240202,Media,sample,liquid,,Media,45322,1,,800,4,20,,,,,DS,,,,01-31-2024</v>
      </c>
      <c r="D8" s="14"/>
      <c r="E8" s="14"/>
      <c r="F8" s="14"/>
      <c r="G8" s="14"/>
      <c r="H8" s="24"/>
      <c r="I8" s="24"/>
      <c r="J8" s="24"/>
      <c r="K8" s="24"/>
      <c r="L8" s="24"/>
      <c r="M8" s="24"/>
    </row>
    <row r="9" ht="54.0" customHeight="1">
      <c r="A9" s="27" t="s">
        <v>74</v>
      </c>
      <c r="B9" s="16" t="str">
        <f>Samples!W28</f>
        <v>27,HP82-20240202,Water,sample,liquid,,Water,45322,1,,800,4,20,,,,,DS,,,,01-31-2024</v>
      </c>
      <c r="C9" s="16" t="str">
        <f>Samples!W29</f>
        <v>28,HP82-20240202,Media,sample,liquid,,Media,45322,1,,800,4,20,,,,,DS,,,,01-31-2024</v>
      </c>
      <c r="D9" s="14"/>
      <c r="E9" s="14"/>
      <c r="F9" s="14"/>
      <c r="G9" s="14"/>
      <c r="H9" s="24"/>
      <c r="I9" s="24"/>
      <c r="J9" s="24"/>
      <c r="K9" s="24"/>
      <c r="L9" s="24"/>
      <c r="M9" s="2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9.44"/>
  </cols>
  <sheetData>
    <row r="1" ht="15.75" customHeight="1">
      <c r="A1" s="27"/>
      <c r="B1" s="27">
        <v>1.0</v>
      </c>
      <c r="C1" s="27">
        <v>2.0</v>
      </c>
      <c r="D1" s="27">
        <v>3.0</v>
      </c>
      <c r="E1" s="27">
        <v>4.0</v>
      </c>
      <c r="F1" s="27">
        <v>5.0</v>
      </c>
      <c r="G1" s="27">
        <v>6.0</v>
      </c>
      <c r="H1" s="27">
        <v>7.0</v>
      </c>
      <c r="I1" s="27">
        <v>8.0</v>
      </c>
      <c r="J1" s="27">
        <v>9.0</v>
      </c>
      <c r="K1" s="27">
        <v>10.0</v>
      </c>
      <c r="L1" s="27">
        <v>11.0</v>
      </c>
      <c r="M1" s="27">
        <v>12.0</v>
      </c>
    </row>
    <row r="2" ht="44.25" customHeight="1">
      <c r="A2" s="27" t="s">
        <v>67</v>
      </c>
      <c r="B2" s="28" t="str">
        <f>Samples!W14</f>
        <v>13,HP82-20240202,Hyp-water_0.2,sample,liquid,,Hyp-water_0.2,45322,1,,800,4,20,,,,,DS,,,,01-31-2024</v>
      </c>
      <c r="C2" s="28" t="str">
        <f>Samples!W15</f>
        <v>14,HP82-20240202,Hyp-water_0.1,sample,liquid,,Hyp-water_0.1,45322,1,,800,4,20,,,,,DS,,,,01-31-2024</v>
      </c>
      <c r="D2" s="16" t="str">
        <f>Samples!W16</f>
        <v>15,HP82-20240202,Hyp-water_0.05,sample,liquid,,Hyp-water_0.05,45322,1,,800,4,20,,,,,DS,,,,01-31-2024</v>
      </c>
      <c r="E2" s="16" t="str">
        <f>Samples!W17</f>
        <v>16,HP82-20240202,Hyp-water_0.025,sample,liquid,,Hyp-water_0.025,45322,1,,800,4,20,,,,,DS,,,,01-31-2024</v>
      </c>
      <c r="F2" s="16" t="str">
        <f>Samples!W18</f>
        <v>17,HP82-20240202,Hyp-water_0.0125,sample,liquid,,Hyp-water_0.0125,45322,1,,800,4,20,,,,,DS,,,,01-31-2024</v>
      </c>
      <c r="G2" s="16" t="str">
        <f>Samples!W19</f>
        <v>18,HP82-20240202,Hyp-water_0.00625,sample,liquid,,Hyp-water_0.00625,45322,1,,800,4,20,,,,,DS,,,,01-31-2024</v>
      </c>
      <c r="H2" s="16" t="str">
        <f>Samples!W20</f>
        <v>19,HP82-20240202,Hyp-media_0.2,sample,liquid,,Hyp-media_0.2,45322,1,,800,4,20,,,,,DS,,,,01-31-2024</v>
      </c>
      <c r="I2" s="16" t="str">
        <f>Samples!W21</f>
        <v>20,HP82-20240202,Hyp-media_0.1,sample,liquid,,Hyp-media_0.1,45322,1,,800,4,20,,,,,DS,,,,01-31-2024</v>
      </c>
      <c r="J2" s="16" t="str">
        <f>Samples!W22</f>
        <v>21,HP82-20240202,Hyp-media_0.05,sample,liquid,,Hyp-media_0.05,45322,1,,800,4,20,,,,,DS,,,,01-31-2024</v>
      </c>
      <c r="K2" s="16" t="str">
        <f>Samples!W23</f>
        <v>22,HP82-20240202,Hyp-media_0.025,sample,liquid,,Hyp-media_0.025,45322,1,,800,4,20,,,,,DS,,,,01-31-2024</v>
      </c>
      <c r="L2" s="16" t="str">
        <f>Samples!W24</f>
        <v>23,HP82-20240202,Hyp-media_0.0125,sample,liquid,,Hyp-media_0.0125,45322,1,,800,4,20,,,,,DS,,,,01-31-2024</v>
      </c>
      <c r="M2" s="16" t="str">
        <f>Samples!W25</f>
        <v>24,HP82-20240202,Hyp-media_0.00625,sample,liquid,,Hyp-media_0.00625,45322,1,,800,4,20,,,,,DS,,,,01-31-2024</v>
      </c>
    </row>
    <row r="3" ht="44.25" customHeight="1">
      <c r="A3" s="27" t="s">
        <v>68</v>
      </c>
      <c r="B3" s="28" t="str">
        <f>Samples!W14</f>
        <v>13,HP82-20240202,Hyp-water_0.2,sample,liquid,,Hyp-water_0.2,45322,1,,800,4,20,,,,,DS,,,,01-31-2024</v>
      </c>
      <c r="C3" s="28" t="str">
        <f>Samples!W15</f>
        <v>14,HP82-20240202,Hyp-water_0.1,sample,liquid,,Hyp-water_0.1,45322,1,,800,4,20,,,,,DS,,,,01-31-2024</v>
      </c>
      <c r="D3" s="16" t="str">
        <f>Samples!W16</f>
        <v>15,HP82-20240202,Hyp-water_0.05,sample,liquid,,Hyp-water_0.05,45322,1,,800,4,20,,,,,DS,,,,01-31-2024</v>
      </c>
      <c r="E3" s="16" t="str">
        <f>Samples!W17</f>
        <v>16,HP82-20240202,Hyp-water_0.025,sample,liquid,,Hyp-water_0.025,45322,1,,800,4,20,,,,,DS,,,,01-31-2024</v>
      </c>
      <c r="F3" s="16" t="str">
        <f>Samples!W18</f>
        <v>17,HP82-20240202,Hyp-water_0.0125,sample,liquid,,Hyp-water_0.0125,45322,1,,800,4,20,,,,,DS,,,,01-31-2024</v>
      </c>
      <c r="G3" s="16" t="str">
        <f>Samples!W19</f>
        <v>18,HP82-20240202,Hyp-water_0.00625,sample,liquid,,Hyp-water_0.00625,45322,1,,800,4,20,,,,,DS,,,,01-31-2024</v>
      </c>
      <c r="H3" s="16" t="str">
        <f>Samples!W20</f>
        <v>19,HP82-20240202,Hyp-media_0.2,sample,liquid,,Hyp-media_0.2,45322,1,,800,4,20,,,,,DS,,,,01-31-2024</v>
      </c>
      <c r="I3" s="16" t="str">
        <f>Samples!W21</f>
        <v>20,HP82-20240202,Hyp-media_0.1,sample,liquid,,Hyp-media_0.1,45322,1,,800,4,20,,,,,DS,,,,01-31-2024</v>
      </c>
      <c r="J3" s="16" t="str">
        <f>Samples!W22</f>
        <v>21,HP82-20240202,Hyp-media_0.05,sample,liquid,,Hyp-media_0.05,45322,1,,800,4,20,,,,,DS,,,,01-31-2024</v>
      </c>
      <c r="K3" s="16" t="str">
        <f>Samples!W23</f>
        <v>22,HP82-20240202,Hyp-media_0.025,sample,liquid,,Hyp-media_0.025,45322,1,,800,4,20,,,,,DS,,,,01-31-2024</v>
      </c>
      <c r="L3" s="16" t="str">
        <f>Samples!W24</f>
        <v>23,HP82-20240202,Hyp-media_0.0125,sample,liquid,,Hyp-media_0.0125,45322,1,,800,4,20,,,,,DS,,,,01-31-2024</v>
      </c>
      <c r="M3" s="16" t="str">
        <f>Samples!W25</f>
        <v>24,HP82-20240202,Hyp-media_0.00625,sample,liquid,,Hyp-media_0.00625,45322,1,,800,4,20,,,,,DS,,,,01-31-2024</v>
      </c>
    </row>
    <row r="4" ht="44.25" customHeight="1">
      <c r="A4" s="27" t="s">
        <v>69</v>
      </c>
      <c r="B4" s="28" t="str">
        <f>Samples!W14</f>
        <v>13,HP82-20240202,Hyp-water_0.2,sample,liquid,,Hyp-water_0.2,45322,1,,800,4,20,,,,,DS,,,,01-31-2024</v>
      </c>
      <c r="C4" s="16" t="str">
        <f>Samples!W15</f>
        <v>14,HP82-20240202,Hyp-water_0.1,sample,liquid,,Hyp-water_0.1,45322,1,,800,4,20,,,,,DS,,,,01-31-2024</v>
      </c>
      <c r="D4" s="16" t="str">
        <f>Samples!W16</f>
        <v>15,HP82-20240202,Hyp-water_0.05,sample,liquid,,Hyp-water_0.05,45322,1,,800,4,20,,,,,DS,,,,01-31-2024</v>
      </c>
      <c r="E4" s="16" t="str">
        <f>Samples!W17</f>
        <v>16,HP82-20240202,Hyp-water_0.025,sample,liquid,,Hyp-water_0.025,45322,1,,800,4,20,,,,,DS,,,,01-31-2024</v>
      </c>
      <c r="F4" s="16" t="str">
        <f>Samples!W18</f>
        <v>17,HP82-20240202,Hyp-water_0.0125,sample,liquid,,Hyp-water_0.0125,45322,1,,800,4,20,,,,,DS,,,,01-31-2024</v>
      </c>
      <c r="G4" s="16" t="str">
        <f>Samples!W19</f>
        <v>18,HP82-20240202,Hyp-water_0.00625,sample,liquid,,Hyp-water_0.00625,45322,1,,800,4,20,,,,,DS,,,,01-31-2024</v>
      </c>
      <c r="H4" s="16" t="str">
        <f>Samples!W20</f>
        <v>19,HP82-20240202,Hyp-media_0.2,sample,liquid,,Hyp-media_0.2,45322,1,,800,4,20,,,,,DS,,,,01-31-2024</v>
      </c>
      <c r="I4" s="16" t="str">
        <f>Samples!W21</f>
        <v>20,HP82-20240202,Hyp-media_0.1,sample,liquid,,Hyp-media_0.1,45322,1,,800,4,20,,,,,DS,,,,01-31-2024</v>
      </c>
      <c r="J4" s="16" t="str">
        <f>Samples!W22</f>
        <v>21,HP82-20240202,Hyp-media_0.05,sample,liquid,,Hyp-media_0.05,45322,1,,800,4,20,,,,,DS,,,,01-31-2024</v>
      </c>
      <c r="K4" s="16" t="str">
        <f>Samples!W23</f>
        <v>22,HP82-20240202,Hyp-media_0.025,sample,liquid,,Hyp-media_0.025,45322,1,,800,4,20,,,,,DS,,,,01-31-2024</v>
      </c>
      <c r="L4" s="16" t="str">
        <f>Samples!W24</f>
        <v>23,HP82-20240202,Hyp-media_0.0125,sample,liquid,,Hyp-media_0.0125,45322,1,,800,4,20,,,,,DS,,,,01-31-2024</v>
      </c>
      <c r="M4" s="16" t="str">
        <f>Samples!W25</f>
        <v>24,HP82-20240202,Hyp-media_0.00625,sample,liquid,,Hyp-media_0.00625,45322,1,,800,4,20,,,,,DS,,,,01-31-2024</v>
      </c>
    </row>
    <row r="5" ht="44.25" customHeight="1">
      <c r="A5" s="27" t="s">
        <v>70</v>
      </c>
      <c r="B5" s="28" t="str">
        <f>Samples!W14</f>
        <v>13,HP82-20240202,Hyp-water_0.2,sample,liquid,,Hyp-water_0.2,45322,1,,800,4,20,,,,,DS,,,,01-31-2024</v>
      </c>
      <c r="C5" s="16" t="str">
        <f>Samples!W15</f>
        <v>14,HP82-20240202,Hyp-water_0.1,sample,liquid,,Hyp-water_0.1,45322,1,,800,4,20,,,,,DS,,,,01-31-2024</v>
      </c>
      <c r="D5" s="16" t="str">
        <f>Samples!W16</f>
        <v>15,HP82-20240202,Hyp-water_0.05,sample,liquid,,Hyp-water_0.05,45322,1,,800,4,20,,,,,DS,,,,01-31-2024</v>
      </c>
      <c r="E5" s="16" t="str">
        <f>Samples!W17</f>
        <v>16,HP82-20240202,Hyp-water_0.025,sample,liquid,,Hyp-water_0.025,45322,1,,800,4,20,,,,,DS,,,,01-31-2024</v>
      </c>
      <c r="F5" s="16" t="str">
        <f>Samples!W18</f>
        <v>17,HP82-20240202,Hyp-water_0.0125,sample,liquid,,Hyp-water_0.0125,45322,1,,800,4,20,,,,,DS,,,,01-31-2024</v>
      </c>
      <c r="G5" s="16" t="str">
        <f>Samples!W19</f>
        <v>18,HP82-20240202,Hyp-water_0.00625,sample,liquid,,Hyp-water_0.00625,45322,1,,800,4,20,,,,,DS,,,,01-31-2024</v>
      </c>
      <c r="H5" s="16" t="str">
        <f>Samples!W20</f>
        <v>19,HP82-20240202,Hyp-media_0.2,sample,liquid,,Hyp-media_0.2,45322,1,,800,4,20,,,,,DS,,,,01-31-2024</v>
      </c>
      <c r="I5" s="16" t="str">
        <f>Samples!W21</f>
        <v>20,HP82-20240202,Hyp-media_0.1,sample,liquid,,Hyp-media_0.1,45322,1,,800,4,20,,,,,DS,,,,01-31-2024</v>
      </c>
      <c r="J5" s="16" t="str">
        <f>Samples!W22</f>
        <v>21,HP82-20240202,Hyp-media_0.05,sample,liquid,,Hyp-media_0.05,45322,1,,800,4,20,,,,,DS,,,,01-31-2024</v>
      </c>
      <c r="K5" s="16" t="str">
        <f>Samples!W23</f>
        <v>22,HP82-20240202,Hyp-media_0.025,sample,liquid,,Hyp-media_0.025,45322,1,,800,4,20,,,,,DS,,,,01-31-2024</v>
      </c>
      <c r="L5" s="16" t="str">
        <f>Samples!W24</f>
        <v>23,HP82-20240202,Hyp-media_0.0125,sample,liquid,,Hyp-media_0.0125,45322,1,,800,4,20,,,,,DS,,,,01-31-2024</v>
      </c>
      <c r="M5" s="16" t="str">
        <f>Samples!W25</f>
        <v>24,HP82-20240202,Hyp-media_0.00625,sample,liquid,,Hyp-media_0.00625,45322,1,,800,4,20,,,,,DS,,,,01-31-2024</v>
      </c>
    </row>
    <row r="6" ht="44.25" customHeight="1">
      <c r="A6" s="27" t="s">
        <v>71</v>
      </c>
      <c r="B6" s="16" t="str">
        <f>Samples!W26</f>
        <v>25,HP82-20240202,Col_1,sample,liquid,,Col_1,45322,1,,800,4,20,,,,,DS,,,,01-31-2024</v>
      </c>
      <c r="C6" s="16" t="str">
        <f>Samples!W27</f>
        <v>26,HP82-20240202,Col_0.5,sample,liquid,,Col_0.5,45322,1,,800,4,20,,,,,DS,,,,01-31-2024</v>
      </c>
      <c r="D6" s="16" t="str">
        <f>Samples!W28</f>
        <v>27,HP82-20240202,Water,sample,liquid,,Water,45322,1,,800,4,20,,,,,DS,,,,01-31-2024</v>
      </c>
      <c r="E6" s="16" t="str">
        <f>Samples!W29</f>
        <v>28,HP82-20240202,Media,sample,liquid,,Media,45322,1,,800,4,20,,,,,DS,,,,01-31-2024</v>
      </c>
      <c r="F6" s="24"/>
      <c r="G6" s="24"/>
      <c r="H6" s="16" t="str">
        <f>Samples!W30</f>
        <v>29,HP82-20240202,Hyp 0.05 std,standard,liquid,20240129,Hyp 0.05 std,45317,1,,100,1,20,,,,,DS,1,,,01-30-2024</v>
      </c>
      <c r="I6" s="16" t="str">
        <f>Samples!W31</f>
        <v>30,HP82-20240202,Hyp 0.04 std,standard,liquid,20240129,Hyp 0.04 std,45317,1,,100,1,20,,,,,DS,0.8,,,01-30-2024</v>
      </c>
      <c r="J6" s="16" t="str">
        <f>Samples!W32</f>
        <v>31,HP82-20240202,Hyp 0.03 std,standard,liquid,20240129,Hyp 0.03 std,45317,1,,100,1,20,,,,,DS,0.6,,,01-30-2024</v>
      </c>
      <c r="K6" s="16" t="str">
        <f>Samples!W33</f>
        <v>32,HP82-20240202,Hyp 0.02 std,standard,liquid,20240129,Hyp 0.02 std,45317,1,,100,1,20,,,,,DS,0.4,,,01-30-2024</v>
      </c>
      <c r="L6" s="16" t="str">
        <f>Samples!W34</f>
        <v>33,HP82-20240202,Hyp 0.01 std,standard,liquid,20240129,Hyp 0.01 std,45317,1,,100,1,20,,,,,DS,0.2,,,01-30-2024</v>
      </c>
      <c r="M6" s="16" t="str">
        <f>Samples!W35</f>
        <v>34,HP82-20240202,Hyp 0 std,standard,liquid,20240129,Hyp 0 std,45317,1,,100,1,20,,,,,DS,0,,,01-30-2024</v>
      </c>
    </row>
    <row r="7" ht="44.25" customHeight="1">
      <c r="A7" s="27" t="s">
        <v>72</v>
      </c>
      <c r="B7" s="16" t="str">
        <f>Samples!W26</f>
        <v>25,HP82-20240202,Col_1,sample,liquid,,Col_1,45322,1,,800,4,20,,,,,DS,,,,01-31-2024</v>
      </c>
      <c r="C7" s="16" t="str">
        <f>Samples!W27</f>
        <v>26,HP82-20240202,Col_0.5,sample,liquid,,Col_0.5,45322,1,,800,4,20,,,,,DS,,,,01-31-2024</v>
      </c>
      <c r="D7" s="16" t="str">
        <f>Samples!W28</f>
        <v>27,HP82-20240202,Water,sample,liquid,,Water,45322,1,,800,4,20,,,,,DS,,,,01-31-2024</v>
      </c>
      <c r="E7" s="16" t="str">
        <f>Samples!W29</f>
        <v>28,HP82-20240202,Media,sample,liquid,,Media,45322,1,,800,4,20,,,,,DS,,,,01-31-2024</v>
      </c>
      <c r="F7" s="24"/>
      <c r="G7" s="24"/>
      <c r="H7" s="16" t="str">
        <f>Samples!W30</f>
        <v>29,HP82-20240202,Hyp 0.05 std,standard,liquid,20240129,Hyp 0.05 std,45317,1,,100,1,20,,,,,DS,1,,,01-30-2024</v>
      </c>
      <c r="I7" s="16" t="str">
        <f>Samples!W31</f>
        <v>30,HP82-20240202,Hyp 0.04 std,standard,liquid,20240129,Hyp 0.04 std,45317,1,,100,1,20,,,,,DS,0.8,,,01-30-2024</v>
      </c>
      <c r="J7" s="16" t="str">
        <f>Samples!W32</f>
        <v>31,HP82-20240202,Hyp 0.03 std,standard,liquid,20240129,Hyp 0.03 std,45317,1,,100,1,20,,,,,DS,0.6,,,01-30-2024</v>
      </c>
      <c r="K7" s="16" t="str">
        <f>Samples!W33</f>
        <v>32,HP82-20240202,Hyp 0.02 std,standard,liquid,20240129,Hyp 0.02 std,45317,1,,100,1,20,,,,,DS,0.4,,,01-30-2024</v>
      </c>
      <c r="L7" s="16" t="str">
        <f>Samples!W34</f>
        <v>33,HP82-20240202,Hyp 0.01 std,standard,liquid,20240129,Hyp 0.01 std,45317,1,,100,1,20,,,,,DS,0.2,,,01-30-2024</v>
      </c>
      <c r="M7" s="16" t="str">
        <f>Samples!W35</f>
        <v>34,HP82-20240202,Hyp 0 std,standard,liquid,20240129,Hyp 0 std,45317,1,,100,1,20,,,,,DS,0,,,01-30-2024</v>
      </c>
    </row>
    <row r="8" ht="44.25" customHeight="1">
      <c r="A8" s="27" t="s">
        <v>73</v>
      </c>
      <c r="B8" s="16" t="str">
        <f>Samples!W26</f>
        <v>25,HP82-20240202,Col_1,sample,liquid,,Col_1,45322,1,,800,4,20,,,,,DS,,,,01-31-2024</v>
      </c>
      <c r="C8" s="16" t="str">
        <f>Samples!W27</f>
        <v>26,HP82-20240202,Col_0.5,sample,liquid,,Col_0.5,45322,1,,800,4,20,,,,,DS,,,,01-31-2024</v>
      </c>
      <c r="D8" s="16" t="str">
        <f>Samples!W28</f>
        <v>27,HP82-20240202,Water,sample,liquid,,Water,45322,1,,800,4,20,,,,,DS,,,,01-31-2024</v>
      </c>
      <c r="E8" s="16" t="str">
        <f>Samples!W29</f>
        <v>28,HP82-20240202,Media,sample,liquid,,Media,45322,1,,800,4,20,,,,,DS,,,,01-31-2024</v>
      </c>
      <c r="F8" s="24"/>
      <c r="G8" s="24"/>
      <c r="H8" s="24"/>
      <c r="I8" s="24"/>
      <c r="J8" s="24"/>
      <c r="K8" s="24"/>
      <c r="L8" s="24"/>
      <c r="M8" s="24"/>
    </row>
    <row r="9" ht="44.25" customHeight="1">
      <c r="A9" s="27" t="s">
        <v>74</v>
      </c>
      <c r="B9" s="16" t="str">
        <f>Samples!W26</f>
        <v>25,HP82-20240202,Col_1,sample,liquid,,Col_1,45322,1,,800,4,20,,,,,DS,,,,01-31-2024</v>
      </c>
      <c r="C9" s="16" t="str">
        <f>Samples!W27</f>
        <v>26,HP82-20240202,Col_0.5,sample,liquid,,Col_0.5,45322,1,,800,4,20,,,,,DS,,,,01-31-2024</v>
      </c>
      <c r="D9" s="16" t="str">
        <f>Samples!W28</f>
        <v>27,HP82-20240202,Water,sample,liquid,,Water,45322,1,,800,4,20,,,,,DS,,,,01-31-2024</v>
      </c>
      <c r="E9" s="16" t="str">
        <f>Samples!W29</f>
        <v>28,HP82-20240202,Media,sample,liquid,,Media,45322,1,,800,4,20,,,,,DS,,,,01-31-2024</v>
      </c>
      <c r="F9" s="24"/>
      <c r="G9" s="24"/>
      <c r="H9" s="24"/>
      <c r="I9" s="24"/>
      <c r="J9" s="24"/>
      <c r="K9" s="24"/>
      <c r="L9" s="24"/>
      <c r="M9" s="2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13" width="9.0"/>
  </cols>
  <sheetData>
    <row r="1" ht="15.75" customHeight="1">
      <c r="A1" s="27"/>
      <c r="B1" s="27">
        <v>1.0</v>
      </c>
      <c r="C1" s="27">
        <v>2.0</v>
      </c>
      <c r="D1" s="27">
        <v>3.0</v>
      </c>
      <c r="E1" s="27">
        <v>4.0</v>
      </c>
      <c r="F1" s="27">
        <v>5.0</v>
      </c>
      <c r="G1" s="27">
        <v>6.0</v>
      </c>
      <c r="H1" s="27">
        <v>7.0</v>
      </c>
      <c r="I1" s="27">
        <v>8.0</v>
      </c>
      <c r="J1" s="27">
        <v>9.0</v>
      </c>
      <c r="K1" s="27">
        <v>10.0</v>
      </c>
      <c r="L1" s="27">
        <v>11.0</v>
      </c>
      <c r="M1" s="27">
        <v>12.0</v>
      </c>
    </row>
    <row r="2" ht="57.0" customHeight="1">
      <c r="A2" s="27" t="s">
        <v>67</v>
      </c>
      <c r="B2" s="29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ht="57.0" customHeight="1">
      <c r="A3" s="27" t="s">
        <v>68</v>
      </c>
      <c r="B3" s="29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ht="57.0" customHeight="1">
      <c r="A4" s="27" t="s">
        <v>69</v>
      </c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ht="57.0" customHeight="1">
      <c r="A5" s="27" t="s">
        <v>70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ht="57.0" customHeight="1">
      <c r="A6" s="27" t="s">
        <v>71</v>
      </c>
      <c r="B6" s="30"/>
      <c r="C6" s="30"/>
      <c r="D6" s="30"/>
      <c r="E6" s="30"/>
      <c r="F6" s="30"/>
      <c r="G6" s="30"/>
      <c r="H6" s="30"/>
      <c r="I6" s="30"/>
      <c r="J6" s="30"/>
      <c r="K6" s="31"/>
      <c r="L6" s="30"/>
      <c r="M6" s="30"/>
    </row>
    <row r="7" ht="57.0" customHeight="1">
      <c r="A7" s="27" t="s">
        <v>72</v>
      </c>
      <c r="B7" s="30"/>
      <c r="C7" s="30"/>
      <c r="D7" s="30"/>
      <c r="E7" s="30"/>
      <c r="F7" s="30"/>
      <c r="G7" s="30"/>
      <c r="H7" s="30"/>
      <c r="I7" s="30"/>
      <c r="J7" s="30"/>
      <c r="K7" s="31"/>
      <c r="L7" s="30"/>
      <c r="M7" s="30"/>
    </row>
    <row r="8" ht="57.0" customHeight="1">
      <c r="A8" s="27" t="s">
        <v>73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ht="57.0" customHeight="1">
      <c r="A9" s="27" t="s">
        <v>74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10.56"/>
    <col customWidth="1" min="13" max="13" width="16.67"/>
  </cols>
  <sheetData>
    <row r="1" ht="48.75" customHeight="1">
      <c r="A1" s="27"/>
      <c r="B1" s="27">
        <v>1.0</v>
      </c>
      <c r="C1" s="27">
        <v>2.0</v>
      </c>
      <c r="D1" s="27">
        <v>3.0</v>
      </c>
      <c r="E1" s="27">
        <v>4.0</v>
      </c>
      <c r="F1" s="27">
        <v>5.0</v>
      </c>
      <c r="G1" s="27">
        <v>6.0</v>
      </c>
      <c r="H1" s="27">
        <v>7.0</v>
      </c>
      <c r="I1" s="27">
        <v>8.0</v>
      </c>
      <c r="J1" s="27">
        <v>9.0</v>
      </c>
      <c r="K1" s="27">
        <v>10.0</v>
      </c>
      <c r="L1" s="27">
        <v>11.0</v>
      </c>
      <c r="M1" s="27">
        <v>12.0</v>
      </c>
    </row>
    <row r="2" ht="48.75" customHeight="1">
      <c r="A2" s="27" t="s">
        <v>67</v>
      </c>
      <c r="B2" s="29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ht="48.75" customHeight="1">
      <c r="A3" s="27" t="s">
        <v>68</v>
      </c>
      <c r="B3" s="29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ht="48.75" customHeight="1">
      <c r="A4" s="27" t="s">
        <v>69</v>
      </c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ht="48.75" customHeight="1">
      <c r="A5" s="27" t="s">
        <v>70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ht="48.75" customHeight="1">
      <c r="A6" s="27" t="s">
        <v>71</v>
      </c>
      <c r="B6" s="30"/>
      <c r="C6" s="30"/>
      <c r="D6" s="30"/>
      <c r="E6" s="30"/>
      <c r="F6" s="30"/>
      <c r="G6" s="30"/>
      <c r="H6" s="30"/>
      <c r="I6" s="30"/>
      <c r="J6" s="30"/>
      <c r="K6" s="31"/>
      <c r="L6" s="30"/>
      <c r="M6" s="30"/>
    </row>
    <row r="7" ht="48.75" customHeight="1">
      <c r="A7" s="27" t="s">
        <v>72</v>
      </c>
      <c r="B7" s="30"/>
      <c r="C7" s="30"/>
      <c r="D7" s="30"/>
      <c r="E7" s="30"/>
      <c r="F7" s="30"/>
      <c r="G7" s="30"/>
      <c r="H7" s="30"/>
      <c r="I7" s="30"/>
      <c r="J7" s="30"/>
      <c r="K7" s="31"/>
      <c r="L7" s="30"/>
      <c r="M7" s="30"/>
    </row>
    <row r="8" ht="48.75" customHeight="1">
      <c r="A8" s="27" t="s">
        <v>73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ht="48.75" customHeight="1">
      <c r="A9" s="27" t="s">
        <v>74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6.11"/>
    <col customWidth="1" min="2" max="6" width="22.67"/>
  </cols>
  <sheetData>
    <row r="1">
      <c r="A1" s="32"/>
      <c r="D1" s="33"/>
      <c r="E1" s="7"/>
      <c r="F1" s="7"/>
    </row>
    <row r="2">
      <c r="A2" s="34" t="s">
        <v>75</v>
      </c>
      <c r="B2" s="35">
        <f>COUNTIF(Samples!D2:Samples!D92, "Sample")</f>
        <v>28</v>
      </c>
      <c r="C2" s="8" t="s">
        <v>76</v>
      </c>
      <c r="D2" s="7"/>
    </row>
    <row r="3">
      <c r="A3" s="36" t="s">
        <v>77</v>
      </c>
      <c r="B3" s="37">
        <v>4.0</v>
      </c>
      <c r="C3" s="7"/>
      <c r="D3" s="7"/>
    </row>
    <row r="4">
      <c r="A4" s="38" t="s">
        <v>78</v>
      </c>
      <c r="B4" s="39">
        <f>COUNTIF(Samples!D2:Samples!D92, "Control")</f>
        <v>0</v>
      </c>
      <c r="C4" s="8" t="s">
        <v>76</v>
      </c>
      <c r="D4" s="7"/>
    </row>
    <row r="5">
      <c r="A5" s="36" t="s">
        <v>77</v>
      </c>
      <c r="B5" s="37">
        <v>4.0</v>
      </c>
      <c r="C5" s="7"/>
      <c r="D5" s="7"/>
    </row>
    <row r="6">
      <c r="A6" s="38" t="s">
        <v>79</v>
      </c>
      <c r="B6" s="39">
        <f>(int(counta('Well layout1'!B2:M9)/96+0.9)+int(counta('Well layout2'!B2:M9)/96+0.9)+int(counta('Well layout3'!B2:M9)/96+0.9)+int(counta('Well layout4'!B2:M9)/96+0.9))*6</f>
        <v>12</v>
      </c>
      <c r="C6" s="8" t="s">
        <v>76</v>
      </c>
      <c r="D6" s="7"/>
    </row>
    <row r="7">
      <c r="A7" s="36" t="s">
        <v>80</v>
      </c>
      <c r="B7" s="37">
        <v>2.0</v>
      </c>
      <c r="C7" s="7"/>
      <c r="D7" s="7"/>
    </row>
    <row r="8">
      <c r="A8" s="36" t="s">
        <v>81</v>
      </c>
      <c r="B8" s="37">
        <f>B2*B3+B4*B5+B6*B7</f>
        <v>136</v>
      </c>
      <c r="C8" s="7"/>
      <c r="D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8" t="s">
        <v>82</v>
      </c>
      <c r="C13" s="7" t="s">
        <v>83</v>
      </c>
      <c r="D13" s="40" t="s">
        <v>84</v>
      </c>
      <c r="E13" s="40" t="s">
        <v>85</v>
      </c>
      <c r="F13" s="40" t="s">
        <v>86</v>
      </c>
    </row>
    <row r="14">
      <c r="A14" s="40" t="s">
        <v>87</v>
      </c>
      <c r="B14" s="7"/>
      <c r="C14" s="7"/>
      <c r="D14" s="41">
        <v>50.0</v>
      </c>
      <c r="E14" s="41">
        <f>B8*0.13</f>
        <v>17.68</v>
      </c>
      <c r="F14" s="41">
        <f>F15*D14/D15</f>
        <v>151</v>
      </c>
    </row>
    <row r="15">
      <c r="A15" s="40" t="s">
        <v>88</v>
      </c>
      <c r="B15" s="42" t="s">
        <v>89</v>
      </c>
      <c r="C15" s="41" t="s">
        <v>90</v>
      </c>
      <c r="D15" s="41">
        <v>300.0</v>
      </c>
      <c r="E15" s="43">
        <f>E14*D15/D14</f>
        <v>106.08</v>
      </c>
      <c r="F15" s="44">
        <v>906.0</v>
      </c>
    </row>
    <row r="16">
      <c r="A16" s="45" t="s">
        <v>91</v>
      </c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40" t="s">
        <v>84</v>
      </c>
      <c r="E19" s="40" t="s">
        <v>85</v>
      </c>
      <c r="F19" s="40" t="s">
        <v>86</v>
      </c>
    </row>
    <row r="20">
      <c r="A20" s="46" t="s">
        <v>92</v>
      </c>
      <c r="B20" s="47" t="s">
        <v>93</v>
      </c>
      <c r="C20" s="20" t="s">
        <v>94</v>
      </c>
      <c r="D20" s="20">
        <v>52.0</v>
      </c>
      <c r="E20" s="48">
        <f t="shared" ref="E20:E22" si="1">$E$23*D20/$D$23</f>
        <v>13.52</v>
      </c>
      <c r="F20" s="20">
        <f t="shared" ref="F20:F21" si="2">$F$22*D20/$D$22</f>
        <v>22.53333333</v>
      </c>
    </row>
    <row r="21">
      <c r="A21" s="46" t="s">
        <v>95</v>
      </c>
      <c r="B21" s="47" t="s">
        <v>96</v>
      </c>
      <c r="C21" s="49" t="s">
        <v>97</v>
      </c>
      <c r="D21" s="20">
        <v>16.0</v>
      </c>
      <c r="E21" s="48">
        <f t="shared" si="1"/>
        <v>4.16</v>
      </c>
      <c r="F21" s="20">
        <f t="shared" si="2"/>
        <v>6.933333333</v>
      </c>
    </row>
    <row r="22">
      <c r="A22" s="46" t="s">
        <v>98</v>
      </c>
      <c r="B22" s="47" t="s">
        <v>99</v>
      </c>
      <c r="C22" s="20" t="s">
        <v>100</v>
      </c>
      <c r="D22" s="20">
        <v>6000.0</v>
      </c>
      <c r="E22" s="50">
        <f t="shared" si="1"/>
        <v>1560</v>
      </c>
      <c r="F22" s="44">
        <v>2600.0</v>
      </c>
    </row>
    <row r="23">
      <c r="A23" s="46" t="s">
        <v>101</v>
      </c>
      <c r="B23" s="19"/>
      <c r="C23" s="19"/>
      <c r="D23" s="20">
        <f>D20+D21</f>
        <v>68</v>
      </c>
      <c r="E23" s="41">
        <f>B8*0.13</f>
        <v>17.68</v>
      </c>
      <c r="F23" s="20">
        <f>F20+F21</f>
        <v>29.46666667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4.11"/>
    <col customWidth="1" min="3" max="3" width="13.89"/>
    <col customWidth="1" min="4" max="4" width="14.56"/>
  </cols>
  <sheetData>
    <row r="1">
      <c r="A1" s="5" t="s">
        <v>2</v>
      </c>
      <c r="B1" s="5" t="s">
        <v>102</v>
      </c>
      <c r="C1" s="5" t="s">
        <v>103</v>
      </c>
      <c r="D1" s="5" t="s">
        <v>104</v>
      </c>
    </row>
    <row r="2">
      <c r="A2" s="4" t="str">
        <f t="array" ref="A2:A92">Samples!C2:C1000</f>
        <v>Gelatin-water_2.5</v>
      </c>
    </row>
    <row r="3">
      <c r="A3" s="4" t="s">
        <v>33</v>
      </c>
    </row>
    <row r="4">
      <c r="A4" s="4" t="s">
        <v>34</v>
      </c>
    </row>
    <row r="5">
      <c r="A5" s="4" t="s">
        <v>35</v>
      </c>
    </row>
    <row r="6">
      <c r="A6" s="4" t="s">
        <v>36</v>
      </c>
    </row>
    <row r="7">
      <c r="A7" s="4" t="s">
        <v>37</v>
      </c>
    </row>
    <row r="8">
      <c r="A8" s="4" t="s">
        <v>38</v>
      </c>
    </row>
    <row r="9">
      <c r="A9" s="4" t="s">
        <v>39</v>
      </c>
    </row>
    <row r="10">
      <c r="A10" s="4" t="s">
        <v>40</v>
      </c>
    </row>
    <row r="11">
      <c r="A11" s="4" t="s">
        <v>41</v>
      </c>
    </row>
    <row r="12">
      <c r="A12" s="4" t="s">
        <v>42</v>
      </c>
    </row>
    <row r="13">
      <c r="A13" s="4" t="s">
        <v>43</v>
      </c>
    </row>
    <row r="14">
      <c r="A14" s="4" t="s">
        <v>44</v>
      </c>
    </row>
    <row r="15">
      <c r="A15" s="4" t="s">
        <v>45</v>
      </c>
    </row>
    <row r="16">
      <c r="A16" s="4" t="s">
        <v>46</v>
      </c>
    </row>
    <row r="17">
      <c r="A17" s="4" t="s">
        <v>47</v>
      </c>
    </row>
    <row r="18">
      <c r="A18" s="4" t="s">
        <v>48</v>
      </c>
    </row>
    <row r="19">
      <c r="A19" s="4" t="s">
        <v>49</v>
      </c>
    </row>
    <row r="20">
      <c r="A20" s="4" t="s">
        <v>50</v>
      </c>
    </row>
    <row r="21">
      <c r="A21" s="4" t="s">
        <v>51</v>
      </c>
    </row>
    <row r="22">
      <c r="A22" s="4" t="s">
        <v>52</v>
      </c>
    </row>
    <row r="23">
      <c r="A23" s="4" t="s">
        <v>53</v>
      </c>
    </row>
    <row r="24">
      <c r="A24" s="4" t="s">
        <v>54</v>
      </c>
    </row>
    <row r="25">
      <c r="A25" s="4" t="s">
        <v>55</v>
      </c>
    </row>
    <row r="26">
      <c r="A26" s="4" t="s">
        <v>56</v>
      </c>
    </row>
    <row r="27">
      <c r="A27" s="4" t="s">
        <v>57</v>
      </c>
    </row>
    <row r="28">
      <c r="A28" s="4" t="s">
        <v>58</v>
      </c>
    </row>
    <row r="29">
      <c r="A29" s="4" t="s">
        <v>59</v>
      </c>
    </row>
    <row r="30">
      <c r="A30" s="4" t="s">
        <v>60</v>
      </c>
    </row>
    <row r="31">
      <c r="A31" s="4" t="s">
        <v>62</v>
      </c>
    </row>
    <row r="32">
      <c r="A32" s="4" t="s">
        <v>63</v>
      </c>
    </row>
    <row r="33">
      <c r="A33" s="4" t="s">
        <v>64</v>
      </c>
    </row>
    <row r="34">
      <c r="A34" s="4" t="s">
        <v>65</v>
      </c>
    </row>
    <row r="35">
      <c r="A35" s="4" t="s">
        <v>66</v>
      </c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8.22"/>
  </cols>
  <sheetData>
    <row r="1">
      <c r="A1" s="51" t="s">
        <v>105</v>
      </c>
      <c r="B1" s="51" t="s">
        <v>20</v>
      </c>
      <c r="C1" s="51" t="s">
        <v>19</v>
      </c>
      <c r="D1" s="51" t="s">
        <v>6</v>
      </c>
    </row>
    <row r="2">
      <c r="A2" s="5" t="s">
        <v>106</v>
      </c>
      <c r="B2" s="5" t="s">
        <v>107</v>
      </c>
      <c r="C2" s="5" t="s">
        <v>108</v>
      </c>
      <c r="D2" s="5" t="e">
        <v>#N/A</v>
      </c>
    </row>
    <row r="3">
      <c r="A3" s="5" t="s">
        <v>109</v>
      </c>
      <c r="B3" s="5" t="s">
        <v>110</v>
      </c>
      <c r="C3" s="5" t="s">
        <v>111</v>
      </c>
      <c r="D3" s="5" t="s">
        <v>112</v>
      </c>
    </row>
    <row r="4">
      <c r="A4" s="5" t="s">
        <v>113</v>
      </c>
      <c r="B4" s="5" t="s">
        <v>114</v>
      </c>
      <c r="C4" s="5" t="s">
        <v>115</v>
      </c>
      <c r="D4" s="5" t="s">
        <v>116</v>
      </c>
    </row>
    <row r="5">
      <c r="A5" s="5" t="s">
        <v>117</v>
      </c>
      <c r="B5" s="5" t="s">
        <v>118</v>
      </c>
      <c r="C5" s="5" t="s">
        <v>119</v>
      </c>
      <c r="D5" s="5" t="s">
        <v>120</v>
      </c>
    </row>
    <row r="6">
      <c r="A6" s="5" t="s">
        <v>121</v>
      </c>
      <c r="B6" s="5" t="s">
        <v>122</v>
      </c>
      <c r="C6" s="5" t="s">
        <v>123</v>
      </c>
      <c r="D6" s="5" t="s">
        <v>124</v>
      </c>
    </row>
    <row r="7">
      <c r="A7" s="5" t="s">
        <v>125</v>
      </c>
      <c r="B7" s="5" t="s">
        <v>126</v>
      </c>
      <c r="C7" s="5" t="s">
        <v>127</v>
      </c>
      <c r="D7" s="5" t="s">
        <v>128</v>
      </c>
    </row>
    <row r="8">
      <c r="A8" s="5" t="s">
        <v>129</v>
      </c>
      <c r="B8" s="5" t="s">
        <v>130</v>
      </c>
      <c r="C8" s="5" t="s">
        <v>131</v>
      </c>
      <c r="D8" s="5" t="s">
        <v>132</v>
      </c>
    </row>
    <row r="9">
      <c r="A9" s="5" t="s">
        <v>133</v>
      </c>
      <c r="B9" s="5" t="s">
        <v>134</v>
      </c>
      <c r="C9" s="5" t="s">
        <v>135</v>
      </c>
      <c r="D9" s="5" t="s">
        <v>136</v>
      </c>
    </row>
    <row r="10">
      <c r="A10" s="5" t="s">
        <v>137</v>
      </c>
      <c r="B10" s="5" t="s">
        <v>138</v>
      </c>
      <c r="C10" s="5" t="s">
        <v>139</v>
      </c>
      <c r="D10" s="5" t="s">
        <v>140</v>
      </c>
    </row>
    <row r="11">
      <c r="A11" s="5" t="s">
        <v>141</v>
      </c>
      <c r="B11" s="5" t="s">
        <v>142</v>
      </c>
      <c r="D11" s="5" t="s">
        <v>143</v>
      </c>
    </row>
    <row r="12">
      <c r="A12" s="5" t="s">
        <v>144</v>
      </c>
      <c r="B12" s="5" t="s">
        <v>145</v>
      </c>
      <c r="D12" s="5" t="s">
        <v>146</v>
      </c>
    </row>
    <row r="13">
      <c r="A13" s="5" t="s">
        <v>147</v>
      </c>
      <c r="B13" s="5" t="s">
        <v>148</v>
      </c>
      <c r="D13" s="5" t="s">
        <v>149</v>
      </c>
    </row>
    <row r="14">
      <c r="A14" s="5" t="s">
        <v>150</v>
      </c>
      <c r="B14" s="5" t="s">
        <v>151</v>
      </c>
      <c r="D14" s="5" t="s">
        <v>152</v>
      </c>
    </row>
    <row r="15">
      <c r="A15" s="5" t="s">
        <v>153</v>
      </c>
      <c r="B15" s="5" t="s">
        <v>154</v>
      </c>
      <c r="D15" s="5" t="s">
        <v>155</v>
      </c>
    </row>
    <row r="16">
      <c r="A16" s="5" t="s">
        <v>156</v>
      </c>
      <c r="B16" s="5" t="s">
        <v>142</v>
      </c>
      <c r="D16" s="5" t="s">
        <v>157</v>
      </c>
    </row>
    <row r="17">
      <c r="A17" s="5" t="s">
        <v>158</v>
      </c>
      <c r="B17" s="5" t="s">
        <v>159</v>
      </c>
      <c r="D17" s="5" t="s">
        <v>160</v>
      </c>
    </row>
    <row r="18">
      <c r="A18" s="5" t="s">
        <v>161</v>
      </c>
      <c r="B18" s="5" t="s">
        <v>162</v>
      </c>
      <c r="D18" s="5" t="s">
        <v>163</v>
      </c>
    </row>
    <row r="19">
      <c r="A19" s="5" t="s">
        <v>164</v>
      </c>
      <c r="B19" s="5" t="s">
        <v>165</v>
      </c>
      <c r="D19" s="5" t="s">
        <v>166</v>
      </c>
    </row>
    <row r="20">
      <c r="A20" s="5" t="s">
        <v>167</v>
      </c>
      <c r="B20" s="5" t="s">
        <v>168</v>
      </c>
      <c r="D20" s="5" t="s">
        <v>169</v>
      </c>
    </row>
    <row r="21">
      <c r="A21" s="5" t="s">
        <v>170</v>
      </c>
      <c r="B21" s="5" t="s">
        <v>171</v>
      </c>
      <c r="D21" s="5" t="s">
        <v>172</v>
      </c>
    </row>
    <row r="22">
      <c r="A22" s="5" t="s">
        <v>173</v>
      </c>
      <c r="B22" s="5" t="s">
        <v>174</v>
      </c>
      <c r="D22" s="5" t="s">
        <v>175</v>
      </c>
    </row>
    <row r="23">
      <c r="A23" s="5" t="s">
        <v>176</v>
      </c>
      <c r="B23" s="5" t="s">
        <v>177</v>
      </c>
      <c r="D23" s="5" t="s">
        <v>178</v>
      </c>
    </row>
    <row r="24">
      <c r="A24" s="5" t="s">
        <v>179</v>
      </c>
      <c r="B24" s="5" t="s">
        <v>180</v>
      </c>
      <c r="D24" s="5" t="s">
        <v>181</v>
      </c>
    </row>
    <row r="25">
      <c r="A25" s="5" t="s">
        <v>182</v>
      </c>
      <c r="B25" s="5" t="s">
        <v>183</v>
      </c>
      <c r="D25" s="5" t="s">
        <v>184</v>
      </c>
    </row>
    <row r="26">
      <c r="A26" s="5" t="s">
        <v>185</v>
      </c>
      <c r="B26" s="5" t="s">
        <v>186</v>
      </c>
      <c r="D26" s="5" t="s">
        <v>187</v>
      </c>
    </row>
    <row r="27">
      <c r="A27" s="5" t="s">
        <v>188</v>
      </c>
      <c r="B27" s="5" t="s">
        <v>189</v>
      </c>
      <c r="D27" s="5" t="s">
        <v>190</v>
      </c>
    </row>
    <row r="28">
      <c r="A28" s="5" t="s">
        <v>191</v>
      </c>
      <c r="B28" s="5" t="s">
        <v>192</v>
      </c>
      <c r="D28" s="5" t="s">
        <v>193</v>
      </c>
    </row>
    <row r="29">
      <c r="A29" s="5" t="s">
        <v>194</v>
      </c>
      <c r="B29" s="5" t="s">
        <v>195</v>
      </c>
      <c r="D29" s="5" t="s">
        <v>196</v>
      </c>
    </row>
    <row r="30">
      <c r="A30" s="5" t="s">
        <v>197</v>
      </c>
      <c r="B30" s="5" t="s">
        <v>198</v>
      </c>
      <c r="D30" s="5" t="s">
        <v>199</v>
      </c>
    </row>
    <row r="31">
      <c r="A31" s="5" t="s">
        <v>200</v>
      </c>
      <c r="B31" s="5" t="s">
        <v>201</v>
      </c>
    </row>
    <row r="32">
      <c r="A32" s="5" t="s">
        <v>202</v>
      </c>
      <c r="B32" s="5" t="s">
        <v>203</v>
      </c>
    </row>
    <row r="33">
      <c r="A33" s="5" t="s">
        <v>204</v>
      </c>
      <c r="B33" s="5" t="s">
        <v>205</v>
      </c>
    </row>
    <row r="34">
      <c r="A34" s="5" t="s">
        <v>206</v>
      </c>
      <c r="B34" s="5" t="s">
        <v>207</v>
      </c>
    </row>
    <row r="35">
      <c r="A35" s="5" t="s">
        <v>208</v>
      </c>
      <c r="B35" s="5" t="s">
        <v>209</v>
      </c>
    </row>
    <row r="36">
      <c r="A36" s="5" t="s">
        <v>210</v>
      </c>
      <c r="B36" s="5" t="s">
        <v>211</v>
      </c>
    </row>
    <row r="37">
      <c r="A37" s="5" t="s">
        <v>212</v>
      </c>
      <c r="B37" s="5" t="s">
        <v>207</v>
      </c>
    </row>
    <row r="38">
      <c r="A38" s="5" t="s">
        <v>213</v>
      </c>
      <c r="B38" s="5" t="s">
        <v>214</v>
      </c>
    </row>
    <row r="39">
      <c r="A39" s="5" t="s">
        <v>215</v>
      </c>
      <c r="B39" s="5" t="s">
        <v>216</v>
      </c>
    </row>
    <row r="40">
      <c r="A40" s="5" t="s">
        <v>217</v>
      </c>
      <c r="B40" s="5" t="s">
        <v>218</v>
      </c>
    </row>
    <row r="41">
      <c r="A41" s="5" t="s">
        <v>219</v>
      </c>
      <c r="B41" s="5" t="s">
        <v>220</v>
      </c>
    </row>
    <row r="42">
      <c r="A42" s="5" t="s">
        <v>221</v>
      </c>
      <c r="B42" s="5" t="s">
        <v>222</v>
      </c>
    </row>
    <row r="43">
      <c r="A43" s="5" t="s">
        <v>223</v>
      </c>
      <c r="B43" s="5" t="s">
        <v>224</v>
      </c>
    </row>
    <row r="44">
      <c r="A44" s="5" t="s">
        <v>225</v>
      </c>
      <c r="B44" s="5" t="s">
        <v>226</v>
      </c>
    </row>
    <row r="45">
      <c r="A45" s="5" t="s">
        <v>227</v>
      </c>
      <c r="B45" s="5" t="s">
        <v>228</v>
      </c>
    </row>
    <row r="46">
      <c r="A46" s="5" t="s">
        <v>229</v>
      </c>
    </row>
    <row r="47">
      <c r="A47" s="5" t="s">
        <v>230</v>
      </c>
    </row>
    <row r="48">
      <c r="A48" s="5" t="s">
        <v>231</v>
      </c>
    </row>
    <row r="49">
      <c r="A49" s="5" t="s">
        <v>232</v>
      </c>
    </row>
    <row r="50">
      <c r="A50" s="5" t="s">
        <v>233</v>
      </c>
    </row>
    <row r="51">
      <c r="A51" s="5" t="s">
        <v>234</v>
      </c>
    </row>
    <row r="52">
      <c r="A52" s="5" t="s">
        <v>235</v>
      </c>
    </row>
    <row r="53">
      <c r="A53" s="5" t="s">
        <v>236</v>
      </c>
    </row>
    <row r="54">
      <c r="A54" s="5" t="s">
        <v>237</v>
      </c>
    </row>
    <row r="55">
      <c r="A55" s="5" t="s">
        <v>238</v>
      </c>
    </row>
    <row r="56">
      <c r="A56" s="5" t="s">
        <v>239</v>
      </c>
    </row>
    <row r="57">
      <c r="A57" s="5" t="s">
        <v>240</v>
      </c>
    </row>
    <row r="58">
      <c r="A58" s="5" t="s">
        <v>241</v>
      </c>
    </row>
    <row r="59">
      <c r="A59" s="5" t="s">
        <v>242</v>
      </c>
    </row>
    <row r="60">
      <c r="A60" s="5" t="s">
        <v>243</v>
      </c>
    </row>
    <row r="61">
      <c r="A61" s="5" t="s">
        <v>244</v>
      </c>
    </row>
    <row r="62">
      <c r="A62" s="5" t="s">
        <v>245</v>
      </c>
    </row>
    <row r="63">
      <c r="A63" s="5" t="s">
        <v>246</v>
      </c>
    </row>
    <row r="64">
      <c r="A64" s="5" t="s">
        <v>247</v>
      </c>
    </row>
    <row r="65">
      <c r="A65" s="5" t="s">
        <v>248</v>
      </c>
    </row>
    <row r="66">
      <c r="A66" s="5" t="s">
        <v>249</v>
      </c>
    </row>
    <row r="67">
      <c r="A67" s="5" t="s">
        <v>250</v>
      </c>
    </row>
    <row r="68">
      <c r="A68" s="5" t="s">
        <v>251</v>
      </c>
    </row>
    <row r="69">
      <c r="A69" s="5" t="s">
        <v>252</v>
      </c>
    </row>
    <row r="70">
      <c r="A70" s="5" t="s">
        <v>253</v>
      </c>
    </row>
    <row r="71">
      <c r="A71" s="5" t="s">
        <v>254</v>
      </c>
    </row>
    <row r="72">
      <c r="A72" s="5" t="s">
        <v>255</v>
      </c>
    </row>
    <row r="73">
      <c r="A73" s="5" t="s">
        <v>256</v>
      </c>
    </row>
    <row r="74">
      <c r="A74" s="5" t="s">
        <v>257</v>
      </c>
    </row>
    <row r="75">
      <c r="A75" s="5" t="s">
        <v>258</v>
      </c>
    </row>
    <row r="76">
      <c r="A76" s="5" t="s">
        <v>259</v>
      </c>
    </row>
    <row r="77">
      <c r="A77" s="5" t="s">
        <v>260</v>
      </c>
    </row>
    <row r="78">
      <c r="A78" s="5" t="s">
        <v>261</v>
      </c>
    </row>
    <row r="79">
      <c r="A79" s="5" t="s">
        <v>262</v>
      </c>
    </row>
    <row r="80">
      <c r="A80" s="5" t="s">
        <v>263</v>
      </c>
    </row>
    <row r="81">
      <c r="A81" s="5" t="s">
        <v>264</v>
      </c>
    </row>
    <row r="82">
      <c r="A82" s="5" t="s">
        <v>28</v>
      </c>
    </row>
  </sheetData>
  <drawing r:id="rId1"/>
</worksheet>
</file>