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hidden" name="Digestion1" sheetId="3" r:id="rId6"/>
    <sheet state="hidden" name="Digestion2" sheetId="4" r:id="rId7"/>
    <sheet state="visible" name="Well layout1" sheetId="5" r:id="rId8"/>
    <sheet state="visible" name="Well layout2" sheetId="6" r:id="rId9"/>
    <sheet state="visible" name="Well layout3" sheetId="7" r:id="rId10"/>
    <sheet state="visible" name="Well layout4" sheetId="8" r:id="rId11"/>
    <sheet state="visible" name="dilution_factor" sheetId="9" r:id="rId12"/>
    <sheet state="visible" name="Chemical Usage Calculation" sheetId="10" r:id="rId13"/>
    <sheet state="hidden" name="dropdown" sheetId="11" r:id="rId14"/>
    <sheet state="hidden" name="Digestion_Plate_Layout" sheetId="12" r:id="rId15"/>
  </sheets>
  <definedNames/>
  <calcPr/>
</workbook>
</file>

<file path=xl/sharedStrings.xml><?xml version="1.0" encoding="utf-8"?>
<sst xmlns="http://schemas.openxmlformats.org/spreadsheetml/2006/main" count="710" uniqueCount="277">
  <si>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</si>
  <si>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</si>
  <si>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</si>
  <si>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</si>
  <si>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</si>
  <si>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</si>
  <si>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</si>
  <si>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</si>
  <si>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</si>
  <si>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</si>
  <si>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</si>
  <si>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</si>
  <si>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</si>
  <si>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</si>
  <si>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</si>
  <si>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</si>
  <si>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</si>
  <si>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</si>
  <si>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</si>
  <si>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</si>
  <si>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</si>
  <si>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</si>
  <si>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</si>
  <si>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</si>
  <si>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</si>
  <si>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</si>
  <si>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</si>
  <si>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</si>
  <si>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HP71-20240123</t>
  </si>
  <si>
    <t>Hydroxyproline St1</t>
  </si>
  <si>
    <t>standard</t>
  </si>
  <si>
    <t>liquid</t>
  </si>
  <si>
    <t>GU</t>
  </si>
  <si>
    <t>Hydroxyproline St2</t>
  </si>
  <si>
    <t>Hydroxyproline St3</t>
  </si>
  <si>
    <t>Hydroxyproline St4</t>
  </si>
  <si>
    <t>Hydroxyproline St5</t>
  </si>
  <si>
    <t>Hydroxyproline St6</t>
  </si>
  <si>
    <t>Gelatin 2.5</t>
  </si>
  <si>
    <t>control</t>
  </si>
  <si>
    <t>Gelatin 1.25</t>
  </si>
  <si>
    <t>Gelatin 0.625</t>
  </si>
  <si>
    <t>Gelatin 0.3125</t>
  </si>
  <si>
    <t>Gelatin 0.15625</t>
  </si>
  <si>
    <t>Gelatin 0</t>
  </si>
  <si>
    <t>A1-1</t>
  </si>
  <si>
    <t>sample</t>
  </si>
  <si>
    <t>hide</t>
  </si>
  <si>
    <t>TGFBS (Liquid DMEM)</t>
  </si>
  <si>
    <t>PET723-30050</t>
  </si>
  <si>
    <t>A1-2</t>
  </si>
  <si>
    <t>A1-3</t>
  </si>
  <si>
    <t>A1-4</t>
  </si>
  <si>
    <t>A2-1</t>
  </si>
  <si>
    <t>A2-2</t>
  </si>
  <si>
    <t>A2-3</t>
  </si>
  <si>
    <t>A2-4</t>
  </si>
  <si>
    <t>A3-1</t>
  </si>
  <si>
    <t>A3-2</t>
  </si>
  <si>
    <t>A3-3</t>
  </si>
  <si>
    <t>A3-4</t>
  </si>
  <si>
    <t>A4-1</t>
  </si>
  <si>
    <t>A4-2</t>
  </si>
  <si>
    <t>A4-3</t>
  </si>
  <si>
    <t>A4-4</t>
  </si>
  <si>
    <t>A5-1</t>
  </si>
  <si>
    <t>A5-2</t>
  </si>
  <si>
    <t>A5-3</t>
  </si>
  <si>
    <t>A5-4</t>
  </si>
  <si>
    <t>A6-1</t>
  </si>
  <si>
    <t>A6-2</t>
  </si>
  <si>
    <t>A6-3</t>
  </si>
  <si>
    <t>A6-4</t>
  </si>
  <si>
    <t>B1-1</t>
  </si>
  <si>
    <t>B1-2</t>
  </si>
  <si>
    <t>B1-3</t>
  </si>
  <si>
    <t>B1-4</t>
  </si>
  <si>
    <t>B2-1</t>
  </si>
  <si>
    <t>B2-2</t>
  </si>
  <si>
    <t>B2-3</t>
  </si>
  <si>
    <t>B2-4</t>
  </si>
  <si>
    <t>B3-1</t>
  </si>
  <si>
    <t>B3-2</t>
  </si>
  <si>
    <t>B3-3</t>
  </si>
  <si>
    <t>B3-4</t>
  </si>
  <si>
    <t>B4-1</t>
  </si>
  <si>
    <t>B4-2</t>
  </si>
  <si>
    <t>B4-3</t>
  </si>
  <si>
    <t>B4-4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</si>
  <si>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</si>
  <si>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</si>
  <si>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</si>
  <si>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</si>
  <si>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</si>
  <si>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</si>
  <si>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</si>
  <si>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</si>
  <si>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</si>
  <si>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</si>
  <si>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</si>
  <si>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</si>
  <si>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</si>
  <si>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</si>
  <si>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</si>
  <si>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</si>
  <si>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</si>
  <si>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</si>
  <si>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</si>
  <si>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</si>
  <si>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</si>
  <si>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</si>
  <si>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</si>
  <si>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</si>
  <si>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</si>
  <si>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</si>
  <si>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</si>
  <si>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</si>
  <si>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</si>
  <si>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</si>
  <si>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</si>
  <si>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</si>
  <si>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</si>
  <si>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</si>
  <si>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</si>
  <si>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</si>
  <si>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</si>
  <si>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</si>
  <si>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</si>
  <si>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</si>
  <si>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</si>
  <si>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</si>
  <si>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</si>
  <si>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</si>
  <si>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</si>
  <si>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HP1-20230830</t>
  </si>
  <si>
    <t>PET723-100116</t>
  </si>
  <si>
    <t>10% HPL</t>
  </si>
  <si>
    <t>HP2-20230830</t>
  </si>
  <si>
    <t>PET723-300116</t>
  </si>
  <si>
    <t>CC2-1-12301899-14d</t>
  </si>
  <si>
    <t>HP3-20230905</t>
  </si>
  <si>
    <t>PET723-600116</t>
  </si>
  <si>
    <t>TGFBS (Powder DMEM)</t>
  </si>
  <si>
    <t>CC1-1-11162023-7d</t>
  </si>
  <si>
    <t>HP4-20230905</t>
  </si>
  <si>
    <t>PET723-60060</t>
  </si>
  <si>
    <t>Brine Sol</t>
  </si>
  <si>
    <t>CC1-2-11162023-7d</t>
  </si>
  <si>
    <t>HP5-20230906</t>
  </si>
  <si>
    <t>PET723-30060</t>
  </si>
  <si>
    <t>10 mg/ml AA2P in DI Water</t>
  </si>
  <si>
    <t>CC1-3-11162023-7d</t>
  </si>
  <si>
    <t>HP6-20230913</t>
  </si>
  <si>
    <t>PET723-10060</t>
  </si>
  <si>
    <t>TGFB Alliquot</t>
  </si>
  <si>
    <t>CC1-4-11162023-7d</t>
  </si>
  <si>
    <t>HP7-20230913</t>
  </si>
  <si>
    <t>PET723-60050</t>
  </si>
  <si>
    <t>PBS w/ BSA</t>
  </si>
  <si>
    <t>CC1-5-11162023-7d</t>
  </si>
  <si>
    <t>HP8-20230919</t>
  </si>
  <si>
    <t>Advanced DMEM</t>
  </si>
  <si>
    <t>CC1-6-11162023-7d</t>
  </si>
  <si>
    <t>HP9-20230919</t>
  </si>
  <si>
    <t>PET723-10050</t>
  </si>
  <si>
    <t>10% FBS (Liquid DMEM)</t>
  </si>
  <si>
    <t>CC1-1-11162023-11d</t>
  </si>
  <si>
    <t>HP10-20231006</t>
  </si>
  <si>
    <t>V2P1723-300140</t>
  </si>
  <si>
    <t>CC1-2-11162023-11d</t>
  </si>
  <si>
    <t>HP11-20231010</t>
  </si>
  <si>
    <t>V2P1723-300116</t>
  </si>
  <si>
    <t>CC1-3-11162023-11d</t>
  </si>
  <si>
    <t>HP12-20231013</t>
  </si>
  <si>
    <t>Recycled-PET723-10050</t>
  </si>
  <si>
    <t>CC1-4-11162023-11d</t>
  </si>
  <si>
    <t>HP13-20231019</t>
  </si>
  <si>
    <t>Recycled-PET723-30050</t>
  </si>
  <si>
    <t>CC1-5-11162023-11d</t>
  </si>
  <si>
    <t>HP14-20231020</t>
  </si>
  <si>
    <t>Recycled-PET723-60050</t>
  </si>
  <si>
    <t>CC1-6-11162023-11d</t>
  </si>
  <si>
    <t>HP15-20231023</t>
  </si>
  <si>
    <t>CC1-1-11162023-14d</t>
  </si>
  <si>
    <t>HP16-20231023</t>
  </si>
  <si>
    <t>V2P1723-600140</t>
  </si>
  <si>
    <t>CC1-2-11162023-14d</t>
  </si>
  <si>
    <t>HP17-20231026</t>
  </si>
  <si>
    <t>V2P1323-60050</t>
  </si>
  <si>
    <t>CC1-3-11162023-14d</t>
  </si>
  <si>
    <t>HP18-20231026</t>
  </si>
  <si>
    <t>V2P1323-30050</t>
  </si>
  <si>
    <t>CC1-4-11162023-14d</t>
  </si>
  <si>
    <t>HP19-20231020</t>
  </si>
  <si>
    <t>V2P1323-60080</t>
  </si>
  <si>
    <t>CC1-5-11162023-14d</t>
  </si>
  <si>
    <t>HP20-20231025</t>
  </si>
  <si>
    <t>V2P1323-30080</t>
  </si>
  <si>
    <t>CC1-6-11162023-14d</t>
  </si>
  <si>
    <t>HP21-20231027</t>
  </si>
  <si>
    <t>V2P1822-600115</t>
  </si>
  <si>
    <t>CC1-1-11162023-28d</t>
  </si>
  <si>
    <t>HP22-20231101</t>
  </si>
  <si>
    <t>V2P1822-300115</t>
  </si>
  <si>
    <t>CC1-2-11162023-28d</t>
  </si>
  <si>
    <t>HP23-20231101</t>
  </si>
  <si>
    <t>V2P1822-150115</t>
  </si>
  <si>
    <t>CC1-3-11162023-28d</t>
  </si>
  <si>
    <t>HP24-20231102</t>
  </si>
  <si>
    <t>V1P1822-600135</t>
  </si>
  <si>
    <t>CC1-4-11162023-28d</t>
  </si>
  <si>
    <t>HP25-20231106</t>
  </si>
  <si>
    <t>V1P1822-300135</t>
  </si>
  <si>
    <t>CC1-5-11162023-28d</t>
  </si>
  <si>
    <t>HP26-20231106</t>
  </si>
  <si>
    <t>V1P1822-150135</t>
  </si>
  <si>
    <t>CC1-6-11162023-28d</t>
  </si>
  <si>
    <t>HP27-20231107</t>
  </si>
  <si>
    <t>V1P2822-600135</t>
  </si>
  <si>
    <t>HP28-20231108</t>
  </si>
  <si>
    <t>V1P2822-300150</t>
  </si>
  <si>
    <t>HP29-20231109</t>
  </si>
  <si>
    <t>V1P2822-150150</t>
  </si>
  <si>
    <t>HP30-20231109</t>
  </si>
  <si>
    <t>V3P1323-60055</t>
  </si>
  <si>
    <t>HP31-20231109</t>
  </si>
  <si>
    <t>V3P1323-30055</t>
  </si>
  <si>
    <t>HP32-20231113</t>
  </si>
  <si>
    <t>V3P1323-600130</t>
  </si>
  <si>
    <t>HP33-20231114</t>
  </si>
  <si>
    <t>V3P1323-300130</t>
  </si>
  <si>
    <t>HP34-20231115</t>
  </si>
  <si>
    <t>V3P1323-30090</t>
  </si>
  <si>
    <t>HP35-20231116</t>
  </si>
  <si>
    <t>V3P1323-60090</t>
  </si>
  <si>
    <t>HP36-20231120</t>
  </si>
  <si>
    <t>HP37-20231120</t>
  </si>
  <si>
    <t>V2P1822-300116</t>
  </si>
  <si>
    <t>HP38-20231121</t>
  </si>
  <si>
    <t>HP39-20231127</t>
  </si>
  <si>
    <t>HP40-20231128</t>
  </si>
  <si>
    <t>HP41-20231128</t>
  </si>
  <si>
    <t>HP42-20231128</t>
  </si>
  <si>
    <t>HP43-20231129</t>
  </si>
  <si>
    <t>HP44-20231130</t>
  </si>
  <si>
    <t>HP45-20231201</t>
  </si>
  <si>
    <t>HP46-20231201</t>
  </si>
  <si>
    <t>HP47-20231201</t>
  </si>
  <si>
    <t>HP48-20231205</t>
  </si>
  <si>
    <t>HP49-20231205</t>
  </si>
  <si>
    <t>HP50-20231204</t>
  </si>
  <si>
    <t>HP51-20231206</t>
  </si>
  <si>
    <t>HP52-20231214</t>
  </si>
  <si>
    <t>HP53-20231205</t>
  </si>
  <si>
    <t>HP54-20231211</t>
  </si>
  <si>
    <t>HP55-20231215</t>
  </si>
  <si>
    <t>HP56-20230102</t>
  </si>
  <si>
    <t>HP57-20230103</t>
  </si>
  <si>
    <t>HP58-20230103</t>
  </si>
  <si>
    <t>HP59-20240108</t>
  </si>
  <si>
    <t>HP60-20240108</t>
  </si>
  <si>
    <t>HP61-20240108</t>
  </si>
  <si>
    <t>HP62-20240110</t>
  </si>
  <si>
    <t>HP63-20240110</t>
  </si>
  <si>
    <t>HP64-20240111</t>
  </si>
  <si>
    <t>HP65-20240111</t>
  </si>
  <si>
    <t>HP66-20240112</t>
  </si>
  <si>
    <t>HP67-20240112</t>
  </si>
  <si>
    <t>HP68-20240112</t>
  </si>
  <si>
    <t>HP69-20240117</t>
  </si>
  <si>
    <t>HP70-20240122</t>
  </si>
  <si>
    <t>HP72-20240125</t>
  </si>
  <si>
    <t>HP73-20240126</t>
  </si>
  <si>
    <t>DNA74-20240126</t>
  </si>
  <si>
    <t>HP75-20240126</t>
  </si>
  <si>
    <t>HP76-20240128</t>
  </si>
  <si>
    <t>HP77-20240129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</si>
</sst>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yy"/>
    <numFmt numFmtId="165" formatCode="M/d/yyyy"/>
    <numFmt numFmtId="166" formatCode="0.000"/>
  </numFmts>
  <fonts count="11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666666"/>
      <name val="Calibri"/>
    </font>
    <font>
      <sz val="12.0"/>
      <color rgb="FF000000"/>
      <name val="Calibri"/>
    </font>
    <font>
      <sz val="12.0"/>
      <color rgb="FF7E3794"/>
      <name val="Calibri"/>
      <scheme val="minor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2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1" numFmtId="2" xfId="0" applyFont="1" applyNumberFormat="1"/>
    <xf borderId="0" fillId="0" fontId="3" numFmtId="165" xfId="0" applyFont="1" applyNumberFormat="1"/>
    <xf borderId="0" fillId="0" fontId="4" numFmtId="0" xfId="0" applyAlignment="1" applyFont="1">
      <alignment vertical="bottom"/>
    </xf>
    <xf borderId="0" fillId="2" fontId="3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3" fontId="9" numFmtId="0" xfId="0" applyFill="1" applyFon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10" numFmtId="0" xfId="0" applyAlignment="1" applyFont="1">
      <alignment horizontal="left" readingOrder="0"/>
    </xf>
    <xf borderId="0" fillId="4" fontId="5" numFmtId="0" xfId="0" applyAlignment="1" applyFill="1" applyFont="1">
      <alignment horizontal="right" vertical="bottom"/>
    </xf>
    <xf borderId="0" fillId="5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vertical="bottom"/>
    </xf>
    <xf borderId="0" fillId="3" fontId="10" numFmtId="2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right" vertical="bottom"/>
    </xf>
    <xf borderId="0" fillId="4" fontId="5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4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25.67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>
        <f t="shared" ref="A2:A92" si="1">if(B2="","", if(isnumber(A1),A1,0)+1)</f>
        <v>1</v>
      </c>
      <c r="B2" s="3" t="s">
        <v>28</v>
      </c>
      <c r="C2" s="10" t="s">
        <v>29</v>
      </c>
      <c r="D2" s="10" t="s">
        <v>30</v>
      </c>
      <c r="E2" s="10" t="s">
        <v>31</v>
      </c>
      <c r="F2" s="11"/>
      <c r="G2" s="11"/>
      <c r="H2" s="12"/>
      <c r="I2" s="11"/>
      <c r="J2" s="11"/>
      <c r="K2" s="11"/>
      <c r="L2" s="11" t="str">
        <f t="array" ref="L2">if(D2= "standard", "", if(iserror(index(dilution_factor!$J$2:J93,match(dilution_factor!A2,$C$2:C93,0))),"",index(dilution_factor!$J$2:J93,match(dilution_factor!A2,$C$2:C93,0))))</f>
        <v/>
      </c>
      <c r="M2" s="11"/>
      <c r="N2" s="11"/>
      <c r="O2" s="11"/>
      <c r="P2" s="11"/>
      <c r="Q2" s="11"/>
      <c r="R2" s="10" t="s">
        <v>32</v>
      </c>
      <c r="S2" s="13">
        <v>0.0</v>
      </c>
      <c r="T2" s="2"/>
      <c r="U2" s="3"/>
      <c r="V2" s="14">
        <v>45328.0</v>
      </c>
      <c r="W2" s="4" t="str">
        <f t="shared" ref="W2:W92" si="2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1,HP71-20240123,Hydroxyproline St1,standard,liquid,,,,,,,,,,,,,GU,0,,,02-06-2024</v>
      </c>
      <c r="X2" s="15" t="str">
        <f t="shared" ref="X2:X92" si="3">IF(D2="sample",A2&amp;CHAR(10)&amp;C2&amp;CHAR(10)&amp;TEXT(H2,"mm-dd-yyyy"),"")</f>
        <v/>
      </c>
      <c r="Y2" s="15" t="str">
        <f t="shared" ref="Y2:Y92" si="4">IFERROR(AVERAGE(N2:O2)-AVERAGE(P2:Q2),)</f>
        <v/>
      </c>
      <c r="Z2" s="15"/>
      <c r="AA2" s="15"/>
      <c r="AB2" s="15" t="str">
        <f t="shared" ref="AB2:AB92" si="5">iferror(AVERAGE(Z2:AA2))</f>
        <v/>
      </c>
    </row>
    <row r="3" ht="15.75" customHeight="1">
      <c r="A3" s="9">
        <f t="shared" si="1"/>
        <v>2</v>
      </c>
      <c r="B3" s="3" t="s">
        <v>28</v>
      </c>
      <c r="C3" s="10" t="s">
        <v>33</v>
      </c>
      <c r="D3" s="10" t="s">
        <v>30</v>
      </c>
      <c r="E3" s="10" t="s">
        <v>31</v>
      </c>
      <c r="F3" s="16"/>
      <c r="G3" s="16"/>
      <c r="H3" s="12"/>
      <c r="I3" s="16"/>
      <c r="J3" s="16"/>
      <c r="K3" s="16"/>
      <c r="L3" s="11" t="str">
        <f t="array" ref="L3">if(D3= "standard", "", if(iserror(index(dilution_factor!$J$2:J93,match(dilution_factor!A3,$C$2:C93,0))),"",index(dilution_factor!$J$2:J93,match(dilution_factor!A3,$C$2:C93,0))))</f>
        <v/>
      </c>
      <c r="M3" s="16"/>
      <c r="N3" s="16"/>
      <c r="O3" s="16"/>
      <c r="P3" s="16"/>
      <c r="Q3" s="16"/>
      <c r="R3" s="17" t="s">
        <v>32</v>
      </c>
      <c r="S3" s="13">
        <v>0.2</v>
      </c>
      <c r="T3" s="2"/>
      <c r="U3" s="2"/>
      <c r="V3" s="14">
        <v>45328.0</v>
      </c>
      <c r="W3" s="4" t="str">
        <f t="shared" si="2"/>
        <v>2,HP71-20240123,Hydroxyproline St2,standard,liquid,,,,,,,,,,,,,GU,0.2,,,02-06-2024</v>
      </c>
      <c r="X3" s="15" t="str">
        <f t="shared" si="3"/>
        <v/>
      </c>
      <c r="Y3" s="15" t="str">
        <f t="shared" si="4"/>
        <v/>
      </c>
      <c r="Z3" s="15"/>
      <c r="AA3" s="15"/>
      <c r="AB3" s="15" t="str">
        <f t="shared" si="5"/>
        <v/>
      </c>
    </row>
    <row r="4" ht="15.75" customHeight="1">
      <c r="A4" s="9">
        <f t="shared" si="1"/>
        <v>3</v>
      </c>
      <c r="B4" s="3" t="s">
        <v>28</v>
      </c>
      <c r="C4" s="10" t="s">
        <v>34</v>
      </c>
      <c r="D4" s="10" t="s">
        <v>30</v>
      </c>
      <c r="E4" s="10" t="s">
        <v>31</v>
      </c>
      <c r="F4" s="16"/>
      <c r="G4" s="16"/>
      <c r="H4" s="12"/>
      <c r="I4" s="16"/>
      <c r="J4" s="16"/>
      <c r="K4" s="16"/>
      <c r="L4" s="11" t="str">
        <f t="array" ref="L4">if(D4= "standard", "", if(iserror(index(dilution_factor!$J$2:J93,match(dilution_factor!A4,$C$2:C93,0))),"",index(dilution_factor!$J$2:J93,match(dilution_factor!A4,$C$2:C93,0))))</f>
        <v/>
      </c>
      <c r="M4" s="16"/>
      <c r="N4" s="16"/>
      <c r="O4" s="16"/>
      <c r="P4" s="16"/>
      <c r="Q4" s="16"/>
      <c r="R4" s="17" t="s">
        <v>32</v>
      </c>
      <c r="S4" s="13">
        <v>0.4</v>
      </c>
      <c r="T4" s="2"/>
      <c r="U4" s="2"/>
      <c r="V4" s="14">
        <v>45328.0</v>
      </c>
      <c r="W4" s="4" t="str">
        <f t="shared" si="2"/>
        <v>3,HP71-20240123,Hydroxyproline St3,standard,liquid,,,,,,,,,,,,,GU,0.4,,,02-06-2024</v>
      </c>
      <c r="X4" s="15" t="str">
        <f t="shared" si="3"/>
        <v/>
      </c>
      <c r="Y4" s="15" t="str">
        <f t="shared" si="4"/>
        <v/>
      </c>
      <c r="Z4" s="15"/>
      <c r="AA4" s="15"/>
      <c r="AB4" s="15" t="str">
        <f t="shared" si="5"/>
        <v/>
      </c>
    </row>
    <row r="5" ht="15.75" customHeight="1">
      <c r="A5" s="9">
        <f t="shared" si="1"/>
        <v>4</v>
      </c>
      <c r="B5" s="3" t="s">
        <v>28</v>
      </c>
      <c r="C5" s="10" t="s">
        <v>35</v>
      </c>
      <c r="D5" s="10" t="s">
        <v>30</v>
      </c>
      <c r="E5" s="10" t="s">
        <v>31</v>
      </c>
      <c r="F5" s="16"/>
      <c r="G5" s="16"/>
      <c r="H5" s="12"/>
      <c r="I5" s="16"/>
      <c r="J5" s="16"/>
      <c r="K5" s="16"/>
      <c r="L5" s="11" t="str">
        <f t="array" ref="L5">if(D5= "standard", "", if(iserror(index(dilution_factor!$J$2:J93,match(dilution_factor!A5,$C$2:C93,0))),"",index(dilution_factor!$J$2:J93,match(dilution_factor!A5,$C$2:C93,0))))</f>
        <v/>
      </c>
      <c r="M5" s="16"/>
      <c r="N5" s="16"/>
      <c r="O5" s="16"/>
      <c r="P5" s="16"/>
      <c r="Q5" s="16"/>
      <c r="R5" s="17" t="s">
        <v>32</v>
      </c>
      <c r="S5" s="18">
        <v>0.6</v>
      </c>
      <c r="T5" s="2"/>
      <c r="U5" s="2"/>
      <c r="V5" s="14">
        <v>45328.0</v>
      </c>
      <c r="W5" s="4" t="str">
        <f t="shared" si="2"/>
        <v>4,HP71-20240123,Hydroxyproline St4,standard,liquid,,,,,,,,,,,,,GU,0.6,,,02-06-2024</v>
      </c>
      <c r="X5" s="15" t="str">
        <f t="shared" si="3"/>
        <v/>
      </c>
      <c r="Y5" s="15" t="str">
        <f t="shared" si="4"/>
        <v/>
      </c>
      <c r="Z5" s="15"/>
      <c r="AA5" s="15"/>
      <c r="AB5" s="15" t="str">
        <f t="shared" si="5"/>
        <v/>
      </c>
    </row>
    <row r="6" ht="15.75" customHeight="1">
      <c r="A6" s="9">
        <f t="shared" si="1"/>
        <v>5</v>
      </c>
      <c r="B6" s="3" t="s">
        <v>28</v>
      </c>
      <c r="C6" s="10" t="s">
        <v>36</v>
      </c>
      <c r="D6" s="10" t="s">
        <v>30</v>
      </c>
      <c r="E6" s="10" t="s">
        <v>31</v>
      </c>
      <c r="F6" s="16"/>
      <c r="G6" s="16"/>
      <c r="H6" s="12"/>
      <c r="I6" s="16"/>
      <c r="J6" s="16"/>
      <c r="K6" s="16"/>
      <c r="L6" s="11" t="str">
        <f t="array" ref="L6">if(D6= "standard", "", if(iserror(index(dilution_factor!$J$2:J93,match(dilution_factor!A6,$C$2:C93,0))),"",index(dilution_factor!$J$2:J93,match(dilution_factor!A6,$C$2:C93,0))))</f>
        <v/>
      </c>
      <c r="M6" s="16"/>
      <c r="N6" s="16"/>
      <c r="O6" s="16"/>
      <c r="P6" s="16"/>
      <c r="Q6" s="16"/>
      <c r="R6" s="17" t="s">
        <v>32</v>
      </c>
      <c r="S6" s="18">
        <v>0.8</v>
      </c>
      <c r="T6" s="2"/>
      <c r="U6" s="2"/>
      <c r="V6" s="14">
        <v>45328.0</v>
      </c>
      <c r="W6" s="4" t="str">
        <f t="shared" si="2"/>
        <v>5,HP71-20240123,Hydroxyproline St5,standard,liquid,,,,,,,,,,,,,GU,0.8,,,02-06-2024</v>
      </c>
      <c r="X6" s="15" t="str">
        <f t="shared" si="3"/>
        <v/>
      </c>
      <c r="Y6" s="15" t="str">
        <f t="shared" si="4"/>
        <v/>
      </c>
      <c r="Z6" s="15"/>
      <c r="AA6" s="15"/>
      <c r="AB6" s="15" t="str">
        <f t="shared" si="5"/>
        <v/>
      </c>
    </row>
    <row r="7" ht="15.75" customHeight="1">
      <c r="A7" s="9">
        <f t="shared" si="1"/>
        <v>6</v>
      </c>
      <c r="B7" s="3" t="s">
        <v>28</v>
      </c>
      <c r="C7" s="10" t="s">
        <v>37</v>
      </c>
      <c r="D7" s="10" t="s">
        <v>30</v>
      </c>
      <c r="E7" s="10" t="s">
        <v>31</v>
      </c>
      <c r="F7" s="16"/>
      <c r="G7" s="16"/>
      <c r="H7" s="12"/>
      <c r="I7" s="16"/>
      <c r="J7" s="16"/>
      <c r="K7" s="16"/>
      <c r="L7" s="11" t="str">
        <f t="array" ref="L7">if(D7= "standard", "", if(iserror(index(dilution_factor!$J$2:J93,match(dilution_factor!A7,$C$2:C93,0))),"",index(dilution_factor!$J$2:J93,match(dilution_factor!A7,$C$2:C93,0))))</f>
        <v/>
      </c>
      <c r="M7" s="16"/>
      <c r="N7" s="16"/>
      <c r="O7" s="16"/>
      <c r="P7" s="16"/>
      <c r="Q7" s="16"/>
      <c r="R7" s="17" t="s">
        <v>32</v>
      </c>
      <c r="S7" s="18">
        <v>1.0</v>
      </c>
      <c r="T7" s="2"/>
      <c r="U7" s="2"/>
      <c r="V7" s="14">
        <v>45328.0</v>
      </c>
      <c r="W7" s="4" t="str">
        <f t="shared" si="2"/>
        <v>6,HP71-20240123,Hydroxyproline St6,standard,liquid,,,,,,,,,,,,,GU,1,,,02-06-2024</v>
      </c>
      <c r="X7" s="15" t="str">
        <f t="shared" si="3"/>
        <v/>
      </c>
      <c r="Y7" s="15" t="str">
        <f t="shared" si="4"/>
        <v/>
      </c>
      <c r="Z7" s="15"/>
      <c r="AA7" s="15"/>
      <c r="AB7" s="15" t="str">
        <f t="shared" si="5"/>
        <v/>
      </c>
    </row>
    <row r="8" ht="15.75" customHeight="1">
      <c r="A8" s="9">
        <f t="shared" si="1"/>
        <v>7</v>
      </c>
      <c r="B8" s="3" t="s">
        <v>28</v>
      </c>
      <c r="C8" s="19" t="s">
        <v>38</v>
      </c>
      <c r="D8" s="17" t="s">
        <v>39</v>
      </c>
      <c r="E8" s="17" t="s">
        <v>31</v>
      </c>
      <c r="F8" s="16"/>
      <c r="G8" s="16"/>
      <c r="H8" s="12"/>
      <c r="I8" s="16"/>
      <c r="J8" s="16"/>
      <c r="K8" s="16"/>
      <c r="L8" s="11" t="str">
        <f t="array" ref="L8">if(D8= "standard", "", if(iserror(index(dilution_factor!$J$2:J93,match(dilution_factor!A8,$C$2:C93,0))),"",index(dilution_factor!$J$2:J93,match(dilution_factor!A8,$C$2:C93,0))))</f>
        <v/>
      </c>
      <c r="M8" s="16"/>
      <c r="N8" s="16"/>
      <c r="O8" s="16"/>
      <c r="P8" s="16"/>
      <c r="Q8" s="16"/>
      <c r="R8" s="17" t="s">
        <v>32</v>
      </c>
      <c r="S8" s="20">
        <v>1.3125</v>
      </c>
      <c r="T8" s="2"/>
      <c r="U8" s="2"/>
      <c r="V8" s="14">
        <v>45328.0</v>
      </c>
      <c r="W8" s="4" t="str">
        <f t="shared" si="2"/>
        <v>7,HP71-20240123,Gelatin 2.5,control,liquid,,,,,,,,,,,,,GU,1.3125,,,02-06-2024</v>
      </c>
      <c r="X8" s="15" t="str">
        <f t="shared" si="3"/>
        <v/>
      </c>
      <c r="Y8" s="15" t="str">
        <f t="shared" si="4"/>
        <v/>
      </c>
      <c r="Z8" s="15"/>
      <c r="AA8" s="15"/>
      <c r="AB8" s="15" t="str">
        <f t="shared" si="5"/>
        <v/>
      </c>
    </row>
    <row r="9" ht="15.75" customHeight="1">
      <c r="A9" s="9">
        <f t="shared" si="1"/>
        <v>8</v>
      </c>
      <c r="B9" s="3" t="s">
        <v>28</v>
      </c>
      <c r="C9" s="19" t="s">
        <v>40</v>
      </c>
      <c r="D9" s="17" t="s">
        <v>39</v>
      </c>
      <c r="E9" s="17" t="s">
        <v>31</v>
      </c>
      <c r="F9" s="16"/>
      <c r="G9" s="16"/>
      <c r="H9" s="12"/>
      <c r="I9" s="16"/>
      <c r="J9" s="16"/>
      <c r="K9" s="16"/>
      <c r="L9" s="11" t="str">
        <f t="array" ref="L9">if(D9= "standard", "", if(iserror(index(dilution_factor!$J$2:J93,match(dilution_factor!A9,$C$2:C93,0))),"",index(dilution_factor!$J$2:J93,match(dilution_factor!A9,$C$2:C93,0))))</f>
        <v/>
      </c>
      <c r="M9" s="16"/>
      <c r="N9" s="16"/>
      <c r="O9" s="16"/>
      <c r="P9" s="16"/>
      <c r="Q9" s="16"/>
      <c r="R9" s="17" t="s">
        <v>32</v>
      </c>
      <c r="S9" s="20">
        <v>0.65625</v>
      </c>
      <c r="T9" s="2"/>
      <c r="U9" s="2"/>
      <c r="V9" s="14">
        <v>45328.0</v>
      </c>
      <c r="W9" s="4" t="str">
        <f t="shared" si="2"/>
        <v>8,HP71-20240123,Gelatin 1.25,control,liquid,,,,,,,,,,,,,GU,0.65625,,,02-06-2024</v>
      </c>
      <c r="X9" s="15" t="str">
        <f t="shared" si="3"/>
        <v/>
      </c>
      <c r="Y9" s="15" t="str">
        <f t="shared" si="4"/>
        <v/>
      </c>
      <c r="Z9" s="15"/>
      <c r="AA9" s="15"/>
      <c r="AB9" s="15" t="str">
        <f t="shared" si="5"/>
        <v/>
      </c>
    </row>
    <row r="10" ht="15.75" customHeight="1">
      <c r="A10" s="9">
        <f t="shared" si="1"/>
        <v>9</v>
      </c>
      <c r="B10" s="3" t="s">
        <v>28</v>
      </c>
      <c r="C10" s="19" t="s">
        <v>41</v>
      </c>
      <c r="D10" s="17" t="s">
        <v>39</v>
      </c>
      <c r="E10" s="17" t="s">
        <v>31</v>
      </c>
      <c r="F10" s="16"/>
      <c r="G10" s="16"/>
      <c r="H10" s="12"/>
      <c r="I10" s="16"/>
      <c r="J10" s="16"/>
      <c r="K10" s="16"/>
      <c r="L10" s="11" t="str">
        <f t="array" ref="L10">if(D10= "standard", "", if(iserror(index(dilution_factor!$J$2:J93,match(dilution_factor!A10,$C$2:C93,0))),"",index(dilution_factor!$J$2:J93,match(dilution_factor!A10,$C$2:C93,0))))</f>
        <v/>
      </c>
      <c r="M10" s="16"/>
      <c r="N10" s="16"/>
      <c r="O10" s="16"/>
      <c r="P10" s="16"/>
      <c r="Q10" s="16"/>
      <c r="R10" s="17" t="s">
        <v>32</v>
      </c>
      <c r="S10" s="20">
        <v>0.328125</v>
      </c>
      <c r="T10" s="2"/>
      <c r="U10" s="2"/>
      <c r="V10" s="14">
        <v>45328.0</v>
      </c>
      <c r="W10" s="4" t="str">
        <f t="shared" si="2"/>
        <v>9,HP71-20240123,Gelatin 0.625,control,liquid,,,,,,,,,,,,,GU,0.328125,,,02-06-2024</v>
      </c>
      <c r="X10" s="15" t="str">
        <f t="shared" si="3"/>
        <v/>
      </c>
      <c r="Y10" s="15" t="str">
        <f t="shared" si="4"/>
        <v/>
      </c>
      <c r="Z10" s="15"/>
      <c r="AA10" s="15"/>
      <c r="AB10" s="15" t="str">
        <f t="shared" si="5"/>
        <v/>
      </c>
    </row>
    <row r="11" ht="15.75" customHeight="1">
      <c r="A11" s="9">
        <f t="shared" si="1"/>
        <v>10</v>
      </c>
      <c r="B11" s="3" t="s">
        <v>28</v>
      </c>
      <c r="C11" s="19" t="s">
        <v>42</v>
      </c>
      <c r="D11" s="17" t="s">
        <v>39</v>
      </c>
      <c r="E11" s="17" t="s">
        <v>31</v>
      </c>
      <c r="F11" s="16"/>
      <c r="G11" s="16"/>
      <c r="H11" s="12"/>
      <c r="I11" s="16"/>
      <c r="J11" s="16"/>
      <c r="K11" s="16"/>
      <c r="L11" s="11" t="str">
        <f t="array" ref="L11">if(D11= "standard", "", if(iserror(index(dilution_factor!$J$2:J93,match(dilution_factor!A11,$C$2:C93,0))),"",index(dilution_factor!$J$2:J93,match(dilution_factor!A11,$C$2:C93,0))))</f>
        <v/>
      </c>
      <c r="M11" s="16"/>
      <c r="N11" s="16"/>
      <c r="O11" s="16"/>
      <c r="P11" s="16"/>
      <c r="Q11" s="16"/>
      <c r="R11" s="17" t="s">
        <v>32</v>
      </c>
      <c r="S11" s="20">
        <v>0.1640625</v>
      </c>
      <c r="T11" s="2"/>
      <c r="U11" s="2"/>
      <c r="V11" s="14">
        <v>45328.0</v>
      </c>
      <c r="W11" s="4" t="str">
        <f t="shared" si="2"/>
        <v>10,HP71-20240123,Gelatin 0.3125,control,liquid,,,,,,,,,,,,,GU,0.1640625,,,02-06-2024</v>
      </c>
      <c r="X11" s="15" t="str">
        <f t="shared" si="3"/>
        <v/>
      </c>
      <c r="Y11" s="15" t="str">
        <f t="shared" si="4"/>
        <v/>
      </c>
      <c r="Z11" s="15"/>
      <c r="AA11" s="15"/>
      <c r="AB11" s="15" t="str">
        <f t="shared" si="5"/>
        <v/>
      </c>
    </row>
    <row r="12" ht="15.75" customHeight="1">
      <c r="A12" s="9">
        <f t="shared" si="1"/>
        <v>11</v>
      </c>
      <c r="B12" s="3" t="s">
        <v>28</v>
      </c>
      <c r="C12" s="19" t="s">
        <v>43</v>
      </c>
      <c r="D12" s="17" t="s">
        <v>39</v>
      </c>
      <c r="E12" s="17" t="s">
        <v>31</v>
      </c>
      <c r="F12" s="16"/>
      <c r="G12" s="16"/>
      <c r="H12" s="12"/>
      <c r="I12" s="16"/>
      <c r="J12" s="16"/>
      <c r="K12" s="16"/>
      <c r="L12" s="11" t="str">
        <f t="array" ref="L12">if(D12= "standard", "", if(iserror(index(dilution_factor!$J$2:J93,match(dilution_factor!A12,$C$2:C93,0))),"",index(dilution_factor!$J$2:J93,match(dilution_factor!A12,$C$2:C93,0))))</f>
        <v/>
      </c>
      <c r="M12" s="16"/>
      <c r="N12" s="16"/>
      <c r="O12" s="16"/>
      <c r="P12" s="16"/>
      <c r="Q12" s="16"/>
      <c r="R12" s="17" t="s">
        <v>32</v>
      </c>
      <c r="S12" s="21">
        <v>0.08203125</v>
      </c>
      <c r="T12" s="2"/>
      <c r="U12" s="2"/>
      <c r="V12" s="14">
        <v>45328.0</v>
      </c>
      <c r="W12" s="4" t="str">
        <f t="shared" si="2"/>
        <v>11,HP71-20240123,Gelatin 0.15625,control,liquid,,,,,,,,,,,,,GU,0.08203125,,,02-06-2024</v>
      </c>
      <c r="X12" s="15" t="str">
        <f t="shared" si="3"/>
        <v/>
      </c>
      <c r="Y12" s="15" t="str">
        <f t="shared" si="4"/>
        <v/>
      </c>
      <c r="Z12" s="15"/>
      <c r="AA12" s="15"/>
      <c r="AB12" s="15" t="str">
        <f t="shared" si="5"/>
        <v/>
      </c>
    </row>
    <row r="13" ht="15.75" customHeight="1">
      <c r="A13" s="9">
        <f t="shared" si="1"/>
        <v>12</v>
      </c>
      <c r="B13" s="3" t="s">
        <v>28</v>
      </c>
      <c r="C13" s="17" t="s">
        <v>44</v>
      </c>
      <c r="D13" s="17" t="s">
        <v>39</v>
      </c>
      <c r="E13" s="17" t="s">
        <v>31</v>
      </c>
      <c r="F13" s="16"/>
      <c r="G13" s="16"/>
      <c r="H13" s="12"/>
      <c r="I13" s="16"/>
      <c r="J13" s="16"/>
      <c r="K13" s="16"/>
      <c r="L13" s="11" t="str">
        <f t="array" ref="L13">if(D13= "standard", "", if(iserror(index(dilution_factor!$J$2:J93,match(dilution_factor!A13,$C$2:C93,0))),"",index(dilution_factor!$J$2:J93,match(dilution_factor!A13,$C$2:C93,0))))</f>
        <v/>
      </c>
      <c r="M13" s="16"/>
      <c r="N13" s="16"/>
      <c r="O13" s="16"/>
      <c r="P13" s="16"/>
      <c r="Q13" s="16"/>
      <c r="R13" s="17" t="s">
        <v>32</v>
      </c>
      <c r="S13" s="13">
        <v>0.0</v>
      </c>
      <c r="T13" s="2"/>
      <c r="U13" s="2"/>
      <c r="V13" s="14">
        <v>45328.0</v>
      </c>
      <c r="W13" s="4" t="str">
        <f t="shared" si="2"/>
        <v>12,HP71-20240123,Gelatin 0,control,liquid,,,,,,,,,,,,,GU,0,,,02-06-2024</v>
      </c>
      <c r="X13" s="15" t="str">
        <f t="shared" si="3"/>
        <v/>
      </c>
      <c r="Y13" s="15" t="str">
        <f t="shared" si="4"/>
        <v/>
      </c>
      <c r="Z13" s="15"/>
      <c r="AA13" s="15"/>
      <c r="AB13" s="15" t="str">
        <f t="shared" si="5"/>
        <v/>
      </c>
    </row>
    <row r="14" ht="15.75" customHeight="1">
      <c r="A14" s="9">
        <f t="shared" si="1"/>
        <v>13</v>
      </c>
      <c r="B14" s="3" t="s">
        <v>28</v>
      </c>
      <c r="C14" s="16" t="s">
        <v>45</v>
      </c>
      <c r="D14" s="3" t="s">
        <v>46</v>
      </c>
      <c r="E14" s="3" t="s">
        <v>47</v>
      </c>
      <c r="F14" s="2"/>
      <c r="G14" s="16" t="s">
        <v>45</v>
      </c>
      <c r="H14" s="22">
        <v>45308.0</v>
      </c>
      <c r="I14" s="3">
        <v>1.0</v>
      </c>
      <c r="J14" s="3">
        <v>8.0</v>
      </c>
      <c r="K14" s="3">
        <v>800.0</v>
      </c>
      <c r="L14" s="11">
        <f t="array" ref="L14">if(D14= "standard", "", if(iserror(index(dilution_factor!$J$2:J93,match(dilution_factor!A14,$C$2:C93,0))),"",index(dilution_factor!$J$2:J93,match(dilution_factor!A14,$C$2:C93,0))))</f>
        <v>4</v>
      </c>
      <c r="M14" s="3">
        <v>20.0</v>
      </c>
      <c r="N14" s="23">
        <v>1853.01</v>
      </c>
      <c r="O14" s="23">
        <v>1853.57</v>
      </c>
      <c r="P14" s="23">
        <v>1847.59</v>
      </c>
      <c r="Q14" s="23">
        <v>1847.43</v>
      </c>
      <c r="R14" s="17" t="s">
        <v>32</v>
      </c>
      <c r="S14" s="3"/>
      <c r="T14" s="3" t="s">
        <v>48</v>
      </c>
      <c r="U14" s="3" t="s">
        <v>49</v>
      </c>
      <c r="V14" s="14">
        <v>45328.0</v>
      </c>
      <c r="W14" s="4" t="str">
        <f t="shared" si="2"/>
        <v>13,HP71-20240123,A1-1,sample,hide,,A1-1,45308,1,8,800,4,20,1853.01,1853.57,1847.59,1847.43,GU,,TGFBS (Liquid DMEM),PET723-30050,02-06-2024</v>
      </c>
      <c r="X14" s="15" t="str">
        <f t="shared" si="3"/>
        <v>13
A1-1
01-17-2024</v>
      </c>
      <c r="Y14" s="15">
        <f t="shared" si="4"/>
        <v>5.78</v>
      </c>
      <c r="Z14" s="15"/>
      <c r="AA14" s="15"/>
      <c r="AB14" s="15" t="str">
        <f t="shared" si="5"/>
        <v/>
      </c>
    </row>
    <row r="15" ht="15.75" customHeight="1">
      <c r="A15" s="9">
        <f t="shared" si="1"/>
        <v>14</v>
      </c>
      <c r="B15" s="3" t="s">
        <v>28</v>
      </c>
      <c r="C15" s="16" t="s">
        <v>50</v>
      </c>
      <c r="D15" s="3" t="s">
        <v>46</v>
      </c>
      <c r="E15" s="3" t="s">
        <v>47</v>
      </c>
      <c r="F15" s="2"/>
      <c r="G15" s="16" t="s">
        <v>50</v>
      </c>
      <c r="H15" s="22">
        <v>45308.0</v>
      </c>
      <c r="I15" s="3">
        <v>2.0</v>
      </c>
      <c r="J15" s="3">
        <v>8.0</v>
      </c>
      <c r="K15" s="3">
        <v>800.0</v>
      </c>
      <c r="L15" s="11">
        <f t="array" ref="L15">if(D15= "standard", "", if(iserror(index(dilution_factor!$J$2:J93,match(dilution_factor!A15,$C$2:C93,0))),"",index(dilution_factor!$J$2:J93,match(dilution_factor!A15,$C$2:C93,0))))</f>
        <v>4</v>
      </c>
      <c r="M15" s="3">
        <v>20.0</v>
      </c>
      <c r="N15" s="23">
        <v>2206.34</v>
      </c>
      <c r="O15" s="23">
        <v>2206.48</v>
      </c>
      <c r="P15" s="23">
        <v>2197.48</v>
      </c>
      <c r="Q15" s="23">
        <v>2197.47</v>
      </c>
      <c r="R15" s="17" t="s">
        <v>32</v>
      </c>
      <c r="S15" s="3"/>
      <c r="T15" s="3" t="s">
        <v>48</v>
      </c>
      <c r="U15" s="3" t="s">
        <v>49</v>
      </c>
      <c r="V15" s="14">
        <v>45328.0</v>
      </c>
      <c r="W15" s="4" t="str">
        <f t="shared" si="2"/>
        <v>14,HP71-20240123,A1-2,sample,hide,,A1-2,45308,2,8,800,4,20,2206.34,2206.48,2197.48,2197.47,GU,,TGFBS (Liquid DMEM),PET723-30050,02-06-2024</v>
      </c>
      <c r="X15" s="15" t="str">
        <f t="shared" si="3"/>
        <v>14
A1-2
01-17-2024</v>
      </c>
      <c r="Y15" s="15">
        <f t="shared" si="4"/>
        <v>8.935</v>
      </c>
      <c r="Z15" s="15"/>
      <c r="AA15" s="15"/>
      <c r="AB15" s="15" t="str">
        <f t="shared" si="5"/>
        <v/>
      </c>
    </row>
    <row r="16" ht="15.75" customHeight="1">
      <c r="A16" s="9">
        <f t="shared" si="1"/>
        <v>15</v>
      </c>
      <c r="B16" s="3" t="s">
        <v>28</v>
      </c>
      <c r="C16" s="16" t="s">
        <v>51</v>
      </c>
      <c r="D16" s="3" t="s">
        <v>46</v>
      </c>
      <c r="E16" s="3" t="s">
        <v>47</v>
      </c>
      <c r="F16" s="2"/>
      <c r="G16" s="16" t="s">
        <v>51</v>
      </c>
      <c r="H16" s="22">
        <v>45308.0</v>
      </c>
      <c r="I16" s="3">
        <v>3.0</v>
      </c>
      <c r="J16" s="3">
        <v>8.0</v>
      </c>
      <c r="K16" s="3">
        <v>800.0</v>
      </c>
      <c r="L16" s="11">
        <f t="array" ref="L16">if(D16= "standard", "", if(iserror(index(dilution_factor!$J$2:J93,match(dilution_factor!A16,$C$2:C93,0))),"",index(dilution_factor!$J$2:J93,match(dilution_factor!A16,$C$2:C93,0))))</f>
        <v>4</v>
      </c>
      <c r="M16" s="3">
        <v>20.0</v>
      </c>
      <c r="N16" s="23">
        <v>2205.88</v>
      </c>
      <c r="O16" s="23">
        <v>2205.96</v>
      </c>
      <c r="P16" s="23">
        <v>2196.61</v>
      </c>
      <c r="Q16" s="23">
        <v>2196.6</v>
      </c>
      <c r="R16" s="17" t="s">
        <v>32</v>
      </c>
      <c r="S16" s="3"/>
      <c r="T16" s="3" t="s">
        <v>48</v>
      </c>
      <c r="U16" s="3" t="s">
        <v>49</v>
      </c>
      <c r="V16" s="14">
        <v>45328.0</v>
      </c>
      <c r="W16" s="4" t="str">
        <f t="shared" si="2"/>
        <v>15,HP71-20240123,A1-3,sample,hide,,A1-3,45308,3,8,800,4,20,2205.88,2205.96,2196.61,2196.6,GU,,TGFBS (Liquid DMEM),PET723-30050,02-06-2024</v>
      </c>
      <c r="X16" s="15" t="str">
        <f t="shared" si="3"/>
        <v>15
A1-3
01-17-2024</v>
      </c>
      <c r="Y16" s="15">
        <f t="shared" si="4"/>
        <v>9.315</v>
      </c>
      <c r="Z16" s="15"/>
      <c r="AA16" s="15"/>
      <c r="AB16" s="15" t="str">
        <f t="shared" si="5"/>
        <v/>
      </c>
    </row>
    <row r="17" ht="15.75" customHeight="1">
      <c r="A17" s="9">
        <f t="shared" si="1"/>
        <v>16</v>
      </c>
      <c r="B17" s="3" t="s">
        <v>28</v>
      </c>
      <c r="C17" s="16" t="s">
        <v>52</v>
      </c>
      <c r="D17" s="3" t="s">
        <v>46</v>
      </c>
      <c r="E17" s="3" t="s">
        <v>47</v>
      </c>
      <c r="F17" s="2"/>
      <c r="G17" s="16" t="s">
        <v>52</v>
      </c>
      <c r="H17" s="22">
        <v>45308.0</v>
      </c>
      <c r="I17" s="3">
        <v>4.0</v>
      </c>
      <c r="J17" s="3">
        <v>8.0</v>
      </c>
      <c r="K17" s="3">
        <v>800.0</v>
      </c>
      <c r="L17" s="11">
        <f t="array" ref="L17">if(D17= "standard", "", if(iserror(index(dilution_factor!$J$2:J93,match(dilution_factor!A17,$C$2:C93,0))),"",index(dilution_factor!$J$2:J93,match(dilution_factor!A17,$C$2:C93,0))))</f>
        <v>4</v>
      </c>
      <c r="M17" s="3">
        <v>20.0</v>
      </c>
      <c r="N17" s="23">
        <v>2169.89</v>
      </c>
      <c r="O17" s="23">
        <v>2170.14</v>
      </c>
      <c r="P17" s="23">
        <v>2160.61</v>
      </c>
      <c r="Q17" s="23">
        <v>2160.81</v>
      </c>
      <c r="R17" s="17" t="s">
        <v>32</v>
      </c>
      <c r="S17" s="3"/>
      <c r="T17" s="3" t="s">
        <v>48</v>
      </c>
      <c r="U17" s="3" t="s">
        <v>49</v>
      </c>
      <c r="V17" s="14">
        <v>45328.0</v>
      </c>
      <c r="W17" s="4" t="str">
        <f t="shared" si="2"/>
        <v>16,HP71-20240123,A1-4,sample,hide,,A1-4,45308,4,8,800,4,20,2169.89,2170.14,2160.61,2160.81,GU,,TGFBS (Liquid DMEM),PET723-30050,02-06-2024</v>
      </c>
      <c r="X17" s="15" t="str">
        <f t="shared" si="3"/>
        <v>16
A1-4
01-17-2024</v>
      </c>
      <c r="Y17" s="15">
        <f t="shared" si="4"/>
        <v>9.305</v>
      </c>
      <c r="Z17" s="15"/>
      <c r="AA17" s="15"/>
      <c r="AB17" s="15" t="str">
        <f t="shared" si="5"/>
        <v/>
      </c>
    </row>
    <row r="18" ht="15.75" customHeight="1">
      <c r="A18" s="9">
        <f t="shared" si="1"/>
        <v>17</v>
      </c>
      <c r="B18" s="3" t="s">
        <v>28</v>
      </c>
      <c r="C18" s="16" t="s">
        <v>53</v>
      </c>
      <c r="D18" s="3" t="s">
        <v>46</v>
      </c>
      <c r="E18" s="3" t="s">
        <v>47</v>
      </c>
      <c r="F18" s="2"/>
      <c r="G18" s="16" t="s">
        <v>53</v>
      </c>
      <c r="H18" s="22">
        <v>45308.0</v>
      </c>
      <c r="I18" s="3">
        <v>1.0</v>
      </c>
      <c r="J18" s="3">
        <v>8.0</v>
      </c>
      <c r="K18" s="3">
        <v>800.0</v>
      </c>
      <c r="L18" s="11">
        <f t="array" ref="L18">if(D18= "standard", "", if(iserror(index(dilution_factor!$J$2:J93,match(dilution_factor!A18,$C$2:C93,0))),"",index(dilution_factor!$J$2:J93,match(dilution_factor!A18,$C$2:C93,0))))</f>
        <v>4</v>
      </c>
      <c r="M18" s="3">
        <v>20.0</v>
      </c>
      <c r="N18" s="23">
        <v>2169.49</v>
      </c>
      <c r="O18" s="23">
        <v>2169.52</v>
      </c>
      <c r="P18" s="23">
        <v>2164.78</v>
      </c>
      <c r="Q18" s="23">
        <v>2165.12</v>
      </c>
      <c r="R18" s="17" t="s">
        <v>32</v>
      </c>
      <c r="S18" s="3"/>
      <c r="T18" s="3" t="s">
        <v>48</v>
      </c>
      <c r="U18" s="3" t="s">
        <v>49</v>
      </c>
      <c r="V18" s="14">
        <v>45328.0</v>
      </c>
      <c r="W18" s="4" t="str">
        <f t="shared" si="2"/>
        <v>17,HP71-20240123,A2-1,sample,hide,,A2-1,45308,1,8,800,4,20,2169.49,2169.52,2164.78,2165.12,GU,,TGFBS (Liquid DMEM),PET723-30050,02-06-2024</v>
      </c>
      <c r="X18" s="15" t="str">
        <f t="shared" si="3"/>
        <v>17
A2-1
01-17-2024</v>
      </c>
      <c r="Y18" s="15">
        <f t="shared" si="4"/>
        <v>4.555</v>
      </c>
      <c r="Z18" s="15"/>
      <c r="AA18" s="15"/>
      <c r="AB18" s="15" t="str">
        <f t="shared" si="5"/>
        <v/>
      </c>
    </row>
    <row r="19" ht="15.75" customHeight="1">
      <c r="A19" s="9">
        <f t="shared" si="1"/>
        <v>18</v>
      </c>
      <c r="B19" s="3" t="s">
        <v>28</v>
      </c>
      <c r="C19" s="16" t="s">
        <v>54</v>
      </c>
      <c r="D19" s="3" t="s">
        <v>46</v>
      </c>
      <c r="E19" s="3" t="s">
        <v>47</v>
      </c>
      <c r="F19" s="2"/>
      <c r="G19" s="16" t="s">
        <v>54</v>
      </c>
      <c r="H19" s="22">
        <v>45308.0</v>
      </c>
      <c r="I19" s="3">
        <v>2.0</v>
      </c>
      <c r="J19" s="3">
        <v>8.0</v>
      </c>
      <c r="K19" s="3">
        <v>800.0</v>
      </c>
      <c r="L19" s="11">
        <f t="array" ref="L19">if(D19= "standard", "", if(iserror(index(dilution_factor!$J$2:J93,match(dilution_factor!A19,$C$2:C93,0))),"",index(dilution_factor!$J$2:J93,match(dilution_factor!A19,$C$2:C93,0))))</f>
        <v>4</v>
      </c>
      <c r="M19" s="3">
        <v>20.0</v>
      </c>
      <c r="N19" s="23">
        <v>2329.19</v>
      </c>
      <c r="O19" s="23">
        <v>2329.05</v>
      </c>
      <c r="P19" s="23">
        <v>2319.49</v>
      </c>
      <c r="Q19" s="23">
        <v>2319.58999999999</v>
      </c>
      <c r="R19" s="17" t="s">
        <v>32</v>
      </c>
      <c r="S19" s="3"/>
      <c r="T19" s="3" t="s">
        <v>48</v>
      </c>
      <c r="U19" s="3" t="s">
        <v>49</v>
      </c>
      <c r="V19" s="14">
        <v>45328.0</v>
      </c>
      <c r="W19" s="4" t="str">
        <f t="shared" si="2"/>
        <v>18,HP71-20240123,A2-2,sample,hide,,A2-2,45308,2,8,800,4,20,2329.19,2329.05,2319.49,2319.58999999999,GU,,TGFBS (Liquid DMEM),PET723-30050,02-06-2024</v>
      </c>
      <c r="X19" s="15" t="str">
        <f t="shared" si="3"/>
        <v>18
A2-2
01-17-2024</v>
      </c>
      <c r="Y19" s="15">
        <f t="shared" si="4"/>
        <v>9.58</v>
      </c>
      <c r="Z19" s="15"/>
      <c r="AA19" s="15"/>
      <c r="AB19" s="15" t="str">
        <f t="shared" si="5"/>
        <v/>
      </c>
    </row>
    <row r="20" ht="15.75" customHeight="1">
      <c r="A20" s="9">
        <f t="shared" si="1"/>
        <v>19</v>
      </c>
      <c r="B20" s="3" t="s">
        <v>28</v>
      </c>
      <c r="C20" s="16" t="s">
        <v>55</v>
      </c>
      <c r="D20" s="3" t="s">
        <v>46</v>
      </c>
      <c r="E20" s="3" t="s">
        <v>47</v>
      </c>
      <c r="F20" s="2"/>
      <c r="G20" s="16" t="s">
        <v>55</v>
      </c>
      <c r="H20" s="22">
        <v>45308.0</v>
      </c>
      <c r="I20" s="3">
        <v>3.0</v>
      </c>
      <c r="J20" s="3">
        <v>8.0</v>
      </c>
      <c r="K20" s="3">
        <v>800.0</v>
      </c>
      <c r="L20" s="11">
        <f t="array" ref="L20">if(D20= "standard", "", if(iserror(index(dilution_factor!$J$2:J93,match(dilution_factor!A20,$C$2:C93,0))),"",index(dilution_factor!$J$2:J93,match(dilution_factor!A20,$C$2:C93,0))))</f>
        <v>4</v>
      </c>
      <c r="M20" s="3">
        <v>20.0</v>
      </c>
      <c r="N20" s="23">
        <v>2152.59</v>
      </c>
      <c r="O20" s="23">
        <v>2152.49</v>
      </c>
      <c r="P20" s="23">
        <v>2143.89</v>
      </c>
      <c r="Q20" s="23">
        <v>2143.98</v>
      </c>
      <c r="R20" s="17" t="s">
        <v>32</v>
      </c>
      <c r="S20" s="3"/>
      <c r="T20" s="3" t="s">
        <v>48</v>
      </c>
      <c r="U20" s="3" t="s">
        <v>49</v>
      </c>
      <c r="V20" s="14">
        <v>45328.0</v>
      </c>
      <c r="W20" s="4" t="str">
        <f t="shared" si="2"/>
        <v>19,HP71-20240123,A2-3,sample,hide,,A2-3,45308,3,8,800,4,20,2152.59,2152.49,2143.89,2143.98,GU,,TGFBS (Liquid DMEM),PET723-30050,02-06-2024</v>
      </c>
      <c r="X20" s="15" t="str">
        <f t="shared" si="3"/>
        <v>19
A2-3
01-17-2024</v>
      </c>
      <c r="Y20" s="15">
        <f t="shared" si="4"/>
        <v>8.605</v>
      </c>
      <c r="Z20" s="15"/>
      <c r="AA20" s="15"/>
      <c r="AB20" s="15" t="str">
        <f t="shared" si="5"/>
        <v/>
      </c>
    </row>
    <row r="21" ht="15.75" customHeight="1">
      <c r="A21" s="9">
        <f t="shared" si="1"/>
        <v>20</v>
      </c>
      <c r="B21" s="3" t="s">
        <v>28</v>
      </c>
      <c r="C21" s="16" t="s">
        <v>56</v>
      </c>
      <c r="D21" s="3" t="s">
        <v>46</v>
      </c>
      <c r="E21" s="3" t="s">
        <v>47</v>
      </c>
      <c r="F21" s="2"/>
      <c r="G21" s="16" t="s">
        <v>56</v>
      </c>
      <c r="H21" s="22">
        <v>45308.0</v>
      </c>
      <c r="I21" s="3">
        <v>4.0</v>
      </c>
      <c r="J21" s="3">
        <v>8.0</v>
      </c>
      <c r="K21" s="3">
        <v>800.0</v>
      </c>
      <c r="L21" s="11">
        <f t="array" ref="L21">if(D21= "standard", "", if(iserror(index(dilution_factor!$J$2:J93,match(dilution_factor!A21,$C$2:C93,0))),"",index(dilution_factor!$J$2:J93,match(dilution_factor!A21,$C$2:C93,0))))</f>
        <v>4</v>
      </c>
      <c r="M21" s="3">
        <v>20.0</v>
      </c>
      <c r="N21" s="23">
        <v>2186.87</v>
      </c>
      <c r="O21" s="23">
        <v>2186.77</v>
      </c>
      <c r="P21" s="23">
        <v>2178.39</v>
      </c>
      <c r="Q21" s="23">
        <v>2178.53</v>
      </c>
      <c r="R21" s="17" t="s">
        <v>32</v>
      </c>
      <c r="S21" s="3"/>
      <c r="T21" s="3" t="s">
        <v>48</v>
      </c>
      <c r="U21" s="3" t="s">
        <v>49</v>
      </c>
      <c r="V21" s="14">
        <v>45328.0</v>
      </c>
      <c r="W21" s="4" t="str">
        <f t="shared" si="2"/>
        <v>20,HP71-20240123,A2-4,sample,hide,,A2-4,45308,4,8,800,4,20,2186.87,2186.77,2178.39,2178.53,GU,,TGFBS (Liquid DMEM),PET723-30050,02-06-2024</v>
      </c>
      <c r="X21" s="15" t="str">
        <f t="shared" si="3"/>
        <v>20
A2-4
01-17-2024</v>
      </c>
      <c r="Y21" s="15">
        <f t="shared" si="4"/>
        <v>8.36</v>
      </c>
      <c r="Z21" s="15"/>
      <c r="AA21" s="15"/>
      <c r="AB21" s="15" t="str">
        <f t="shared" si="5"/>
        <v/>
      </c>
    </row>
    <row r="22" ht="15.75" customHeight="1">
      <c r="A22" s="9">
        <f t="shared" si="1"/>
        <v>21</v>
      </c>
      <c r="B22" s="3" t="s">
        <v>28</v>
      </c>
      <c r="C22" s="16" t="s">
        <v>57</v>
      </c>
      <c r="D22" s="3" t="s">
        <v>46</v>
      </c>
      <c r="E22" s="3" t="s">
        <v>47</v>
      </c>
      <c r="F22" s="2"/>
      <c r="G22" s="16" t="s">
        <v>57</v>
      </c>
      <c r="H22" s="22">
        <v>45308.0</v>
      </c>
      <c r="I22" s="3">
        <v>1.0</v>
      </c>
      <c r="J22" s="3">
        <v>8.0</v>
      </c>
      <c r="K22" s="3">
        <v>800.0</v>
      </c>
      <c r="L22" s="11">
        <f t="array" ref="L22">if(D22= "standard", "", if(iserror(index(dilution_factor!$J$2:J93,match(dilution_factor!A22,$C$2:C93,0))),"",index(dilution_factor!$J$2:J93,match(dilution_factor!A22,$C$2:C93,0))))</f>
        <v>4</v>
      </c>
      <c r="M22" s="3">
        <v>20.0</v>
      </c>
      <c r="N22" s="23">
        <v>2156.04</v>
      </c>
      <c r="O22" s="23">
        <v>2156.14</v>
      </c>
      <c r="P22" s="23">
        <v>2148.69</v>
      </c>
      <c r="Q22" s="23">
        <v>2148.68</v>
      </c>
      <c r="R22" s="17" t="s">
        <v>32</v>
      </c>
      <c r="S22" s="3"/>
      <c r="T22" s="3" t="s">
        <v>48</v>
      </c>
      <c r="U22" s="3" t="s">
        <v>49</v>
      </c>
      <c r="V22" s="14">
        <v>45328.0</v>
      </c>
      <c r="W22" s="4" t="str">
        <f t="shared" si="2"/>
        <v>21,HP71-20240123,A3-1,sample,hide,,A3-1,45308,1,8,800,4,20,2156.04,2156.14,2148.69,2148.68,GU,,TGFBS (Liquid DMEM),PET723-30050,02-06-2024</v>
      </c>
      <c r="X22" s="15" t="str">
        <f t="shared" si="3"/>
        <v>21
A3-1
01-17-2024</v>
      </c>
      <c r="Y22" s="15">
        <f t="shared" si="4"/>
        <v>7.405</v>
      </c>
      <c r="Z22" s="15"/>
      <c r="AA22" s="15"/>
      <c r="AB22" s="15" t="str">
        <f t="shared" si="5"/>
        <v/>
      </c>
    </row>
    <row r="23" ht="15.75" customHeight="1">
      <c r="A23" s="9">
        <f t="shared" si="1"/>
        <v>22</v>
      </c>
      <c r="B23" s="3" t="s">
        <v>28</v>
      </c>
      <c r="C23" s="16" t="s">
        <v>58</v>
      </c>
      <c r="D23" s="3" t="s">
        <v>46</v>
      </c>
      <c r="E23" s="3" t="s">
        <v>47</v>
      </c>
      <c r="F23" s="2"/>
      <c r="G23" s="16" t="s">
        <v>58</v>
      </c>
      <c r="H23" s="22">
        <v>45308.0</v>
      </c>
      <c r="I23" s="3">
        <v>2.0</v>
      </c>
      <c r="J23" s="3">
        <v>8.0</v>
      </c>
      <c r="K23" s="3">
        <v>800.0</v>
      </c>
      <c r="L23" s="11">
        <f t="array" ref="L23">if(D23= "standard", "", if(iserror(index(dilution_factor!$J$2:J93,match(dilution_factor!A23,$C$2:C93,0))),"",index(dilution_factor!$J$2:J93,match(dilution_factor!A23,$C$2:C93,0))))</f>
        <v>4</v>
      </c>
      <c r="M23" s="3">
        <v>20.0</v>
      </c>
      <c r="N23" s="23">
        <v>2239.4</v>
      </c>
      <c r="O23" s="23">
        <v>2239.38</v>
      </c>
      <c r="P23" s="23">
        <v>2229.68</v>
      </c>
      <c r="Q23" s="23">
        <v>2229.73</v>
      </c>
      <c r="R23" s="17" t="s">
        <v>32</v>
      </c>
      <c r="S23" s="3"/>
      <c r="T23" s="3" t="s">
        <v>48</v>
      </c>
      <c r="U23" s="3" t="s">
        <v>49</v>
      </c>
      <c r="V23" s="14">
        <v>45328.0</v>
      </c>
      <c r="W23" s="4" t="str">
        <f t="shared" si="2"/>
        <v>22,HP71-20240123,A3-2,sample,hide,,A3-2,45308,2,8,800,4,20,2239.4,2239.38,2229.68,2229.73,GU,,TGFBS (Liquid DMEM),PET723-30050,02-06-2024</v>
      </c>
      <c r="X23" s="15" t="str">
        <f t="shared" si="3"/>
        <v>22
A3-2
01-17-2024</v>
      </c>
      <c r="Y23" s="15">
        <f t="shared" si="4"/>
        <v>9.685</v>
      </c>
      <c r="Z23" s="15"/>
      <c r="AA23" s="15"/>
      <c r="AB23" s="15" t="str">
        <f t="shared" si="5"/>
        <v/>
      </c>
    </row>
    <row r="24" ht="15.75" customHeight="1">
      <c r="A24" s="9">
        <f t="shared" si="1"/>
        <v>23</v>
      </c>
      <c r="B24" s="3" t="s">
        <v>28</v>
      </c>
      <c r="C24" s="16" t="s">
        <v>59</v>
      </c>
      <c r="D24" s="3" t="s">
        <v>46</v>
      </c>
      <c r="E24" s="3" t="s">
        <v>47</v>
      </c>
      <c r="F24" s="2"/>
      <c r="G24" s="16" t="s">
        <v>59</v>
      </c>
      <c r="H24" s="22">
        <v>45308.0</v>
      </c>
      <c r="I24" s="3">
        <v>3.0</v>
      </c>
      <c r="J24" s="3">
        <v>8.0</v>
      </c>
      <c r="K24" s="3">
        <v>800.0</v>
      </c>
      <c r="L24" s="11">
        <f t="array" ref="L24">if(D24= "standard", "", if(iserror(index(dilution_factor!$J$2:J93,match(dilution_factor!A24,$C$2:C93,0))),"",index(dilution_factor!$J$2:J93,match(dilution_factor!A24,$C$2:C93,0))))</f>
        <v>4</v>
      </c>
      <c r="M24" s="3">
        <v>20.0</v>
      </c>
      <c r="N24" s="23">
        <v>2226.97</v>
      </c>
      <c r="O24" s="23">
        <v>2226.8</v>
      </c>
      <c r="P24" s="23">
        <v>2218.22</v>
      </c>
      <c r="Q24" s="23">
        <v>2218.29</v>
      </c>
      <c r="R24" s="17" t="s">
        <v>32</v>
      </c>
      <c r="S24" s="3"/>
      <c r="T24" s="3" t="s">
        <v>48</v>
      </c>
      <c r="U24" s="3" t="s">
        <v>49</v>
      </c>
      <c r="V24" s="14">
        <v>45328.0</v>
      </c>
      <c r="W24" s="4" t="str">
        <f t="shared" si="2"/>
        <v>23,HP71-20240123,A3-3,sample,hide,,A3-3,45308,3,8,800,4,20,2226.97,2226.8,2218.22,2218.29,GU,,TGFBS (Liquid DMEM),PET723-30050,02-06-2024</v>
      </c>
      <c r="X24" s="15" t="str">
        <f t="shared" si="3"/>
        <v>23
A3-3
01-17-2024</v>
      </c>
      <c r="Y24" s="15">
        <f t="shared" si="4"/>
        <v>8.63</v>
      </c>
      <c r="Z24" s="15"/>
      <c r="AA24" s="15"/>
      <c r="AB24" s="15" t="str">
        <f t="shared" si="5"/>
        <v/>
      </c>
    </row>
    <row r="25" ht="15.75" customHeight="1">
      <c r="A25" s="9">
        <f t="shared" si="1"/>
        <v>24</v>
      </c>
      <c r="B25" s="3" t="s">
        <v>28</v>
      </c>
      <c r="C25" s="16" t="s">
        <v>60</v>
      </c>
      <c r="D25" s="3" t="s">
        <v>46</v>
      </c>
      <c r="E25" s="3" t="s">
        <v>47</v>
      </c>
      <c r="F25" s="2"/>
      <c r="G25" s="16" t="s">
        <v>60</v>
      </c>
      <c r="H25" s="22">
        <v>45308.0</v>
      </c>
      <c r="I25" s="3">
        <v>4.0</v>
      </c>
      <c r="J25" s="3">
        <v>8.0</v>
      </c>
      <c r="K25" s="3">
        <v>800.0</v>
      </c>
      <c r="L25" s="11">
        <f t="array" ref="L25">if(D25= "standard", "", if(iserror(index(dilution_factor!$J$2:J93,match(dilution_factor!A25,$C$2:C93,0))),"",index(dilution_factor!$J$2:J93,match(dilution_factor!A25,$C$2:C93,0))))</f>
        <v>4</v>
      </c>
      <c r="M25" s="3">
        <v>20.0</v>
      </c>
      <c r="N25" s="23">
        <v>2208.0</v>
      </c>
      <c r="O25" s="23">
        <v>2208.11</v>
      </c>
      <c r="P25" s="23">
        <v>2200.14</v>
      </c>
      <c r="Q25" s="23">
        <v>2200.08</v>
      </c>
      <c r="R25" s="17" t="s">
        <v>32</v>
      </c>
      <c r="S25" s="2"/>
      <c r="T25" s="3" t="s">
        <v>48</v>
      </c>
      <c r="U25" s="3" t="s">
        <v>49</v>
      </c>
      <c r="V25" s="14">
        <v>45328.0</v>
      </c>
      <c r="W25" s="4" t="str">
        <f t="shared" si="2"/>
        <v>24,HP71-20240123,A3-4,sample,hide,,A3-4,45308,4,8,800,4,20,2208,2208.11,2200.14,2200.08,GU,,TGFBS (Liquid DMEM),PET723-30050,02-06-2024</v>
      </c>
      <c r="X25" s="15" t="str">
        <f t="shared" si="3"/>
        <v>24
A3-4
01-17-2024</v>
      </c>
      <c r="Y25" s="15">
        <f t="shared" si="4"/>
        <v>7.945</v>
      </c>
      <c r="Z25" s="15"/>
      <c r="AA25" s="15"/>
      <c r="AB25" s="15" t="str">
        <f t="shared" si="5"/>
        <v/>
      </c>
    </row>
    <row r="26" ht="15.75" customHeight="1">
      <c r="A26" s="9">
        <f t="shared" si="1"/>
        <v>25</v>
      </c>
      <c r="B26" s="3" t="s">
        <v>28</v>
      </c>
      <c r="C26" s="16" t="s">
        <v>61</v>
      </c>
      <c r="D26" s="3" t="s">
        <v>46</v>
      </c>
      <c r="E26" s="3" t="s">
        <v>47</v>
      </c>
      <c r="F26" s="2"/>
      <c r="G26" s="16" t="s">
        <v>61</v>
      </c>
      <c r="H26" s="22">
        <v>45308.0</v>
      </c>
      <c r="I26" s="3">
        <v>1.0</v>
      </c>
      <c r="J26" s="3">
        <v>8.0</v>
      </c>
      <c r="K26" s="3">
        <v>800.0</v>
      </c>
      <c r="L26" s="11">
        <f t="array" ref="L26">if(D26= "standard", "", if(iserror(index(dilution_factor!$J$2:J93,match(dilution_factor!A26,$C$2:C93,0))),"",index(dilution_factor!$J$2:J93,match(dilution_factor!A26,$C$2:C93,0))))</f>
        <v>4</v>
      </c>
      <c r="M26" s="3">
        <v>20.0</v>
      </c>
      <c r="N26" s="23">
        <v>2176.7</v>
      </c>
      <c r="O26" s="23">
        <v>2176.64999999999</v>
      </c>
      <c r="P26" s="23">
        <v>2167.6</v>
      </c>
      <c r="Q26" s="23">
        <v>2167.48</v>
      </c>
      <c r="R26" s="17" t="s">
        <v>32</v>
      </c>
      <c r="S26" s="2"/>
      <c r="T26" s="3" t="s">
        <v>48</v>
      </c>
      <c r="U26" s="3" t="s">
        <v>49</v>
      </c>
      <c r="V26" s="14">
        <v>45328.0</v>
      </c>
      <c r="W26" s="4" t="str">
        <f t="shared" si="2"/>
        <v>25,HP71-20240123,A4-1,sample,hide,,A4-1,45308,1,8,800,4,20,2176.7,2176.64999999999,2167.6,2167.48,GU,,TGFBS (Liquid DMEM),PET723-30050,02-06-2024</v>
      </c>
      <c r="X26" s="15" t="str">
        <f t="shared" si="3"/>
        <v>25
A4-1
01-17-2024</v>
      </c>
      <c r="Y26" s="15">
        <f t="shared" si="4"/>
        <v>9.135</v>
      </c>
      <c r="Z26" s="15"/>
      <c r="AA26" s="15"/>
      <c r="AB26" s="15" t="str">
        <f t="shared" si="5"/>
        <v/>
      </c>
    </row>
    <row r="27" ht="15.75" customHeight="1">
      <c r="A27" s="9">
        <f t="shared" si="1"/>
        <v>26</v>
      </c>
      <c r="B27" s="3" t="s">
        <v>28</v>
      </c>
      <c r="C27" s="16" t="s">
        <v>62</v>
      </c>
      <c r="D27" s="3" t="s">
        <v>46</v>
      </c>
      <c r="E27" s="3" t="s">
        <v>47</v>
      </c>
      <c r="F27" s="24"/>
      <c r="G27" s="16" t="s">
        <v>62</v>
      </c>
      <c r="H27" s="22">
        <v>45308.0</v>
      </c>
      <c r="I27" s="3">
        <v>2.0</v>
      </c>
      <c r="J27" s="3">
        <v>8.0</v>
      </c>
      <c r="K27" s="3">
        <v>800.0</v>
      </c>
      <c r="L27" s="11">
        <f t="array" ref="L27">if(D27= "standard", "", if(iserror(index(dilution_factor!$J$2:J93,match(dilution_factor!A27,$C$2:C93,0))),"",index(dilution_factor!$J$2:J93,match(dilution_factor!A27,$C$2:C93,0))))</f>
        <v>4</v>
      </c>
      <c r="M27" s="3">
        <v>20.0</v>
      </c>
      <c r="N27" s="23">
        <v>2155.34</v>
      </c>
      <c r="O27" s="23">
        <v>2155.33</v>
      </c>
      <c r="P27" s="23">
        <v>2145.75</v>
      </c>
      <c r="Q27" s="23">
        <v>2145.88</v>
      </c>
      <c r="R27" s="17" t="s">
        <v>32</v>
      </c>
      <c r="S27" s="25"/>
      <c r="T27" s="3" t="s">
        <v>48</v>
      </c>
      <c r="U27" s="3" t="s">
        <v>49</v>
      </c>
      <c r="V27" s="14">
        <v>45328.0</v>
      </c>
      <c r="W27" s="4" t="str">
        <f t="shared" si="2"/>
        <v>26,HP71-20240123,A4-2,sample,hide,,A4-2,45308,2,8,800,4,20,2155.34,2155.33,2145.75,2145.88,GU,,TGFBS (Liquid DMEM),PET723-30050,02-06-2024</v>
      </c>
      <c r="X27" s="15" t="str">
        <f t="shared" si="3"/>
        <v>26
A4-2
01-17-2024</v>
      </c>
      <c r="Y27" s="15">
        <f t="shared" si="4"/>
        <v>9.52</v>
      </c>
      <c r="Z27" s="15"/>
      <c r="AA27" s="15"/>
      <c r="AB27" s="15" t="str">
        <f t="shared" si="5"/>
        <v/>
      </c>
    </row>
    <row r="28" ht="15.75" customHeight="1">
      <c r="A28" s="9">
        <f t="shared" si="1"/>
        <v>27</v>
      </c>
      <c r="B28" s="3" t="s">
        <v>28</v>
      </c>
      <c r="C28" s="16" t="s">
        <v>63</v>
      </c>
      <c r="D28" s="3" t="s">
        <v>46</v>
      </c>
      <c r="E28" s="3" t="s">
        <v>47</v>
      </c>
      <c r="F28" s="24"/>
      <c r="G28" s="16" t="s">
        <v>63</v>
      </c>
      <c r="H28" s="22">
        <v>45308.0</v>
      </c>
      <c r="I28" s="3">
        <v>3.0</v>
      </c>
      <c r="J28" s="3">
        <v>8.0</v>
      </c>
      <c r="K28" s="3">
        <v>800.0</v>
      </c>
      <c r="L28" s="11">
        <f t="array" ref="L28">if(D28= "standard", "", if(iserror(index(dilution_factor!$J$2:J93,match(dilution_factor!A28,$C$2:C93,0))),"",index(dilution_factor!$J$2:J93,match(dilution_factor!A28,$C$2:C93,0))))</f>
        <v>4</v>
      </c>
      <c r="M28" s="3">
        <v>20.0</v>
      </c>
      <c r="N28" s="23">
        <v>2150.62</v>
      </c>
      <c r="O28" s="23">
        <v>2151.02</v>
      </c>
      <c r="P28" s="23">
        <v>2142.31</v>
      </c>
      <c r="Q28" s="23">
        <v>2142.14999999999</v>
      </c>
      <c r="R28" s="17" t="s">
        <v>32</v>
      </c>
      <c r="S28" s="25"/>
      <c r="T28" s="3" t="s">
        <v>48</v>
      </c>
      <c r="U28" s="3" t="s">
        <v>49</v>
      </c>
      <c r="V28" s="14">
        <v>45328.0</v>
      </c>
      <c r="W28" s="4" t="str">
        <f t="shared" si="2"/>
        <v>27,HP71-20240123,A4-3,sample,hide,,A4-3,45308,3,8,800,4,20,2150.62,2151.02,2142.31,2142.14999999999,GU,,TGFBS (Liquid DMEM),PET723-30050,02-06-2024</v>
      </c>
      <c r="X28" s="15" t="str">
        <f t="shared" si="3"/>
        <v>27
A4-3
01-17-2024</v>
      </c>
      <c r="Y28" s="15">
        <f t="shared" si="4"/>
        <v>8.59</v>
      </c>
      <c r="Z28" s="15"/>
      <c r="AA28" s="15"/>
      <c r="AB28" s="15" t="str">
        <f t="shared" si="5"/>
        <v/>
      </c>
    </row>
    <row r="29" ht="15.75" customHeight="1">
      <c r="A29" s="9">
        <f t="shared" si="1"/>
        <v>28</v>
      </c>
      <c r="B29" s="3" t="s">
        <v>28</v>
      </c>
      <c r="C29" s="16" t="s">
        <v>64</v>
      </c>
      <c r="D29" s="3" t="s">
        <v>46</v>
      </c>
      <c r="E29" s="3" t="s">
        <v>47</v>
      </c>
      <c r="F29" s="24"/>
      <c r="G29" s="16" t="s">
        <v>64</v>
      </c>
      <c r="H29" s="22">
        <v>45308.0</v>
      </c>
      <c r="I29" s="3">
        <v>4.0</v>
      </c>
      <c r="J29" s="3">
        <v>8.0</v>
      </c>
      <c r="K29" s="3">
        <v>800.0</v>
      </c>
      <c r="L29" s="11">
        <f t="array" ref="L29">if(D29= "standard", "", if(iserror(index(dilution_factor!$J$2:J93,match(dilution_factor!A29,$C$2:C93,0))),"",index(dilution_factor!$J$2:J93,match(dilution_factor!A29,$C$2:C93,0))))</f>
        <v>4</v>
      </c>
      <c r="M29" s="3">
        <v>20.0</v>
      </c>
      <c r="N29" s="23">
        <v>2175.34</v>
      </c>
      <c r="O29" s="23">
        <v>2175.34</v>
      </c>
      <c r="P29" s="23">
        <v>2167.14</v>
      </c>
      <c r="Q29" s="23">
        <v>2167.2</v>
      </c>
      <c r="R29" s="17" t="s">
        <v>32</v>
      </c>
      <c r="S29" s="25"/>
      <c r="T29" s="3" t="s">
        <v>48</v>
      </c>
      <c r="U29" s="3" t="s">
        <v>49</v>
      </c>
      <c r="V29" s="14">
        <v>45328.0</v>
      </c>
      <c r="W29" s="4" t="str">
        <f t="shared" si="2"/>
        <v>28,HP71-20240123,A4-4,sample,hide,,A4-4,45308,4,8,800,4,20,2175.34,2175.34,2167.14,2167.2,GU,,TGFBS (Liquid DMEM),PET723-30050,02-06-2024</v>
      </c>
      <c r="X29" s="15" t="str">
        <f t="shared" si="3"/>
        <v>28
A4-4
01-17-2024</v>
      </c>
      <c r="Y29" s="15">
        <f t="shared" si="4"/>
        <v>8.17</v>
      </c>
      <c r="Z29" s="15"/>
      <c r="AA29" s="15"/>
      <c r="AB29" s="15" t="str">
        <f t="shared" si="5"/>
        <v/>
      </c>
    </row>
    <row r="30" ht="15.75" customHeight="1">
      <c r="A30" s="9">
        <f t="shared" si="1"/>
        <v>29</v>
      </c>
      <c r="B30" s="3" t="s">
        <v>28</v>
      </c>
      <c r="C30" s="16" t="s">
        <v>65</v>
      </c>
      <c r="D30" s="3" t="s">
        <v>46</v>
      </c>
      <c r="E30" s="3" t="s">
        <v>47</v>
      </c>
      <c r="F30" s="24"/>
      <c r="G30" s="16" t="s">
        <v>65</v>
      </c>
      <c r="H30" s="22">
        <v>45308.0</v>
      </c>
      <c r="I30" s="3">
        <v>1.0</v>
      </c>
      <c r="J30" s="3">
        <v>8.0</v>
      </c>
      <c r="K30" s="3">
        <v>800.0</v>
      </c>
      <c r="L30" s="11">
        <f t="array" ref="L30">if(D30= "standard", "", if(iserror(index(dilution_factor!$J$2:J93,match(dilution_factor!A30,$C$2:C93,0))),"",index(dilution_factor!$J$2:J93,match(dilution_factor!A30,$C$2:C93,0))))</f>
        <v>4</v>
      </c>
      <c r="M30" s="3">
        <v>20.0</v>
      </c>
      <c r="N30" s="23">
        <v>2167.89</v>
      </c>
      <c r="O30" s="23">
        <v>2167.85</v>
      </c>
      <c r="P30" s="23">
        <v>2158.74</v>
      </c>
      <c r="Q30" s="23">
        <v>2158.68</v>
      </c>
      <c r="R30" s="17" t="s">
        <v>32</v>
      </c>
      <c r="S30" s="25"/>
      <c r="T30" s="3" t="s">
        <v>48</v>
      </c>
      <c r="U30" s="3" t="s">
        <v>49</v>
      </c>
      <c r="V30" s="14">
        <v>45328.0</v>
      </c>
      <c r="W30" s="4" t="str">
        <f t="shared" si="2"/>
        <v>29,HP71-20240123,A5-1,sample,hide,,A5-1,45308,1,8,800,4,20,2167.89,2167.85,2158.74,2158.68,GU,,TGFBS (Liquid DMEM),PET723-30050,02-06-2024</v>
      </c>
      <c r="X30" s="15" t="str">
        <f t="shared" si="3"/>
        <v>29
A5-1
01-17-2024</v>
      </c>
      <c r="Y30" s="15">
        <f t="shared" si="4"/>
        <v>9.16</v>
      </c>
      <c r="Z30" s="15"/>
      <c r="AA30" s="15"/>
      <c r="AB30" s="15" t="str">
        <f t="shared" si="5"/>
        <v/>
      </c>
    </row>
    <row r="31" ht="15.75" customHeight="1">
      <c r="A31" s="9">
        <f t="shared" si="1"/>
        <v>30</v>
      </c>
      <c r="B31" s="3" t="s">
        <v>28</v>
      </c>
      <c r="C31" s="16" t="s">
        <v>66</v>
      </c>
      <c r="D31" s="3" t="s">
        <v>46</v>
      </c>
      <c r="E31" s="3" t="s">
        <v>47</v>
      </c>
      <c r="F31" s="24"/>
      <c r="G31" s="16" t="s">
        <v>66</v>
      </c>
      <c r="H31" s="22">
        <v>45308.0</v>
      </c>
      <c r="I31" s="3">
        <v>2.0</v>
      </c>
      <c r="J31" s="3">
        <v>8.0</v>
      </c>
      <c r="K31" s="3">
        <v>800.0</v>
      </c>
      <c r="L31" s="11">
        <f t="array" ref="L31">if(D31= "standard", "", if(iserror(index(dilution_factor!$J$2:J93,match(dilution_factor!A31,$C$2:C93,0))),"",index(dilution_factor!$J$2:J93,match(dilution_factor!A31,$C$2:C93,0))))</f>
        <v>4</v>
      </c>
      <c r="M31" s="3">
        <v>20.0</v>
      </c>
      <c r="N31" s="23">
        <v>2193.36</v>
      </c>
      <c r="O31" s="23">
        <v>2193.29</v>
      </c>
      <c r="P31" s="23">
        <v>2185.08</v>
      </c>
      <c r="Q31" s="23">
        <v>2185.33</v>
      </c>
      <c r="R31" s="17" t="s">
        <v>32</v>
      </c>
      <c r="S31" s="25"/>
      <c r="T31" s="3" t="s">
        <v>48</v>
      </c>
      <c r="U31" s="3" t="s">
        <v>49</v>
      </c>
      <c r="V31" s="14">
        <v>45328.0</v>
      </c>
      <c r="W31" s="4" t="str">
        <f t="shared" si="2"/>
        <v>30,HP71-20240123,A5-2,sample,hide,,A5-2,45308,2,8,800,4,20,2193.36,2193.29,2185.08,2185.33,GU,,TGFBS (Liquid DMEM),PET723-30050,02-06-2024</v>
      </c>
      <c r="X31" s="15" t="str">
        <f t="shared" si="3"/>
        <v>30
A5-2
01-17-2024</v>
      </c>
      <c r="Y31" s="15">
        <f t="shared" si="4"/>
        <v>8.12</v>
      </c>
      <c r="Z31" s="15"/>
      <c r="AA31" s="15"/>
      <c r="AB31" s="15" t="str">
        <f t="shared" si="5"/>
        <v/>
      </c>
    </row>
    <row r="32" ht="15.75" customHeight="1">
      <c r="A32" s="9">
        <f t="shared" si="1"/>
        <v>31</v>
      </c>
      <c r="B32" s="3" t="s">
        <v>28</v>
      </c>
      <c r="C32" s="16" t="s">
        <v>67</v>
      </c>
      <c r="D32" s="3" t="s">
        <v>46</v>
      </c>
      <c r="E32" s="3" t="s">
        <v>47</v>
      </c>
      <c r="F32" s="24"/>
      <c r="G32" s="16" t="s">
        <v>67</v>
      </c>
      <c r="H32" s="22">
        <v>45308.0</v>
      </c>
      <c r="I32" s="3">
        <v>3.0</v>
      </c>
      <c r="J32" s="3">
        <v>8.0</v>
      </c>
      <c r="K32" s="3">
        <v>800.0</v>
      </c>
      <c r="L32" s="11">
        <f t="array" ref="L32">if(D32= "standard", "", if(iserror(index(dilution_factor!$J$2:J93,match(dilution_factor!A32,$C$2:C93,0))),"",index(dilution_factor!$J$2:J93,match(dilution_factor!A32,$C$2:C93,0))))</f>
        <v>4</v>
      </c>
      <c r="M32" s="3">
        <v>20.0</v>
      </c>
      <c r="N32" s="23">
        <v>1645.05</v>
      </c>
      <c r="O32" s="23">
        <v>1644.92</v>
      </c>
      <c r="P32" s="23">
        <v>1635.75</v>
      </c>
      <c r="Q32" s="23">
        <v>1635.96</v>
      </c>
      <c r="R32" s="17" t="s">
        <v>32</v>
      </c>
      <c r="S32" s="25"/>
      <c r="T32" s="3" t="s">
        <v>48</v>
      </c>
      <c r="U32" s="3" t="s">
        <v>49</v>
      </c>
      <c r="V32" s="14">
        <v>45328.0</v>
      </c>
      <c r="W32" s="4" t="str">
        <f t="shared" si="2"/>
        <v>31,HP71-20240123,A5-3,sample,hide,,A5-3,45308,3,8,800,4,20,1645.05,1644.92,1635.75,1635.96,GU,,TGFBS (Liquid DMEM),PET723-30050,02-06-2024</v>
      </c>
      <c r="X32" s="15" t="str">
        <f t="shared" si="3"/>
        <v>31
A5-3
01-17-2024</v>
      </c>
      <c r="Y32" s="15">
        <f t="shared" si="4"/>
        <v>9.13</v>
      </c>
      <c r="Z32" s="15"/>
      <c r="AA32" s="15"/>
      <c r="AB32" s="15" t="str">
        <f t="shared" si="5"/>
        <v/>
      </c>
    </row>
    <row r="33" ht="15.75" customHeight="1">
      <c r="A33" s="9">
        <f t="shared" si="1"/>
        <v>32</v>
      </c>
      <c r="B33" s="3" t="s">
        <v>28</v>
      </c>
      <c r="C33" s="16" t="s">
        <v>68</v>
      </c>
      <c r="D33" s="3" t="s">
        <v>46</v>
      </c>
      <c r="E33" s="3" t="s">
        <v>47</v>
      </c>
      <c r="F33" s="24"/>
      <c r="G33" s="16" t="s">
        <v>68</v>
      </c>
      <c r="H33" s="22">
        <v>45308.0</v>
      </c>
      <c r="I33" s="3">
        <v>4.0</v>
      </c>
      <c r="J33" s="3">
        <v>8.0</v>
      </c>
      <c r="K33" s="3">
        <v>800.0</v>
      </c>
      <c r="L33" s="11">
        <f t="array" ref="L33">if(D33= "standard", "", if(iserror(index(dilution_factor!$J$2:J93,match(dilution_factor!A33,$C$2:C93,0))),"",index(dilution_factor!$J$2:J93,match(dilution_factor!A33,$C$2:C93,0))))</f>
        <v>4</v>
      </c>
      <c r="M33" s="3">
        <v>20.0</v>
      </c>
      <c r="N33" s="23">
        <v>2179.72</v>
      </c>
      <c r="O33" s="23">
        <v>2179.26</v>
      </c>
      <c r="P33" s="23">
        <v>2170.58999999999</v>
      </c>
      <c r="Q33" s="23">
        <v>2170.67</v>
      </c>
      <c r="R33" s="17" t="s">
        <v>32</v>
      </c>
      <c r="S33" s="2"/>
      <c r="T33" s="3" t="s">
        <v>48</v>
      </c>
      <c r="U33" s="3" t="s">
        <v>49</v>
      </c>
      <c r="V33" s="14">
        <v>45328.0</v>
      </c>
      <c r="W33" s="4" t="str">
        <f t="shared" si="2"/>
        <v>32,HP71-20240123,A5-4,sample,hide,,A5-4,45308,4,8,800,4,20,2179.72,2179.26,2170.58999999999,2170.67,GU,,TGFBS (Liquid DMEM),PET723-30050,02-06-2024</v>
      </c>
      <c r="X33" s="15" t="str">
        <f t="shared" si="3"/>
        <v>32
A5-4
01-17-2024</v>
      </c>
      <c r="Y33" s="15">
        <f t="shared" si="4"/>
        <v>8.86</v>
      </c>
      <c r="Z33" s="15"/>
      <c r="AA33" s="15"/>
      <c r="AB33" s="15" t="str">
        <f t="shared" si="5"/>
        <v/>
      </c>
    </row>
    <row r="34" ht="15.75" customHeight="1">
      <c r="A34" s="9">
        <f t="shared" si="1"/>
        <v>33</v>
      </c>
      <c r="B34" s="3" t="s">
        <v>28</v>
      </c>
      <c r="C34" s="16" t="s">
        <v>69</v>
      </c>
      <c r="D34" s="3" t="s">
        <v>46</v>
      </c>
      <c r="E34" s="3" t="s">
        <v>47</v>
      </c>
      <c r="F34" s="2"/>
      <c r="G34" s="16" t="s">
        <v>69</v>
      </c>
      <c r="H34" s="22">
        <v>45308.0</v>
      </c>
      <c r="I34" s="3">
        <v>1.0</v>
      </c>
      <c r="J34" s="3">
        <v>8.0</v>
      </c>
      <c r="K34" s="3">
        <v>800.0</v>
      </c>
      <c r="L34" s="11">
        <f t="array" ref="L34">if(D34= "standard", "", if(iserror(index(dilution_factor!$J$2:J93,match(dilution_factor!A34,$C$2:C93,0))),"",index(dilution_factor!$J$2:J93,match(dilution_factor!A34,$C$2:C93,0))))</f>
        <v>4</v>
      </c>
      <c r="M34" s="3">
        <v>20.0</v>
      </c>
      <c r="N34" s="23">
        <v>2157.54999999999</v>
      </c>
      <c r="O34" s="23">
        <v>2157.48</v>
      </c>
      <c r="P34" s="23">
        <v>2149.52</v>
      </c>
      <c r="Q34" s="23">
        <v>2149.4</v>
      </c>
      <c r="R34" s="17" t="s">
        <v>32</v>
      </c>
      <c r="S34" s="2"/>
      <c r="T34" s="3" t="s">
        <v>48</v>
      </c>
      <c r="U34" s="3" t="s">
        <v>49</v>
      </c>
      <c r="V34" s="14">
        <v>45328.0</v>
      </c>
      <c r="W34" s="4" t="str">
        <f t="shared" si="2"/>
        <v>33,HP71-20240123,A6-1,sample,hide,,A6-1,45308,1,8,800,4,20,2157.54999999999,2157.48,2149.52,2149.4,GU,,TGFBS (Liquid DMEM),PET723-30050,02-06-2024</v>
      </c>
      <c r="X34" s="15" t="str">
        <f t="shared" si="3"/>
        <v>33
A6-1
01-17-2024</v>
      </c>
      <c r="Y34" s="15">
        <f t="shared" si="4"/>
        <v>8.055</v>
      </c>
      <c r="Z34" s="15"/>
      <c r="AA34" s="15"/>
      <c r="AB34" s="15" t="str">
        <f t="shared" si="5"/>
        <v/>
      </c>
    </row>
    <row r="35" ht="15.75" customHeight="1">
      <c r="A35" s="9">
        <f t="shared" si="1"/>
        <v>34</v>
      </c>
      <c r="B35" s="3" t="s">
        <v>28</v>
      </c>
      <c r="C35" s="16" t="s">
        <v>70</v>
      </c>
      <c r="D35" s="3" t="s">
        <v>46</v>
      </c>
      <c r="E35" s="3" t="s">
        <v>47</v>
      </c>
      <c r="F35" s="2"/>
      <c r="G35" s="16" t="s">
        <v>70</v>
      </c>
      <c r="H35" s="22">
        <v>45308.0</v>
      </c>
      <c r="I35" s="3">
        <v>2.0</v>
      </c>
      <c r="J35" s="3">
        <v>8.0</v>
      </c>
      <c r="K35" s="3">
        <v>800.0</v>
      </c>
      <c r="L35" s="11">
        <f t="array" ref="L35">if(D35= "standard", "", if(iserror(index(dilution_factor!$J$2:J93,match(dilution_factor!A35,$C$2:C93,0))),"",index(dilution_factor!$J$2:J93,match(dilution_factor!A35,$C$2:C93,0))))</f>
        <v>4</v>
      </c>
      <c r="M35" s="3">
        <v>20.0</v>
      </c>
      <c r="N35" s="23">
        <v>2164.6</v>
      </c>
      <c r="O35" s="23">
        <v>2164.62999999999</v>
      </c>
      <c r="P35" s="23">
        <v>2157.14</v>
      </c>
      <c r="Q35" s="23">
        <v>2157.1</v>
      </c>
      <c r="R35" s="17" t="s">
        <v>32</v>
      </c>
      <c r="S35" s="2"/>
      <c r="T35" s="3" t="s">
        <v>48</v>
      </c>
      <c r="U35" s="3" t="s">
        <v>49</v>
      </c>
      <c r="V35" s="14">
        <v>45328.0</v>
      </c>
      <c r="W35" s="4" t="str">
        <f t="shared" si="2"/>
        <v>34,HP71-20240123,A6-2,sample,hide,,A6-2,45308,2,8,800,4,20,2164.6,2164.62999999999,2157.14,2157.1,GU,,TGFBS (Liquid DMEM),PET723-30050,02-06-2024</v>
      </c>
      <c r="X35" s="15" t="str">
        <f t="shared" si="3"/>
        <v>34
A6-2
01-17-2024</v>
      </c>
      <c r="Y35" s="15">
        <f t="shared" si="4"/>
        <v>7.495</v>
      </c>
      <c r="Z35" s="15"/>
      <c r="AA35" s="15"/>
      <c r="AB35" s="15" t="str">
        <f t="shared" si="5"/>
        <v/>
      </c>
    </row>
    <row r="36" ht="15.75" customHeight="1">
      <c r="A36" s="9">
        <f t="shared" si="1"/>
        <v>35</v>
      </c>
      <c r="B36" s="3" t="s">
        <v>28</v>
      </c>
      <c r="C36" s="16" t="s">
        <v>71</v>
      </c>
      <c r="D36" s="3" t="s">
        <v>46</v>
      </c>
      <c r="E36" s="3" t="s">
        <v>47</v>
      </c>
      <c r="F36" s="2"/>
      <c r="G36" s="16" t="s">
        <v>71</v>
      </c>
      <c r="H36" s="22">
        <v>45308.0</v>
      </c>
      <c r="I36" s="3">
        <v>3.0</v>
      </c>
      <c r="J36" s="3">
        <v>8.0</v>
      </c>
      <c r="K36" s="3">
        <v>800.0</v>
      </c>
      <c r="L36" s="11">
        <f t="array" ref="L36">if(D36= "standard", "", if(iserror(index(dilution_factor!$J$2:J93,match(dilution_factor!A36,$C$2:C93,0))),"",index(dilution_factor!$J$2:J93,match(dilution_factor!A36,$C$2:C93,0))))</f>
        <v>4</v>
      </c>
      <c r="M36" s="3">
        <v>20.0</v>
      </c>
      <c r="N36" s="23">
        <v>2185.6</v>
      </c>
      <c r="O36" s="23">
        <v>2185.56</v>
      </c>
      <c r="P36" s="23">
        <v>2176.94</v>
      </c>
      <c r="Q36" s="23">
        <v>2176.71</v>
      </c>
      <c r="R36" s="17" t="s">
        <v>32</v>
      </c>
      <c r="S36" s="2"/>
      <c r="T36" s="3" t="s">
        <v>48</v>
      </c>
      <c r="U36" s="3" t="s">
        <v>49</v>
      </c>
      <c r="V36" s="14">
        <v>45328.0</v>
      </c>
      <c r="W36" s="4" t="str">
        <f t="shared" si="2"/>
        <v>35,HP71-20240123,A6-3,sample,hide,,A6-3,45308,3,8,800,4,20,2185.6,2185.56,2176.94,2176.71,GU,,TGFBS (Liquid DMEM),PET723-30050,02-06-2024</v>
      </c>
      <c r="X36" s="15" t="str">
        <f t="shared" si="3"/>
        <v>35
A6-3
01-17-2024</v>
      </c>
      <c r="Y36" s="15">
        <f t="shared" si="4"/>
        <v>8.755</v>
      </c>
      <c r="Z36" s="15"/>
      <c r="AA36" s="15"/>
      <c r="AB36" s="15" t="str">
        <f t="shared" si="5"/>
        <v/>
      </c>
    </row>
    <row r="37" ht="15.75" customHeight="1">
      <c r="A37" s="9">
        <f t="shared" si="1"/>
        <v>36</v>
      </c>
      <c r="B37" s="3" t="s">
        <v>28</v>
      </c>
      <c r="C37" s="16" t="s">
        <v>72</v>
      </c>
      <c r="D37" s="3" t="s">
        <v>46</v>
      </c>
      <c r="E37" s="3" t="s">
        <v>47</v>
      </c>
      <c r="F37" s="2"/>
      <c r="G37" s="16" t="s">
        <v>72</v>
      </c>
      <c r="H37" s="22">
        <v>45308.0</v>
      </c>
      <c r="I37" s="3">
        <v>4.0</v>
      </c>
      <c r="J37" s="3">
        <v>8.0</v>
      </c>
      <c r="K37" s="3">
        <v>800.0</v>
      </c>
      <c r="L37" s="11">
        <f t="array" ref="L37">if(D37= "standard", "", if(iserror(index(dilution_factor!$J$2:J93,match(dilution_factor!A37,$C$2:C93,0))),"",index(dilution_factor!$J$2:J93,match(dilution_factor!A37,$C$2:C93,0))))</f>
        <v>4</v>
      </c>
      <c r="M37" s="3">
        <v>20.0</v>
      </c>
      <c r="N37" s="23">
        <v>2163.81</v>
      </c>
      <c r="O37" s="23">
        <v>2163.77</v>
      </c>
      <c r="P37" s="23">
        <v>2154.36</v>
      </c>
      <c r="Q37" s="23">
        <v>2154.5</v>
      </c>
      <c r="R37" s="17" t="s">
        <v>32</v>
      </c>
      <c r="S37" s="2"/>
      <c r="T37" s="3" t="s">
        <v>48</v>
      </c>
      <c r="U37" s="3" t="s">
        <v>49</v>
      </c>
      <c r="V37" s="14">
        <v>45328.0</v>
      </c>
      <c r="W37" s="4" t="str">
        <f t="shared" si="2"/>
        <v>36,HP71-20240123,A6-4,sample,hide,,A6-4,45308,4,8,800,4,20,2163.81,2163.77,2154.36,2154.5,GU,,TGFBS (Liquid DMEM),PET723-30050,02-06-2024</v>
      </c>
      <c r="X37" s="15" t="str">
        <f t="shared" si="3"/>
        <v>36
A6-4
01-17-2024</v>
      </c>
      <c r="Y37" s="15">
        <f t="shared" si="4"/>
        <v>9.36</v>
      </c>
      <c r="Z37" s="15"/>
      <c r="AA37" s="15"/>
      <c r="AB37" s="15" t="str">
        <f t="shared" si="5"/>
        <v/>
      </c>
    </row>
    <row r="38" ht="15.75" customHeight="1">
      <c r="A38" s="9">
        <f t="shared" si="1"/>
        <v>37</v>
      </c>
      <c r="B38" s="3" t="s">
        <v>28</v>
      </c>
      <c r="C38" s="16" t="s">
        <v>73</v>
      </c>
      <c r="D38" s="3" t="s">
        <v>46</v>
      </c>
      <c r="E38" s="3" t="s">
        <v>47</v>
      </c>
      <c r="F38" s="2"/>
      <c r="G38" s="16" t="s">
        <v>73</v>
      </c>
      <c r="H38" s="22">
        <v>45308.0</v>
      </c>
      <c r="I38" s="3">
        <v>1.0</v>
      </c>
      <c r="J38" s="3">
        <v>8.0</v>
      </c>
      <c r="K38" s="3">
        <v>800.0</v>
      </c>
      <c r="L38" s="11">
        <f t="array" ref="L38">if(D38= "standard", "", if(iserror(index(dilution_factor!$J$2:J93,match(dilution_factor!A38,$C$2:C93,0))),"",index(dilution_factor!$J$2:J93,match(dilution_factor!A38,$C$2:C93,0))))</f>
        <v>4</v>
      </c>
      <c r="M38" s="3">
        <v>20.0</v>
      </c>
      <c r="N38" s="23">
        <v>2164.02</v>
      </c>
      <c r="O38" s="23">
        <v>2163.97</v>
      </c>
      <c r="P38" s="23">
        <v>2158.81</v>
      </c>
      <c r="Q38" s="23">
        <v>2159.03</v>
      </c>
      <c r="R38" s="17" t="s">
        <v>32</v>
      </c>
      <c r="S38" s="2"/>
      <c r="T38" s="3" t="s">
        <v>48</v>
      </c>
      <c r="U38" s="3" t="s">
        <v>49</v>
      </c>
      <c r="V38" s="14">
        <v>45328.0</v>
      </c>
      <c r="W38" s="4" t="str">
        <f t="shared" si="2"/>
        <v>37,HP71-20240123,B1-1,sample,hide,,B1-1,45308,1,8,800,4,20,2164.02,2163.97,2158.81,2159.03,GU,,TGFBS (Liquid DMEM),PET723-30050,02-06-2024</v>
      </c>
      <c r="X38" s="15" t="str">
        <f t="shared" si="3"/>
        <v>37
B1-1
01-17-2024</v>
      </c>
      <c r="Y38" s="15">
        <f t="shared" si="4"/>
        <v>5.075</v>
      </c>
      <c r="Z38" s="15"/>
      <c r="AA38" s="15"/>
      <c r="AB38" s="15" t="str">
        <f t="shared" si="5"/>
        <v/>
      </c>
    </row>
    <row r="39" ht="15.75" customHeight="1">
      <c r="A39" s="9">
        <f t="shared" si="1"/>
        <v>38</v>
      </c>
      <c r="B39" s="3" t="s">
        <v>28</v>
      </c>
      <c r="C39" s="16" t="s">
        <v>74</v>
      </c>
      <c r="D39" s="3" t="s">
        <v>46</v>
      </c>
      <c r="E39" s="3" t="s">
        <v>47</v>
      </c>
      <c r="F39" s="2"/>
      <c r="G39" s="16" t="s">
        <v>74</v>
      </c>
      <c r="H39" s="22">
        <v>45308.0</v>
      </c>
      <c r="I39" s="3">
        <v>2.0</v>
      </c>
      <c r="J39" s="3">
        <v>8.0</v>
      </c>
      <c r="K39" s="3">
        <v>800.0</v>
      </c>
      <c r="L39" s="11">
        <f t="array" ref="L39">if(D39= "standard", "", if(iserror(index(dilution_factor!$J$2:J93,match(dilution_factor!A39,$C$2:C93,0))),"",index(dilution_factor!$J$2:J93,match(dilution_factor!A39,$C$2:C93,0))))</f>
        <v>4</v>
      </c>
      <c r="M39" s="3">
        <v>20.0</v>
      </c>
      <c r="N39" s="23">
        <v>2181.27999999999</v>
      </c>
      <c r="O39" s="23">
        <v>2181.33</v>
      </c>
      <c r="P39" s="23">
        <v>2172.42</v>
      </c>
      <c r="Q39" s="23">
        <v>2172.47</v>
      </c>
      <c r="R39" s="17" t="s">
        <v>32</v>
      </c>
      <c r="S39" s="2"/>
      <c r="T39" s="3" t="s">
        <v>48</v>
      </c>
      <c r="U39" s="3" t="s">
        <v>49</v>
      </c>
      <c r="V39" s="14">
        <v>45328.0</v>
      </c>
      <c r="W39" s="4" t="str">
        <f t="shared" si="2"/>
        <v>38,HP71-20240123,B1-2,sample,hide,,B1-2,45308,2,8,800,4,20,2181.27999999999,2181.33,2172.42,2172.47,GU,,TGFBS (Liquid DMEM),PET723-30050,02-06-2024</v>
      </c>
      <c r="X39" s="15" t="str">
        <f t="shared" si="3"/>
        <v>38
B1-2
01-17-2024</v>
      </c>
      <c r="Y39" s="15">
        <f t="shared" si="4"/>
        <v>8.86</v>
      </c>
      <c r="Z39" s="15"/>
      <c r="AA39" s="15"/>
      <c r="AB39" s="15" t="str">
        <f t="shared" si="5"/>
        <v/>
      </c>
    </row>
    <row r="40" ht="15.75" customHeight="1">
      <c r="A40" s="9">
        <f t="shared" si="1"/>
        <v>39</v>
      </c>
      <c r="B40" s="3" t="s">
        <v>28</v>
      </c>
      <c r="C40" s="16" t="s">
        <v>75</v>
      </c>
      <c r="D40" s="3" t="s">
        <v>46</v>
      </c>
      <c r="E40" s="3" t="s">
        <v>47</v>
      </c>
      <c r="F40" s="2"/>
      <c r="G40" s="16" t="s">
        <v>75</v>
      </c>
      <c r="H40" s="22">
        <v>45308.0</v>
      </c>
      <c r="I40" s="3">
        <v>3.0</v>
      </c>
      <c r="J40" s="3">
        <v>8.0</v>
      </c>
      <c r="K40" s="3">
        <v>800.0</v>
      </c>
      <c r="L40" s="11">
        <f t="array" ref="L40">if(D40= "standard", "", if(iserror(index(dilution_factor!$J$2:J93,match(dilution_factor!A40,$C$2:C93,0))),"",index(dilution_factor!$J$2:J93,match(dilution_factor!A40,$C$2:C93,0))))</f>
        <v>4</v>
      </c>
      <c r="M40" s="3">
        <v>20.0</v>
      </c>
      <c r="N40" s="23">
        <v>2201.51</v>
      </c>
      <c r="O40" s="23">
        <v>2201.68</v>
      </c>
      <c r="P40" s="23">
        <v>2193.69</v>
      </c>
      <c r="Q40" s="23">
        <v>2193.53</v>
      </c>
      <c r="R40" s="17" t="s">
        <v>32</v>
      </c>
      <c r="S40" s="2"/>
      <c r="T40" s="3" t="s">
        <v>48</v>
      </c>
      <c r="U40" s="3" t="s">
        <v>49</v>
      </c>
      <c r="V40" s="14">
        <v>45328.0</v>
      </c>
      <c r="W40" s="4" t="str">
        <f t="shared" si="2"/>
        <v>39,HP71-20240123,B1-3,sample,hide,,B1-3,45308,3,8,800,4,20,2201.51,2201.68,2193.69,2193.53,GU,,TGFBS (Liquid DMEM),PET723-30050,02-06-2024</v>
      </c>
      <c r="X40" s="15" t="str">
        <f t="shared" si="3"/>
        <v>39
B1-3
01-17-2024</v>
      </c>
      <c r="Y40" s="15">
        <f t="shared" si="4"/>
        <v>7.985</v>
      </c>
      <c r="Z40" s="15"/>
      <c r="AA40" s="15"/>
      <c r="AB40" s="15" t="str">
        <f t="shared" si="5"/>
        <v/>
      </c>
    </row>
    <row r="41" ht="15.75" customHeight="1">
      <c r="A41" s="9">
        <f t="shared" si="1"/>
        <v>40</v>
      </c>
      <c r="B41" s="3" t="s">
        <v>28</v>
      </c>
      <c r="C41" s="16" t="s">
        <v>76</v>
      </c>
      <c r="D41" s="3" t="s">
        <v>46</v>
      </c>
      <c r="E41" s="3" t="s">
        <v>47</v>
      </c>
      <c r="F41" s="2"/>
      <c r="G41" s="16" t="s">
        <v>76</v>
      </c>
      <c r="H41" s="22">
        <v>45308.0</v>
      </c>
      <c r="I41" s="3">
        <v>4.0</v>
      </c>
      <c r="J41" s="3">
        <v>8.0</v>
      </c>
      <c r="K41" s="3">
        <v>800.0</v>
      </c>
      <c r="L41" s="11">
        <f t="array" ref="L41">if(D41= "standard", "", if(iserror(index(dilution_factor!$J$2:J93,match(dilution_factor!A41,$C$2:C93,0))),"",index(dilution_factor!$J$2:J93,match(dilution_factor!A41,$C$2:C93,0))))</f>
        <v>4</v>
      </c>
      <c r="M41" s="3">
        <v>20.0</v>
      </c>
      <c r="N41" s="23">
        <v>2182.64</v>
      </c>
      <c r="O41" s="23">
        <v>2182.59</v>
      </c>
      <c r="P41" s="23">
        <v>2177.12</v>
      </c>
      <c r="Q41" s="23">
        <v>2177.15</v>
      </c>
      <c r="R41" s="17" t="s">
        <v>32</v>
      </c>
      <c r="S41" s="2"/>
      <c r="T41" s="3" t="s">
        <v>48</v>
      </c>
      <c r="U41" s="3" t="s">
        <v>49</v>
      </c>
      <c r="V41" s="14">
        <v>45328.0</v>
      </c>
      <c r="W41" s="4" t="str">
        <f t="shared" si="2"/>
        <v>40,HP71-20240123,B1-4,sample,hide,,B1-4,45308,4,8,800,4,20,2182.64,2182.59,2177.12,2177.15,GU,,TGFBS (Liquid DMEM),PET723-30050,02-06-2024</v>
      </c>
      <c r="X41" s="15" t="str">
        <f t="shared" si="3"/>
        <v>40
B1-4
01-17-2024</v>
      </c>
      <c r="Y41" s="15">
        <f t="shared" si="4"/>
        <v>5.48</v>
      </c>
      <c r="Z41" s="15"/>
      <c r="AA41" s="15"/>
      <c r="AB41" s="15" t="str">
        <f t="shared" si="5"/>
        <v/>
      </c>
    </row>
    <row r="42" ht="15.75" customHeight="1">
      <c r="A42" s="9">
        <f t="shared" si="1"/>
        <v>41</v>
      </c>
      <c r="B42" s="3" t="s">
        <v>28</v>
      </c>
      <c r="C42" s="16" t="s">
        <v>77</v>
      </c>
      <c r="D42" s="3" t="s">
        <v>46</v>
      </c>
      <c r="E42" s="3" t="s">
        <v>47</v>
      </c>
      <c r="F42" s="2"/>
      <c r="G42" s="16" t="s">
        <v>77</v>
      </c>
      <c r="H42" s="22">
        <v>45308.0</v>
      </c>
      <c r="I42" s="3">
        <v>1.0</v>
      </c>
      <c r="J42" s="3">
        <v>8.0</v>
      </c>
      <c r="K42" s="3">
        <v>800.0</v>
      </c>
      <c r="L42" s="11">
        <f t="array" ref="L42">if(D42= "standard", "", if(iserror(index(dilution_factor!$J$2:J93,match(dilution_factor!A42,$C$2:C93,0))),"",index(dilution_factor!$J$2:J93,match(dilution_factor!A42,$C$2:C93,0))))</f>
        <v>4</v>
      </c>
      <c r="M42" s="3">
        <v>20.0</v>
      </c>
      <c r="N42" s="23">
        <v>2207.13</v>
      </c>
      <c r="O42" s="23">
        <v>2207.04</v>
      </c>
      <c r="P42" s="23">
        <v>2200.81999999999</v>
      </c>
      <c r="Q42" s="23">
        <v>2200.77</v>
      </c>
      <c r="R42" s="17" t="s">
        <v>32</v>
      </c>
      <c r="S42" s="2"/>
      <c r="T42" s="3" t="s">
        <v>48</v>
      </c>
      <c r="U42" s="3" t="s">
        <v>49</v>
      </c>
      <c r="V42" s="14">
        <v>45328.0</v>
      </c>
      <c r="W42" s="4" t="str">
        <f t="shared" si="2"/>
        <v>41,HP71-20240123,B2-1,sample,hide,,B2-1,45308,1,8,800,4,20,2207.13,2207.04,2200.81999999999,2200.77,GU,,TGFBS (Liquid DMEM),PET723-30050,02-06-2024</v>
      </c>
      <c r="X42" s="15" t="str">
        <f t="shared" si="3"/>
        <v>41
B2-1
01-17-2024</v>
      </c>
      <c r="Y42" s="15">
        <f t="shared" si="4"/>
        <v>6.29</v>
      </c>
      <c r="Z42" s="15"/>
      <c r="AA42" s="15"/>
      <c r="AB42" s="15" t="str">
        <f t="shared" si="5"/>
        <v/>
      </c>
    </row>
    <row r="43" ht="15.75" customHeight="1">
      <c r="A43" s="9">
        <f t="shared" si="1"/>
        <v>42</v>
      </c>
      <c r="B43" s="3" t="s">
        <v>28</v>
      </c>
      <c r="C43" s="16" t="s">
        <v>78</v>
      </c>
      <c r="D43" s="3" t="s">
        <v>46</v>
      </c>
      <c r="E43" s="3" t="s">
        <v>47</v>
      </c>
      <c r="F43" s="24"/>
      <c r="G43" s="16" t="s">
        <v>78</v>
      </c>
      <c r="H43" s="22">
        <v>45308.0</v>
      </c>
      <c r="I43" s="3">
        <v>2.0</v>
      </c>
      <c r="J43" s="3">
        <v>8.0</v>
      </c>
      <c r="K43" s="3">
        <v>800.0</v>
      </c>
      <c r="L43" s="11">
        <f t="array" ref="L43">if(D43= "standard", "", if(iserror(index(dilution_factor!$J$2:J93,match(dilution_factor!A43,$C$2:C93,0))),"",index(dilution_factor!$J$2:J93,match(dilution_factor!A43,$C$2:C93,0))))</f>
        <v>4</v>
      </c>
      <c r="M43" s="3">
        <v>20.0</v>
      </c>
      <c r="N43" s="23">
        <v>2144.19</v>
      </c>
      <c r="O43" s="23">
        <v>2144.2</v>
      </c>
      <c r="P43" s="23">
        <v>2134.96</v>
      </c>
      <c r="Q43" s="23">
        <v>2135.0</v>
      </c>
      <c r="R43" s="17" t="s">
        <v>32</v>
      </c>
      <c r="S43" s="24"/>
      <c r="T43" s="3" t="s">
        <v>48</v>
      </c>
      <c r="U43" s="3" t="s">
        <v>49</v>
      </c>
      <c r="V43" s="14">
        <v>45328.0</v>
      </c>
      <c r="W43" s="4" t="str">
        <f t="shared" si="2"/>
        <v>42,HP71-20240123,B2-2,sample,hide,,B2-2,45308,2,8,800,4,20,2144.19,2144.2,2134.96,2135,GU,,TGFBS (Liquid DMEM),PET723-30050,02-06-2024</v>
      </c>
      <c r="X43" s="15" t="str">
        <f t="shared" si="3"/>
        <v>42
B2-2
01-17-2024</v>
      </c>
      <c r="Y43" s="15">
        <f t="shared" si="4"/>
        <v>9.215</v>
      </c>
      <c r="Z43" s="15"/>
      <c r="AA43" s="15"/>
      <c r="AB43" s="15" t="str">
        <f t="shared" si="5"/>
        <v/>
      </c>
    </row>
    <row r="44" ht="15.75" customHeight="1">
      <c r="A44" s="9">
        <f t="shared" si="1"/>
        <v>43</v>
      </c>
      <c r="B44" s="3" t="s">
        <v>28</v>
      </c>
      <c r="C44" s="16" t="s">
        <v>79</v>
      </c>
      <c r="D44" s="3" t="s">
        <v>46</v>
      </c>
      <c r="E44" s="3" t="s">
        <v>47</v>
      </c>
      <c r="F44" s="24"/>
      <c r="G44" s="16" t="s">
        <v>79</v>
      </c>
      <c r="H44" s="22">
        <v>45308.0</v>
      </c>
      <c r="I44" s="3">
        <v>3.0</v>
      </c>
      <c r="J44" s="3">
        <v>8.0</v>
      </c>
      <c r="K44" s="3">
        <v>800.0</v>
      </c>
      <c r="L44" s="11">
        <f t="array" ref="L44">if(D44= "standard", "", if(iserror(index(dilution_factor!$J$2:J93,match(dilution_factor!A44,$C$2:C93,0))),"",index(dilution_factor!$J$2:J93,match(dilution_factor!A44,$C$2:C93,0))))</f>
        <v>4</v>
      </c>
      <c r="M44" s="3">
        <v>20.0</v>
      </c>
      <c r="N44" s="23">
        <v>2138.84</v>
      </c>
      <c r="O44" s="23">
        <v>2139.03</v>
      </c>
      <c r="P44" s="23">
        <v>2129.54</v>
      </c>
      <c r="Q44" s="23">
        <v>2129.5</v>
      </c>
      <c r="R44" s="17" t="s">
        <v>32</v>
      </c>
      <c r="S44" s="24"/>
      <c r="T44" s="3" t="s">
        <v>48</v>
      </c>
      <c r="U44" s="3" t="s">
        <v>49</v>
      </c>
      <c r="V44" s="14">
        <v>45328.0</v>
      </c>
      <c r="W44" s="4" t="str">
        <f t="shared" si="2"/>
        <v>43,HP71-20240123,B2-3,sample,hide,,B2-3,45308,3,8,800,4,20,2138.84,2139.03,2129.54,2129.5,GU,,TGFBS (Liquid DMEM),PET723-30050,02-06-2024</v>
      </c>
      <c r="X44" s="15" t="str">
        <f t="shared" si="3"/>
        <v>43
B2-3
01-17-2024</v>
      </c>
      <c r="Y44" s="15">
        <f t="shared" si="4"/>
        <v>9.415</v>
      </c>
      <c r="Z44" s="15"/>
      <c r="AA44" s="15"/>
      <c r="AB44" s="15" t="str">
        <f t="shared" si="5"/>
        <v/>
      </c>
    </row>
    <row r="45" ht="15.75" customHeight="1">
      <c r="A45" s="9">
        <f t="shared" si="1"/>
        <v>44</v>
      </c>
      <c r="B45" s="3" t="s">
        <v>28</v>
      </c>
      <c r="C45" s="16" t="s">
        <v>80</v>
      </c>
      <c r="D45" s="3" t="s">
        <v>46</v>
      </c>
      <c r="E45" s="3" t="s">
        <v>47</v>
      </c>
      <c r="F45" s="24"/>
      <c r="G45" s="16" t="s">
        <v>80</v>
      </c>
      <c r="H45" s="22">
        <v>45308.0</v>
      </c>
      <c r="I45" s="3">
        <v>4.0</v>
      </c>
      <c r="J45" s="3">
        <v>8.0</v>
      </c>
      <c r="K45" s="3">
        <v>800.0</v>
      </c>
      <c r="L45" s="11">
        <f t="array" ref="L45">if(D45= "standard", "", if(iserror(index(dilution_factor!$J$2:J93,match(dilution_factor!A45,$C$2:C93,0))),"",index(dilution_factor!$J$2:J93,match(dilution_factor!A45,$C$2:C93,0))))</f>
        <v>4</v>
      </c>
      <c r="M45" s="3">
        <v>20.0</v>
      </c>
      <c r="N45" s="23">
        <v>2188.27</v>
      </c>
      <c r="O45" s="23">
        <v>2188.27</v>
      </c>
      <c r="P45" s="23">
        <v>2178.55</v>
      </c>
      <c r="Q45" s="23">
        <v>2178.46</v>
      </c>
      <c r="R45" s="17" t="s">
        <v>32</v>
      </c>
      <c r="S45" s="24"/>
      <c r="T45" s="3" t="s">
        <v>48</v>
      </c>
      <c r="U45" s="3" t="s">
        <v>49</v>
      </c>
      <c r="V45" s="14">
        <v>45328.0</v>
      </c>
      <c r="W45" s="4" t="str">
        <f t="shared" si="2"/>
        <v>44,HP71-20240123,B2-4,sample,hide,,B2-4,45308,4,8,800,4,20,2188.27,2188.27,2178.55,2178.46,GU,,TGFBS (Liquid DMEM),PET723-30050,02-06-2024</v>
      </c>
      <c r="X45" s="15" t="str">
        <f t="shared" si="3"/>
        <v>44
B2-4
01-17-2024</v>
      </c>
      <c r="Y45" s="15">
        <f t="shared" si="4"/>
        <v>9.765</v>
      </c>
      <c r="Z45" s="15"/>
      <c r="AA45" s="15"/>
      <c r="AB45" s="15" t="str">
        <f t="shared" si="5"/>
        <v/>
      </c>
    </row>
    <row r="46" ht="15.75" customHeight="1">
      <c r="A46" s="9">
        <f t="shared" si="1"/>
        <v>45</v>
      </c>
      <c r="B46" s="3" t="s">
        <v>28</v>
      </c>
      <c r="C46" s="16" t="s">
        <v>81</v>
      </c>
      <c r="D46" s="3" t="s">
        <v>46</v>
      </c>
      <c r="E46" s="3" t="s">
        <v>47</v>
      </c>
      <c r="F46" s="24"/>
      <c r="G46" s="16" t="s">
        <v>81</v>
      </c>
      <c r="H46" s="22">
        <v>45308.0</v>
      </c>
      <c r="I46" s="3">
        <v>1.0</v>
      </c>
      <c r="J46" s="3">
        <v>8.0</v>
      </c>
      <c r="K46" s="3">
        <v>800.0</v>
      </c>
      <c r="L46" s="11">
        <f t="array" ref="L46">if(D46= "standard", "", if(iserror(index(dilution_factor!$J$2:J93,match(dilution_factor!A46,$C$2:C93,0))),"",index(dilution_factor!$J$2:J93,match(dilution_factor!A46,$C$2:C93,0))))</f>
        <v>4</v>
      </c>
      <c r="M46" s="3">
        <v>20.0</v>
      </c>
      <c r="N46" s="23">
        <v>2152.59</v>
      </c>
      <c r="O46" s="23">
        <v>2152.48</v>
      </c>
      <c r="P46" s="23">
        <v>2144.54999999999</v>
      </c>
      <c r="Q46" s="23">
        <v>2144.26</v>
      </c>
      <c r="R46" s="17" t="s">
        <v>32</v>
      </c>
      <c r="S46" s="24"/>
      <c r="T46" s="3" t="s">
        <v>48</v>
      </c>
      <c r="U46" s="3" t="s">
        <v>49</v>
      </c>
      <c r="V46" s="14">
        <v>45328.0</v>
      </c>
      <c r="W46" s="4" t="str">
        <f t="shared" si="2"/>
        <v>45,HP71-20240123,B3-1,sample,hide,,B3-1,45308,1,8,800,4,20,2152.59,2152.48,2144.54999999999,2144.26,GU,,TGFBS (Liquid DMEM),PET723-30050,02-06-2024</v>
      </c>
      <c r="X46" s="15" t="str">
        <f t="shared" si="3"/>
        <v>45
B3-1
01-17-2024</v>
      </c>
      <c r="Y46" s="15">
        <f t="shared" si="4"/>
        <v>8.13</v>
      </c>
      <c r="Z46" s="15"/>
      <c r="AA46" s="15"/>
      <c r="AB46" s="15" t="str">
        <f t="shared" si="5"/>
        <v/>
      </c>
    </row>
    <row r="47" ht="15.75" customHeight="1">
      <c r="A47" s="9">
        <f t="shared" si="1"/>
        <v>46</v>
      </c>
      <c r="B47" s="3" t="s">
        <v>28</v>
      </c>
      <c r="C47" s="16" t="s">
        <v>82</v>
      </c>
      <c r="D47" s="3" t="s">
        <v>46</v>
      </c>
      <c r="E47" s="3" t="s">
        <v>47</v>
      </c>
      <c r="F47" s="24"/>
      <c r="G47" s="16" t="s">
        <v>82</v>
      </c>
      <c r="H47" s="22">
        <v>45308.0</v>
      </c>
      <c r="I47" s="3">
        <v>2.0</v>
      </c>
      <c r="J47" s="3">
        <v>8.0</v>
      </c>
      <c r="K47" s="3">
        <v>800.0</v>
      </c>
      <c r="L47" s="11">
        <f t="array" ref="L47">if(D47= "standard", "", if(iserror(index(dilution_factor!$J$2:J93,match(dilution_factor!A47,$C$2:C93,0))),"",index(dilution_factor!$J$2:J93,match(dilution_factor!A47,$C$2:C93,0))))</f>
        <v>4</v>
      </c>
      <c r="M47" s="3">
        <v>20.0</v>
      </c>
      <c r="N47" s="23">
        <v>2186.08</v>
      </c>
      <c r="O47" s="23">
        <v>2186.08</v>
      </c>
      <c r="P47" s="23">
        <v>2176.65</v>
      </c>
      <c r="Q47" s="23">
        <v>2176.5</v>
      </c>
      <c r="R47" s="17" t="s">
        <v>32</v>
      </c>
      <c r="S47" s="24"/>
      <c r="T47" s="3" t="s">
        <v>48</v>
      </c>
      <c r="U47" s="3" t="s">
        <v>49</v>
      </c>
      <c r="V47" s="14">
        <v>45328.0</v>
      </c>
      <c r="W47" s="4" t="str">
        <f t="shared" si="2"/>
        <v>46,HP71-20240123,B3-2,sample,hide,,B3-2,45308,2,8,800,4,20,2186.08,2186.08,2176.65,2176.5,GU,,TGFBS (Liquid DMEM),PET723-30050,02-06-2024</v>
      </c>
      <c r="X47" s="15" t="str">
        <f t="shared" si="3"/>
        <v>46
B3-2
01-17-2024</v>
      </c>
      <c r="Y47" s="15">
        <f t="shared" si="4"/>
        <v>9.505</v>
      </c>
      <c r="Z47" s="15"/>
      <c r="AA47" s="15"/>
      <c r="AB47" s="15" t="str">
        <f t="shared" si="5"/>
        <v/>
      </c>
    </row>
    <row r="48" ht="15.75" customHeight="1">
      <c r="A48" s="9">
        <f t="shared" si="1"/>
        <v>47</v>
      </c>
      <c r="B48" s="3" t="s">
        <v>28</v>
      </c>
      <c r="C48" s="16" t="s">
        <v>83</v>
      </c>
      <c r="D48" s="3" t="s">
        <v>46</v>
      </c>
      <c r="E48" s="3" t="s">
        <v>47</v>
      </c>
      <c r="F48" s="24"/>
      <c r="G48" s="16" t="s">
        <v>83</v>
      </c>
      <c r="H48" s="22">
        <v>45308.0</v>
      </c>
      <c r="I48" s="3">
        <v>3.0</v>
      </c>
      <c r="J48" s="3">
        <v>8.0</v>
      </c>
      <c r="K48" s="3">
        <v>800.0</v>
      </c>
      <c r="L48" s="11">
        <f t="array" ref="L48">if(D48= "standard", "", if(iserror(index(dilution_factor!$J$2:J93,match(dilution_factor!A48,$C$2:C93,0))),"",index(dilution_factor!$J$2:J93,match(dilution_factor!A48,$C$2:C93,0))))</f>
        <v>4</v>
      </c>
      <c r="M48" s="3">
        <v>20.0</v>
      </c>
      <c r="N48" s="23">
        <v>2184.43</v>
      </c>
      <c r="O48" s="23">
        <v>2184.31</v>
      </c>
      <c r="P48" s="23">
        <v>2174.4</v>
      </c>
      <c r="Q48" s="23">
        <v>2174.33</v>
      </c>
      <c r="R48" s="17" t="s">
        <v>32</v>
      </c>
      <c r="S48" s="24"/>
      <c r="T48" s="3" t="s">
        <v>48</v>
      </c>
      <c r="U48" s="3" t="s">
        <v>49</v>
      </c>
      <c r="V48" s="14">
        <v>45328.0</v>
      </c>
      <c r="W48" s="4" t="str">
        <f t="shared" si="2"/>
        <v>47,HP71-20240123,B3-3,sample,hide,,B3-3,45308,3,8,800,4,20,2184.43,2184.31,2174.4,2174.33,GU,,TGFBS (Liquid DMEM),PET723-30050,02-06-2024</v>
      </c>
      <c r="X48" s="15" t="str">
        <f t="shared" si="3"/>
        <v>47
B3-3
01-17-2024</v>
      </c>
      <c r="Y48" s="15">
        <f t="shared" si="4"/>
        <v>10.005</v>
      </c>
      <c r="Z48" s="15"/>
      <c r="AA48" s="15"/>
      <c r="AB48" s="15" t="str">
        <f t="shared" si="5"/>
        <v/>
      </c>
    </row>
    <row r="49" ht="15.75" customHeight="1">
      <c r="A49" s="9">
        <f t="shared" si="1"/>
        <v>48</v>
      </c>
      <c r="B49" s="3" t="s">
        <v>28</v>
      </c>
      <c r="C49" s="16" t="s">
        <v>84</v>
      </c>
      <c r="D49" s="3" t="s">
        <v>46</v>
      </c>
      <c r="E49" s="3" t="s">
        <v>47</v>
      </c>
      <c r="F49" s="24"/>
      <c r="G49" s="16" t="s">
        <v>84</v>
      </c>
      <c r="H49" s="22">
        <v>45308.0</v>
      </c>
      <c r="I49" s="3">
        <v>4.0</v>
      </c>
      <c r="J49" s="3">
        <v>8.0</v>
      </c>
      <c r="K49" s="3">
        <v>800.0</v>
      </c>
      <c r="L49" s="11">
        <f t="array" ref="L49">if(D49= "standard", "", if(iserror(index(dilution_factor!$J$2:J93,match(dilution_factor!A49,$C$2:C93,0))),"",index(dilution_factor!$J$2:J93,match(dilution_factor!A49,$C$2:C93,0))))</f>
        <v>4</v>
      </c>
      <c r="M49" s="3">
        <v>20.0</v>
      </c>
      <c r="N49" s="23">
        <v>2222.33999999999</v>
      </c>
      <c r="O49" s="23">
        <v>2222.24</v>
      </c>
      <c r="P49" s="23">
        <v>2213.93</v>
      </c>
      <c r="Q49" s="23">
        <v>2213.81999999999</v>
      </c>
      <c r="R49" s="17" t="s">
        <v>32</v>
      </c>
      <c r="S49" s="24"/>
      <c r="T49" s="3" t="s">
        <v>48</v>
      </c>
      <c r="U49" s="3" t="s">
        <v>49</v>
      </c>
      <c r="V49" s="14">
        <v>45328.0</v>
      </c>
      <c r="W49" s="4" t="str">
        <f t="shared" si="2"/>
        <v>48,HP71-20240123,B3-4,sample,hide,,B3-4,45308,4,8,800,4,20,2222.33999999999,2222.24,2213.93,2213.81999999999,GU,,TGFBS (Liquid DMEM),PET723-30050,02-06-2024</v>
      </c>
      <c r="X49" s="15" t="str">
        <f t="shared" si="3"/>
        <v>48
B3-4
01-17-2024</v>
      </c>
      <c r="Y49" s="15">
        <f t="shared" si="4"/>
        <v>8.415</v>
      </c>
      <c r="Z49" s="15"/>
      <c r="AA49" s="15"/>
      <c r="AB49" s="15" t="str">
        <f t="shared" si="5"/>
        <v/>
      </c>
    </row>
    <row r="50" ht="15.75" customHeight="1">
      <c r="A50" s="9">
        <f t="shared" si="1"/>
        <v>49</v>
      </c>
      <c r="B50" s="3" t="s">
        <v>28</v>
      </c>
      <c r="C50" s="16" t="s">
        <v>85</v>
      </c>
      <c r="D50" s="3" t="s">
        <v>46</v>
      </c>
      <c r="E50" s="3" t="s">
        <v>47</v>
      </c>
      <c r="F50" s="24"/>
      <c r="G50" s="16" t="s">
        <v>85</v>
      </c>
      <c r="H50" s="22">
        <v>45308.0</v>
      </c>
      <c r="I50" s="3">
        <v>1.0</v>
      </c>
      <c r="J50" s="3">
        <v>8.0</v>
      </c>
      <c r="K50" s="3">
        <v>800.0</v>
      </c>
      <c r="L50" s="11">
        <f t="array" ref="L50">if(D50= "standard", "", if(iserror(index(dilution_factor!$J$2:J93,match(dilution_factor!A50,$C$2:C93,0))),"",index(dilution_factor!$J$2:J93,match(dilution_factor!A50,$C$2:C93,0))))</f>
        <v>4</v>
      </c>
      <c r="M50" s="3">
        <v>20.0</v>
      </c>
      <c r="N50" s="23">
        <v>2150.73</v>
      </c>
      <c r="O50" s="23">
        <v>2151.06999999999</v>
      </c>
      <c r="P50" s="23">
        <v>2143.07</v>
      </c>
      <c r="Q50" s="23">
        <v>2143.11</v>
      </c>
      <c r="R50" s="17" t="s">
        <v>32</v>
      </c>
      <c r="S50" s="24"/>
      <c r="T50" s="3" t="s">
        <v>48</v>
      </c>
      <c r="U50" s="3" t="s">
        <v>49</v>
      </c>
      <c r="V50" s="14">
        <v>45328.0</v>
      </c>
      <c r="W50" s="4" t="str">
        <f t="shared" si="2"/>
        <v>49,HP71-20240123,B4-1,sample,hide,,B4-1,45308,1,8,800,4,20,2150.73,2151.06999999999,2143.07,2143.11,GU,,TGFBS (Liquid DMEM),PET723-30050,02-06-2024</v>
      </c>
      <c r="X50" s="15" t="str">
        <f t="shared" si="3"/>
        <v>49
B4-1
01-17-2024</v>
      </c>
      <c r="Y50" s="15">
        <f t="shared" si="4"/>
        <v>7.81</v>
      </c>
      <c r="Z50" s="15"/>
      <c r="AA50" s="15"/>
      <c r="AB50" s="15" t="str">
        <f t="shared" si="5"/>
        <v/>
      </c>
    </row>
    <row r="51" ht="15.75" customHeight="1">
      <c r="A51" s="9">
        <f t="shared" si="1"/>
        <v>50</v>
      </c>
      <c r="B51" s="3" t="s">
        <v>28</v>
      </c>
      <c r="C51" s="16" t="s">
        <v>86</v>
      </c>
      <c r="D51" s="3" t="s">
        <v>46</v>
      </c>
      <c r="E51" s="3" t="s">
        <v>47</v>
      </c>
      <c r="F51" s="24"/>
      <c r="G51" s="16" t="s">
        <v>86</v>
      </c>
      <c r="H51" s="22">
        <v>45308.0</v>
      </c>
      <c r="I51" s="3">
        <v>2.0</v>
      </c>
      <c r="J51" s="3">
        <v>8.0</v>
      </c>
      <c r="K51" s="3">
        <v>800.0</v>
      </c>
      <c r="L51" s="11">
        <f t="array" ref="L51">if(D51= "standard", "", if(iserror(index(dilution_factor!$J$2:J93,match(dilution_factor!A51,$C$2:C93,0))),"",index(dilution_factor!$J$2:J93,match(dilution_factor!A51,$C$2:C93,0))))</f>
        <v>4</v>
      </c>
      <c r="M51" s="3">
        <v>20.0</v>
      </c>
      <c r="N51" s="23">
        <v>2183.23</v>
      </c>
      <c r="O51" s="23">
        <v>2183.12</v>
      </c>
      <c r="P51" s="23">
        <v>2174.32</v>
      </c>
      <c r="Q51" s="23">
        <v>2174.26</v>
      </c>
      <c r="R51" s="17" t="s">
        <v>32</v>
      </c>
      <c r="S51" s="24"/>
      <c r="T51" s="3" t="s">
        <v>48</v>
      </c>
      <c r="U51" s="3" t="s">
        <v>49</v>
      </c>
      <c r="V51" s="14">
        <v>45328.0</v>
      </c>
      <c r="W51" s="4" t="str">
        <f t="shared" si="2"/>
        <v>50,HP71-20240123,B4-2,sample,hide,,B4-2,45308,2,8,800,4,20,2183.23,2183.12,2174.32,2174.26,GU,,TGFBS (Liquid DMEM),PET723-30050,02-06-2024</v>
      </c>
      <c r="X51" s="15" t="str">
        <f t="shared" si="3"/>
        <v>50
B4-2
01-17-2024</v>
      </c>
      <c r="Y51" s="15">
        <f t="shared" si="4"/>
        <v>8.885</v>
      </c>
      <c r="Z51" s="15"/>
      <c r="AA51" s="15"/>
      <c r="AB51" s="15" t="str">
        <f t="shared" si="5"/>
        <v/>
      </c>
    </row>
    <row r="52" ht="15.75" customHeight="1">
      <c r="A52" s="9">
        <f t="shared" si="1"/>
        <v>51</v>
      </c>
      <c r="B52" s="3" t="s">
        <v>28</v>
      </c>
      <c r="C52" s="16" t="s">
        <v>87</v>
      </c>
      <c r="D52" s="3" t="s">
        <v>46</v>
      </c>
      <c r="E52" s="3" t="s">
        <v>47</v>
      </c>
      <c r="F52" s="24"/>
      <c r="G52" s="16" t="s">
        <v>87</v>
      </c>
      <c r="H52" s="22">
        <v>45308.0</v>
      </c>
      <c r="I52" s="3">
        <v>3.0</v>
      </c>
      <c r="J52" s="3">
        <v>8.0</v>
      </c>
      <c r="K52" s="3">
        <v>800.0</v>
      </c>
      <c r="L52" s="11">
        <f t="array" ref="L52">if(D52= "standard", "", if(iserror(index(dilution_factor!$J$2:J93,match(dilution_factor!A52,$C$2:C93,0))),"",index(dilution_factor!$J$2:J93,match(dilution_factor!A52,$C$2:C93,0))))</f>
        <v>4</v>
      </c>
      <c r="M52" s="3">
        <v>20.0</v>
      </c>
      <c r="N52" s="23">
        <v>2162.79</v>
      </c>
      <c r="O52" s="23">
        <v>2162.82</v>
      </c>
      <c r="P52" s="23">
        <v>2153.74</v>
      </c>
      <c r="Q52" s="23">
        <v>2153.75999999999</v>
      </c>
      <c r="R52" s="17" t="s">
        <v>32</v>
      </c>
      <c r="S52" s="24"/>
      <c r="T52" s="3" t="s">
        <v>48</v>
      </c>
      <c r="U52" s="3" t="s">
        <v>49</v>
      </c>
      <c r="V52" s="14">
        <v>45328.0</v>
      </c>
      <c r="W52" s="4" t="str">
        <f t="shared" si="2"/>
        <v>51,HP71-20240123,B4-3,sample,hide,,B4-3,45308,3,8,800,4,20,2162.79,2162.82,2153.74,2153.75999999999,GU,,TGFBS (Liquid DMEM),PET723-30050,02-06-2024</v>
      </c>
      <c r="X52" s="15" t="str">
        <f t="shared" si="3"/>
        <v>51
B4-3
01-17-2024</v>
      </c>
      <c r="Y52" s="15">
        <f t="shared" si="4"/>
        <v>9.055</v>
      </c>
      <c r="Z52" s="15"/>
      <c r="AA52" s="15"/>
      <c r="AB52" s="15" t="str">
        <f t="shared" si="5"/>
        <v/>
      </c>
    </row>
    <row r="53" ht="15.75" customHeight="1">
      <c r="A53" s="9">
        <f t="shared" si="1"/>
        <v>52</v>
      </c>
      <c r="B53" s="3" t="s">
        <v>28</v>
      </c>
      <c r="C53" s="16" t="s">
        <v>88</v>
      </c>
      <c r="D53" s="3" t="s">
        <v>46</v>
      </c>
      <c r="E53" s="3" t="s">
        <v>47</v>
      </c>
      <c r="F53" s="24"/>
      <c r="G53" s="16" t="s">
        <v>88</v>
      </c>
      <c r="H53" s="22">
        <v>45308.0</v>
      </c>
      <c r="I53" s="3">
        <v>4.0</v>
      </c>
      <c r="J53" s="3">
        <v>8.0</v>
      </c>
      <c r="K53" s="3">
        <v>800.0</v>
      </c>
      <c r="L53" s="11">
        <f t="array" ref="L53">if(D53= "standard", "", if(iserror(index(dilution_factor!$J$2:J93,match(dilution_factor!A53,$C$2:C93,0))),"",index(dilution_factor!$J$2:J93,match(dilution_factor!A53,$C$2:C93,0))))</f>
        <v>4</v>
      </c>
      <c r="M53" s="3">
        <v>20.0</v>
      </c>
      <c r="N53" s="23">
        <v>2129.5</v>
      </c>
      <c r="O53" s="23">
        <v>2129.37</v>
      </c>
      <c r="P53" s="23">
        <v>2120.35</v>
      </c>
      <c r="Q53" s="23">
        <v>2120.37</v>
      </c>
      <c r="R53" s="17" t="s">
        <v>32</v>
      </c>
      <c r="S53" s="24"/>
      <c r="T53" s="3" t="s">
        <v>48</v>
      </c>
      <c r="U53" s="3" t="s">
        <v>49</v>
      </c>
      <c r="V53" s="14">
        <v>45328.0</v>
      </c>
      <c r="W53" s="4" t="str">
        <f t="shared" si="2"/>
        <v>52,HP71-20240123,B4-4,sample,hide,,B4-4,45308,4,8,800,4,20,2129.5,2129.37,2120.35,2120.37,GU,,TGFBS (Liquid DMEM),PET723-30050,02-06-2024</v>
      </c>
      <c r="X53" s="15" t="str">
        <f t="shared" si="3"/>
        <v>52
B4-4
01-17-2024</v>
      </c>
      <c r="Y53" s="15">
        <f t="shared" si="4"/>
        <v>9.075</v>
      </c>
      <c r="Z53" s="15"/>
      <c r="AA53" s="15"/>
      <c r="AB53" s="15" t="str">
        <f t="shared" si="5"/>
        <v/>
      </c>
    </row>
    <row r="54" ht="15.75" customHeight="1">
      <c r="A54" s="9" t="str">
        <f t="shared" si="1"/>
        <v/>
      </c>
      <c r="B54" s="24"/>
      <c r="C54" s="16"/>
      <c r="D54" s="3"/>
      <c r="E54" s="3"/>
      <c r="F54" s="24"/>
      <c r="G54" s="24"/>
      <c r="H54" s="26"/>
      <c r="I54" s="24"/>
      <c r="J54" s="24"/>
      <c r="K54" s="24"/>
      <c r="L54" s="11" t="str">
        <f t="array" ref="L54">if(D54= "standard", "", if(iserror(index(dilution_factor!$J$2:J93,match(dilution_factor!A54,$C$2:C93,0))),"",index(dilution_factor!$J$2:J93,match(dilution_factor!A54,$C$2:C93,0))))</f>
        <v/>
      </c>
      <c r="M54" s="24"/>
      <c r="N54" s="23"/>
      <c r="O54" s="23"/>
      <c r="P54" s="23"/>
      <c r="Q54" s="23"/>
      <c r="R54" s="24"/>
      <c r="S54" s="24"/>
      <c r="T54" s="2"/>
      <c r="U54" s="2"/>
      <c r="V54" s="26"/>
      <c r="W54" s="4" t="str">
        <f t="shared" si="2"/>
        <v>,,,,,,,,,,,,,,,,,,,,,12-30-1899</v>
      </c>
      <c r="X54" s="15" t="str">
        <f t="shared" si="3"/>
        <v/>
      </c>
      <c r="Y54" s="15" t="str">
        <f t="shared" si="4"/>
        <v/>
      </c>
      <c r="Z54" s="15"/>
      <c r="AA54" s="15"/>
      <c r="AB54" s="15" t="str">
        <f t="shared" si="5"/>
        <v/>
      </c>
    </row>
    <row r="55" ht="15.75" customHeight="1">
      <c r="A55" s="9" t="str">
        <f t="shared" si="1"/>
        <v/>
      </c>
      <c r="B55" s="24"/>
      <c r="C55" s="16"/>
      <c r="D55" s="3"/>
      <c r="E55" s="3"/>
      <c r="F55" s="24"/>
      <c r="G55" s="24"/>
      <c r="H55" s="26"/>
      <c r="I55" s="24"/>
      <c r="J55" s="24"/>
      <c r="K55" s="24"/>
      <c r="L55" s="11" t="str">
        <f t="array" ref="L55">if(D55= "standard", "", if(iserror(index(dilution_factor!$J$2:J93,match(dilution_factor!A55,$C$2:C93,0))),"",index(dilution_factor!$J$2:J93,match(dilution_factor!A55,$C$2:C93,0))))</f>
        <v/>
      </c>
      <c r="M55" s="24"/>
      <c r="N55" s="23"/>
      <c r="O55" s="23"/>
      <c r="P55" s="23"/>
      <c r="Q55" s="23"/>
      <c r="R55" s="24"/>
      <c r="S55" s="24"/>
      <c r="T55" s="2"/>
      <c r="U55" s="2"/>
      <c r="V55" s="26"/>
      <c r="W55" s="4" t="str">
        <f t="shared" si="2"/>
        <v>,,,,,,,,,,,,,,,,,,,,,12-30-1899</v>
      </c>
      <c r="X55" s="15" t="str">
        <f t="shared" si="3"/>
        <v/>
      </c>
      <c r="Y55" s="15" t="str">
        <f t="shared" si="4"/>
        <v/>
      </c>
      <c r="Z55" s="15"/>
      <c r="AA55" s="15"/>
      <c r="AB55" s="15" t="str">
        <f t="shared" si="5"/>
        <v/>
      </c>
    </row>
    <row r="56" ht="15.75" customHeight="1">
      <c r="A56" s="9" t="str">
        <f t="shared" si="1"/>
        <v/>
      </c>
      <c r="B56" s="24"/>
      <c r="C56" s="16"/>
      <c r="D56" s="3"/>
      <c r="E56" s="3"/>
      <c r="F56" s="24"/>
      <c r="G56" s="24"/>
      <c r="H56" s="26"/>
      <c r="I56" s="24"/>
      <c r="J56" s="24"/>
      <c r="K56" s="24"/>
      <c r="L56" s="11" t="str">
        <f t="array" ref="L56">if(D56= "standard", "", if(iserror(index(dilution_factor!$J$2:J93,match(dilution_factor!A56,$C$2:C93,0))),"",index(dilution_factor!$J$2:J93,match(dilution_factor!A56,$C$2:C93,0))))</f>
        <v/>
      </c>
      <c r="M56" s="24"/>
      <c r="N56" s="23"/>
      <c r="O56" s="23"/>
      <c r="P56" s="23"/>
      <c r="Q56" s="23"/>
      <c r="R56" s="24"/>
      <c r="S56" s="24"/>
      <c r="T56" s="2"/>
      <c r="U56" s="2"/>
      <c r="V56" s="26"/>
      <c r="W56" s="4" t="str">
        <f t="shared" si="2"/>
        <v>,,,,,,,,,,,,,,,,,,,,,12-30-1899</v>
      </c>
      <c r="X56" s="15" t="str">
        <f t="shared" si="3"/>
        <v/>
      </c>
      <c r="Y56" s="15" t="str">
        <f t="shared" si="4"/>
        <v/>
      </c>
      <c r="Z56" s="15"/>
      <c r="AA56" s="15"/>
      <c r="AB56" s="15" t="str">
        <f t="shared" si="5"/>
        <v/>
      </c>
    </row>
    <row r="57" ht="15.75" customHeight="1">
      <c r="A57" s="9" t="str">
        <f t="shared" si="1"/>
        <v/>
      </c>
      <c r="B57" s="24"/>
      <c r="C57" s="16"/>
      <c r="D57" s="3"/>
      <c r="E57" s="3"/>
      <c r="F57" s="24"/>
      <c r="G57" s="24"/>
      <c r="H57" s="26"/>
      <c r="I57" s="24"/>
      <c r="J57" s="24"/>
      <c r="K57" s="24"/>
      <c r="L57" s="11" t="str">
        <f t="array" ref="L57">if(D57= "standard", "", if(iserror(index(dilution_factor!$J$2:J93,match(dilution_factor!A57,$C$2:C93,0))),"",index(dilution_factor!$J$2:J93,match(dilution_factor!A57,$C$2:C93,0))))</f>
        <v/>
      </c>
      <c r="M57" s="24"/>
      <c r="N57" s="23"/>
      <c r="O57" s="23"/>
      <c r="P57" s="23"/>
      <c r="Q57" s="23"/>
      <c r="R57" s="24"/>
      <c r="S57" s="24"/>
      <c r="T57" s="2"/>
      <c r="U57" s="2"/>
      <c r="V57" s="26"/>
      <c r="W57" s="4" t="str">
        <f t="shared" si="2"/>
        <v>,,,,,,,,,,,,,,,,,,,,,12-30-1899</v>
      </c>
      <c r="X57" s="15" t="str">
        <f t="shared" si="3"/>
        <v/>
      </c>
      <c r="Y57" s="15" t="str">
        <f t="shared" si="4"/>
        <v/>
      </c>
      <c r="Z57" s="15"/>
      <c r="AA57" s="15"/>
      <c r="AB57" s="15" t="str">
        <f t="shared" si="5"/>
        <v/>
      </c>
    </row>
    <row r="58" ht="15.75" customHeight="1">
      <c r="A58" s="9" t="str">
        <f t="shared" si="1"/>
        <v/>
      </c>
      <c r="B58" s="24"/>
      <c r="C58" s="16"/>
      <c r="D58" s="3"/>
      <c r="E58" s="3"/>
      <c r="F58" s="24"/>
      <c r="G58" s="24"/>
      <c r="H58" s="26"/>
      <c r="I58" s="24"/>
      <c r="J58" s="24"/>
      <c r="K58" s="24"/>
      <c r="L58" s="11" t="str">
        <f t="array" ref="L58">if(D58= "standard", "", if(iserror(index(dilution_factor!$J$2:J93,match(dilution_factor!A58,$C$2:C93,0))),"",index(dilution_factor!$J$2:J93,match(dilution_factor!A58,$C$2:C93,0))))</f>
        <v/>
      </c>
      <c r="M58" s="24"/>
      <c r="N58" s="23"/>
      <c r="O58" s="23"/>
      <c r="P58" s="23"/>
      <c r="Q58" s="23"/>
      <c r="R58" s="24"/>
      <c r="S58" s="24"/>
      <c r="T58" s="2"/>
      <c r="U58" s="2"/>
      <c r="V58" s="26"/>
      <c r="W58" s="4" t="str">
        <f t="shared" si="2"/>
        <v>,,,,,,,,,,,,,,,,,,,,,12-30-1899</v>
      </c>
      <c r="X58" s="15" t="str">
        <f t="shared" si="3"/>
        <v/>
      </c>
      <c r="Y58" s="15" t="str">
        <f t="shared" si="4"/>
        <v/>
      </c>
      <c r="Z58" s="15"/>
      <c r="AA58" s="15"/>
      <c r="AB58" s="15" t="str">
        <f t="shared" si="5"/>
        <v/>
      </c>
    </row>
    <row r="59" ht="15.75" customHeight="1">
      <c r="A59" s="9" t="str">
        <f t="shared" si="1"/>
        <v/>
      </c>
      <c r="B59" s="24"/>
      <c r="C59" s="16"/>
      <c r="D59" s="3"/>
      <c r="E59" s="3"/>
      <c r="F59" s="24"/>
      <c r="G59" s="24"/>
      <c r="H59" s="26"/>
      <c r="I59" s="24"/>
      <c r="J59" s="24"/>
      <c r="K59" s="24"/>
      <c r="L59" s="11" t="str">
        <f t="array" ref="L59">if(D59= "standard", "", if(iserror(index(dilution_factor!$J$2:J93,match(dilution_factor!A59,$C$2:C93,0))),"",index(dilution_factor!$J$2:J93,match(dilution_factor!A59,$C$2:C93,0))))</f>
        <v/>
      </c>
      <c r="M59" s="24"/>
      <c r="N59" s="23"/>
      <c r="O59" s="23"/>
      <c r="P59" s="23"/>
      <c r="Q59" s="23"/>
      <c r="R59" s="24"/>
      <c r="S59" s="24"/>
      <c r="T59" s="2"/>
      <c r="U59" s="2"/>
      <c r="V59" s="26"/>
      <c r="W59" s="4" t="str">
        <f t="shared" si="2"/>
        <v>,,,,,,,,,,,,,,,,,,,,,12-30-1899</v>
      </c>
      <c r="X59" s="15" t="str">
        <f t="shared" si="3"/>
        <v/>
      </c>
      <c r="Y59" s="15" t="str">
        <f t="shared" si="4"/>
        <v/>
      </c>
      <c r="Z59" s="15"/>
      <c r="AA59" s="15"/>
      <c r="AB59" s="15" t="str">
        <f t="shared" si="5"/>
        <v/>
      </c>
    </row>
    <row r="60" ht="15.75" customHeight="1">
      <c r="A60" s="9" t="str">
        <f t="shared" si="1"/>
        <v/>
      </c>
      <c r="B60" s="24"/>
      <c r="C60" s="16"/>
      <c r="D60" s="3"/>
      <c r="E60" s="3"/>
      <c r="F60" s="24"/>
      <c r="G60" s="24"/>
      <c r="H60" s="26"/>
      <c r="I60" s="24"/>
      <c r="J60" s="24"/>
      <c r="K60" s="24"/>
      <c r="L60" s="11" t="str">
        <f t="array" ref="L60">if(D60= "standard", "", if(iserror(index(dilution_factor!$J$2:J93,match(dilution_factor!A60,$C$2:C93,0))),"",index(dilution_factor!$J$2:J93,match(dilution_factor!A60,$C$2:C93,0))))</f>
        <v/>
      </c>
      <c r="M60" s="24"/>
      <c r="N60" s="23"/>
      <c r="O60" s="23"/>
      <c r="P60" s="23"/>
      <c r="Q60" s="23"/>
      <c r="R60" s="24"/>
      <c r="S60" s="24"/>
      <c r="T60" s="2"/>
      <c r="U60" s="2"/>
      <c r="V60" s="26"/>
      <c r="W60" s="4" t="str">
        <f t="shared" si="2"/>
        <v>,,,,,,,,,,,,,,,,,,,,,12-30-1899</v>
      </c>
      <c r="X60" s="15" t="str">
        <f t="shared" si="3"/>
        <v/>
      </c>
      <c r="Y60" s="15" t="str">
        <f t="shared" si="4"/>
        <v/>
      </c>
      <c r="Z60" s="15"/>
      <c r="AA60" s="15"/>
      <c r="AB60" s="15" t="str">
        <f t="shared" si="5"/>
        <v/>
      </c>
    </row>
    <row r="61" ht="15.75" customHeight="1">
      <c r="A61" s="9" t="str">
        <f t="shared" si="1"/>
        <v/>
      </c>
      <c r="B61" s="24"/>
      <c r="C61" s="16"/>
      <c r="D61" s="3"/>
      <c r="E61" s="3"/>
      <c r="F61" s="24"/>
      <c r="G61" s="24"/>
      <c r="H61" s="26"/>
      <c r="I61" s="24"/>
      <c r="J61" s="24"/>
      <c r="K61" s="24"/>
      <c r="L61" s="11" t="str">
        <f t="array" ref="L61">if(D61= "standard", "", if(iserror(index(dilution_factor!$J$2:J93,match(dilution_factor!A61,$C$2:C93,0))),"",index(dilution_factor!$J$2:J93,match(dilution_factor!A61,$C$2:C93,0))))</f>
        <v/>
      </c>
      <c r="M61" s="24"/>
      <c r="N61" s="23"/>
      <c r="O61" s="23"/>
      <c r="P61" s="23"/>
      <c r="Q61" s="23"/>
      <c r="R61" s="24"/>
      <c r="S61" s="24"/>
      <c r="T61" s="2"/>
      <c r="U61" s="2"/>
      <c r="V61" s="26"/>
      <c r="W61" s="4" t="str">
        <f t="shared" si="2"/>
        <v>,,,,,,,,,,,,,,,,,,,,,12-30-1899</v>
      </c>
      <c r="X61" s="15" t="str">
        <f t="shared" si="3"/>
        <v/>
      </c>
      <c r="Y61" s="15" t="str">
        <f t="shared" si="4"/>
        <v/>
      </c>
      <c r="Z61" s="15"/>
      <c r="AA61" s="15"/>
      <c r="AB61" s="15" t="str">
        <f t="shared" si="5"/>
        <v/>
      </c>
    </row>
    <row r="62" ht="15.75" customHeight="1">
      <c r="A62" s="9" t="str">
        <f t="shared" si="1"/>
        <v/>
      </c>
      <c r="B62" s="24"/>
      <c r="C62" s="16"/>
      <c r="D62" s="3"/>
      <c r="E62" s="3"/>
      <c r="F62" s="24"/>
      <c r="G62" s="24"/>
      <c r="H62" s="26"/>
      <c r="I62" s="24"/>
      <c r="J62" s="24"/>
      <c r="K62" s="24"/>
      <c r="L62" s="11" t="str">
        <f t="array" ref="L62">if(D62= "standard", "", if(iserror(index(dilution_factor!$J$2:J93,match(dilution_factor!A62,$C$2:C93,0))),"",index(dilution_factor!$J$2:J93,match(dilution_factor!A62,$C$2:C93,0))))</f>
        <v/>
      </c>
      <c r="M62" s="24"/>
      <c r="N62" s="23"/>
      <c r="O62" s="23"/>
      <c r="P62" s="23"/>
      <c r="Q62" s="23"/>
      <c r="R62" s="24"/>
      <c r="S62" s="24"/>
      <c r="T62" s="2"/>
      <c r="U62" s="2"/>
      <c r="V62" s="26"/>
      <c r="W62" s="4" t="str">
        <f t="shared" si="2"/>
        <v>,,,,,,,,,,,,,,,,,,,,,12-30-1899</v>
      </c>
      <c r="X62" s="15" t="str">
        <f t="shared" si="3"/>
        <v/>
      </c>
      <c r="Y62" s="15" t="str">
        <f t="shared" si="4"/>
        <v/>
      </c>
      <c r="Z62" s="15"/>
      <c r="AA62" s="15"/>
      <c r="AB62" s="15" t="str">
        <f t="shared" si="5"/>
        <v/>
      </c>
    </row>
    <row r="63" ht="15.75" customHeight="1">
      <c r="A63" s="9" t="str">
        <f t="shared" si="1"/>
        <v/>
      </c>
      <c r="B63" s="24"/>
      <c r="C63" s="16"/>
      <c r="D63" s="3"/>
      <c r="E63" s="3"/>
      <c r="F63" s="24"/>
      <c r="G63" s="24"/>
      <c r="H63" s="26"/>
      <c r="I63" s="24"/>
      <c r="J63" s="24"/>
      <c r="K63" s="24"/>
      <c r="L63" s="11" t="str">
        <f t="array" ref="L63">if(D63= "standard", "", if(iserror(index(dilution_factor!$J$2:J93,match(dilution_factor!A63,$C$2:C93,0))),"",index(dilution_factor!$J$2:J93,match(dilution_factor!A63,$C$2:C93,0))))</f>
        <v/>
      </c>
      <c r="M63" s="24"/>
      <c r="N63" s="23"/>
      <c r="O63" s="23"/>
      <c r="P63" s="23"/>
      <c r="Q63" s="23"/>
      <c r="R63" s="24"/>
      <c r="S63" s="24"/>
      <c r="T63" s="2"/>
      <c r="U63" s="2"/>
      <c r="V63" s="26"/>
      <c r="W63" s="4" t="str">
        <f t="shared" si="2"/>
        <v>,,,,,,,,,,,,,,,,,,,,,12-30-1899</v>
      </c>
      <c r="X63" s="15" t="str">
        <f t="shared" si="3"/>
        <v/>
      </c>
      <c r="Y63" s="15" t="str">
        <f t="shared" si="4"/>
        <v/>
      </c>
      <c r="Z63" s="15"/>
      <c r="AA63" s="15"/>
      <c r="AB63" s="15" t="str">
        <f t="shared" si="5"/>
        <v/>
      </c>
    </row>
    <row r="64" ht="15.75" customHeight="1">
      <c r="A64" s="9" t="str">
        <f t="shared" si="1"/>
        <v/>
      </c>
      <c r="B64" s="24"/>
      <c r="C64" s="16"/>
      <c r="D64" s="3"/>
      <c r="E64" s="3"/>
      <c r="F64" s="24"/>
      <c r="G64" s="24"/>
      <c r="H64" s="26"/>
      <c r="I64" s="24"/>
      <c r="J64" s="24"/>
      <c r="K64" s="24"/>
      <c r="L64" s="11" t="str">
        <f t="array" ref="L64">if(D64= "standard", "", if(iserror(index(dilution_factor!$J$2:J93,match(dilution_factor!A64,$C$2:C93,0))),"",index(dilution_factor!$J$2:J93,match(dilution_factor!A64,$C$2:C93,0))))</f>
        <v/>
      </c>
      <c r="M64" s="24"/>
      <c r="N64" s="23"/>
      <c r="O64" s="23"/>
      <c r="P64" s="23"/>
      <c r="Q64" s="23"/>
      <c r="R64" s="24"/>
      <c r="S64" s="24"/>
      <c r="T64" s="2"/>
      <c r="U64" s="2"/>
      <c r="V64" s="26"/>
      <c r="W64" s="4" t="str">
        <f t="shared" si="2"/>
        <v>,,,,,,,,,,,,,,,,,,,,,12-30-1899</v>
      </c>
      <c r="X64" s="15" t="str">
        <f t="shared" si="3"/>
        <v/>
      </c>
      <c r="Y64" s="15" t="str">
        <f t="shared" si="4"/>
        <v/>
      </c>
      <c r="Z64" s="15"/>
      <c r="AA64" s="15"/>
      <c r="AB64" s="15" t="str">
        <f t="shared" si="5"/>
        <v/>
      </c>
    </row>
    <row r="65" ht="15.75" customHeight="1">
      <c r="A65" s="9" t="str">
        <f t="shared" si="1"/>
        <v/>
      </c>
      <c r="B65" s="24"/>
      <c r="C65" s="16"/>
      <c r="D65" s="3"/>
      <c r="E65" s="3"/>
      <c r="F65" s="24"/>
      <c r="G65" s="24"/>
      <c r="H65" s="26"/>
      <c r="I65" s="24"/>
      <c r="J65" s="24"/>
      <c r="K65" s="24"/>
      <c r="L65" s="11" t="str">
        <f t="array" ref="L65">if(D65= "standard", "", if(iserror(index(dilution_factor!$J$2:J93,match(dilution_factor!A65,$C$2:C93,0))),"",index(dilution_factor!$J$2:J93,match(dilution_factor!A65,$C$2:C93,0))))</f>
        <v/>
      </c>
      <c r="M65" s="24"/>
      <c r="N65" s="23"/>
      <c r="O65" s="23"/>
      <c r="P65" s="23"/>
      <c r="Q65" s="23"/>
      <c r="R65" s="24"/>
      <c r="S65" s="24"/>
      <c r="T65" s="2"/>
      <c r="U65" s="2"/>
      <c r="V65" s="26"/>
      <c r="W65" s="4" t="str">
        <f t="shared" si="2"/>
        <v>,,,,,,,,,,,,,,,,,,,,,12-30-1899</v>
      </c>
      <c r="X65" s="15" t="str">
        <f t="shared" si="3"/>
        <v/>
      </c>
      <c r="Y65" s="15" t="str">
        <f t="shared" si="4"/>
        <v/>
      </c>
      <c r="Z65" s="15"/>
      <c r="AA65" s="15"/>
      <c r="AB65" s="15" t="str">
        <f t="shared" si="5"/>
        <v/>
      </c>
    </row>
    <row r="66" ht="15.75" customHeight="1">
      <c r="A66" s="9" t="str">
        <f t="shared" si="1"/>
        <v/>
      </c>
      <c r="B66" s="24"/>
      <c r="C66" s="16"/>
      <c r="D66" s="3"/>
      <c r="E66" s="3"/>
      <c r="F66" s="24"/>
      <c r="G66" s="24"/>
      <c r="H66" s="26"/>
      <c r="I66" s="24"/>
      <c r="J66" s="24"/>
      <c r="K66" s="24"/>
      <c r="L66" s="11" t="str">
        <f t="array" ref="L66">if(D66= "standard", "", if(iserror(index(dilution_factor!$J$2:J93,match(dilution_factor!A66,$C$2:C93,0))),"",index(dilution_factor!$J$2:J93,match(dilution_factor!A66,$C$2:C93,0))))</f>
        <v/>
      </c>
      <c r="M66" s="24"/>
      <c r="N66" s="23"/>
      <c r="O66" s="23"/>
      <c r="P66" s="23"/>
      <c r="Q66" s="23"/>
      <c r="R66" s="24"/>
      <c r="S66" s="24"/>
      <c r="T66" s="2"/>
      <c r="U66" s="2"/>
      <c r="V66" s="26"/>
      <c r="W66" s="4" t="str">
        <f t="shared" si="2"/>
        <v>,,,,,,,,,,,,,,,,,,,,,12-30-1899</v>
      </c>
      <c r="X66" s="15" t="str">
        <f t="shared" si="3"/>
        <v/>
      </c>
      <c r="Y66" s="15" t="str">
        <f t="shared" si="4"/>
        <v/>
      </c>
      <c r="Z66" s="15"/>
      <c r="AA66" s="15"/>
      <c r="AB66" s="15" t="str">
        <f t="shared" si="5"/>
        <v/>
      </c>
    </row>
    <row r="67" ht="15.75" customHeight="1">
      <c r="A67" s="9" t="str">
        <f t="shared" si="1"/>
        <v/>
      </c>
      <c r="B67" s="24"/>
      <c r="C67" s="16"/>
      <c r="D67" s="3"/>
      <c r="E67" s="3"/>
      <c r="F67" s="24"/>
      <c r="G67" s="24"/>
      <c r="H67" s="26"/>
      <c r="I67" s="24"/>
      <c r="J67" s="24"/>
      <c r="K67" s="24"/>
      <c r="L67" s="11" t="str">
        <f t="array" ref="L67">if(D67= "standard", "", if(iserror(index(dilution_factor!$J$2:J93,match(dilution_factor!A67,$C$2:C93,0))),"",index(dilution_factor!$J$2:J93,match(dilution_factor!A67,$C$2:C93,0))))</f>
        <v/>
      </c>
      <c r="M67" s="24"/>
      <c r="N67" s="23"/>
      <c r="O67" s="23"/>
      <c r="P67" s="23"/>
      <c r="Q67" s="23"/>
      <c r="R67" s="24"/>
      <c r="S67" s="24"/>
      <c r="T67" s="2"/>
      <c r="U67" s="2"/>
      <c r="V67" s="26"/>
      <c r="W67" s="4" t="str">
        <f t="shared" si="2"/>
        <v>,,,,,,,,,,,,,,,,,,,,,12-30-1899</v>
      </c>
      <c r="X67" s="15" t="str">
        <f t="shared" si="3"/>
        <v/>
      </c>
      <c r="Y67" s="15" t="str">
        <f t="shared" si="4"/>
        <v/>
      </c>
      <c r="Z67" s="15"/>
      <c r="AA67" s="15"/>
      <c r="AB67" s="15" t="str">
        <f t="shared" si="5"/>
        <v/>
      </c>
    </row>
    <row r="68" ht="15.75" customHeight="1">
      <c r="A68" s="9" t="str">
        <f t="shared" si="1"/>
        <v/>
      </c>
      <c r="B68" s="24"/>
      <c r="C68" s="16"/>
      <c r="D68" s="3"/>
      <c r="E68" s="3"/>
      <c r="F68" s="24"/>
      <c r="G68" s="24"/>
      <c r="H68" s="26"/>
      <c r="I68" s="24"/>
      <c r="J68" s="24"/>
      <c r="K68" s="24"/>
      <c r="L68" s="11" t="str">
        <f t="array" ref="L68">if(D68= "standard", "", if(iserror(index(dilution_factor!$J$2:J93,match(dilution_factor!A68,$C$2:C93,0))),"",index(dilution_factor!$J$2:J93,match(dilution_factor!A68,$C$2:C93,0))))</f>
        <v/>
      </c>
      <c r="M68" s="24"/>
      <c r="N68" s="23"/>
      <c r="O68" s="23"/>
      <c r="P68" s="23"/>
      <c r="Q68" s="23"/>
      <c r="R68" s="24"/>
      <c r="S68" s="24"/>
      <c r="T68" s="2"/>
      <c r="U68" s="2"/>
      <c r="V68" s="26"/>
      <c r="W68" s="4" t="str">
        <f t="shared" si="2"/>
        <v>,,,,,,,,,,,,,,,,,,,,,12-30-1899</v>
      </c>
      <c r="X68" s="15" t="str">
        <f t="shared" si="3"/>
        <v/>
      </c>
      <c r="Y68" s="15" t="str">
        <f t="shared" si="4"/>
        <v/>
      </c>
      <c r="Z68" s="15"/>
      <c r="AA68" s="15"/>
      <c r="AB68" s="15" t="str">
        <f t="shared" si="5"/>
        <v/>
      </c>
    </row>
    <row r="69" ht="15.75" customHeight="1">
      <c r="A69" s="9" t="str">
        <f t="shared" si="1"/>
        <v/>
      </c>
      <c r="B69" s="24"/>
      <c r="C69" s="16"/>
      <c r="D69" s="3"/>
      <c r="E69" s="3"/>
      <c r="F69" s="24"/>
      <c r="G69" s="24"/>
      <c r="H69" s="26"/>
      <c r="I69" s="24"/>
      <c r="J69" s="24"/>
      <c r="K69" s="24"/>
      <c r="L69" s="11" t="str">
        <f t="array" ref="L69">if(D69= "standard", "", if(iserror(index(dilution_factor!$J$2:J93,match(dilution_factor!A69,$C$2:C93,0))),"",index(dilution_factor!$J$2:J93,match(dilution_factor!A69,$C$2:C93,0))))</f>
        <v/>
      </c>
      <c r="M69" s="24"/>
      <c r="N69" s="23"/>
      <c r="O69" s="23"/>
      <c r="P69" s="23"/>
      <c r="Q69" s="23"/>
      <c r="R69" s="24"/>
      <c r="S69" s="24"/>
      <c r="T69" s="2"/>
      <c r="U69" s="2"/>
      <c r="V69" s="26"/>
      <c r="W69" s="4" t="str">
        <f t="shared" si="2"/>
        <v>,,,,,,,,,,,,,,,,,,,,,12-30-1899</v>
      </c>
      <c r="X69" s="15" t="str">
        <f t="shared" si="3"/>
        <v/>
      </c>
      <c r="Y69" s="15" t="str">
        <f t="shared" si="4"/>
        <v/>
      </c>
      <c r="Z69" s="15"/>
      <c r="AA69" s="15"/>
      <c r="AB69" s="15" t="str">
        <f t="shared" si="5"/>
        <v/>
      </c>
    </row>
    <row r="70" ht="15.75" customHeight="1">
      <c r="A70" s="9" t="str">
        <f t="shared" si="1"/>
        <v/>
      </c>
      <c r="B70" s="24"/>
      <c r="C70" s="16"/>
      <c r="D70" s="3"/>
      <c r="E70" s="3"/>
      <c r="F70" s="24"/>
      <c r="G70" s="24"/>
      <c r="H70" s="26"/>
      <c r="I70" s="24"/>
      <c r="J70" s="24"/>
      <c r="K70" s="24"/>
      <c r="L70" s="11" t="str">
        <f t="array" ref="L70">if(D70= "standard", "", if(iserror(index(dilution_factor!$J$2:J93,match(dilution_factor!A70,$C$2:C93,0))),"",index(dilution_factor!$J$2:J93,match(dilution_factor!A70,$C$2:C93,0))))</f>
        <v/>
      </c>
      <c r="M70" s="24"/>
      <c r="N70" s="23"/>
      <c r="O70" s="23"/>
      <c r="P70" s="23"/>
      <c r="Q70" s="23"/>
      <c r="R70" s="24"/>
      <c r="S70" s="24"/>
      <c r="T70" s="2"/>
      <c r="U70" s="2"/>
      <c r="V70" s="26"/>
      <c r="W70" s="4" t="str">
        <f t="shared" si="2"/>
        <v>,,,,,,,,,,,,,,,,,,,,,12-30-1899</v>
      </c>
      <c r="X70" s="15" t="str">
        <f t="shared" si="3"/>
        <v/>
      </c>
      <c r="Y70" s="15" t="str">
        <f t="shared" si="4"/>
        <v/>
      </c>
      <c r="Z70" s="15"/>
      <c r="AA70" s="15"/>
      <c r="AB70" s="15" t="str">
        <f t="shared" si="5"/>
        <v/>
      </c>
    </row>
    <row r="71" ht="15.75" customHeight="1">
      <c r="A71" s="9" t="str">
        <f t="shared" si="1"/>
        <v/>
      </c>
      <c r="B71" s="24"/>
      <c r="C71" s="16"/>
      <c r="D71" s="3"/>
      <c r="E71" s="3"/>
      <c r="F71" s="24"/>
      <c r="G71" s="24"/>
      <c r="H71" s="26"/>
      <c r="I71" s="24"/>
      <c r="J71" s="24"/>
      <c r="K71" s="24"/>
      <c r="L71" s="11" t="str">
        <f t="array" ref="L71">if(D71= "standard", "", if(iserror(index(dilution_factor!$J$2:J93,match(dilution_factor!A71,$C$2:C93,0))),"",index(dilution_factor!$J$2:J93,match(dilution_factor!A71,$C$2:C93,0))))</f>
        <v/>
      </c>
      <c r="M71" s="24"/>
      <c r="N71" s="23"/>
      <c r="O71" s="23"/>
      <c r="P71" s="23"/>
      <c r="Q71" s="23"/>
      <c r="R71" s="24"/>
      <c r="S71" s="24"/>
      <c r="T71" s="2"/>
      <c r="U71" s="2"/>
      <c r="V71" s="26"/>
      <c r="W71" s="4" t="str">
        <f t="shared" si="2"/>
        <v>,,,,,,,,,,,,,,,,,,,,,12-30-1899</v>
      </c>
      <c r="X71" s="15" t="str">
        <f t="shared" si="3"/>
        <v/>
      </c>
      <c r="Y71" s="15" t="str">
        <f t="shared" si="4"/>
        <v/>
      </c>
      <c r="Z71" s="15"/>
      <c r="AA71" s="15"/>
      <c r="AB71" s="15" t="str">
        <f t="shared" si="5"/>
        <v/>
      </c>
    </row>
    <row r="72" ht="15.75" customHeight="1">
      <c r="A72" s="9" t="str">
        <f t="shared" si="1"/>
        <v/>
      </c>
      <c r="B72" s="24"/>
      <c r="C72" s="16"/>
      <c r="D72" s="3"/>
      <c r="E72" s="3"/>
      <c r="F72" s="24"/>
      <c r="G72" s="24"/>
      <c r="H72" s="26"/>
      <c r="I72" s="24"/>
      <c r="J72" s="24"/>
      <c r="K72" s="24"/>
      <c r="L72" s="11" t="str">
        <f t="array" ref="L72">if(D72= "standard", "", if(iserror(index(dilution_factor!$J$2:J93,match(dilution_factor!A72,$C$2:C93,0))),"",index(dilution_factor!$J$2:J93,match(dilution_factor!A72,$C$2:C93,0))))</f>
        <v/>
      </c>
      <c r="M72" s="24"/>
      <c r="N72" s="23"/>
      <c r="O72" s="23"/>
      <c r="P72" s="23"/>
      <c r="Q72" s="23"/>
      <c r="R72" s="24"/>
      <c r="S72" s="24"/>
      <c r="T72" s="2"/>
      <c r="U72" s="2"/>
      <c r="V72" s="26"/>
      <c r="W72" s="4" t="str">
        <f t="shared" si="2"/>
        <v>,,,,,,,,,,,,,,,,,,,,,12-30-1899</v>
      </c>
      <c r="X72" s="15" t="str">
        <f t="shared" si="3"/>
        <v/>
      </c>
      <c r="Y72" s="15" t="str">
        <f t="shared" si="4"/>
        <v/>
      </c>
      <c r="Z72" s="15"/>
      <c r="AA72" s="15"/>
      <c r="AB72" s="15" t="str">
        <f t="shared" si="5"/>
        <v/>
      </c>
    </row>
    <row r="73" ht="15.75" customHeight="1">
      <c r="A73" s="9" t="str">
        <f t="shared" si="1"/>
        <v/>
      </c>
      <c r="B73" s="24"/>
      <c r="C73" s="16"/>
      <c r="D73" s="3"/>
      <c r="E73" s="3"/>
      <c r="F73" s="24"/>
      <c r="G73" s="24"/>
      <c r="H73" s="26"/>
      <c r="I73" s="24"/>
      <c r="J73" s="24"/>
      <c r="K73" s="24"/>
      <c r="L73" s="11" t="str">
        <f t="array" ref="L73">if(D73= "standard", "", if(iserror(index(dilution_factor!$J$2:J93,match(dilution_factor!A73,$C$2:C93,0))),"",index(dilution_factor!$J$2:J93,match(dilution_factor!A73,$C$2:C93,0))))</f>
        <v/>
      </c>
      <c r="M73" s="24"/>
      <c r="N73" s="23"/>
      <c r="O73" s="23"/>
      <c r="P73" s="23"/>
      <c r="Q73" s="23"/>
      <c r="R73" s="24"/>
      <c r="S73" s="24"/>
      <c r="T73" s="2"/>
      <c r="U73" s="2"/>
      <c r="V73" s="26"/>
      <c r="W73" s="4" t="str">
        <f t="shared" si="2"/>
        <v>,,,,,,,,,,,,,,,,,,,,,12-30-1899</v>
      </c>
      <c r="X73" s="15" t="str">
        <f t="shared" si="3"/>
        <v/>
      </c>
      <c r="Y73" s="15" t="str">
        <f t="shared" si="4"/>
        <v/>
      </c>
      <c r="Z73" s="15"/>
      <c r="AA73" s="15"/>
      <c r="AB73" s="15" t="str">
        <f t="shared" si="5"/>
        <v/>
      </c>
    </row>
    <row r="74" ht="15.75" customHeight="1">
      <c r="A74" s="9" t="str">
        <f t="shared" si="1"/>
        <v/>
      </c>
      <c r="B74" s="24"/>
      <c r="C74" s="16"/>
      <c r="D74" s="3"/>
      <c r="E74" s="3"/>
      <c r="F74" s="24"/>
      <c r="G74" s="24"/>
      <c r="H74" s="26"/>
      <c r="I74" s="24"/>
      <c r="J74" s="24"/>
      <c r="K74" s="24"/>
      <c r="L74" s="11" t="str">
        <f t="array" ref="L74">if(D74= "standard", "", if(iserror(index(dilution_factor!$J$2:J93,match(dilution_factor!A74,$C$2:C93,0))),"",index(dilution_factor!$J$2:J93,match(dilution_factor!A74,$C$2:C93,0))))</f>
        <v/>
      </c>
      <c r="M74" s="24"/>
      <c r="N74" s="23"/>
      <c r="O74" s="23"/>
      <c r="P74" s="23"/>
      <c r="Q74" s="23"/>
      <c r="R74" s="24"/>
      <c r="S74" s="24"/>
      <c r="T74" s="2"/>
      <c r="U74" s="2"/>
      <c r="V74" s="26"/>
      <c r="W74" s="4" t="str">
        <f t="shared" si="2"/>
        <v>,,,,,,,,,,,,,,,,,,,,,12-30-1899</v>
      </c>
      <c r="X74" s="15" t="str">
        <f t="shared" si="3"/>
        <v/>
      </c>
      <c r="Y74" s="15" t="str">
        <f t="shared" si="4"/>
        <v/>
      </c>
      <c r="Z74" s="15"/>
      <c r="AA74" s="15"/>
      <c r="AB74" s="15" t="str">
        <f t="shared" si="5"/>
        <v/>
      </c>
    </row>
    <row r="75" ht="15.75" customHeight="1">
      <c r="A75" s="9" t="str">
        <f t="shared" si="1"/>
        <v/>
      </c>
      <c r="B75" s="24"/>
      <c r="C75" s="16"/>
      <c r="D75" s="3"/>
      <c r="E75" s="3"/>
      <c r="F75" s="24"/>
      <c r="G75" s="24"/>
      <c r="H75" s="26"/>
      <c r="I75" s="24"/>
      <c r="J75" s="24"/>
      <c r="K75" s="24"/>
      <c r="L75" s="11" t="str">
        <f t="array" ref="L75">if(D75= "standard", "", if(iserror(index(dilution_factor!$J$2:J93,match(dilution_factor!A75,$C$2:C93,0))),"",index(dilution_factor!$J$2:J93,match(dilution_factor!A75,$C$2:C93,0))))</f>
        <v/>
      </c>
      <c r="M75" s="24"/>
      <c r="N75" s="23"/>
      <c r="O75" s="23"/>
      <c r="P75" s="23"/>
      <c r="Q75" s="23"/>
      <c r="R75" s="24"/>
      <c r="S75" s="24"/>
      <c r="T75" s="2"/>
      <c r="U75" s="2"/>
      <c r="V75" s="26"/>
      <c r="W75" s="4" t="str">
        <f t="shared" si="2"/>
        <v>,,,,,,,,,,,,,,,,,,,,,12-30-1899</v>
      </c>
      <c r="X75" s="15" t="str">
        <f t="shared" si="3"/>
        <v/>
      </c>
      <c r="Y75" s="15" t="str">
        <f t="shared" si="4"/>
        <v/>
      </c>
      <c r="Z75" s="15"/>
      <c r="AA75" s="15"/>
      <c r="AB75" s="15" t="str">
        <f t="shared" si="5"/>
        <v/>
      </c>
    </row>
    <row r="76" ht="15.75" customHeight="1">
      <c r="A76" s="9" t="str">
        <f t="shared" si="1"/>
        <v/>
      </c>
      <c r="B76" s="24"/>
      <c r="C76" s="16"/>
      <c r="D76" s="3"/>
      <c r="E76" s="3"/>
      <c r="F76" s="24"/>
      <c r="G76" s="24"/>
      <c r="H76" s="26"/>
      <c r="I76" s="24"/>
      <c r="J76" s="24"/>
      <c r="K76" s="24"/>
      <c r="L76" s="11" t="str">
        <f t="array" ref="L76">if(D76= "standard", "", if(iserror(index(dilution_factor!$J$2:J93,match(dilution_factor!A76,$C$2:C93,0))),"",index(dilution_factor!$J$2:J93,match(dilution_factor!A76,$C$2:C93,0))))</f>
        <v/>
      </c>
      <c r="M76" s="24"/>
      <c r="N76" s="23"/>
      <c r="O76" s="23"/>
      <c r="P76" s="23"/>
      <c r="Q76" s="23"/>
      <c r="R76" s="24"/>
      <c r="S76" s="24"/>
      <c r="T76" s="2"/>
      <c r="U76" s="2"/>
      <c r="V76" s="26"/>
      <c r="W76" s="4" t="str">
        <f t="shared" si="2"/>
        <v>,,,,,,,,,,,,,,,,,,,,,12-30-1899</v>
      </c>
      <c r="X76" s="15" t="str">
        <f t="shared" si="3"/>
        <v/>
      </c>
      <c r="Y76" s="15" t="str">
        <f t="shared" si="4"/>
        <v/>
      </c>
      <c r="Z76" s="15"/>
      <c r="AA76" s="15"/>
      <c r="AB76" s="15" t="str">
        <f t="shared" si="5"/>
        <v/>
      </c>
    </row>
    <row r="77" ht="15.75" customHeight="1">
      <c r="A77" s="9" t="str">
        <f t="shared" si="1"/>
        <v/>
      </c>
      <c r="B77" s="24"/>
      <c r="C77" s="16"/>
      <c r="D77" s="3"/>
      <c r="E77" s="3"/>
      <c r="F77" s="24"/>
      <c r="G77" s="24"/>
      <c r="H77" s="26"/>
      <c r="I77" s="24"/>
      <c r="J77" s="24"/>
      <c r="K77" s="24"/>
      <c r="L77" s="11" t="str">
        <f t="array" ref="L77">if(D77= "standard", "", if(iserror(index(dilution_factor!$J$2:J93,match(dilution_factor!A77,$C$2:C93,0))),"",index(dilution_factor!$J$2:J93,match(dilution_factor!A77,$C$2:C93,0))))</f>
        <v/>
      </c>
      <c r="M77" s="24"/>
      <c r="N77" s="23"/>
      <c r="O77" s="23"/>
      <c r="P77" s="23"/>
      <c r="Q77" s="23"/>
      <c r="R77" s="24"/>
      <c r="S77" s="24"/>
      <c r="T77" s="2"/>
      <c r="U77" s="2"/>
      <c r="V77" s="26"/>
      <c r="W77" s="4" t="str">
        <f t="shared" si="2"/>
        <v>,,,,,,,,,,,,,,,,,,,,,12-30-1899</v>
      </c>
      <c r="X77" s="15" t="str">
        <f t="shared" si="3"/>
        <v/>
      </c>
      <c r="Y77" s="15" t="str">
        <f t="shared" si="4"/>
        <v/>
      </c>
      <c r="Z77" s="15"/>
      <c r="AA77" s="15"/>
      <c r="AB77" s="15" t="str">
        <f t="shared" si="5"/>
        <v/>
      </c>
    </row>
    <row r="78" ht="15.75" customHeight="1">
      <c r="A78" s="9" t="str">
        <f t="shared" si="1"/>
        <v/>
      </c>
      <c r="B78" s="24"/>
      <c r="C78" s="16"/>
      <c r="D78" s="3"/>
      <c r="E78" s="3"/>
      <c r="F78" s="24"/>
      <c r="G78" s="24"/>
      <c r="H78" s="26"/>
      <c r="I78" s="24"/>
      <c r="J78" s="24"/>
      <c r="K78" s="24"/>
      <c r="L78" s="11" t="str">
        <f t="array" ref="L78">if(D78= "standard", "", if(iserror(index(dilution_factor!$J$2:J93,match(dilution_factor!A78,$C$2:C93,0))),"",index(dilution_factor!$J$2:J93,match(dilution_factor!A78,$C$2:C93,0))))</f>
        <v/>
      </c>
      <c r="M78" s="24"/>
      <c r="N78" s="23"/>
      <c r="O78" s="23"/>
      <c r="P78" s="23"/>
      <c r="Q78" s="23"/>
      <c r="R78" s="24"/>
      <c r="S78" s="24"/>
      <c r="T78" s="2"/>
      <c r="U78" s="2"/>
      <c r="V78" s="26"/>
      <c r="W78" s="4" t="str">
        <f t="shared" si="2"/>
        <v>,,,,,,,,,,,,,,,,,,,,,12-30-1899</v>
      </c>
      <c r="X78" s="15" t="str">
        <f t="shared" si="3"/>
        <v/>
      </c>
      <c r="Y78" s="15" t="str">
        <f t="shared" si="4"/>
        <v/>
      </c>
      <c r="Z78" s="15"/>
      <c r="AA78" s="15"/>
      <c r="AB78" s="15" t="str">
        <f t="shared" si="5"/>
        <v/>
      </c>
    </row>
    <row r="79" ht="15.75" customHeight="1">
      <c r="A79" s="9" t="str">
        <f t="shared" si="1"/>
        <v/>
      </c>
      <c r="B79" s="24"/>
      <c r="C79" s="16"/>
      <c r="D79" s="3"/>
      <c r="E79" s="3"/>
      <c r="F79" s="24"/>
      <c r="G79" s="24"/>
      <c r="H79" s="26"/>
      <c r="I79" s="24"/>
      <c r="J79" s="24"/>
      <c r="K79" s="24"/>
      <c r="L79" s="11" t="str">
        <f t="array" ref="L79">if(D79= "standard", "", if(iserror(index(dilution_factor!$J$2:J93,match(dilution_factor!A79,$C$2:C93,0))),"",index(dilution_factor!$J$2:J93,match(dilution_factor!A79,$C$2:C93,0))))</f>
        <v/>
      </c>
      <c r="M79" s="24"/>
      <c r="N79" s="23"/>
      <c r="O79" s="23"/>
      <c r="P79" s="23"/>
      <c r="Q79" s="23"/>
      <c r="R79" s="24"/>
      <c r="S79" s="24"/>
      <c r="T79" s="2"/>
      <c r="U79" s="2"/>
      <c r="V79" s="26"/>
      <c r="W79" s="4" t="str">
        <f t="shared" si="2"/>
        <v>,,,,,,,,,,,,,,,,,,,,,12-30-1899</v>
      </c>
      <c r="X79" s="15" t="str">
        <f t="shared" si="3"/>
        <v/>
      </c>
      <c r="Y79" s="15" t="str">
        <f t="shared" si="4"/>
        <v/>
      </c>
      <c r="Z79" s="15"/>
      <c r="AA79" s="15"/>
      <c r="AB79" s="15" t="str">
        <f t="shared" si="5"/>
        <v/>
      </c>
    </row>
    <row r="80" ht="15.75" customHeight="1">
      <c r="A80" s="9" t="str">
        <f t="shared" si="1"/>
        <v/>
      </c>
      <c r="B80" s="24"/>
      <c r="C80" s="16"/>
      <c r="D80" s="3"/>
      <c r="E80" s="3"/>
      <c r="F80" s="24"/>
      <c r="G80" s="24"/>
      <c r="H80" s="26"/>
      <c r="I80" s="24"/>
      <c r="J80" s="24"/>
      <c r="K80" s="24"/>
      <c r="L80" s="11" t="str">
        <f t="array" ref="L80">if(D80= "standard", "", if(iserror(index(dilution_factor!$J$2:J93,match(dilution_factor!A80,$C$2:C93,0))),"",index(dilution_factor!$J$2:J93,match(dilution_factor!A80,$C$2:C93,0))))</f>
        <v/>
      </c>
      <c r="M80" s="24"/>
      <c r="N80" s="23"/>
      <c r="O80" s="23"/>
      <c r="P80" s="23"/>
      <c r="Q80" s="23"/>
      <c r="R80" s="24"/>
      <c r="S80" s="24"/>
      <c r="T80" s="2"/>
      <c r="U80" s="2"/>
      <c r="V80" s="26"/>
      <c r="W80" s="4" t="str">
        <f t="shared" si="2"/>
        <v>,,,,,,,,,,,,,,,,,,,,,12-30-1899</v>
      </c>
      <c r="X80" s="15" t="str">
        <f t="shared" si="3"/>
        <v/>
      </c>
      <c r="Y80" s="15" t="str">
        <f t="shared" si="4"/>
        <v/>
      </c>
      <c r="Z80" s="15"/>
      <c r="AA80" s="15"/>
      <c r="AB80" s="15" t="str">
        <f t="shared" si="5"/>
        <v/>
      </c>
    </row>
    <row r="81" ht="15.75" customHeight="1">
      <c r="A81" s="9" t="str">
        <f t="shared" si="1"/>
        <v/>
      </c>
      <c r="B81" s="24"/>
      <c r="C81" s="16"/>
      <c r="D81" s="3"/>
      <c r="E81" s="3"/>
      <c r="F81" s="24"/>
      <c r="G81" s="24"/>
      <c r="H81" s="26"/>
      <c r="I81" s="24"/>
      <c r="J81" s="24"/>
      <c r="K81" s="24"/>
      <c r="L81" s="11" t="str">
        <f t="array" ref="L81">if(D81= "standard", "", if(iserror(index(dilution_factor!$J$2:J93,match(dilution_factor!A81,$C$2:C93,0))),"",index(dilution_factor!$J$2:J93,match(dilution_factor!A81,$C$2:C93,0))))</f>
        <v/>
      </c>
      <c r="M81" s="24"/>
      <c r="N81" s="23"/>
      <c r="O81" s="23"/>
      <c r="P81" s="23"/>
      <c r="Q81" s="23"/>
      <c r="R81" s="24"/>
      <c r="S81" s="24"/>
      <c r="T81" s="2"/>
      <c r="U81" s="2"/>
      <c r="V81" s="26"/>
      <c r="W81" s="4" t="str">
        <f t="shared" si="2"/>
        <v>,,,,,,,,,,,,,,,,,,,,,12-30-1899</v>
      </c>
      <c r="X81" s="15" t="str">
        <f t="shared" si="3"/>
        <v/>
      </c>
      <c r="Y81" s="15" t="str">
        <f t="shared" si="4"/>
        <v/>
      </c>
      <c r="Z81" s="15"/>
      <c r="AA81" s="15"/>
      <c r="AB81" s="15" t="str">
        <f t="shared" si="5"/>
        <v/>
      </c>
    </row>
    <row r="82" ht="15.75" customHeight="1">
      <c r="A82" s="9" t="str">
        <f t="shared" si="1"/>
        <v/>
      </c>
      <c r="B82" s="24"/>
      <c r="C82" s="16"/>
      <c r="D82" s="3"/>
      <c r="E82" s="3"/>
      <c r="F82" s="24"/>
      <c r="G82" s="24"/>
      <c r="H82" s="26"/>
      <c r="I82" s="24"/>
      <c r="J82" s="24"/>
      <c r="K82" s="24"/>
      <c r="L82" s="11" t="str">
        <f t="array" ref="L82">if(D82= "standard", "", if(iserror(index(dilution_factor!$J$2:J93,match(dilution_factor!A82,$C$2:C93,0))),"",index(dilution_factor!$J$2:J93,match(dilution_factor!A82,$C$2:C93,0))))</f>
        <v/>
      </c>
      <c r="M82" s="24"/>
      <c r="N82" s="23"/>
      <c r="O82" s="23"/>
      <c r="P82" s="23"/>
      <c r="Q82" s="23"/>
      <c r="R82" s="24"/>
      <c r="S82" s="24"/>
      <c r="T82" s="2"/>
      <c r="U82" s="2"/>
      <c r="V82" s="26"/>
      <c r="W82" s="4" t="str">
        <f t="shared" si="2"/>
        <v>,,,,,,,,,,,,,,,,,,,,,12-30-1899</v>
      </c>
      <c r="X82" s="15" t="str">
        <f t="shared" si="3"/>
        <v/>
      </c>
      <c r="Y82" s="15" t="str">
        <f t="shared" si="4"/>
        <v/>
      </c>
      <c r="Z82" s="15"/>
      <c r="AA82" s="15"/>
      <c r="AB82" s="15" t="str">
        <f t="shared" si="5"/>
        <v/>
      </c>
    </row>
    <row r="83" ht="15.75" customHeight="1">
      <c r="A83" s="9" t="str">
        <f t="shared" si="1"/>
        <v/>
      </c>
      <c r="B83" s="24"/>
      <c r="C83" s="16"/>
      <c r="D83" s="3"/>
      <c r="E83" s="3"/>
      <c r="F83" s="24"/>
      <c r="G83" s="24"/>
      <c r="H83" s="26"/>
      <c r="I83" s="24"/>
      <c r="J83" s="24"/>
      <c r="K83" s="24"/>
      <c r="L83" s="11" t="str">
        <f t="array" ref="L83">if(D83= "standard", "", if(iserror(index(dilution_factor!$J$2:J93,match(dilution_factor!A83,$C$2:C93,0))),"",index(dilution_factor!$J$2:J93,match(dilution_factor!A83,$C$2:C93,0))))</f>
        <v/>
      </c>
      <c r="M83" s="24"/>
      <c r="N83" s="23"/>
      <c r="O83" s="23"/>
      <c r="P83" s="23"/>
      <c r="Q83" s="23"/>
      <c r="R83" s="24"/>
      <c r="S83" s="24"/>
      <c r="T83" s="2"/>
      <c r="U83" s="2"/>
      <c r="V83" s="26"/>
      <c r="W83" s="4" t="str">
        <f t="shared" si="2"/>
        <v>,,,,,,,,,,,,,,,,,,,,,12-30-1899</v>
      </c>
      <c r="X83" s="15" t="str">
        <f t="shared" si="3"/>
        <v/>
      </c>
      <c r="Y83" s="15" t="str">
        <f t="shared" si="4"/>
        <v/>
      </c>
      <c r="Z83" s="15"/>
      <c r="AA83" s="15"/>
      <c r="AB83" s="15" t="str">
        <f t="shared" si="5"/>
        <v/>
      </c>
    </row>
    <row r="84" ht="15.75" customHeight="1">
      <c r="A84" s="9" t="str">
        <f t="shared" si="1"/>
        <v/>
      </c>
      <c r="B84" s="24"/>
      <c r="C84" s="16"/>
      <c r="D84" s="3"/>
      <c r="E84" s="3"/>
      <c r="F84" s="24"/>
      <c r="G84" s="24"/>
      <c r="H84" s="26"/>
      <c r="I84" s="24"/>
      <c r="J84" s="24"/>
      <c r="K84" s="24"/>
      <c r="L84" s="11" t="str">
        <f t="array" ref="L84">if(D84= "standard", "", if(iserror(index(dilution_factor!$J$2:J93,match(dilution_factor!A84,$C$2:C93,0))),"",index(dilution_factor!$J$2:J93,match(dilution_factor!A84,$C$2:C93,0))))</f>
        <v/>
      </c>
      <c r="M84" s="24"/>
      <c r="N84" s="23"/>
      <c r="O84" s="23"/>
      <c r="P84" s="23"/>
      <c r="Q84" s="23"/>
      <c r="R84" s="24"/>
      <c r="S84" s="24"/>
      <c r="T84" s="2"/>
      <c r="U84" s="2"/>
      <c r="V84" s="26"/>
      <c r="W84" s="4" t="str">
        <f t="shared" si="2"/>
        <v>,,,,,,,,,,,,,,,,,,,,,12-30-1899</v>
      </c>
      <c r="X84" s="15" t="str">
        <f t="shared" si="3"/>
        <v/>
      </c>
      <c r="Y84" s="15" t="str">
        <f t="shared" si="4"/>
        <v/>
      </c>
      <c r="Z84" s="15"/>
      <c r="AA84" s="15"/>
      <c r="AB84" s="15" t="str">
        <f t="shared" si="5"/>
        <v/>
      </c>
    </row>
    <row r="85" ht="15.75" customHeight="1">
      <c r="A85" s="9" t="str">
        <f t="shared" si="1"/>
        <v/>
      </c>
      <c r="B85" s="24"/>
      <c r="C85" s="16"/>
      <c r="D85" s="3"/>
      <c r="E85" s="3"/>
      <c r="F85" s="24"/>
      <c r="G85" s="24"/>
      <c r="H85" s="26"/>
      <c r="I85" s="24"/>
      <c r="J85" s="24"/>
      <c r="K85" s="24"/>
      <c r="L85" s="11" t="str">
        <f t="array" ref="L85">if(D85= "standard", "", if(iserror(index(dilution_factor!$J$2:J93,match(dilution_factor!A85,$C$2:C93,0))),"",index(dilution_factor!$J$2:J93,match(dilution_factor!A85,$C$2:C93,0))))</f>
        <v/>
      </c>
      <c r="M85" s="24"/>
      <c r="N85" s="23"/>
      <c r="O85" s="23"/>
      <c r="P85" s="23"/>
      <c r="Q85" s="23"/>
      <c r="R85" s="24"/>
      <c r="S85" s="24"/>
      <c r="T85" s="2"/>
      <c r="U85" s="2"/>
      <c r="V85" s="26"/>
      <c r="W85" s="4" t="str">
        <f t="shared" si="2"/>
        <v>,,,,,,,,,,,,,,,,,,,,,12-30-1899</v>
      </c>
      <c r="X85" s="15" t="str">
        <f t="shared" si="3"/>
        <v/>
      </c>
      <c r="Y85" s="15" t="str">
        <f t="shared" si="4"/>
        <v/>
      </c>
      <c r="Z85" s="15"/>
      <c r="AA85" s="15"/>
      <c r="AB85" s="15" t="str">
        <f t="shared" si="5"/>
        <v/>
      </c>
    </row>
    <row r="86" ht="15.75" customHeight="1">
      <c r="A86" s="9" t="str">
        <f t="shared" si="1"/>
        <v/>
      </c>
      <c r="B86" s="24"/>
      <c r="C86" s="27"/>
      <c r="D86" s="3"/>
      <c r="E86" s="3"/>
      <c r="F86" s="24"/>
      <c r="G86" s="24"/>
      <c r="H86" s="26"/>
      <c r="I86" s="24"/>
      <c r="J86" s="24"/>
      <c r="K86" s="24"/>
      <c r="L86" s="11" t="str">
        <f t="array" ref="L86">if(D86= "standard", "", if(iserror(index(dilution_factor!$J$2:J93,match(dilution_factor!A86,$C$2:C93,0))),"",index(dilution_factor!$J$2:J93,match(dilution_factor!A86,$C$2:C93,0))))</f>
        <v/>
      </c>
      <c r="M86" s="24"/>
      <c r="N86" s="23"/>
      <c r="O86" s="23"/>
      <c r="P86" s="23"/>
      <c r="Q86" s="23"/>
      <c r="R86" s="24"/>
      <c r="S86" s="24"/>
      <c r="T86" s="2"/>
      <c r="U86" s="2"/>
      <c r="V86" s="26"/>
      <c r="W86" s="4" t="str">
        <f t="shared" si="2"/>
        <v>,,,,,,,,,,,,,,,,,,,,,12-30-1899</v>
      </c>
      <c r="X86" s="15" t="str">
        <f t="shared" si="3"/>
        <v/>
      </c>
      <c r="Y86" s="15" t="str">
        <f t="shared" si="4"/>
        <v/>
      </c>
      <c r="Z86" s="15"/>
      <c r="AA86" s="15"/>
      <c r="AB86" s="15" t="str">
        <f t="shared" si="5"/>
        <v/>
      </c>
    </row>
    <row r="87" ht="15.75" customHeight="1">
      <c r="A87" s="9" t="str">
        <f t="shared" si="1"/>
        <v/>
      </c>
      <c r="B87" s="24"/>
      <c r="C87" s="27"/>
      <c r="D87" s="3"/>
      <c r="E87" s="3"/>
      <c r="F87" s="24"/>
      <c r="G87" s="24"/>
      <c r="H87" s="26"/>
      <c r="I87" s="24"/>
      <c r="J87" s="24"/>
      <c r="K87" s="24"/>
      <c r="L87" s="11" t="str">
        <f t="array" ref="L87">if(D87= "standard", "", if(iserror(index(dilution_factor!$J$2:J93,match(dilution_factor!A87,$C$2:C93,0))),"",index(dilution_factor!$J$2:J93,match(dilution_factor!A87,$C$2:C93,0))))</f>
        <v/>
      </c>
      <c r="M87" s="24"/>
      <c r="N87" s="23"/>
      <c r="O87" s="23"/>
      <c r="P87" s="23"/>
      <c r="Q87" s="23"/>
      <c r="R87" s="24"/>
      <c r="S87" s="24"/>
      <c r="T87" s="2"/>
      <c r="U87" s="2"/>
      <c r="V87" s="26"/>
      <c r="W87" s="4" t="str">
        <f t="shared" si="2"/>
        <v>,,,,,,,,,,,,,,,,,,,,,12-30-1899</v>
      </c>
      <c r="X87" s="15" t="str">
        <f t="shared" si="3"/>
        <v/>
      </c>
      <c r="Y87" s="15" t="str">
        <f t="shared" si="4"/>
        <v/>
      </c>
      <c r="Z87" s="15"/>
      <c r="AA87" s="15"/>
      <c r="AB87" s="15" t="str">
        <f t="shared" si="5"/>
        <v/>
      </c>
    </row>
    <row r="88" ht="15.75" customHeight="1">
      <c r="A88" s="9" t="str">
        <f t="shared" si="1"/>
        <v/>
      </c>
      <c r="B88" s="24"/>
      <c r="C88" s="27"/>
      <c r="D88" s="3"/>
      <c r="E88" s="3"/>
      <c r="F88" s="24"/>
      <c r="G88" s="24"/>
      <c r="H88" s="26"/>
      <c r="I88" s="24"/>
      <c r="J88" s="24"/>
      <c r="K88" s="24"/>
      <c r="L88" s="11" t="str">
        <f t="array" ref="L88">if(D88= "standard", "", if(iserror(index(dilution_factor!$J$2:J93,match(dilution_factor!A88,$C$2:C93,0))),"",index(dilution_factor!$J$2:J93,match(dilution_factor!A88,$C$2:C93,0))))</f>
        <v/>
      </c>
      <c r="M88" s="24"/>
      <c r="N88" s="23"/>
      <c r="O88" s="23"/>
      <c r="P88" s="23"/>
      <c r="Q88" s="23"/>
      <c r="R88" s="24"/>
      <c r="S88" s="24"/>
      <c r="T88" s="2"/>
      <c r="U88" s="2"/>
      <c r="V88" s="26"/>
      <c r="W88" s="4" t="str">
        <f t="shared" si="2"/>
        <v>,,,,,,,,,,,,,,,,,,,,,12-30-1899</v>
      </c>
      <c r="X88" s="15" t="str">
        <f t="shared" si="3"/>
        <v/>
      </c>
      <c r="Y88" s="15" t="str">
        <f t="shared" si="4"/>
        <v/>
      </c>
      <c r="Z88" s="15"/>
      <c r="AA88" s="15"/>
      <c r="AB88" s="15" t="str">
        <f t="shared" si="5"/>
        <v/>
      </c>
    </row>
    <row r="89" ht="15.75" customHeight="1">
      <c r="A89" s="9" t="str">
        <f t="shared" si="1"/>
        <v/>
      </c>
      <c r="B89" s="24"/>
      <c r="C89" s="27"/>
      <c r="D89" s="3"/>
      <c r="E89" s="3"/>
      <c r="F89" s="24"/>
      <c r="G89" s="24"/>
      <c r="H89" s="26"/>
      <c r="I89" s="24"/>
      <c r="J89" s="24"/>
      <c r="K89" s="24"/>
      <c r="L89" s="11" t="str">
        <f t="array" ref="L89">if(D89= "standard", "", if(iserror(index(dilution_factor!$J$2:J93,match(dilution_factor!A89,$C$2:C93,0))),"",index(dilution_factor!$J$2:J93,match(dilution_factor!A89,$C$2:C93,0))))</f>
        <v/>
      </c>
      <c r="M89" s="24"/>
      <c r="N89" s="23"/>
      <c r="O89" s="23"/>
      <c r="P89" s="23"/>
      <c r="Q89" s="23"/>
      <c r="R89" s="24"/>
      <c r="S89" s="24"/>
      <c r="T89" s="2"/>
      <c r="U89" s="2"/>
      <c r="V89" s="26"/>
      <c r="W89" s="4" t="str">
        <f t="shared" si="2"/>
        <v>,,,,,,,,,,,,,,,,,,,,,12-30-1899</v>
      </c>
      <c r="X89" s="15" t="str">
        <f t="shared" si="3"/>
        <v/>
      </c>
      <c r="Y89" s="15" t="str">
        <f t="shared" si="4"/>
        <v/>
      </c>
      <c r="Z89" s="15"/>
      <c r="AA89" s="15"/>
      <c r="AB89" s="15" t="str">
        <f t="shared" si="5"/>
        <v/>
      </c>
    </row>
    <row r="90" ht="15.75" customHeight="1">
      <c r="A90" s="9" t="str">
        <f t="shared" si="1"/>
        <v/>
      </c>
      <c r="B90" s="24"/>
      <c r="C90" s="27"/>
      <c r="D90" s="3"/>
      <c r="E90" s="3"/>
      <c r="F90" s="24"/>
      <c r="G90" s="24"/>
      <c r="H90" s="26"/>
      <c r="I90" s="24"/>
      <c r="J90" s="24"/>
      <c r="K90" s="24"/>
      <c r="L90" s="11" t="str">
        <f t="array" ref="L90">if(D90= "standard", "", if(iserror(index(dilution_factor!$J$2:J93,match(dilution_factor!A90,$C$2:C93,0))),"",index(dilution_factor!$J$2:J93,match(dilution_factor!A90,$C$2:C93,0))))</f>
        <v/>
      </c>
      <c r="M90" s="24"/>
      <c r="N90" s="23"/>
      <c r="O90" s="23"/>
      <c r="P90" s="23"/>
      <c r="Q90" s="23"/>
      <c r="R90" s="24"/>
      <c r="S90" s="24"/>
      <c r="T90" s="2"/>
      <c r="U90" s="2"/>
      <c r="V90" s="26"/>
      <c r="W90" s="4" t="str">
        <f t="shared" si="2"/>
        <v>,,,,,,,,,,,,,,,,,,,,,12-30-1899</v>
      </c>
      <c r="X90" s="15" t="str">
        <f t="shared" si="3"/>
        <v/>
      </c>
      <c r="Y90" s="15" t="str">
        <f t="shared" si="4"/>
        <v/>
      </c>
      <c r="Z90" s="15"/>
      <c r="AA90" s="15"/>
      <c r="AB90" s="15" t="str">
        <f t="shared" si="5"/>
        <v/>
      </c>
    </row>
    <row r="91" ht="15.75" customHeight="1">
      <c r="A91" s="9" t="str">
        <f t="shared" si="1"/>
        <v/>
      </c>
      <c r="B91" s="24"/>
      <c r="C91" s="27"/>
      <c r="D91" s="3"/>
      <c r="E91" s="3"/>
      <c r="F91" s="24"/>
      <c r="G91" s="24"/>
      <c r="H91" s="26"/>
      <c r="I91" s="24"/>
      <c r="J91" s="24"/>
      <c r="K91" s="24"/>
      <c r="L91" s="11" t="str">
        <f t="array" ref="L91">if(D91= "standard", "", if(iserror(index(dilution_factor!$J$2:J93,match(dilution_factor!A91,$C$2:C93,0))),"",index(dilution_factor!$J$2:J93,match(dilution_factor!A91,$C$2:C93,0))))</f>
        <v/>
      </c>
      <c r="M91" s="24"/>
      <c r="N91" s="23"/>
      <c r="O91" s="23"/>
      <c r="P91" s="23"/>
      <c r="Q91" s="23"/>
      <c r="R91" s="24"/>
      <c r="S91" s="24"/>
      <c r="T91" s="2"/>
      <c r="U91" s="2"/>
      <c r="V91" s="26"/>
      <c r="W91" s="4" t="str">
        <f t="shared" si="2"/>
        <v>,,,,,,,,,,,,,,,,,,,,,12-30-1899</v>
      </c>
      <c r="X91" s="15" t="str">
        <f t="shared" si="3"/>
        <v/>
      </c>
      <c r="Y91" s="15" t="str">
        <f t="shared" si="4"/>
        <v/>
      </c>
      <c r="Z91" s="15"/>
      <c r="AA91" s="15"/>
      <c r="AB91" s="15" t="str">
        <f t="shared" si="5"/>
        <v/>
      </c>
    </row>
    <row r="92" ht="15.75" customHeight="1">
      <c r="A92" s="9" t="str">
        <f t="shared" si="1"/>
        <v/>
      </c>
      <c r="B92" s="24"/>
      <c r="C92" s="27"/>
      <c r="D92" s="3"/>
      <c r="E92" s="3"/>
      <c r="F92" s="24"/>
      <c r="G92" s="24"/>
      <c r="H92" s="26"/>
      <c r="I92" s="24"/>
      <c r="J92" s="24"/>
      <c r="K92" s="24"/>
      <c r="L92" s="11" t="str">
        <f t="array" ref="L92">if(D92= "standard", "", if(iserror(index(dilution_factor!$J$2:J93,match(dilution_factor!A92,$C$2:C93,0))),"",index(dilution_factor!$J$2:J93,match(dilution_factor!A92,$C$2:C93,0))))</f>
        <v/>
      </c>
      <c r="M92" s="24"/>
      <c r="N92" s="23"/>
      <c r="O92" s="23"/>
      <c r="P92" s="23"/>
      <c r="Q92" s="23"/>
      <c r="R92" s="24"/>
      <c r="S92" s="24"/>
      <c r="T92" s="2"/>
      <c r="U92" s="2"/>
      <c r="V92" s="26"/>
      <c r="W92" s="4" t="str">
        <f t="shared" si="2"/>
        <v>,,,,,,,,,,,,,,,,,,,,,12-30-1899</v>
      </c>
      <c r="X92" s="15" t="str">
        <f t="shared" si="3"/>
        <v/>
      </c>
      <c r="Y92" s="15" t="str">
        <f t="shared" si="4"/>
        <v/>
      </c>
      <c r="Z92" s="15"/>
      <c r="AA92" s="15"/>
      <c r="AB92" s="15" t="str">
        <f t="shared" si="5"/>
        <v/>
      </c>
    </row>
    <row r="93" ht="15.75" customHeight="1">
      <c r="A93" s="9"/>
      <c r="B93" s="24"/>
      <c r="C93" s="27"/>
      <c r="D93" s="3"/>
      <c r="E93" s="3"/>
      <c r="F93" s="24"/>
      <c r="G93" s="24"/>
      <c r="H93" s="26"/>
      <c r="I93" s="24"/>
      <c r="J93" s="24"/>
      <c r="K93" s="24"/>
      <c r="L93" s="11" t="str">
        <f t="array" ref="L93">if(D93= "standard", "", if(iserror(index(dilution_factor!$J$2:J93,match(dilution_factor!A93,$C$2:C93,0))),"",index(dilution_factor!$J$2:J93,match(dilution_factor!A93,$C$2:C93,0))))</f>
        <v/>
      </c>
      <c r="M93" s="24"/>
      <c r="N93" s="23"/>
      <c r="O93" s="23"/>
      <c r="P93" s="23"/>
      <c r="Q93" s="23"/>
      <c r="R93" s="24"/>
      <c r="S93" s="24"/>
      <c r="T93" s="2"/>
      <c r="U93" s="2"/>
      <c r="V93" s="26"/>
      <c r="X93" s="15"/>
      <c r="Y93" s="15"/>
      <c r="Z93" s="15"/>
      <c r="AA93" s="15"/>
      <c r="AB93" s="15"/>
    </row>
  </sheetData>
  <dataValidations>
    <dataValidation type="decimal" operator="greaterThanOrEqual" allowBlank="1" showDropDown="1" showErrorMessage="1" sqref="I2:K93 M2:Q93 S2:S93">
      <formula1>0.0</formula1>
    </dataValidation>
    <dataValidation type="list" allowBlank="1" sqref="T2:T93">
      <formula1>dropdown!$C$2:$C$1501</formula1>
    </dataValidation>
    <dataValidation type="list" allowBlank="1" sqref="G2:G13">
      <formula1>dropdown!$D$2:$D$1501</formula1>
    </dataValidation>
    <dataValidation type="list" allowBlank="1" showErrorMessage="1" sqref="D2:D93">
      <formula1>"sample,standard,blank_control,control"</formula1>
    </dataValidation>
    <dataValidation type="list" allowBlank="1" showErrorMessage="1" sqref="B2:B93">
      <formula1>dropdown!$A$2:$A$1000</formula1>
    </dataValidation>
    <dataValidation type="list" allowBlank="1" sqref="U2:U93">
      <formula1>dropdown!$B$2:$B$1501</formula1>
    </dataValidation>
    <dataValidation type="list" allowBlank="1" showErrorMessage="1" sqref="E2:E93">
      <formula1>"liquid,aggregrate,hide"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20.78"/>
  </cols>
  <sheetData>
    <row r="1" ht="15.75" customHeight="1">
      <c r="A1" s="15"/>
      <c r="B1" s="15">
        <v>1.0</v>
      </c>
      <c r="C1" s="15">
        <v>2.0</v>
      </c>
      <c r="D1" s="15">
        <v>3.0</v>
      </c>
      <c r="E1" s="15">
        <v>4.0</v>
      </c>
      <c r="F1" s="15">
        <v>5.0</v>
      </c>
      <c r="G1" s="15">
        <v>6.0</v>
      </c>
      <c r="H1" s="15">
        <v>7.0</v>
      </c>
      <c r="I1" s="15">
        <v>8.0</v>
      </c>
      <c r="J1" s="15">
        <v>9.0</v>
      </c>
      <c r="K1" s="15">
        <v>10.0</v>
      </c>
      <c r="L1" s="15">
        <v>11.0</v>
      </c>
      <c r="M1" s="15">
        <v>12.0</v>
      </c>
    </row>
    <row r="2" ht="15.75" customHeight="1">
      <c r="A2" s="15" t="s">
        <v>89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ht="15.75" customHeight="1">
      <c r="A3" s="15" t="s">
        <v>90</v>
      </c>
      <c r="B3" s="15"/>
      <c r="C3" s="15" t="str">
        <f>Samples!W2</f>
        <v>1,HP71-20240123,Hydroxyproline St1,standard,liquid,,,,,,,,,,,,,GU,0,,,02-06-2024</v>
      </c>
      <c r="D3" s="15" t="str">
        <f>Samples!W12</f>
        <v>11,HP71-20240123,Gelatin 0.15625,control,liquid,,,,,,,,,,,,,GU,0.08203125,,,02-06-2024</v>
      </c>
      <c r="E3" s="15" t="str">
        <f>Samples!W18</f>
        <v>17,HP71-20240123,A2-1,sample,hide,,A2-1,45308,1,8,800,4,20,2169.49,2169.52,2164.78,2165.12,GU,,TGFBS (Liquid DMEM),PET723-30050,02-06-2024</v>
      </c>
      <c r="F3" s="15" t="str">
        <f>Samples!W24</f>
        <v>23,HP71-20240123,A3-3,sample,hide,,A3-3,45308,3,8,800,4,20,2226.97,2226.8,2218.22,2218.29,GU,,TGFBS (Liquid DMEM),PET723-30050,02-06-2024</v>
      </c>
      <c r="G3" s="15" t="str">
        <f>Samples!W30</f>
        <v>29,HP71-20240123,A5-1,sample,hide,,A5-1,45308,1,8,800,4,20,2167.89,2167.85,2158.74,2158.68,GU,,TGFBS (Liquid DMEM),PET723-30050,02-06-2024</v>
      </c>
      <c r="H3" s="15" t="str">
        <f>Samples!W36</f>
        <v>35,HP71-20240123,A6-3,sample,hide,,A6-3,45308,3,8,800,4,20,2185.6,2185.56,2176.94,2176.71,GU,,TGFBS (Liquid DMEM),PET723-30050,02-06-2024</v>
      </c>
      <c r="I3" s="15" t="str">
        <f>Samples!W42</f>
        <v>41,HP71-20240123,B2-1,sample,hide,,B2-1,45308,1,8,800,4,20,2207.13,2207.04,2200.81999999999,2200.77,GU,,TGFBS (Liquid DMEM),PET723-30050,02-06-2024</v>
      </c>
      <c r="J3" s="15" t="str">
        <f>Samples!W47</f>
        <v>46,HP71-20240123,B3-2,sample,hide,,B3-2,45308,2,8,800,4,20,2186.08,2186.08,2176.65,2176.5,GU,,TGFBS (Liquid DMEM),PET723-30050,02-06-2024</v>
      </c>
      <c r="K3" s="15" t="str">
        <f>Samples!W53</f>
        <v>52,HP71-20240123,B4-4,sample,hide,,B4-4,45308,4,8,800,4,20,2129.5,2129.37,2120.35,2120.37,GU,,TGFBS (Liquid DMEM),PET723-30050,02-06-2024</v>
      </c>
      <c r="L3" s="15" t="str">
        <f>Samples!W59</f>
        <v>,,,,,,,,,,,,,,,,,,,,,12-30-1899</v>
      </c>
      <c r="M3" s="15"/>
    </row>
    <row r="4" ht="15.75" customHeight="1">
      <c r="A4" s="15" t="s">
        <v>91</v>
      </c>
      <c r="B4" s="15"/>
      <c r="C4" s="15" t="str">
        <f>Samples!W2</f>
        <v>1,HP71-20240123,Hydroxyproline St1,standard,liquid,,,,,,,,,,,,,GU,0,,,02-06-2024</v>
      </c>
      <c r="D4" s="15" t="str">
        <f>Samples!W13</f>
        <v>12,HP71-20240123,Gelatin 0,control,liquid,,,,,,,,,,,,,GU,0,,,02-06-2024</v>
      </c>
      <c r="E4" s="15" t="str">
        <f>Samples!W19</f>
        <v>18,HP71-20240123,A2-2,sample,hide,,A2-2,45308,2,8,800,4,20,2329.19,2329.05,2319.49,2319.58999999999,GU,,TGFBS (Liquid DMEM),PET723-30050,02-06-2024</v>
      </c>
      <c r="F4" s="15" t="str">
        <f>Samples!W25</f>
        <v>24,HP71-20240123,A3-4,sample,hide,,A3-4,45308,4,8,800,4,20,2208,2208.11,2200.14,2200.08,GU,,TGFBS (Liquid DMEM),PET723-30050,02-06-2024</v>
      </c>
      <c r="G4" s="15" t="str">
        <f>Samples!W31</f>
        <v>30,HP71-20240123,A5-2,sample,hide,,A5-2,45308,2,8,800,4,20,2193.36,2193.29,2185.08,2185.33,GU,,TGFBS (Liquid DMEM),PET723-30050,02-06-2024</v>
      </c>
      <c r="H4" s="15" t="str">
        <f>Samples!W37</f>
        <v>36,HP71-20240123,A6-4,sample,hide,,A6-4,45308,4,8,800,4,20,2163.81,2163.77,2154.36,2154.5,GU,,TGFBS (Liquid DMEM),PET723-30050,02-06-2024</v>
      </c>
      <c r="I4" s="15" t="str">
        <f>Samples!W43</f>
        <v>42,HP71-20240123,B2-2,sample,hide,,B2-2,45308,2,8,800,4,20,2144.19,2144.2,2134.96,2135,GU,,TGFBS (Liquid DMEM),PET723-30050,02-06-2024</v>
      </c>
      <c r="J4" s="15" t="str">
        <f>Samples!W48</f>
        <v>47,HP71-20240123,B3-3,sample,hide,,B3-3,45308,3,8,800,4,20,2184.43,2184.31,2174.4,2174.33,GU,,TGFBS (Liquid DMEM),PET723-30050,02-06-2024</v>
      </c>
      <c r="K4" s="15" t="str">
        <f>Samples!W54</f>
        <v>,,,,,,,,,,,,,,,,,,,,,12-30-1899</v>
      </c>
      <c r="L4" s="15" t="str">
        <f>Samples!W60</f>
        <v>,,,,,,,,,,,,,,,,,,,,,12-30-1899</v>
      </c>
      <c r="M4" s="15"/>
    </row>
    <row r="5" ht="15.75" customHeight="1">
      <c r="A5" s="15" t="s">
        <v>92</v>
      </c>
      <c r="B5" s="15"/>
      <c r="C5" s="15" t="str">
        <f>Samples!W3</f>
        <v>2,HP71-20240123,Hydroxyproline St2,standard,liquid,,,,,,,,,,,,,GU,0.2,,,02-06-2024</v>
      </c>
      <c r="D5" s="15" t="str">
        <f>Samples!W14</f>
        <v>13,HP71-20240123,A1-1,sample,hide,,A1-1,45308,1,8,800,4,20,1853.01,1853.57,1847.59,1847.43,GU,,TGFBS (Liquid DMEM),PET723-30050,02-06-2024</v>
      </c>
      <c r="E5" s="15" t="str">
        <f>Samples!W20</f>
        <v>19,HP71-20240123,A2-3,sample,hide,,A2-3,45308,3,8,800,4,20,2152.59,2152.49,2143.89,2143.98,GU,,TGFBS (Liquid DMEM),PET723-30050,02-06-2024</v>
      </c>
      <c r="F5" s="15" t="str">
        <f>Samples!W26</f>
        <v>25,HP71-20240123,A4-1,sample,hide,,A4-1,45308,1,8,800,4,20,2176.7,2176.64999999999,2167.6,2167.48,GU,,TGFBS (Liquid DMEM),PET723-30050,02-06-2024</v>
      </c>
      <c r="G5" s="15" t="str">
        <f>Samples!W32</f>
        <v>31,HP71-20240123,A5-3,sample,hide,,A5-3,45308,3,8,800,4,20,1645.05,1644.92,1635.75,1635.96,GU,,TGFBS (Liquid DMEM),PET723-30050,02-06-2024</v>
      </c>
      <c r="H5" s="15" t="str">
        <f>Samples!W38</f>
        <v>37,HP71-20240123,B1-1,sample,hide,,B1-1,45308,1,8,800,4,20,2164.02,2163.97,2158.81,2159.03,GU,,TGFBS (Liquid DMEM),PET723-30050,02-06-2024</v>
      </c>
      <c r="I5" s="15" t="str">
        <f>Samples!W44</f>
        <v>43,HP71-20240123,B2-3,sample,hide,,B2-3,45308,3,8,800,4,20,2138.84,2139.03,2129.54,2129.5,GU,,TGFBS (Liquid DMEM),PET723-30050,02-06-2024</v>
      </c>
      <c r="J5" s="15" t="str">
        <f>Samples!W49</f>
        <v>48,HP71-20240123,B3-4,sample,hide,,B3-4,45308,4,8,800,4,20,2222.33999999999,2222.24,2213.93,2213.81999999999,GU,,TGFBS (Liquid DMEM),PET723-30050,02-06-2024</v>
      </c>
      <c r="K5" s="15" t="str">
        <f>Samples!W55</f>
        <v>,,,,,,,,,,,,,,,,,,,,,12-30-1899</v>
      </c>
      <c r="L5" s="15" t="str">
        <f>Samples!W61</f>
        <v>,,,,,,,,,,,,,,,,,,,,,12-30-1899</v>
      </c>
      <c r="M5" s="15"/>
    </row>
    <row r="6" ht="15.75" customHeight="1">
      <c r="A6" s="15" t="s">
        <v>93</v>
      </c>
      <c r="B6" s="15"/>
      <c r="C6" s="15" t="str">
        <f>Samples!W3</f>
        <v>2,HP71-20240123,Hydroxyproline St2,standard,liquid,,,,,,,,,,,,,GU,0.2,,,02-06-2024</v>
      </c>
      <c r="D6" s="15" t="str">
        <f>Samples!W15</f>
        <v>14,HP71-20240123,A1-2,sample,hide,,A1-2,45308,2,8,800,4,20,2206.34,2206.48,2197.48,2197.47,GU,,TGFBS (Liquid DMEM),PET723-30050,02-06-2024</v>
      </c>
      <c r="E6" s="15" t="str">
        <f>Samples!W21</f>
        <v>20,HP71-20240123,A2-4,sample,hide,,A2-4,45308,4,8,800,4,20,2186.87,2186.77,2178.39,2178.53,GU,,TGFBS (Liquid DMEM),PET723-30050,02-06-2024</v>
      </c>
      <c r="F6" s="15" t="str">
        <f>Samples!W27</f>
        <v>26,HP71-20240123,A4-2,sample,hide,,A4-2,45308,2,8,800,4,20,2155.34,2155.33,2145.75,2145.88,GU,,TGFBS (Liquid DMEM),PET723-30050,02-06-2024</v>
      </c>
      <c r="G6" s="15" t="str">
        <f>Samples!W33</f>
        <v>32,HP71-20240123,A5-4,sample,hide,,A5-4,45308,4,8,800,4,20,2179.72,2179.26,2170.58999999999,2170.67,GU,,TGFBS (Liquid DMEM),PET723-30050,02-06-2024</v>
      </c>
      <c r="H6" s="15" t="str">
        <f>Samples!W39</f>
        <v>38,HP71-20240123,B1-2,sample,hide,,B1-2,45308,2,8,800,4,20,2181.27999999999,2181.33,2172.42,2172.47,GU,,TGFBS (Liquid DMEM),PET723-30050,02-06-2024</v>
      </c>
      <c r="I6" s="15" t="str">
        <f>Samples!W45</f>
        <v>44,HP71-20240123,B2-4,sample,hide,,B2-4,45308,4,8,800,4,20,2188.27,2188.27,2178.55,2178.46,GU,,TGFBS (Liquid DMEM),PET723-30050,02-06-2024</v>
      </c>
      <c r="J6" s="15" t="str">
        <f>Samples!W50</f>
        <v>49,HP71-20240123,B4-1,sample,hide,,B4-1,45308,1,8,800,4,20,2150.73,2151.06999999999,2143.07,2143.11,GU,,TGFBS (Liquid DMEM),PET723-30050,02-06-2024</v>
      </c>
      <c r="K6" s="15" t="str">
        <f>Samples!W56</f>
        <v>,,,,,,,,,,,,,,,,,,,,,12-30-1899</v>
      </c>
      <c r="L6" s="15" t="str">
        <f>Samples!W62</f>
        <v>,,,,,,,,,,,,,,,,,,,,,12-30-1899</v>
      </c>
      <c r="M6" s="15"/>
    </row>
    <row r="7" ht="15.75" customHeight="1">
      <c r="A7" s="15" t="s">
        <v>94</v>
      </c>
      <c r="B7" s="15"/>
      <c r="C7" s="15" t="str">
        <f>Samples!W4</f>
        <v>3,HP71-20240123,Hydroxyproline St3,standard,liquid,,,,,,,,,,,,,GU,0.4,,,02-06-2024</v>
      </c>
      <c r="D7" s="15" t="str">
        <f>Samples!W16</f>
        <v>15,HP71-20240123,A1-3,sample,hide,,A1-3,45308,3,8,800,4,20,2205.88,2205.96,2196.61,2196.6,GU,,TGFBS (Liquid DMEM),PET723-30050,02-06-2024</v>
      </c>
      <c r="E7" s="15" t="str">
        <f>Samples!W22</f>
        <v>21,HP71-20240123,A3-1,sample,hide,,A3-1,45308,1,8,800,4,20,2156.04,2156.14,2148.69,2148.68,GU,,TGFBS (Liquid DMEM),PET723-30050,02-06-2024</v>
      </c>
      <c r="F7" s="15" t="str">
        <f>Samples!W28</f>
        <v>27,HP71-20240123,A4-3,sample,hide,,A4-3,45308,3,8,800,4,20,2150.62,2151.02,2142.31,2142.14999999999,GU,,TGFBS (Liquid DMEM),PET723-30050,02-06-2024</v>
      </c>
      <c r="G7" s="15" t="str">
        <f>Samples!W34</f>
        <v>33,HP71-20240123,A6-1,sample,hide,,A6-1,45308,1,8,800,4,20,2157.54999999999,2157.48,2149.52,2149.4,GU,,TGFBS (Liquid DMEM),PET723-30050,02-06-2024</v>
      </c>
      <c r="H7" s="15" t="str">
        <f>Samples!W40</f>
        <v>39,HP71-20240123,B1-3,sample,hide,,B1-3,45308,3,8,800,4,20,2201.51,2201.68,2193.69,2193.53,GU,,TGFBS (Liquid DMEM),PET723-30050,02-06-2024</v>
      </c>
      <c r="I7" s="15" t="str">
        <f>Samples!W46</f>
        <v>45,HP71-20240123,B3-1,sample,hide,,B3-1,45308,1,8,800,4,20,2152.59,2152.48,2144.54999999999,2144.26,GU,,TGFBS (Liquid DMEM),PET723-30050,02-06-2024</v>
      </c>
      <c r="J7" s="15" t="str">
        <f>Samples!W51</f>
        <v>50,HP71-20240123,B4-2,sample,hide,,B4-2,45308,2,8,800,4,20,2183.23,2183.12,2174.32,2174.26,GU,,TGFBS (Liquid DMEM),PET723-30050,02-06-2024</v>
      </c>
      <c r="K7" s="15" t="str">
        <f>Samples!W57</f>
        <v>,,,,,,,,,,,,,,,,,,,,,12-30-1899</v>
      </c>
      <c r="L7" s="15" t="str">
        <f>Samples!W63</f>
        <v>,,,,,,,,,,,,,,,,,,,,,12-30-1899</v>
      </c>
      <c r="M7" s="15"/>
    </row>
    <row r="8" ht="15.75" customHeight="1">
      <c r="A8" s="15" t="s">
        <v>95</v>
      </c>
      <c r="B8" s="15"/>
      <c r="C8" s="15" t="str">
        <f>Samples!W4</f>
        <v>3,HP71-20240123,Hydroxyproline St3,standard,liquid,,,,,,,,,,,,,GU,0.4,,,02-06-2024</v>
      </c>
      <c r="D8" s="15" t="str">
        <f>Samples!W17</f>
        <v>16,HP71-20240123,A1-4,sample,hide,,A1-4,45308,4,8,800,4,20,2169.89,2170.14,2160.61,2160.81,GU,,TGFBS (Liquid DMEM),PET723-30050,02-06-2024</v>
      </c>
      <c r="E8" s="15" t="str">
        <f>Samples!W23</f>
        <v>22,HP71-20240123,A3-2,sample,hide,,A3-2,45308,2,8,800,4,20,2239.4,2239.38,2229.68,2229.73,GU,,TGFBS (Liquid DMEM),PET723-30050,02-06-2024</v>
      </c>
      <c r="F8" s="15" t="str">
        <f>Samples!W29</f>
        <v>28,HP71-20240123,A4-4,sample,hide,,A4-4,45308,4,8,800,4,20,2175.34,2175.34,2167.14,2167.2,GU,,TGFBS (Liquid DMEM),PET723-30050,02-06-2024</v>
      </c>
      <c r="G8" s="15" t="str">
        <f>Samples!W35</f>
        <v>34,HP71-20240123,A6-2,sample,hide,,A6-2,45308,2,8,800,4,20,2164.6,2164.62999999999,2157.14,2157.1,GU,,TGFBS (Liquid DMEM),PET723-30050,02-06-2024</v>
      </c>
      <c r="H8" s="15" t="str">
        <f>Samples!W41</f>
        <v>40,HP71-20240123,B1-4,sample,hide,,B1-4,45308,4,8,800,4,20,2182.64,2182.59,2177.12,2177.15,GU,,TGFBS (Liquid DMEM),PET723-30050,02-06-2024</v>
      </c>
      <c r="I8" s="15"/>
      <c r="J8" s="15" t="str">
        <f>Samples!W52</f>
        <v>51,HP71-20240123,B4-3,sample,hide,,B4-3,45308,3,8,800,4,20,2162.79,2162.82,2153.74,2153.75999999999,GU,,TGFBS (Liquid DMEM),PET723-30050,02-06-2024</v>
      </c>
      <c r="K8" s="15" t="str">
        <f>Samples!W58</f>
        <v>,,,,,,,,,,,,,,,,,,,,,12-30-1899</v>
      </c>
      <c r="L8" s="15" t="str">
        <f>Samples!W64</f>
        <v>,,,,,,,,,,,,,,,,,,,,,12-30-1899</v>
      </c>
      <c r="M8" s="15"/>
    </row>
    <row r="9" ht="15.75" customHeight="1">
      <c r="A9" s="4" t="s">
        <v>96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36.33"/>
    <col customWidth="1" min="12" max="13" width="8.78"/>
  </cols>
  <sheetData>
    <row r="1" ht="15.75" customHeight="1"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>
        <v>11.0</v>
      </c>
      <c r="M1" s="4">
        <v>12.0</v>
      </c>
    </row>
    <row r="2" ht="15.75" customHeight="1">
      <c r="A2" s="15" t="s">
        <v>89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ht="15.75" customHeight="1">
      <c r="A3" s="15" t="s">
        <v>90</v>
      </c>
      <c r="B3" s="15"/>
      <c r="C3" s="15" t="str">
        <f>Samples!W65</f>
        <v>,,,,,,,,,,,,,,,,,,,,,12-30-1899</v>
      </c>
      <c r="D3" s="15" t="str">
        <f>Samples!W70</f>
        <v>,,,,,,,,,,,,,,,,,,,,,12-30-1899</v>
      </c>
      <c r="E3" s="15" t="str">
        <f>Samples!W76</f>
        <v>,,,,,,,,,,,,,,,,,,,,,12-30-1899</v>
      </c>
      <c r="F3" s="15" t="str">
        <f>Samples!W82</f>
        <v>,,,,,,,,,,,,,,,,,,,,,12-30-1899</v>
      </c>
      <c r="G3" s="15" t="str">
        <f>Samples!W88</f>
        <v>,,,,,,,,,,,,,,,,,,,,,12-30-1899</v>
      </c>
      <c r="H3" s="15"/>
      <c r="I3" s="15"/>
      <c r="J3" s="15"/>
      <c r="K3" s="15"/>
      <c r="L3" s="15"/>
      <c r="M3" s="15"/>
    </row>
    <row r="4" ht="15.75" customHeight="1">
      <c r="A4" s="15" t="s">
        <v>91</v>
      </c>
      <c r="B4" s="15"/>
      <c r="C4" s="15" t="str">
        <f>Samples!W66</f>
        <v>,,,,,,,,,,,,,,,,,,,,,12-30-1899</v>
      </c>
      <c r="D4" s="15" t="str">
        <f>Samples!W71</f>
        <v>,,,,,,,,,,,,,,,,,,,,,12-30-1899</v>
      </c>
      <c r="E4" s="15" t="str">
        <f>Samples!W77</f>
        <v>,,,,,,,,,,,,,,,,,,,,,12-30-1899</v>
      </c>
      <c r="F4" s="15" t="str">
        <f>Samples!W83</f>
        <v>,,,,,,,,,,,,,,,,,,,,,12-30-1899</v>
      </c>
      <c r="G4" s="15" t="str">
        <f>Samples!W89</f>
        <v>,,,,,,,,,,,,,,,,,,,,,12-30-1899</v>
      </c>
      <c r="H4" s="15"/>
      <c r="I4" s="15"/>
      <c r="J4" s="15"/>
      <c r="K4" s="15"/>
      <c r="L4" s="15"/>
      <c r="M4" s="15"/>
    </row>
    <row r="5" ht="15.75" customHeight="1">
      <c r="A5" s="15" t="s">
        <v>92</v>
      </c>
      <c r="B5" s="15"/>
      <c r="C5" s="15" t="str">
        <f>Samples!W67</f>
        <v>,,,,,,,,,,,,,,,,,,,,,12-30-1899</v>
      </c>
      <c r="D5" s="15" t="str">
        <f>Samples!W72</f>
        <v>,,,,,,,,,,,,,,,,,,,,,12-30-1899</v>
      </c>
      <c r="E5" s="15" t="str">
        <f>Samples!W78</f>
        <v>,,,,,,,,,,,,,,,,,,,,,12-30-1899</v>
      </c>
      <c r="F5" s="15" t="str">
        <f>Samples!W84</f>
        <v>,,,,,,,,,,,,,,,,,,,,,12-30-1899</v>
      </c>
      <c r="G5" s="15" t="str">
        <f>Samples!W90</f>
        <v>,,,,,,,,,,,,,,,,,,,,,12-30-1899</v>
      </c>
      <c r="H5" s="15"/>
      <c r="I5" s="15"/>
      <c r="J5" s="15"/>
      <c r="K5" s="15"/>
      <c r="L5" s="15"/>
      <c r="M5" s="15"/>
    </row>
    <row r="6" ht="15.75" customHeight="1">
      <c r="A6" s="15" t="s">
        <v>93</v>
      </c>
      <c r="B6" s="15"/>
      <c r="C6" s="15" t="str">
        <f>Samples!W68</f>
        <v>,,,,,,,,,,,,,,,,,,,,,12-30-1899</v>
      </c>
      <c r="D6" s="15" t="str">
        <f>Samples!W73</f>
        <v>,,,,,,,,,,,,,,,,,,,,,12-30-1899</v>
      </c>
      <c r="E6" s="15" t="str">
        <f>Samples!W79</f>
        <v>,,,,,,,,,,,,,,,,,,,,,12-30-1899</v>
      </c>
      <c r="F6" s="15" t="str">
        <f>Samples!W85</f>
        <v>,,,,,,,,,,,,,,,,,,,,,12-30-1899</v>
      </c>
      <c r="G6" s="15" t="str">
        <f>Samples!W91</f>
        <v>,,,,,,,,,,,,,,,,,,,,,12-30-1899</v>
      </c>
      <c r="H6" s="15"/>
      <c r="I6" s="15"/>
      <c r="J6" s="15"/>
      <c r="K6" s="15"/>
      <c r="L6" s="15"/>
      <c r="M6" s="15"/>
    </row>
    <row r="7" ht="15.75" customHeight="1">
      <c r="A7" s="15" t="s">
        <v>94</v>
      </c>
      <c r="B7" s="15"/>
      <c r="C7" s="15" t="str">
        <f>Samples!W69</f>
        <v>,,,,,,,,,,,,,,,,,,,,,12-30-1899</v>
      </c>
      <c r="D7" s="15" t="str">
        <f>Samples!W74</f>
        <v>,,,,,,,,,,,,,,,,,,,,,12-30-1899</v>
      </c>
      <c r="E7" s="15" t="str">
        <f>Samples!W80</f>
        <v>,,,,,,,,,,,,,,,,,,,,,12-30-1899</v>
      </c>
      <c r="F7" s="15" t="str">
        <f>Samples!W86</f>
        <v>,,,,,,,,,,,,,,,,,,,,,12-30-1899</v>
      </c>
      <c r="G7" s="15" t="str">
        <f>Samples!W92</f>
        <v>,,,,,,,,,,,,,,,,,,,,,12-30-1899</v>
      </c>
      <c r="H7" s="15"/>
      <c r="I7" s="15"/>
      <c r="J7" s="15"/>
      <c r="K7" s="15"/>
      <c r="L7" s="15"/>
      <c r="M7" s="15"/>
    </row>
    <row r="8" ht="15.75" customHeight="1">
      <c r="A8" s="15" t="s">
        <v>95</v>
      </c>
      <c r="B8" s="15"/>
      <c r="C8" s="15"/>
      <c r="D8" s="15" t="str">
        <f>Samples!W75</f>
        <v>,,,,,,,,,,,,,,,,,,,,,12-30-1899</v>
      </c>
      <c r="E8" s="15" t="str">
        <f>Samples!W81</f>
        <v>,,,,,,,,,,,,,,,,,,,,,12-30-1899</v>
      </c>
      <c r="F8" s="15" t="str">
        <f>Samples!W87</f>
        <v>,,,,,,,,,,,,,,,,,,,,,12-30-1899</v>
      </c>
      <c r="G8" s="15"/>
      <c r="H8" s="15"/>
      <c r="I8" s="15"/>
      <c r="J8" s="15"/>
      <c r="K8" s="15"/>
      <c r="L8" s="15"/>
      <c r="M8" s="15"/>
    </row>
    <row r="9" ht="15.75" customHeight="1">
      <c r="A9" s="15" t="s">
        <v>96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28"/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9">
        <v>6.0</v>
      </c>
      <c r="H1" s="29">
        <v>7.0</v>
      </c>
      <c r="I1" s="29">
        <v>8.0</v>
      </c>
      <c r="J1" s="29">
        <v>9.0</v>
      </c>
      <c r="K1" s="29">
        <v>10.0</v>
      </c>
      <c r="L1" s="29">
        <v>11.0</v>
      </c>
      <c r="M1" s="29">
        <v>12.0</v>
      </c>
    </row>
    <row r="2" ht="54.0" customHeight="1">
      <c r="A2" s="29" t="s">
        <v>89</v>
      </c>
      <c r="B2" s="30" t="str">
        <f>Samples!W8</f>
        <v>7,HP71-20240123,Gelatin 2.5,control,liquid,,,,,,,,,,,,,GU,1.3125,,,02-06-2024</v>
      </c>
      <c r="C2" s="30" t="str">
        <f>Samples!W9</f>
        <v>8,HP71-20240123,Gelatin 1.25,control,liquid,,,,,,,,,,,,,GU,0.65625,,,02-06-2024</v>
      </c>
      <c r="D2" s="31" t="str">
        <f>Samples!W10</f>
        <v>9,HP71-20240123,Gelatin 0.625,control,liquid,,,,,,,,,,,,,GU,0.328125,,,02-06-2024</v>
      </c>
      <c r="E2" s="31" t="str">
        <f>Samples!W11</f>
        <v>10,HP71-20240123,Gelatin 0.3125,control,liquid,,,,,,,,,,,,,GU,0.1640625,,,02-06-2024</v>
      </c>
      <c r="F2" s="31" t="str">
        <f>Samples!W12</f>
        <v>11,HP71-20240123,Gelatin 0.15625,control,liquid,,,,,,,,,,,,,GU,0.08203125,,,02-06-2024</v>
      </c>
      <c r="G2" s="31" t="str">
        <f>Samples!W13</f>
        <v>12,HP71-20240123,Gelatin 0,control,liquid,,,,,,,,,,,,,GU,0,,,02-06-2024</v>
      </c>
      <c r="H2" s="32" t="str">
        <f>Samples!W14</f>
        <v>13,HP71-20240123,A1-1,sample,hide,,A1-1,45308,1,8,800,4,20,1853.01,1853.57,1847.59,1847.43,GU,,TGFBS (Liquid DMEM),PET723-30050,02-06-2024</v>
      </c>
      <c r="I2" s="33" t="str">
        <f>Samples!W22</f>
        <v>21,HP71-20240123,A3-1,sample,hide,,A3-1,45308,1,8,800,4,20,2156.04,2156.14,2148.69,2148.68,GU,,TGFBS (Liquid DMEM),PET723-30050,02-06-2024</v>
      </c>
      <c r="J2" s="33" t="str">
        <f>Samples!W30</f>
        <v>29,HP71-20240123,A5-1,sample,hide,,A5-1,45308,1,8,800,4,20,2167.89,2167.85,2158.74,2158.68,GU,,TGFBS (Liquid DMEM),PET723-30050,02-06-2024</v>
      </c>
      <c r="K2" s="33" t="str">
        <f>Samples!W38</f>
        <v>37,HP71-20240123,B1-1,sample,hide,,B1-1,45308,1,8,800,4,20,2164.02,2163.97,2158.81,2159.03,GU,,TGFBS (Liquid DMEM),PET723-30050,02-06-2024</v>
      </c>
      <c r="L2" s="33" t="str">
        <f>Samples!W46</f>
        <v>45,HP71-20240123,B3-1,sample,hide,,B3-1,45308,1,8,800,4,20,2152.59,2152.48,2144.54999999999,2144.26,GU,,TGFBS (Liquid DMEM),PET723-30050,02-06-2024</v>
      </c>
      <c r="M2" s="34"/>
    </row>
    <row r="3" ht="54.0" customHeight="1">
      <c r="A3" s="29" t="s">
        <v>90</v>
      </c>
      <c r="B3" s="30" t="str">
        <f t="shared" ref="B3:L3" si="1">B2</f>
        <v>7,HP71-20240123,Gelatin 2.5,control,liquid,,,,,,,,,,,,,GU,1.3125,,,02-06-2024</v>
      </c>
      <c r="C3" s="30" t="str">
        <f t="shared" si="1"/>
        <v>8,HP71-20240123,Gelatin 1.25,control,liquid,,,,,,,,,,,,,GU,0.65625,,,02-06-2024</v>
      </c>
      <c r="D3" s="31" t="str">
        <f t="shared" si="1"/>
        <v>9,HP71-20240123,Gelatin 0.625,control,liquid,,,,,,,,,,,,,GU,0.328125,,,02-06-2024</v>
      </c>
      <c r="E3" s="31" t="str">
        <f t="shared" si="1"/>
        <v>10,HP71-20240123,Gelatin 0.3125,control,liquid,,,,,,,,,,,,,GU,0.1640625,,,02-06-2024</v>
      </c>
      <c r="F3" s="31" t="str">
        <f t="shared" si="1"/>
        <v>11,HP71-20240123,Gelatin 0.15625,control,liquid,,,,,,,,,,,,,GU,0.08203125,,,02-06-2024</v>
      </c>
      <c r="G3" s="31" t="str">
        <f t="shared" si="1"/>
        <v>12,HP71-20240123,Gelatin 0,control,liquid,,,,,,,,,,,,,GU,0,,,02-06-2024</v>
      </c>
      <c r="H3" s="31" t="str">
        <f t="shared" si="1"/>
        <v>13,HP71-20240123,A1-1,sample,hide,,A1-1,45308,1,8,800,4,20,1853.01,1853.57,1847.59,1847.43,GU,,TGFBS (Liquid DMEM),PET723-30050,02-06-2024</v>
      </c>
      <c r="I3" s="31" t="str">
        <f t="shared" si="1"/>
        <v>21,HP71-20240123,A3-1,sample,hide,,A3-1,45308,1,8,800,4,20,2156.04,2156.14,2148.69,2148.68,GU,,TGFBS (Liquid DMEM),PET723-30050,02-06-2024</v>
      </c>
      <c r="J3" s="31" t="str">
        <f t="shared" si="1"/>
        <v>29,HP71-20240123,A5-1,sample,hide,,A5-1,45308,1,8,800,4,20,2167.89,2167.85,2158.74,2158.68,GU,,TGFBS (Liquid DMEM),PET723-30050,02-06-2024</v>
      </c>
      <c r="K3" s="31" t="str">
        <f t="shared" si="1"/>
        <v>37,HP71-20240123,B1-1,sample,hide,,B1-1,45308,1,8,800,4,20,2164.02,2163.97,2158.81,2159.03,GU,,TGFBS (Liquid DMEM),PET723-30050,02-06-2024</v>
      </c>
      <c r="L3" s="31" t="str">
        <f t="shared" si="1"/>
        <v>45,HP71-20240123,B3-1,sample,hide,,B3-1,45308,1,8,800,4,20,2152.59,2152.48,2144.54999999999,2144.26,GU,,TGFBS (Liquid DMEM),PET723-30050,02-06-2024</v>
      </c>
      <c r="M3" s="34"/>
    </row>
    <row r="4" ht="54.0" customHeight="1">
      <c r="A4" s="29" t="s">
        <v>91</v>
      </c>
      <c r="B4" s="30" t="str">
        <f t="shared" ref="B4:L4" si="2">B3</f>
        <v>7,HP71-20240123,Gelatin 2.5,control,liquid,,,,,,,,,,,,,GU,1.3125,,,02-06-2024</v>
      </c>
      <c r="C4" s="31" t="str">
        <f t="shared" si="2"/>
        <v>8,HP71-20240123,Gelatin 1.25,control,liquid,,,,,,,,,,,,,GU,0.65625,,,02-06-2024</v>
      </c>
      <c r="D4" s="31" t="str">
        <f t="shared" si="2"/>
        <v>9,HP71-20240123,Gelatin 0.625,control,liquid,,,,,,,,,,,,,GU,0.328125,,,02-06-2024</v>
      </c>
      <c r="E4" s="31" t="str">
        <f t="shared" si="2"/>
        <v>10,HP71-20240123,Gelatin 0.3125,control,liquid,,,,,,,,,,,,,GU,0.1640625,,,02-06-2024</v>
      </c>
      <c r="F4" s="31" t="str">
        <f t="shared" si="2"/>
        <v>11,HP71-20240123,Gelatin 0.15625,control,liquid,,,,,,,,,,,,,GU,0.08203125,,,02-06-2024</v>
      </c>
      <c r="G4" s="31" t="str">
        <f t="shared" si="2"/>
        <v>12,HP71-20240123,Gelatin 0,control,liquid,,,,,,,,,,,,,GU,0,,,02-06-2024</v>
      </c>
      <c r="H4" s="31" t="str">
        <f t="shared" si="2"/>
        <v>13,HP71-20240123,A1-1,sample,hide,,A1-1,45308,1,8,800,4,20,1853.01,1853.57,1847.59,1847.43,GU,,TGFBS (Liquid DMEM),PET723-30050,02-06-2024</v>
      </c>
      <c r="I4" s="31" t="str">
        <f t="shared" si="2"/>
        <v>21,HP71-20240123,A3-1,sample,hide,,A3-1,45308,1,8,800,4,20,2156.04,2156.14,2148.69,2148.68,GU,,TGFBS (Liquid DMEM),PET723-30050,02-06-2024</v>
      </c>
      <c r="J4" s="31" t="str">
        <f t="shared" si="2"/>
        <v>29,HP71-20240123,A5-1,sample,hide,,A5-1,45308,1,8,800,4,20,2167.89,2167.85,2158.74,2158.68,GU,,TGFBS (Liquid DMEM),PET723-30050,02-06-2024</v>
      </c>
      <c r="K4" s="31" t="str">
        <f t="shared" si="2"/>
        <v>37,HP71-20240123,B1-1,sample,hide,,B1-1,45308,1,8,800,4,20,2164.02,2163.97,2158.81,2159.03,GU,,TGFBS (Liquid DMEM),PET723-30050,02-06-2024</v>
      </c>
      <c r="L4" s="31" t="str">
        <f t="shared" si="2"/>
        <v>45,HP71-20240123,B3-1,sample,hide,,B3-1,45308,1,8,800,4,20,2152.59,2152.48,2144.54999999999,2144.26,GU,,TGFBS (Liquid DMEM),PET723-30050,02-06-2024</v>
      </c>
      <c r="M4" s="34"/>
    </row>
    <row r="5" ht="54.0" customHeight="1">
      <c r="A5" s="29" t="s">
        <v>92</v>
      </c>
      <c r="B5" s="30" t="str">
        <f t="shared" ref="B5:L5" si="3">B4</f>
        <v>7,HP71-20240123,Gelatin 2.5,control,liquid,,,,,,,,,,,,,GU,1.3125,,,02-06-2024</v>
      </c>
      <c r="C5" s="31" t="str">
        <f t="shared" si="3"/>
        <v>8,HP71-20240123,Gelatin 1.25,control,liquid,,,,,,,,,,,,,GU,0.65625,,,02-06-2024</v>
      </c>
      <c r="D5" s="31" t="str">
        <f t="shared" si="3"/>
        <v>9,HP71-20240123,Gelatin 0.625,control,liquid,,,,,,,,,,,,,GU,0.328125,,,02-06-2024</v>
      </c>
      <c r="E5" s="31" t="str">
        <f t="shared" si="3"/>
        <v>10,HP71-20240123,Gelatin 0.3125,control,liquid,,,,,,,,,,,,,GU,0.1640625,,,02-06-2024</v>
      </c>
      <c r="F5" s="31" t="str">
        <f t="shared" si="3"/>
        <v>11,HP71-20240123,Gelatin 0.15625,control,liquid,,,,,,,,,,,,,GU,0.08203125,,,02-06-2024</v>
      </c>
      <c r="G5" s="31" t="str">
        <f t="shared" si="3"/>
        <v>12,HP71-20240123,Gelatin 0,control,liquid,,,,,,,,,,,,,GU,0,,,02-06-2024</v>
      </c>
      <c r="H5" s="31" t="str">
        <f t="shared" si="3"/>
        <v>13,HP71-20240123,A1-1,sample,hide,,A1-1,45308,1,8,800,4,20,1853.01,1853.57,1847.59,1847.43,GU,,TGFBS (Liquid DMEM),PET723-30050,02-06-2024</v>
      </c>
      <c r="I5" s="31" t="str">
        <f t="shared" si="3"/>
        <v>21,HP71-20240123,A3-1,sample,hide,,A3-1,45308,1,8,800,4,20,2156.04,2156.14,2148.69,2148.68,GU,,TGFBS (Liquid DMEM),PET723-30050,02-06-2024</v>
      </c>
      <c r="J5" s="31" t="str">
        <f t="shared" si="3"/>
        <v>29,HP71-20240123,A5-1,sample,hide,,A5-1,45308,1,8,800,4,20,2167.89,2167.85,2158.74,2158.68,GU,,TGFBS (Liquid DMEM),PET723-30050,02-06-2024</v>
      </c>
      <c r="K5" s="31" t="str">
        <f t="shared" si="3"/>
        <v>37,HP71-20240123,B1-1,sample,hide,,B1-1,45308,1,8,800,4,20,2164.02,2163.97,2158.81,2159.03,GU,,TGFBS (Liquid DMEM),PET723-30050,02-06-2024</v>
      </c>
      <c r="L5" s="31" t="str">
        <f t="shared" si="3"/>
        <v>45,HP71-20240123,B3-1,sample,hide,,B3-1,45308,1,8,800,4,20,2152.59,2152.48,2144.54999999999,2144.26,GU,,TGFBS (Liquid DMEM),PET723-30050,02-06-2024</v>
      </c>
      <c r="M5" s="34"/>
    </row>
    <row r="6" ht="54.0" customHeight="1">
      <c r="A6" s="29" t="s">
        <v>93</v>
      </c>
      <c r="B6" s="32" t="str">
        <f>Samples!W15</f>
        <v>14,HP71-20240123,A1-2,sample,hide,,A1-2,45308,2,8,800,4,20,2206.34,2206.48,2197.48,2197.47,GU,,TGFBS (Liquid DMEM),PET723-30050,02-06-2024</v>
      </c>
      <c r="C6" s="33" t="str">
        <f>Samples!W23</f>
        <v>22,HP71-20240123,A3-2,sample,hide,,A3-2,45308,2,8,800,4,20,2239.4,2239.38,2229.68,2229.73,GU,,TGFBS (Liquid DMEM),PET723-30050,02-06-2024</v>
      </c>
      <c r="D6" s="33" t="str">
        <f>Samples!W31</f>
        <v>30,HP71-20240123,A5-2,sample,hide,,A5-2,45308,2,8,800,4,20,2193.36,2193.29,2185.08,2185.33,GU,,TGFBS (Liquid DMEM),PET723-30050,02-06-2024</v>
      </c>
      <c r="E6" s="33" t="str">
        <f>Samples!W39</f>
        <v>38,HP71-20240123,B1-2,sample,hide,,B1-2,45308,2,8,800,4,20,2181.27999999999,2181.33,2172.42,2172.47,GU,,TGFBS (Liquid DMEM),PET723-30050,02-06-2024</v>
      </c>
      <c r="F6" s="33" t="str">
        <f>Samples!W47</f>
        <v>46,HP71-20240123,B3-2,sample,hide,,B3-2,45308,2,8,800,4,20,2186.08,2186.08,2176.65,2176.5,GU,,TGFBS (Liquid DMEM),PET723-30050,02-06-2024</v>
      </c>
      <c r="G6" s="34"/>
      <c r="H6" s="31" t="str">
        <f>Samples!W7</f>
        <v>6,HP71-20240123,Hydroxyproline St6,standard,liquid,,,,,,,,,,,,,GU,1,,,02-06-2024</v>
      </c>
      <c r="I6" s="31" t="str">
        <f>Samples!W6</f>
        <v>5,HP71-20240123,Hydroxyproline St5,standard,liquid,,,,,,,,,,,,,GU,0.8,,,02-06-2024</v>
      </c>
      <c r="J6" s="31" t="str">
        <f>Samples!W5</f>
        <v>4,HP71-20240123,Hydroxyproline St4,standard,liquid,,,,,,,,,,,,,GU,0.6,,,02-06-2024</v>
      </c>
      <c r="K6" s="31" t="str">
        <f>Samples!W4</f>
        <v>3,HP71-20240123,Hydroxyproline St3,standard,liquid,,,,,,,,,,,,,GU,0.4,,,02-06-2024</v>
      </c>
      <c r="L6" s="31" t="str">
        <f>Samples!W3</f>
        <v>2,HP71-20240123,Hydroxyproline St2,standard,liquid,,,,,,,,,,,,,GU,0.2,,,02-06-2024</v>
      </c>
      <c r="M6" s="31" t="str">
        <f>Samples!W2</f>
        <v>1,HP71-20240123,Hydroxyproline St1,standard,liquid,,,,,,,,,,,,,GU,0,,,02-06-2024</v>
      </c>
    </row>
    <row r="7" ht="54.0" customHeight="1">
      <c r="A7" s="29" t="s">
        <v>94</v>
      </c>
      <c r="B7" s="15" t="str">
        <f t="shared" ref="B7:F7" si="4">B6</f>
        <v>14,HP71-20240123,A1-2,sample,hide,,A1-2,45308,2,8,800,4,20,2206.34,2206.48,2197.48,2197.47,GU,,TGFBS (Liquid DMEM),PET723-30050,02-06-2024</v>
      </c>
      <c r="C7" s="15" t="str">
        <f t="shared" si="4"/>
        <v>22,HP71-20240123,A3-2,sample,hide,,A3-2,45308,2,8,800,4,20,2239.4,2239.38,2229.68,2229.73,GU,,TGFBS (Liquid DMEM),PET723-30050,02-06-2024</v>
      </c>
      <c r="D7" s="15" t="str">
        <f t="shared" si="4"/>
        <v>30,HP71-20240123,A5-2,sample,hide,,A5-2,45308,2,8,800,4,20,2193.36,2193.29,2185.08,2185.33,GU,,TGFBS (Liquid DMEM),PET723-30050,02-06-2024</v>
      </c>
      <c r="E7" s="15" t="str">
        <f t="shared" si="4"/>
        <v>38,HP71-20240123,B1-2,sample,hide,,B1-2,45308,2,8,800,4,20,2181.27999999999,2181.33,2172.42,2172.47,GU,,TGFBS (Liquid DMEM),PET723-30050,02-06-2024</v>
      </c>
      <c r="F7" s="15" t="str">
        <f t="shared" si="4"/>
        <v>46,HP71-20240123,B3-2,sample,hide,,B3-2,45308,2,8,800,4,20,2186.08,2186.08,2176.65,2176.5,GU,,TGFBS (Liquid DMEM),PET723-30050,02-06-2024</v>
      </c>
      <c r="G7" s="34"/>
      <c r="H7" s="31" t="str">
        <f t="shared" ref="H7:M7" si="5">H6</f>
        <v>6,HP71-20240123,Hydroxyproline St6,standard,liquid,,,,,,,,,,,,,GU,1,,,02-06-2024</v>
      </c>
      <c r="I7" s="31" t="str">
        <f t="shared" si="5"/>
        <v>5,HP71-20240123,Hydroxyproline St5,standard,liquid,,,,,,,,,,,,,GU,0.8,,,02-06-2024</v>
      </c>
      <c r="J7" s="31" t="str">
        <f t="shared" si="5"/>
        <v>4,HP71-20240123,Hydroxyproline St4,standard,liquid,,,,,,,,,,,,,GU,0.6,,,02-06-2024</v>
      </c>
      <c r="K7" s="31" t="str">
        <f t="shared" si="5"/>
        <v>3,HP71-20240123,Hydroxyproline St3,standard,liquid,,,,,,,,,,,,,GU,0.4,,,02-06-2024</v>
      </c>
      <c r="L7" s="31" t="str">
        <f t="shared" si="5"/>
        <v>2,HP71-20240123,Hydroxyproline St2,standard,liquid,,,,,,,,,,,,,GU,0.2,,,02-06-2024</v>
      </c>
      <c r="M7" s="31" t="str">
        <f t="shared" si="5"/>
        <v>1,HP71-20240123,Hydroxyproline St1,standard,liquid,,,,,,,,,,,,,GU,0,,,02-06-2024</v>
      </c>
    </row>
    <row r="8" ht="54.0" customHeight="1">
      <c r="A8" s="29" t="s">
        <v>95</v>
      </c>
      <c r="B8" s="15" t="str">
        <f t="shared" ref="B8:F8" si="6">B7</f>
        <v>14,HP71-20240123,A1-2,sample,hide,,A1-2,45308,2,8,800,4,20,2206.34,2206.48,2197.48,2197.47,GU,,TGFBS (Liquid DMEM),PET723-30050,02-06-2024</v>
      </c>
      <c r="C8" s="15" t="str">
        <f t="shared" si="6"/>
        <v>22,HP71-20240123,A3-2,sample,hide,,A3-2,45308,2,8,800,4,20,2239.4,2239.38,2229.68,2229.73,GU,,TGFBS (Liquid DMEM),PET723-30050,02-06-2024</v>
      </c>
      <c r="D8" s="15" t="str">
        <f t="shared" si="6"/>
        <v>30,HP71-20240123,A5-2,sample,hide,,A5-2,45308,2,8,800,4,20,2193.36,2193.29,2185.08,2185.33,GU,,TGFBS (Liquid DMEM),PET723-30050,02-06-2024</v>
      </c>
      <c r="E8" s="15" t="str">
        <f t="shared" si="6"/>
        <v>38,HP71-20240123,B1-2,sample,hide,,B1-2,45308,2,8,800,4,20,2181.27999999999,2181.33,2172.42,2172.47,GU,,TGFBS (Liquid DMEM),PET723-30050,02-06-2024</v>
      </c>
      <c r="F8" s="15" t="str">
        <f t="shared" si="6"/>
        <v>46,HP71-20240123,B3-2,sample,hide,,B3-2,45308,2,8,800,4,20,2186.08,2186.08,2176.65,2176.5,GU,,TGFBS (Liquid DMEM),PET723-30050,02-06-2024</v>
      </c>
      <c r="G8" s="34"/>
      <c r="H8" s="34"/>
      <c r="I8" s="34"/>
      <c r="J8" s="34"/>
      <c r="K8" s="34"/>
      <c r="L8" s="34"/>
      <c r="M8" s="34"/>
    </row>
    <row r="9" ht="54.0" customHeight="1">
      <c r="A9" s="29" t="s">
        <v>96</v>
      </c>
      <c r="B9" s="15" t="str">
        <f t="shared" ref="B9:F9" si="7">B8</f>
        <v>14,HP71-20240123,A1-2,sample,hide,,A1-2,45308,2,8,800,4,20,2206.34,2206.48,2197.48,2197.47,GU,,TGFBS (Liquid DMEM),PET723-30050,02-06-2024</v>
      </c>
      <c r="C9" s="15" t="str">
        <f t="shared" si="7"/>
        <v>22,HP71-20240123,A3-2,sample,hide,,A3-2,45308,2,8,800,4,20,2239.4,2239.38,2229.68,2229.73,GU,,TGFBS (Liquid DMEM),PET723-30050,02-06-2024</v>
      </c>
      <c r="D9" s="15" t="str">
        <f t="shared" si="7"/>
        <v>30,HP71-20240123,A5-2,sample,hide,,A5-2,45308,2,8,800,4,20,2193.36,2193.29,2185.08,2185.33,GU,,TGFBS (Liquid DMEM),PET723-30050,02-06-2024</v>
      </c>
      <c r="E9" s="15" t="str">
        <f t="shared" si="7"/>
        <v>38,HP71-20240123,B1-2,sample,hide,,B1-2,45308,2,8,800,4,20,2181.27999999999,2181.33,2172.42,2172.47,GU,,TGFBS (Liquid DMEM),PET723-30050,02-06-2024</v>
      </c>
      <c r="F9" s="15" t="str">
        <f t="shared" si="7"/>
        <v>46,HP71-20240123,B3-2,sample,hide,,B3-2,45308,2,8,800,4,20,2186.08,2186.08,2176.65,2176.5,GU,,TGFBS (Liquid DMEM),PET723-30050,02-06-2024</v>
      </c>
      <c r="G9" s="34"/>
      <c r="H9" s="34"/>
      <c r="I9" s="34"/>
      <c r="J9" s="34"/>
      <c r="K9" s="34"/>
      <c r="L9" s="34"/>
      <c r="M9" s="3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29"/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9">
        <v>6.0</v>
      </c>
      <c r="H1" s="29">
        <v>7.0</v>
      </c>
      <c r="I1" s="29">
        <v>8.0</v>
      </c>
      <c r="J1" s="29">
        <v>9.0</v>
      </c>
      <c r="K1" s="29">
        <v>10.0</v>
      </c>
      <c r="L1" s="29">
        <v>11.0</v>
      </c>
      <c r="M1" s="29">
        <v>12.0</v>
      </c>
    </row>
    <row r="2" ht="44.25" customHeight="1">
      <c r="A2" s="29" t="s">
        <v>89</v>
      </c>
      <c r="B2" s="33" t="str">
        <f>Samples!W16</f>
        <v>15,HP71-20240123,A1-3,sample,hide,,A1-3,45308,3,8,800,4,20,2205.88,2205.96,2196.61,2196.6,GU,,TGFBS (Liquid DMEM),PET723-30050,02-06-2024</v>
      </c>
      <c r="C2" s="33" t="str">
        <f>Samples!W24</f>
        <v>23,HP71-20240123,A3-3,sample,hide,,A3-3,45308,3,8,800,4,20,2226.97,2226.8,2218.22,2218.29,GU,,TGFBS (Liquid DMEM),PET723-30050,02-06-2024</v>
      </c>
      <c r="D2" s="33" t="str">
        <f>Samples!W32</f>
        <v>31,HP71-20240123,A5-3,sample,hide,,A5-3,45308,3,8,800,4,20,1645.05,1644.92,1635.75,1635.96,GU,,TGFBS (Liquid DMEM),PET723-30050,02-06-2024</v>
      </c>
      <c r="E2" s="33" t="str">
        <f>Samples!W40</f>
        <v>39,HP71-20240123,B1-3,sample,hide,,B1-3,45308,3,8,800,4,20,2201.51,2201.68,2193.69,2193.53,GU,,TGFBS (Liquid DMEM),PET723-30050,02-06-2024</v>
      </c>
      <c r="F2" s="33" t="str">
        <f>Samples!W48</f>
        <v>47,HP71-20240123,B3-3,sample,hide,,B3-3,45308,3,8,800,4,20,2184.43,2184.31,2174.4,2174.33,GU,,TGFBS (Liquid DMEM),PET723-30050,02-06-2024</v>
      </c>
      <c r="G2" s="33" t="str">
        <f>Samples!W17</f>
        <v>16,HP71-20240123,A1-4,sample,hide,,A1-4,45308,4,8,800,4,20,2169.89,2170.14,2160.61,2160.81,GU,,TGFBS (Liquid DMEM),PET723-30050,02-06-2024</v>
      </c>
      <c r="H2" s="33" t="str">
        <f>Samples!W25</f>
        <v>24,HP71-20240123,A3-4,sample,hide,,A3-4,45308,4,8,800,4,20,2208,2208.11,2200.14,2200.08,GU,,TGFBS (Liquid DMEM),PET723-30050,02-06-2024</v>
      </c>
      <c r="I2" s="33" t="str">
        <f>Samples!W33</f>
        <v>32,HP71-20240123,A5-4,sample,hide,,A5-4,45308,4,8,800,4,20,2179.72,2179.26,2170.58999999999,2170.67,GU,,TGFBS (Liquid DMEM),PET723-30050,02-06-2024</v>
      </c>
      <c r="J2" s="33" t="str">
        <f>Samples!W41</f>
        <v>40,HP71-20240123,B1-4,sample,hide,,B1-4,45308,4,8,800,4,20,2182.64,2182.59,2177.12,2177.15,GU,,TGFBS (Liquid DMEM),PET723-30050,02-06-2024</v>
      </c>
      <c r="K2" s="33" t="str">
        <f>Samples!W49</f>
        <v>48,HP71-20240123,B3-4,sample,hide,,B3-4,45308,4,8,800,4,20,2222.33999999999,2222.24,2213.93,2213.81999999999,GU,,TGFBS (Liquid DMEM),PET723-30050,02-06-2024</v>
      </c>
      <c r="L2" s="34"/>
      <c r="M2" s="34"/>
    </row>
    <row r="3" ht="44.25" customHeight="1">
      <c r="A3" s="29" t="s">
        <v>90</v>
      </c>
      <c r="B3" s="35" t="str">
        <f t="shared" ref="B3:K3" si="1">B2</f>
        <v>15,HP71-20240123,A1-3,sample,hide,,A1-3,45308,3,8,800,4,20,2205.88,2205.96,2196.61,2196.6,GU,,TGFBS (Liquid DMEM),PET723-30050,02-06-2024</v>
      </c>
      <c r="C3" s="35" t="str">
        <f t="shared" si="1"/>
        <v>23,HP71-20240123,A3-3,sample,hide,,A3-3,45308,3,8,800,4,20,2226.97,2226.8,2218.22,2218.29,GU,,TGFBS (Liquid DMEM),PET723-30050,02-06-2024</v>
      </c>
      <c r="D3" s="15" t="str">
        <f t="shared" si="1"/>
        <v>31,HP71-20240123,A5-3,sample,hide,,A5-3,45308,3,8,800,4,20,1645.05,1644.92,1635.75,1635.96,GU,,TGFBS (Liquid DMEM),PET723-30050,02-06-2024</v>
      </c>
      <c r="E3" s="15" t="str">
        <f t="shared" si="1"/>
        <v>39,HP71-20240123,B1-3,sample,hide,,B1-3,45308,3,8,800,4,20,2201.51,2201.68,2193.69,2193.53,GU,,TGFBS (Liquid DMEM),PET723-30050,02-06-2024</v>
      </c>
      <c r="F3" s="15" t="str">
        <f t="shared" si="1"/>
        <v>47,HP71-20240123,B3-3,sample,hide,,B3-3,45308,3,8,800,4,20,2184.43,2184.31,2174.4,2174.33,GU,,TGFBS (Liquid DMEM),PET723-30050,02-06-2024</v>
      </c>
      <c r="G3" s="15" t="str">
        <f t="shared" si="1"/>
        <v>16,HP71-20240123,A1-4,sample,hide,,A1-4,45308,4,8,800,4,20,2169.89,2170.14,2160.61,2160.81,GU,,TGFBS (Liquid DMEM),PET723-30050,02-06-2024</v>
      </c>
      <c r="H3" s="15" t="str">
        <f t="shared" si="1"/>
        <v>24,HP71-20240123,A3-4,sample,hide,,A3-4,45308,4,8,800,4,20,2208,2208.11,2200.14,2200.08,GU,,TGFBS (Liquid DMEM),PET723-30050,02-06-2024</v>
      </c>
      <c r="I3" s="15" t="str">
        <f t="shared" si="1"/>
        <v>32,HP71-20240123,A5-4,sample,hide,,A5-4,45308,4,8,800,4,20,2179.72,2179.26,2170.58999999999,2170.67,GU,,TGFBS (Liquid DMEM),PET723-30050,02-06-2024</v>
      </c>
      <c r="J3" s="15" t="str">
        <f t="shared" si="1"/>
        <v>40,HP71-20240123,B1-4,sample,hide,,B1-4,45308,4,8,800,4,20,2182.64,2182.59,2177.12,2177.15,GU,,TGFBS (Liquid DMEM),PET723-30050,02-06-2024</v>
      </c>
      <c r="K3" s="15" t="str">
        <f t="shared" si="1"/>
        <v>48,HP71-20240123,B3-4,sample,hide,,B3-4,45308,4,8,800,4,20,2222.33999999999,2222.24,2213.93,2213.81999999999,GU,,TGFBS (Liquid DMEM),PET723-30050,02-06-2024</v>
      </c>
      <c r="L3" s="34"/>
      <c r="M3" s="34"/>
    </row>
    <row r="4" ht="44.25" customHeight="1">
      <c r="A4" s="29" t="s">
        <v>91</v>
      </c>
      <c r="B4" s="35" t="str">
        <f t="shared" ref="B4:K4" si="2">B3</f>
        <v>15,HP71-20240123,A1-3,sample,hide,,A1-3,45308,3,8,800,4,20,2205.88,2205.96,2196.61,2196.6,GU,,TGFBS (Liquid DMEM),PET723-30050,02-06-2024</v>
      </c>
      <c r="C4" s="15" t="str">
        <f t="shared" si="2"/>
        <v>23,HP71-20240123,A3-3,sample,hide,,A3-3,45308,3,8,800,4,20,2226.97,2226.8,2218.22,2218.29,GU,,TGFBS (Liquid DMEM),PET723-30050,02-06-2024</v>
      </c>
      <c r="D4" s="15" t="str">
        <f t="shared" si="2"/>
        <v>31,HP71-20240123,A5-3,sample,hide,,A5-3,45308,3,8,800,4,20,1645.05,1644.92,1635.75,1635.96,GU,,TGFBS (Liquid DMEM),PET723-30050,02-06-2024</v>
      </c>
      <c r="E4" s="15" t="str">
        <f t="shared" si="2"/>
        <v>39,HP71-20240123,B1-3,sample,hide,,B1-3,45308,3,8,800,4,20,2201.51,2201.68,2193.69,2193.53,GU,,TGFBS (Liquid DMEM),PET723-30050,02-06-2024</v>
      </c>
      <c r="F4" s="15" t="str">
        <f t="shared" si="2"/>
        <v>47,HP71-20240123,B3-3,sample,hide,,B3-3,45308,3,8,800,4,20,2184.43,2184.31,2174.4,2174.33,GU,,TGFBS (Liquid DMEM),PET723-30050,02-06-2024</v>
      </c>
      <c r="G4" s="15" t="str">
        <f t="shared" si="2"/>
        <v>16,HP71-20240123,A1-4,sample,hide,,A1-4,45308,4,8,800,4,20,2169.89,2170.14,2160.61,2160.81,GU,,TGFBS (Liquid DMEM),PET723-30050,02-06-2024</v>
      </c>
      <c r="H4" s="15" t="str">
        <f t="shared" si="2"/>
        <v>24,HP71-20240123,A3-4,sample,hide,,A3-4,45308,4,8,800,4,20,2208,2208.11,2200.14,2200.08,GU,,TGFBS (Liquid DMEM),PET723-30050,02-06-2024</v>
      </c>
      <c r="I4" s="15" t="str">
        <f t="shared" si="2"/>
        <v>32,HP71-20240123,A5-4,sample,hide,,A5-4,45308,4,8,800,4,20,2179.72,2179.26,2170.58999999999,2170.67,GU,,TGFBS (Liquid DMEM),PET723-30050,02-06-2024</v>
      </c>
      <c r="J4" s="15" t="str">
        <f t="shared" si="2"/>
        <v>40,HP71-20240123,B1-4,sample,hide,,B1-4,45308,4,8,800,4,20,2182.64,2182.59,2177.12,2177.15,GU,,TGFBS (Liquid DMEM),PET723-30050,02-06-2024</v>
      </c>
      <c r="K4" s="15" t="str">
        <f t="shared" si="2"/>
        <v>48,HP71-20240123,B3-4,sample,hide,,B3-4,45308,4,8,800,4,20,2222.33999999999,2222.24,2213.93,2213.81999999999,GU,,TGFBS (Liquid DMEM),PET723-30050,02-06-2024</v>
      </c>
      <c r="L4" s="34"/>
      <c r="M4" s="34"/>
    </row>
    <row r="5" ht="44.25" customHeight="1">
      <c r="A5" s="29" t="s">
        <v>92</v>
      </c>
      <c r="B5" s="35" t="str">
        <f t="shared" ref="B5:K5" si="3">B4</f>
        <v>15,HP71-20240123,A1-3,sample,hide,,A1-3,45308,3,8,800,4,20,2205.88,2205.96,2196.61,2196.6,GU,,TGFBS (Liquid DMEM),PET723-30050,02-06-2024</v>
      </c>
      <c r="C5" s="15" t="str">
        <f t="shared" si="3"/>
        <v>23,HP71-20240123,A3-3,sample,hide,,A3-3,45308,3,8,800,4,20,2226.97,2226.8,2218.22,2218.29,GU,,TGFBS (Liquid DMEM),PET723-30050,02-06-2024</v>
      </c>
      <c r="D5" s="15" t="str">
        <f t="shared" si="3"/>
        <v>31,HP71-20240123,A5-3,sample,hide,,A5-3,45308,3,8,800,4,20,1645.05,1644.92,1635.75,1635.96,GU,,TGFBS (Liquid DMEM),PET723-30050,02-06-2024</v>
      </c>
      <c r="E5" s="15" t="str">
        <f t="shared" si="3"/>
        <v>39,HP71-20240123,B1-3,sample,hide,,B1-3,45308,3,8,800,4,20,2201.51,2201.68,2193.69,2193.53,GU,,TGFBS (Liquid DMEM),PET723-30050,02-06-2024</v>
      </c>
      <c r="F5" s="15" t="str">
        <f t="shared" si="3"/>
        <v>47,HP71-20240123,B3-3,sample,hide,,B3-3,45308,3,8,800,4,20,2184.43,2184.31,2174.4,2174.33,GU,,TGFBS (Liquid DMEM),PET723-30050,02-06-2024</v>
      </c>
      <c r="G5" s="15" t="str">
        <f t="shared" si="3"/>
        <v>16,HP71-20240123,A1-4,sample,hide,,A1-4,45308,4,8,800,4,20,2169.89,2170.14,2160.61,2160.81,GU,,TGFBS (Liquid DMEM),PET723-30050,02-06-2024</v>
      </c>
      <c r="H5" s="15" t="str">
        <f t="shared" si="3"/>
        <v>24,HP71-20240123,A3-4,sample,hide,,A3-4,45308,4,8,800,4,20,2208,2208.11,2200.14,2200.08,GU,,TGFBS (Liquid DMEM),PET723-30050,02-06-2024</v>
      </c>
      <c r="I5" s="15" t="str">
        <f t="shared" si="3"/>
        <v>32,HP71-20240123,A5-4,sample,hide,,A5-4,45308,4,8,800,4,20,2179.72,2179.26,2170.58999999999,2170.67,GU,,TGFBS (Liquid DMEM),PET723-30050,02-06-2024</v>
      </c>
      <c r="J5" s="15" t="str">
        <f t="shared" si="3"/>
        <v>40,HP71-20240123,B1-4,sample,hide,,B1-4,45308,4,8,800,4,20,2182.64,2182.59,2177.12,2177.15,GU,,TGFBS (Liquid DMEM),PET723-30050,02-06-2024</v>
      </c>
      <c r="K5" s="15" t="str">
        <f t="shared" si="3"/>
        <v>48,HP71-20240123,B3-4,sample,hide,,B3-4,45308,4,8,800,4,20,2222.33999999999,2222.24,2213.93,2213.81999999999,GU,,TGFBS (Liquid DMEM),PET723-30050,02-06-2024</v>
      </c>
      <c r="L5" s="34"/>
      <c r="M5" s="34"/>
    </row>
    <row r="6" ht="44.25" customHeight="1">
      <c r="A6" s="29" t="s">
        <v>93</v>
      </c>
      <c r="B6" s="33" t="str">
        <f>Samples!W18</f>
        <v>17,HP71-20240123,A2-1,sample,hide,,A2-1,45308,1,8,800,4,20,2169.49,2169.52,2164.78,2165.12,GU,,TGFBS (Liquid DMEM),PET723-30050,02-06-2024</v>
      </c>
      <c r="C6" s="33" t="str">
        <f>Samples!W26</f>
        <v>25,HP71-20240123,A4-1,sample,hide,,A4-1,45308,1,8,800,4,20,2176.7,2176.64999999999,2167.6,2167.48,GU,,TGFBS (Liquid DMEM),PET723-30050,02-06-2024</v>
      </c>
      <c r="D6" s="33" t="str">
        <f>Samples!W34</f>
        <v>33,HP71-20240123,A6-1,sample,hide,,A6-1,45308,1,8,800,4,20,2157.54999999999,2157.48,2149.52,2149.4,GU,,TGFBS (Liquid DMEM),PET723-30050,02-06-2024</v>
      </c>
      <c r="E6" s="33" t="str">
        <f>Samples!W42</f>
        <v>41,HP71-20240123,B2-1,sample,hide,,B2-1,45308,1,8,800,4,20,2207.13,2207.04,2200.81999999999,2200.77,GU,,TGFBS (Liquid DMEM),PET723-30050,02-06-2024</v>
      </c>
      <c r="F6" s="33" t="str">
        <f>Samples!W50</f>
        <v>49,HP71-20240123,B4-1,sample,hide,,B4-1,45308,1,8,800,4,20,2150.73,2151.06999999999,2143.07,2143.11,GU,,TGFBS (Liquid DMEM),PET723-30050,02-06-2024</v>
      </c>
      <c r="G6" s="34"/>
      <c r="H6" s="31" t="str">
        <f>Samples!W7</f>
        <v>6,HP71-20240123,Hydroxyproline St6,standard,liquid,,,,,,,,,,,,,GU,1,,,02-06-2024</v>
      </c>
      <c r="I6" s="31" t="str">
        <f>Samples!W6</f>
        <v>5,HP71-20240123,Hydroxyproline St5,standard,liquid,,,,,,,,,,,,,GU,0.8,,,02-06-2024</v>
      </c>
      <c r="J6" s="31" t="str">
        <f>Samples!W5</f>
        <v>4,HP71-20240123,Hydroxyproline St4,standard,liquid,,,,,,,,,,,,,GU,0.6,,,02-06-2024</v>
      </c>
      <c r="K6" s="31" t="str">
        <f>Samples!W4</f>
        <v>3,HP71-20240123,Hydroxyproline St3,standard,liquid,,,,,,,,,,,,,GU,0.4,,,02-06-2024</v>
      </c>
      <c r="L6" s="31" t="str">
        <f>Samples!W3</f>
        <v>2,HP71-20240123,Hydroxyproline St2,standard,liquid,,,,,,,,,,,,,GU,0.2,,,02-06-2024</v>
      </c>
      <c r="M6" s="31" t="str">
        <f>Samples!W2</f>
        <v>1,HP71-20240123,Hydroxyproline St1,standard,liquid,,,,,,,,,,,,,GU,0,,,02-06-2024</v>
      </c>
    </row>
    <row r="7" ht="44.25" customHeight="1">
      <c r="A7" s="29" t="s">
        <v>94</v>
      </c>
      <c r="B7" s="15" t="str">
        <f t="shared" ref="B7:F7" si="4">B6</f>
        <v>17,HP71-20240123,A2-1,sample,hide,,A2-1,45308,1,8,800,4,20,2169.49,2169.52,2164.78,2165.12,GU,,TGFBS (Liquid DMEM),PET723-30050,02-06-2024</v>
      </c>
      <c r="C7" s="15" t="str">
        <f t="shared" si="4"/>
        <v>25,HP71-20240123,A4-1,sample,hide,,A4-1,45308,1,8,800,4,20,2176.7,2176.64999999999,2167.6,2167.48,GU,,TGFBS (Liquid DMEM),PET723-30050,02-06-2024</v>
      </c>
      <c r="D7" s="15" t="str">
        <f t="shared" si="4"/>
        <v>33,HP71-20240123,A6-1,sample,hide,,A6-1,45308,1,8,800,4,20,2157.54999999999,2157.48,2149.52,2149.4,GU,,TGFBS (Liquid DMEM),PET723-30050,02-06-2024</v>
      </c>
      <c r="E7" s="15" t="str">
        <f t="shared" si="4"/>
        <v>41,HP71-20240123,B2-1,sample,hide,,B2-1,45308,1,8,800,4,20,2207.13,2207.04,2200.81999999999,2200.77,GU,,TGFBS (Liquid DMEM),PET723-30050,02-06-2024</v>
      </c>
      <c r="F7" s="15" t="str">
        <f t="shared" si="4"/>
        <v>49,HP71-20240123,B4-1,sample,hide,,B4-1,45308,1,8,800,4,20,2150.73,2151.06999999999,2143.07,2143.11,GU,,TGFBS (Liquid DMEM),PET723-30050,02-06-2024</v>
      </c>
      <c r="G7" s="34"/>
      <c r="H7" s="31" t="str">
        <f t="shared" ref="H7:M7" si="5">H6</f>
        <v>6,HP71-20240123,Hydroxyproline St6,standard,liquid,,,,,,,,,,,,,GU,1,,,02-06-2024</v>
      </c>
      <c r="I7" s="31" t="str">
        <f t="shared" si="5"/>
        <v>5,HP71-20240123,Hydroxyproline St5,standard,liquid,,,,,,,,,,,,,GU,0.8,,,02-06-2024</v>
      </c>
      <c r="J7" s="31" t="str">
        <f t="shared" si="5"/>
        <v>4,HP71-20240123,Hydroxyproline St4,standard,liquid,,,,,,,,,,,,,GU,0.6,,,02-06-2024</v>
      </c>
      <c r="K7" s="31" t="str">
        <f t="shared" si="5"/>
        <v>3,HP71-20240123,Hydroxyproline St3,standard,liquid,,,,,,,,,,,,,GU,0.4,,,02-06-2024</v>
      </c>
      <c r="L7" s="31" t="str">
        <f t="shared" si="5"/>
        <v>2,HP71-20240123,Hydroxyproline St2,standard,liquid,,,,,,,,,,,,,GU,0.2,,,02-06-2024</v>
      </c>
      <c r="M7" s="31" t="str">
        <f t="shared" si="5"/>
        <v>1,HP71-20240123,Hydroxyproline St1,standard,liquid,,,,,,,,,,,,,GU,0,,,02-06-2024</v>
      </c>
    </row>
    <row r="8" ht="44.25" customHeight="1">
      <c r="A8" s="29" t="s">
        <v>95</v>
      </c>
      <c r="B8" s="15" t="str">
        <f t="shared" ref="B8:F8" si="6">B7</f>
        <v>17,HP71-20240123,A2-1,sample,hide,,A2-1,45308,1,8,800,4,20,2169.49,2169.52,2164.78,2165.12,GU,,TGFBS (Liquid DMEM),PET723-30050,02-06-2024</v>
      </c>
      <c r="C8" s="15" t="str">
        <f t="shared" si="6"/>
        <v>25,HP71-20240123,A4-1,sample,hide,,A4-1,45308,1,8,800,4,20,2176.7,2176.64999999999,2167.6,2167.48,GU,,TGFBS (Liquid DMEM),PET723-30050,02-06-2024</v>
      </c>
      <c r="D8" s="15" t="str">
        <f t="shared" si="6"/>
        <v>33,HP71-20240123,A6-1,sample,hide,,A6-1,45308,1,8,800,4,20,2157.54999999999,2157.48,2149.52,2149.4,GU,,TGFBS (Liquid DMEM),PET723-30050,02-06-2024</v>
      </c>
      <c r="E8" s="15" t="str">
        <f t="shared" si="6"/>
        <v>41,HP71-20240123,B2-1,sample,hide,,B2-1,45308,1,8,800,4,20,2207.13,2207.04,2200.81999999999,2200.77,GU,,TGFBS (Liquid DMEM),PET723-30050,02-06-2024</v>
      </c>
      <c r="F8" s="15" t="str">
        <f t="shared" si="6"/>
        <v>49,HP71-20240123,B4-1,sample,hide,,B4-1,45308,1,8,800,4,20,2150.73,2151.06999999999,2143.07,2143.11,GU,,TGFBS (Liquid DMEM),PET723-30050,02-06-2024</v>
      </c>
      <c r="G8" s="34"/>
      <c r="H8" s="34"/>
      <c r="I8" s="34"/>
      <c r="J8" s="34"/>
      <c r="K8" s="34"/>
      <c r="L8" s="34"/>
      <c r="M8" s="34"/>
    </row>
    <row r="9" ht="44.25" customHeight="1">
      <c r="A9" s="29" t="s">
        <v>96</v>
      </c>
      <c r="B9" s="15" t="str">
        <f t="shared" ref="B9:F9" si="7">B8</f>
        <v>17,HP71-20240123,A2-1,sample,hide,,A2-1,45308,1,8,800,4,20,2169.49,2169.52,2164.78,2165.12,GU,,TGFBS (Liquid DMEM),PET723-30050,02-06-2024</v>
      </c>
      <c r="C9" s="15" t="str">
        <f t="shared" si="7"/>
        <v>25,HP71-20240123,A4-1,sample,hide,,A4-1,45308,1,8,800,4,20,2176.7,2176.64999999999,2167.6,2167.48,GU,,TGFBS (Liquid DMEM),PET723-30050,02-06-2024</v>
      </c>
      <c r="D9" s="15" t="str">
        <f t="shared" si="7"/>
        <v>33,HP71-20240123,A6-1,sample,hide,,A6-1,45308,1,8,800,4,20,2157.54999999999,2157.48,2149.52,2149.4,GU,,TGFBS (Liquid DMEM),PET723-30050,02-06-2024</v>
      </c>
      <c r="E9" s="15" t="str">
        <f t="shared" si="7"/>
        <v>41,HP71-20240123,B2-1,sample,hide,,B2-1,45308,1,8,800,4,20,2207.13,2207.04,2200.81999999999,2200.77,GU,,TGFBS (Liquid DMEM),PET723-30050,02-06-2024</v>
      </c>
      <c r="F9" s="15" t="str">
        <f t="shared" si="7"/>
        <v>49,HP71-20240123,B4-1,sample,hide,,B4-1,45308,1,8,800,4,20,2150.73,2151.06999999999,2143.07,2143.11,GU,,TGFBS (Liquid DMEM),PET723-30050,02-06-2024</v>
      </c>
      <c r="G9" s="34"/>
      <c r="H9" s="34"/>
      <c r="I9" s="34"/>
      <c r="J9" s="34"/>
      <c r="K9" s="34"/>
      <c r="L9" s="34"/>
      <c r="M9" s="3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29"/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9">
        <v>6.0</v>
      </c>
      <c r="H1" s="29">
        <v>7.0</v>
      </c>
      <c r="I1" s="29">
        <v>8.0</v>
      </c>
      <c r="J1" s="29">
        <v>9.0</v>
      </c>
      <c r="K1" s="29">
        <v>10.0</v>
      </c>
      <c r="L1" s="29">
        <v>11.0</v>
      </c>
      <c r="M1" s="29">
        <v>12.0</v>
      </c>
    </row>
    <row r="2" ht="57.0" customHeight="1">
      <c r="A2" s="29" t="s">
        <v>89</v>
      </c>
      <c r="B2" s="33" t="str">
        <f>Samples!W19</f>
        <v>18,HP71-20240123,A2-2,sample,hide,,A2-2,45308,2,8,800,4,20,2329.19,2329.05,2319.49,2319.58999999999,GU,,TGFBS (Liquid DMEM),PET723-30050,02-06-2024</v>
      </c>
      <c r="C2" s="33" t="str">
        <f>Samples!W27</f>
        <v>26,HP71-20240123,A4-2,sample,hide,,A4-2,45308,2,8,800,4,20,2155.34,2155.33,2145.75,2145.88,GU,,TGFBS (Liquid DMEM),PET723-30050,02-06-2024</v>
      </c>
      <c r="D2" s="33" t="str">
        <f>Samples!W35</f>
        <v>34,HP71-20240123,A6-2,sample,hide,,A6-2,45308,2,8,800,4,20,2164.6,2164.62999999999,2157.14,2157.1,GU,,TGFBS (Liquid DMEM),PET723-30050,02-06-2024</v>
      </c>
      <c r="E2" s="33" t="str">
        <f>Samples!W43</f>
        <v>42,HP71-20240123,B2-2,sample,hide,,B2-2,45308,2,8,800,4,20,2144.19,2144.2,2134.96,2135,GU,,TGFBS (Liquid DMEM),PET723-30050,02-06-2024</v>
      </c>
      <c r="F2" s="33" t="str">
        <f>Samples!W51</f>
        <v>50,HP71-20240123,B4-2,sample,hide,,B4-2,45308,2,8,800,4,20,2183.23,2183.12,2174.32,2174.26,GU,,TGFBS (Liquid DMEM),PET723-30050,02-06-2024</v>
      </c>
      <c r="G2" s="33" t="str">
        <f>Samples!W20</f>
        <v>19,HP71-20240123,A2-3,sample,hide,,A2-3,45308,3,8,800,4,20,2152.59,2152.49,2143.89,2143.98,GU,,TGFBS (Liquid DMEM),PET723-30050,02-06-2024</v>
      </c>
      <c r="H2" s="33" t="str">
        <f>Samples!W28</f>
        <v>27,HP71-20240123,A4-3,sample,hide,,A4-3,45308,3,8,800,4,20,2150.62,2151.02,2142.31,2142.14999999999,GU,,TGFBS (Liquid DMEM),PET723-30050,02-06-2024</v>
      </c>
      <c r="I2" s="33" t="str">
        <f>Samples!W36</f>
        <v>35,HP71-20240123,A6-3,sample,hide,,A6-3,45308,3,8,800,4,20,2185.6,2185.56,2176.94,2176.71,GU,,TGFBS (Liquid DMEM),PET723-30050,02-06-2024</v>
      </c>
      <c r="J2" s="33" t="str">
        <f>Samples!W44</f>
        <v>43,HP71-20240123,B2-3,sample,hide,,B2-3,45308,3,8,800,4,20,2138.84,2139.03,2129.54,2129.5,GU,,TGFBS (Liquid DMEM),PET723-30050,02-06-2024</v>
      </c>
      <c r="K2" s="33" t="str">
        <f>Samples!W52</f>
        <v>51,HP71-20240123,B4-3,sample,hide,,B4-3,45308,3,8,800,4,20,2162.79,2162.82,2153.74,2153.75999999999,GU,,TGFBS (Liquid DMEM),PET723-30050,02-06-2024</v>
      </c>
      <c r="L2" s="34"/>
      <c r="M2" s="34"/>
    </row>
    <row r="3" ht="57.0" customHeight="1">
      <c r="A3" s="29" t="s">
        <v>90</v>
      </c>
      <c r="B3" s="35" t="str">
        <f t="shared" ref="B3:K3" si="1">B2</f>
        <v>18,HP71-20240123,A2-2,sample,hide,,A2-2,45308,2,8,800,4,20,2329.19,2329.05,2319.49,2319.58999999999,GU,,TGFBS (Liquid DMEM),PET723-30050,02-06-2024</v>
      </c>
      <c r="C3" s="35" t="str">
        <f t="shared" si="1"/>
        <v>26,HP71-20240123,A4-2,sample,hide,,A4-2,45308,2,8,800,4,20,2155.34,2155.33,2145.75,2145.88,GU,,TGFBS (Liquid DMEM),PET723-30050,02-06-2024</v>
      </c>
      <c r="D3" s="15" t="str">
        <f t="shared" si="1"/>
        <v>34,HP71-20240123,A6-2,sample,hide,,A6-2,45308,2,8,800,4,20,2164.6,2164.62999999999,2157.14,2157.1,GU,,TGFBS (Liquid DMEM),PET723-30050,02-06-2024</v>
      </c>
      <c r="E3" s="15" t="str">
        <f t="shared" si="1"/>
        <v>42,HP71-20240123,B2-2,sample,hide,,B2-2,45308,2,8,800,4,20,2144.19,2144.2,2134.96,2135,GU,,TGFBS (Liquid DMEM),PET723-30050,02-06-2024</v>
      </c>
      <c r="F3" s="15" t="str">
        <f t="shared" si="1"/>
        <v>50,HP71-20240123,B4-2,sample,hide,,B4-2,45308,2,8,800,4,20,2183.23,2183.12,2174.32,2174.26,GU,,TGFBS (Liquid DMEM),PET723-30050,02-06-2024</v>
      </c>
      <c r="G3" s="15" t="str">
        <f t="shared" si="1"/>
        <v>19,HP71-20240123,A2-3,sample,hide,,A2-3,45308,3,8,800,4,20,2152.59,2152.49,2143.89,2143.98,GU,,TGFBS (Liquid DMEM),PET723-30050,02-06-2024</v>
      </c>
      <c r="H3" s="15" t="str">
        <f t="shared" si="1"/>
        <v>27,HP71-20240123,A4-3,sample,hide,,A4-3,45308,3,8,800,4,20,2150.62,2151.02,2142.31,2142.14999999999,GU,,TGFBS (Liquid DMEM),PET723-30050,02-06-2024</v>
      </c>
      <c r="I3" s="15" t="str">
        <f t="shared" si="1"/>
        <v>35,HP71-20240123,A6-3,sample,hide,,A6-3,45308,3,8,800,4,20,2185.6,2185.56,2176.94,2176.71,GU,,TGFBS (Liquid DMEM),PET723-30050,02-06-2024</v>
      </c>
      <c r="J3" s="15" t="str">
        <f t="shared" si="1"/>
        <v>43,HP71-20240123,B2-3,sample,hide,,B2-3,45308,3,8,800,4,20,2138.84,2139.03,2129.54,2129.5,GU,,TGFBS (Liquid DMEM),PET723-30050,02-06-2024</v>
      </c>
      <c r="K3" s="15" t="str">
        <f t="shared" si="1"/>
        <v>51,HP71-20240123,B4-3,sample,hide,,B4-3,45308,3,8,800,4,20,2162.79,2162.82,2153.74,2153.75999999999,GU,,TGFBS (Liquid DMEM),PET723-30050,02-06-2024</v>
      </c>
      <c r="L3" s="34"/>
      <c r="M3" s="34"/>
    </row>
    <row r="4" ht="57.0" customHeight="1">
      <c r="A4" s="29" t="s">
        <v>91</v>
      </c>
      <c r="B4" s="35" t="str">
        <f t="shared" ref="B4:K4" si="2">B3</f>
        <v>18,HP71-20240123,A2-2,sample,hide,,A2-2,45308,2,8,800,4,20,2329.19,2329.05,2319.49,2319.58999999999,GU,,TGFBS (Liquid DMEM),PET723-30050,02-06-2024</v>
      </c>
      <c r="C4" s="15" t="str">
        <f t="shared" si="2"/>
        <v>26,HP71-20240123,A4-2,sample,hide,,A4-2,45308,2,8,800,4,20,2155.34,2155.33,2145.75,2145.88,GU,,TGFBS (Liquid DMEM),PET723-30050,02-06-2024</v>
      </c>
      <c r="D4" s="15" t="str">
        <f t="shared" si="2"/>
        <v>34,HP71-20240123,A6-2,sample,hide,,A6-2,45308,2,8,800,4,20,2164.6,2164.62999999999,2157.14,2157.1,GU,,TGFBS (Liquid DMEM),PET723-30050,02-06-2024</v>
      </c>
      <c r="E4" s="15" t="str">
        <f t="shared" si="2"/>
        <v>42,HP71-20240123,B2-2,sample,hide,,B2-2,45308,2,8,800,4,20,2144.19,2144.2,2134.96,2135,GU,,TGFBS (Liquid DMEM),PET723-30050,02-06-2024</v>
      </c>
      <c r="F4" s="15" t="str">
        <f t="shared" si="2"/>
        <v>50,HP71-20240123,B4-2,sample,hide,,B4-2,45308,2,8,800,4,20,2183.23,2183.12,2174.32,2174.26,GU,,TGFBS (Liquid DMEM),PET723-30050,02-06-2024</v>
      </c>
      <c r="G4" s="15" t="str">
        <f t="shared" si="2"/>
        <v>19,HP71-20240123,A2-3,sample,hide,,A2-3,45308,3,8,800,4,20,2152.59,2152.49,2143.89,2143.98,GU,,TGFBS (Liquid DMEM),PET723-30050,02-06-2024</v>
      </c>
      <c r="H4" s="15" t="str">
        <f t="shared" si="2"/>
        <v>27,HP71-20240123,A4-3,sample,hide,,A4-3,45308,3,8,800,4,20,2150.62,2151.02,2142.31,2142.14999999999,GU,,TGFBS (Liquid DMEM),PET723-30050,02-06-2024</v>
      </c>
      <c r="I4" s="15" t="str">
        <f t="shared" si="2"/>
        <v>35,HP71-20240123,A6-3,sample,hide,,A6-3,45308,3,8,800,4,20,2185.6,2185.56,2176.94,2176.71,GU,,TGFBS (Liquid DMEM),PET723-30050,02-06-2024</v>
      </c>
      <c r="J4" s="15" t="str">
        <f t="shared" si="2"/>
        <v>43,HP71-20240123,B2-3,sample,hide,,B2-3,45308,3,8,800,4,20,2138.84,2139.03,2129.54,2129.5,GU,,TGFBS (Liquid DMEM),PET723-30050,02-06-2024</v>
      </c>
      <c r="K4" s="15" t="str">
        <f t="shared" si="2"/>
        <v>51,HP71-20240123,B4-3,sample,hide,,B4-3,45308,3,8,800,4,20,2162.79,2162.82,2153.74,2153.75999999999,GU,,TGFBS (Liquid DMEM),PET723-30050,02-06-2024</v>
      </c>
      <c r="L4" s="34"/>
      <c r="M4" s="34"/>
    </row>
    <row r="5" ht="57.0" customHeight="1">
      <c r="A5" s="29" t="s">
        <v>92</v>
      </c>
      <c r="B5" s="35" t="str">
        <f t="shared" ref="B5:K5" si="3">B4</f>
        <v>18,HP71-20240123,A2-2,sample,hide,,A2-2,45308,2,8,800,4,20,2329.19,2329.05,2319.49,2319.58999999999,GU,,TGFBS (Liquid DMEM),PET723-30050,02-06-2024</v>
      </c>
      <c r="C5" s="15" t="str">
        <f t="shared" si="3"/>
        <v>26,HP71-20240123,A4-2,sample,hide,,A4-2,45308,2,8,800,4,20,2155.34,2155.33,2145.75,2145.88,GU,,TGFBS (Liquid DMEM),PET723-30050,02-06-2024</v>
      </c>
      <c r="D5" s="15" t="str">
        <f t="shared" si="3"/>
        <v>34,HP71-20240123,A6-2,sample,hide,,A6-2,45308,2,8,800,4,20,2164.6,2164.62999999999,2157.14,2157.1,GU,,TGFBS (Liquid DMEM),PET723-30050,02-06-2024</v>
      </c>
      <c r="E5" s="15" t="str">
        <f t="shared" si="3"/>
        <v>42,HP71-20240123,B2-2,sample,hide,,B2-2,45308,2,8,800,4,20,2144.19,2144.2,2134.96,2135,GU,,TGFBS (Liquid DMEM),PET723-30050,02-06-2024</v>
      </c>
      <c r="F5" s="15" t="str">
        <f t="shared" si="3"/>
        <v>50,HP71-20240123,B4-2,sample,hide,,B4-2,45308,2,8,800,4,20,2183.23,2183.12,2174.32,2174.26,GU,,TGFBS (Liquid DMEM),PET723-30050,02-06-2024</v>
      </c>
      <c r="G5" s="15" t="str">
        <f t="shared" si="3"/>
        <v>19,HP71-20240123,A2-3,sample,hide,,A2-3,45308,3,8,800,4,20,2152.59,2152.49,2143.89,2143.98,GU,,TGFBS (Liquid DMEM),PET723-30050,02-06-2024</v>
      </c>
      <c r="H5" s="15" t="str">
        <f t="shared" si="3"/>
        <v>27,HP71-20240123,A4-3,sample,hide,,A4-3,45308,3,8,800,4,20,2150.62,2151.02,2142.31,2142.14999999999,GU,,TGFBS (Liquid DMEM),PET723-30050,02-06-2024</v>
      </c>
      <c r="I5" s="15" t="str">
        <f t="shared" si="3"/>
        <v>35,HP71-20240123,A6-3,sample,hide,,A6-3,45308,3,8,800,4,20,2185.6,2185.56,2176.94,2176.71,GU,,TGFBS (Liquid DMEM),PET723-30050,02-06-2024</v>
      </c>
      <c r="J5" s="15" t="str">
        <f t="shared" si="3"/>
        <v>43,HP71-20240123,B2-3,sample,hide,,B2-3,45308,3,8,800,4,20,2138.84,2139.03,2129.54,2129.5,GU,,TGFBS (Liquid DMEM),PET723-30050,02-06-2024</v>
      </c>
      <c r="K5" s="15" t="str">
        <f t="shared" si="3"/>
        <v>51,HP71-20240123,B4-3,sample,hide,,B4-3,45308,3,8,800,4,20,2162.79,2162.82,2153.74,2153.75999999999,GU,,TGFBS (Liquid DMEM),PET723-30050,02-06-2024</v>
      </c>
      <c r="L5" s="34"/>
      <c r="M5" s="34"/>
    </row>
    <row r="6" ht="57.0" customHeight="1">
      <c r="A6" s="29" t="s">
        <v>93</v>
      </c>
      <c r="B6" s="33" t="str">
        <f>Samples!W21</f>
        <v>20,HP71-20240123,A2-4,sample,hide,,A2-4,45308,4,8,800,4,20,2186.87,2186.77,2178.39,2178.53,GU,,TGFBS (Liquid DMEM),PET723-30050,02-06-2024</v>
      </c>
      <c r="C6" s="33" t="str">
        <f>Samples!W29</f>
        <v>28,HP71-20240123,A4-4,sample,hide,,A4-4,45308,4,8,800,4,20,2175.34,2175.34,2167.14,2167.2,GU,,TGFBS (Liquid DMEM),PET723-30050,02-06-2024</v>
      </c>
      <c r="D6" s="33" t="str">
        <f>Samples!W37</f>
        <v>36,HP71-20240123,A6-4,sample,hide,,A6-4,45308,4,8,800,4,20,2163.81,2163.77,2154.36,2154.5,GU,,TGFBS (Liquid DMEM),PET723-30050,02-06-2024</v>
      </c>
      <c r="E6" s="33" t="str">
        <f>Samples!W45</f>
        <v>44,HP71-20240123,B2-4,sample,hide,,B2-4,45308,4,8,800,4,20,2188.27,2188.27,2178.55,2178.46,GU,,TGFBS (Liquid DMEM),PET723-30050,02-06-2024</v>
      </c>
      <c r="F6" s="33" t="str">
        <f>Samples!W53</f>
        <v>52,HP71-20240123,B4-4,sample,hide,,B4-4,45308,4,8,800,4,20,2129.5,2129.37,2120.35,2120.37,GU,,TGFBS (Liquid DMEM),PET723-30050,02-06-2024</v>
      </c>
      <c r="G6" s="34"/>
      <c r="H6" s="31" t="str">
        <f>Samples!W7</f>
        <v>6,HP71-20240123,Hydroxyproline St6,standard,liquid,,,,,,,,,,,,,GU,1,,,02-06-2024</v>
      </c>
      <c r="I6" s="31" t="str">
        <f>Samples!W6</f>
        <v>5,HP71-20240123,Hydroxyproline St5,standard,liquid,,,,,,,,,,,,,GU,0.8,,,02-06-2024</v>
      </c>
      <c r="J6" s="31" t="str">
        <f>Samples!W5</f>
        <v>4,HP71-20240123,Hydroxyproline St4,standard,liquid,,,,,,,,,,,,,GU,0.6,,,02-06-2024</v>
      </c>
      <c r="K6" s="31" t="str">
        <f>Samples!W4</f>
        <v>3,HP71-20240123,Hydroxyproline St3,standard,liquid,,,,,,,,,,,,,GU,0.4,,,02-06-2024</v>
      </c>
      <c r="L6" s="31" t="str">
        <f>Samples!W3</f>
        <v>2,HP71-20240123,Hydroxyproline St2,standard,liquid,,,,,,,,,,,,,GU,0.2,,,02-06-2024</v>
      </c>
      <c r="M6" s="31" t="str">
        <f>Samples!W2</f>
        <v>1,HP71-20240123,Hydroxyproline St1,standard,liquid,,,,,,,,,,,,,GU,0,,,02-06-2024</v>
      </c>
    </row>
    <row r="7" ht="57.0" customHeight="1">
      <c r="A7" s="29" t="s">
        <v>94</v>
      </c>
      <c r="B7" s="15" t="str">
        <f t="shared" ref="B7:F7" si="4">B6</f>
        <v>20,HP71-20240123,A2-4,sample,hide,,A2-4,45308,4,8,800,4,20,2186.87,2186.77,2178.39,2178.53,GU,,TGFBS (Liquid DMEM),PET723-30050,02-06-2024</v>
      </c>
      <c r="C7" s="15" t="str">
        <f t="shared" si="4"/>
        <v>28,HP71-20240123,A4-4,sample,hide,,A4-4,45308,4,8,800,4,20,2175.34,2175.34,2167.14,2167.2,GU,,TGFBS (Liquid DMEM),PET723-30050,02-06-2024</v>
      </c>
      <c r="D7" s="15" t="str">
        <f t="shared" si="4"/>
        <v>36,HP71-20240123,A6-4,sample,hide,,A6-4,45308,4,8,800,4,20,2163.81,2163.77,2154.36,2154.5,GU,,TGFBS (Liquid DMEM),PET723-30050,02-06-2024</v>
      </c>
      <c r="E7" s="15" t="str">
        <f t="shared" si="4"/>
        <v>44,HP71-20240123,B2-4,sample,hide,,B2-4,45308,4,8,800,4,20,2188.27,2188.27,2178.55,2178.46,GU,,TGFBS (Liquid DMEM),PET723-30050,02-06-2024</v>
      </c>
      <c r="F7" s="15" t="str">
        <f t="shared" si="4"/>
        <v>52,HP71-20240123,B4-4,sample,hide,,B4-4,45308,4,8,800,4,20,2129.5,2129.37,2120.35,2120.37,GU,,TGFBS (Liquid DMEM),PET723-30050,02-06-2024</v>
      </c>
      <c r="G7" s="34"/>
      <c r="H7" s="31" t="str">
        <f t="shared" ref="H7:M7" si="5">H6</f>
        <v>6,HP71-20240123,Hydroxyproline St6,standard,liquid,,,,,,,,,,,,,GU,1,,,02-06-2024</v>
      </c>
      <c r="I7" s="31" t="str">
        <f t="shared" si="5"/>
        <v>5,HP71-20240123,Hydroxyproline St5,standard,liquid,,,,,,,,,,,,,GU,0.8,,,02-06-2024</v>
      </c>
      <c r="J7" s="31" t="str">
        <f t="shared" si="5"/>
        <v>4,HP71-20240123,Hydroxyproline St4,standard,liquid,,,,,,,,,,,,,GU,0.6,,,02-06-2024</v>
      </c>
      <c r="K7" s="31" t="str">
        <f t="shared" si="5"/>
        <v>3,HP71-20240123,Hydroxyproline St3,standard,liquid,,,,,,,,,,,,,GU,0.4,,,02-06-2024</v>
      </c>
      <c r="L7" s="31" t="str">
        <f t="shared" si="5"/>
        <v>2,HP71-20240123,Hydroxyproline St2,standard,liquid,,,,,,,,,,,,,GU,0.2,,,02-06-2024</v>
      </c>
      <c r="M7" s="31" t="str">
        <f t="shared" si="5"/>
        <v>1,HP71-20240123,Hydroxyproline St1,standard,liquid,,,,,,,,,,,,,GU,0,,,02-06-2024</v>
      </c>
    </row>
    <row r="8" ht="57.0" customHeight="1">
      <c r="A8" s="29" t="s">
        <v>95</v>
      </c>
      <c r="B8" s="15" t="str">
        <f t="shared" ref="B8:F8" si="6">B7</f>
        <v>20,HP71-20240123,A2-4,sample,hide,,A2-4,45308,4,8,800,4,20,2186.87,2186.77,2178.39,2178.53,GU,,TGFBS (Liquid DMEM),PET723-30050,02-06-2024</v>
      </c>
      <c r="C8" s="15" t="str">
        <f t="shared" si="6"/>
        <v>28,HP71-20240123,A4-4,sample,hide,,A4-4,45308,4,8,800,4,20,2175.34,2175.34,2167.14,2167.2,GU,,TGFBS (Liquid DMEM),PET723-30050,02-06-2024</v>
      </c>
      <c r="D8" s="15" t="str">
        <f t="shared" si="6"/>
        <v>36,HP71-20240123,A6-4,sample,hide,,A6-4,45308,4,8,800,4,20,2163.81,2163.77,2154.36,2154.5,GU,,TGFBS (Liquid DMEM),PET723-30050,02-06-2024</v>
      </c>
      <c r="E8" s="15" t="str">
        <f t="shared" si="6"/>
        <v>44,HP71-20240123,B2-4,sample,hide,,B2-4,45308,4,8,800,4,20,2188.27,2188.27,2178.55,2178.46,GU,,TGFBS (Liquid DMEM),PET723-30050,02-06-2024</v>
      </c>
      <c r="F8" s="15" t="str">
        <f t="shared" si="6"/>
        <v>52,HP71-20240123,B4-4,sample,hide,,B4-4,45308,4,8,800,4,20,2129.5,2129.37,2120.35,2120.37,GU,,TGFBS (Liquid DMEM),PET723-30050,02-06-2024</v>
      </c>
      <c r="G8" s="34"/>
      <c r="H8" s="34"/>
      <c r="I8" s="34"/>
      <c r="J8" s="34"/>
      <c r="K8" s="34"/>
      <c r="L8" s="34"/>
      <c r="M8" s="34"/>
    </row>
    <row r="9" ht="57.0" customHeight="1">
      <c r="A9" s="29" t="s">
        <v>96</v>
      </c>
      <c r="B9" s="15" t="str">
        <f t="shared" ref="B9:F9" si="7">B8</f>
        <v>20,HP71-20240123,A2-4,sample,hide,,A2-4,45308,4,8,800,4,20,2186.87,2186.77,2178.39,2178.53,GU,,TGFBS (Liquid DMEM),PET723-30050,02-06-2024</v>
      </c>
      <c r="C9" s="15" t="str">
        <f t="shared" si="7"/>
        <v>28,HP71-20240123,A4-4,sample,hide,,A4-4,45308,4,8,800,4,20,2175.34,2175.34,2167.14,2167.2,GU,,TGFBS (Liquid DMEM),PET723-30050,02-06-2024</v>
      </c>
      <c r="D9" s="15" t="str">
        <f t="shared" si="7"/>
        <v>36,HP71-20240123,A6-4,sample,hide,,A6-4,45308,4,8,800,4,20,2163.81,2163.77,2154.36,2154.5,GU,,TGFBS (Liquid DMEM),PET723-30050,02-06-2024</v>
      </c>
      <c r="E9" s="15" t="str">
        <f t="shared" si="7"/>
        <v>44,HP71-20240123,B2-4,sample,hide,,B2-4,45308,4,8,800,4,20,2188.27,2188.27,2178.55,2178.46,GU,,TGFBS (Liquid DMEM),PET723-30050,02-06-2024</v>
      </c>
      <c r="F9" s="15" t="str">
        <f t="shared" si="7"/>
        <v>52,HP71-20240123,B4-4,sample,hide,,B4-4,45308,4,8,800,4,20,2129.5,2129.37,2120.35,2120.37,GU,,TGFBS (Liquid DMEM),PET723-30050,02-06-2024</v>
      </c>
      <c r="G9" s="34"/>
      <c r="H9" s="34"/>
      <c r="I9" s="34"/>
      <c r="J9" s="34"/>
      <c r="K9" s="34"/>
      <c r="L9" s="34"/>
      <c r="M9" s="3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29"/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9">
        <v>6.0</v>
      </c>
      <c r="H1" s="29">
        <v>7.0</v>
      </c>
      <c r="I1" s="29">
        <v>8.0</v>
      </c>
      <c r="J1" s="29">
        <v>9.0</v>
      </c>
      <c r="K1" s="29">
        <v>10.0</v>
      </c>
      <c r="L1" s="29">
        <v>11.0</v>
      </c>
      <c r="M1" s="29">
        <v>12.0</v>
      </c>
    </row>
    <row r="2" ht="48.75" customHeight="1">
      <c r="A2" s="29" t="s">
        <v>89</v>
      </c>
      <c r="B2" s="36"/>
      <c r="C2" s="36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ht="48.75" customHeight="1">
      <c r="A3" s="29" t="s">
        <v>90</v>
      </c>
      <c r="B3" s="36"/>
      <c r="C3" s="36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ht="48.75" customHeight="1">
      <c r="A4" s="29" t="s">
        <v>91</v>
      </c>
      <c r="B4" s="36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ht="48.75" customHeight="1">
      <c r="A5" s="29" t="s">
        <v>92</v>
      </c>
      <c r="B5" s="36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ht="48.75" customHeight="1">
      <c r="A6" s="29" t="s">
        <v>93</v>
      </c>
      <c r="B6" s="34"/>
      <c r="C6" s="34"/>
      <c r="D6" s="34"/>
      <c r="E6" s="34"/>
      <c r="F6" s="34"/>
      <c r="G6" s="34"/>
      <c r="H6" s="34"/>
      <c r="I6" s="34"/>
      <c r="J6" s="34"/>
      <c r="K6" s="37"/>
      <c r="L6" s="34"/>
      <c r="M6" s="34"/>
    </row>
    <row r="7" ht="48.75" customHeight="1">
      <c r="A7" s="29" t="s">
        <v>94</v>
      </c>
      <c r="B7" s="34"/>
      <c r="C7" s="34"/>
      <c r="D7" s="34"/>
      <c r="E7" s="34"/>
      <c r="F7" s="34"/>
      <c r="G7" s="34"/>
      <c r="H7" s="34"/>
      <c r="I7" s="34"/>
      <c r="J7" s="34"/>
      <c r="K7" s="37"/>
      <c r="L7" s="34"/>
      <c r="M7" s="34"/>
    </row>
    <row r="8" ht="48.75" customHeight="1">
      <c r="A8" s="29" t="s">
        <v>95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ht="48.75" customHeight="1">
      <c r="A9" s="29" t="s">
        <v>96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  <col customWidth="1" min="5" max="5" width="21.67"/>
    <col customWidth="1" min="6" max="7" width="15.44"/>
    <col customWidth="1" min="8" max="8" width="23.56"/>
    <col customWidth="1" min="9" max="9" width="15.44"/>
    <col customWidth="1" min="10" max="10" width="16.56"/>
  </cols>
  <sheetData>
    <row r="1">
      <c r="A1" s="38" t="s">
        <v>2</v>
      </c>
      <c r="B1" s="39" t="s">
        <v>97</v>
      </c>
      <c r="C1" s="39" t="s">
        <v>98</v>
      </c>
      <c r="D1" s="39" t="s">
        <v>99</v>
      </c>
      <c r="E1" s="38" t="s">
        <v>100</v>
      </c>
      <c r="F1" s="38" t="s">
        <v>101</v>
      </c>
      <c r="G1" s="39" t="s">
        <v>102</v>
      </c>
      <c r="H1" s="39" t="s">
        <v>103</v>
      </c>
      <c r="I1" s="39" t="s">
        <v>104</v>
      </c>
      <c r="J1" s="38" t="s">
        <v>105</v>
      </c>
    </row>
    <row r="2">
      <c r="A2" s="40" t="str">
        <f t="array" ref="A2:A93">Samples!C2:C92</f>
        <v>Hydroxyproline St1</v>
      </c>
      <c r="B2" s="39"/>
      <c r="C2" s="39"/>
      <c r="D2" s="39"/>
      <c r="E2" s="39" t="str">
        <f t="shared" ref="E2:E92" si="1">if(B2="","",sum(B2:D2))</f>
        <v/>
      </c>
      <c r="F2" s="41" t="str">
        <f t="shared" ref="F2:F92" si="2">if(OR(B2="",A2=""),"",sum(B2:D2)/B2)</f>
        <v/>
      </c>
      <c r="G2" s="39" t="b">
        <v>0</v>
      </c>
      <c r="H2" s="39"/>
      <c r="I2" s="39"/>
      <c r="J2" s="40" t="str">
        <f t="shared" ref="J2:J92" si="3">if(G2=TRUE, sum(B2:D2)/B2*sum(H2:I2)/H2,F2)</f>
        <v/>
      </c>
    </row>
    <row r="3">
      <c r="A3" s="40" t="s">
        <v>33</v>
      </c>
      <c r="B3" s="39"/>
      <c r="C3" s="39"/>
      <c r="D3" s="39"/>
      <c r="E3" s="39" t="str">
        <f t="shared" si="1"/>
        <v/>
      </c>
      <c r="F3" s="41" t="str">
        <f t="shared" si="2"/>
        <v/>
      </c>
      <c r="G3" s="39" t="b">
        <v>0</v>
      </c>
      <c r="H3" s="39"/>
      <c r="I3" s="39"/>
      <c r="J3" s="40" t="str">
        <f t="shared" si="3"/>
        <v/>
      </c>
    </row>
    <row r="4">
      <c r="A4" s="40" t="s">
        <v>34</v>
      </c>
      <c r="B4" s="40"/>
      <c r="C4" s="40"/>
      <c r="D4" s="40"/>
      <c r="E4" s="39" t="str">
        <f t="shared" si="1"/>
        <v/>
      </c>
      <c r="F4" s="41" t="str">
        <f t="shared" si="2"/>
        <v/>
      </c>
      <c r="G4" s="39" t="b">
        <v>0</v>
      </c>
      <c r="H4" s="40"/>
      <c r="I4" s="40"/>
      <c r="J4" s="40" t="str">
        <f t="shared" si="3"/>
        <v/>
      </c>
    </row>
    <row r="5">
      <c r="A5" s="40" t="s">
        <v>35</v>
      </c>
      <c r="B5" s="40"/>
      <c r="C5" s="40"/>
      <c r="D5" s="40"/>
      <c r="E5" s="39" t="str">
        <f t="shared" si="1"/>
        <v/>
      </c>
      <c r="F5" s="41" t="str">
        <f t="shared" si="2"/>
        <v/>
      </c>
      <c r="G5" s="39" t="b">
        <v>0</v>
      </c>
      <c r="H5" s="40"/>
      <c r="I5" s="40"/>
      <c r="J5" s="40" t="str">
        <f t="shared" si="3"/>
        <v/>
      </c>
    </row>
    <row r="6">
      <c r="A6" s="40" t="s">
        <v>36</v>
      </c>
      <c r="B6" s="40"/>
      <c r="C6" s="40"/>
      <c r="D6" s="40"/>
      <c r="E6" s="39" t="str">
        <f t="shared" si="1"/>
        <v/>
      </c>
      <c r="F6" s="41" t="str">
        <f t="shared" si="2"/>
        <v/>
      </c>
      <c r="G6" s="39" t="b">
        <v>0</v>
      </c>
      <c r="H6" s="40"/>
      <c r="I6" s="40"/>
      <c r="J6" s="40" t="str">
        <f t="shared" si="3"/>
        <v/>
      </c>
    </row>
    <row r="7">
      <c r="A7" s="40" t="s">
        <v>37</v>
      </c>
      <c r="B7" s="40"/>
      <c r="C7" s="40"/>
      <c r="D7" s="40"/>
      <c r="E7" s="39" t="str">
        <f t="shared" si="1"/>
        <v/>
      </c>
      <c r="F7" s="41" t="str">
        <f t="shared" si="2"/>
        <v/>
      </c>
      <c r="G7" s="39" t="b">
        <v>0</v>
      </c>
      <c r="H7" s="40"/>
      <c r="I7" s="40"/>
      <c r="J7" s="40" t="str">
        <f t="shared" si="3"/>
        <v/>
      </c>
    </row>
    <row r="8">
      <c r="A8" s="40" t="s">
        <v>38</v>
      </c>
      <c r="B8" s="40"/>
      <c r="C8" s="40"/>
      <c r="D8" s="40"/>
      <c r="E8" s="39" t="str">
        <f t="shared" si="1"/>
        <v/>
      </c>
      <c r="F8" s="41" t="str">
        <f t="shared" si="2"/>
        <v/>
      </c>
      <c r="G8" s="39" t="b">
        <v>0</v>
      </c>
      <c r="H8" s="40"/>
      <c r="I8" s="40"/>
      <c r="J8" s="40" t="str">
        <f t="shared" si="3"/>
        <v/>
      </c>
    </row>
    <row r="9">
      <c r="A9" s="40" t="s">
        <v>40</v>
      </c>
      <c r="B9" s="40"/>
      <c r="C9" s="40"/>
      <c r="D9" s="40"/>
      <c r="E9" s="39" t="str">
        <f t="shared" si="1"/>
        <v/>
      </c>
      <c r="F9" s="41" t="str">
        <f t="shared" si="2"/>
        <v/>
      </c>
      <c r="G9" s="39" t="b">
        <v>0</v>
      </c>
      <c r="H9" s="40"/>
      <c r="I9" s="40"/>
      <c r="J9" s="40" t="str">
        <f t="shared" si="3"/>
        <v/>
      </c>
    </row>
    <row r="10">
      <c r="A10" s="40" t="s">
        <v>41</v>
      </c>
      <c r="B10" s="40"/>
      <c r="C10" s="40"/>
      <c r="D10" s="40"/>
      <c r="E10" s="39" t="str">
        <f t="shared" si="1"/>
        <v/>
      </c>
      <c r="F10" s="41" t="str">
        <f t="shared" si="2"/>
        <v/>
      </c>
      <c r="G10" s="39" t="b">
        <v>0</v>
      </c>
      <c r="H10" s="40"/>
      <c r="I10" s="40"/>
      <c r="J10" s="40" t="str">
        <f t="shared" si="3"/>
        <v/>
      </c>
    </row>
    <row r="11">
      <c r="A11" s="40" t="s">
        <v>42</v>
      </c>
      <c r="B11" s="40"/>
      <c r="C11" s="40"/>
      <c r="D11" s="40"/>
      <c r="E11" s="39" t="str">
        <f t="shared" si="1"/>
        <v/>
      </c>
      <c r="F11" s="41" t="str">
        <f t="shared" si="2"/>
        <v/>
      </c>
      <c r="G11" s="39" t="b">
        <v>0</v>
      </c>
      <c r="H11" s="40"/>
      <c r="I11" s="40"/>
      <c r="J11" s="40" t="str">
        <f t="shared" si="3"/>
        <v/>
      </c>
    </row>
    <row r="12">
      <c r="A12" s="40" t="s">
        <v>43</v>
      </c>
      <c r="B12" s="40"/>
      <c r="C12" s="40"/>
      <c r="D12" s="40"/>
      <c r="E12" s="39" t="str">
        <f t="shared" si="1"/>
        <v/>
      </c>
      <c r="F12" s="41" t="str">
        <f t="shared" si="2"/>
        <v/>
      </c>
      <c r="G12" s="39" t="b">
        <v>0</v>
      </c>
      <c r="H12" s="40"/>
      <c r="I12" s="40"/>
      <c r="J12" s="40" t="str">
        <f t="shared" si="3"/>
        <v/>
      </c>
    </row>
    <row r="13">
      <c r="A13" s="40" t="s">
        <v>44</v>
      </c>
      <c r="B13" s="40"/>
      <c r="C13" s="40"/>
      <c r="D13" s="40"/>
      <c r="E13" s="39" t="str">
        <f t="shared" si="1"/>
        <v/>
      </c>
      <c r="F13" s="41" t="str">
        <f t="shared" si="2"/>
        <v/>
      </c>
      <c r="G13" s="39" t="b">
        <v>0</v>
      </c>
      <c r="H13" s="40"/>
      <c r="I13" s="40"/>
      <c r="J13" s="40" t="str">
        <f t="shared" si="3"/>
        <v/>
      </c>
    </row>
    <row r="14">
      <c r="A14" s="40" t="s">
        <v>45</v>
      </c>
      <c r="B14" s="39">
        <v>200.0</v>
      </c>
      <c r="C14" s="39">
        <v>100.0</v>
      </c>
      <c r="D14" s="39">
        <v>500.0</v>
      </c>
      <c r="E14" s="39">
        <f t="shared" si="1"/>
        <v>800</v>
      </c>
      <c r="F14" s="41">
        <f t="shared" si="2"/>
        <v>4</v>
      </c>
      <c r="G14" s="39" t="b">
        <v>0</v>
      </c>
      <c r="H14" s="40"/>
      <c r="I14" s="40"/>
      <c r="J14" s="40">
        <f t="shared" si="3"/>
        <v>4</v>
      </c>
    </row>
    <row r="15">
      <c r="A15" s="40" t="s">
        <v>50</v>
      </c>
      <c r="B15" s="39">
        <v>200.0</v>
      </c>
      <c r="C15" s="39">
        <v>100.0</v>
      </c>
      <c r="D15" s="39">
        <v>500.0</v>
      </c>
      <c r="E15" s="39">
        <f t="shared" si="1"/>
        <v>800</v>
      </c>
      <c r="F15" s="41">
        <f t="shared" si="2"/>
        <v>4</v>
      </c>
      <c r="G15" s="39" t="b">
        <v>0</v>
      </c>
      <c r="H15" s="40"/>
      <c r="I15" s="40"/>
      <c r="J15" s="40">
        <f t="shared" si="3"/>
        <v>4</v>
      </c>
    </row>
    <row r="16">
      <c r="A16" s="40" t="s">
        <v>51</v>
      </c>
      <c r="B16" s="39">
        <v>200.0</v>
      </c>
      <c r="C16" s="39">
        <v>100.0</v>
      </c>
      <c r="D16" s="39">
        <v>500.0</v>
      </c>
      <c r="E16" s="39">
        <f t="shared" si="1"/>
        <v>800</v>
      </c>
      <c r="F16" s="41">
        <f t="shared" si="2"/>
        <v>4</v>
      </c>
      <c r="G16" s="39" t="b">
        <v>0</v>
      </c>
      <c r="H16" s="40"/>
      <c r="I16" s="40"/>
      <c r="J16" s="40">
        <f t="shared" si="3"/>
        <v>4</v>
      </c>
    </row>
    <row r="17">
      <c r="A17" s="40" t="s">
        <v>52</v>
      </c>
      <c r="B17" s="39">
        <v>200.0</v>
      </c>
      <c r="C17" s="39">
        <v>100.0</v>
      </c>
      <c r="D17" s="39">
        <v>500.0</v>
      </c>
      <c r="E17" s="39">
        <f t="shared" si="1"/>
        <v>800</v>
      </c>
      <c r="F17" s="41">
        <f t="shared" si="2"/>
        <v>4</v>
      </c>
      <c r="G17" s="39" t="b">
        <v>0</v>
      </c>
      <c r="H17" s="40"/>
      <c r="I17" s="40"/>
      <c r="J17" s="40">
        <f t="shared" si="3"/>
        <v>4</v>
      </c>
    </row>
    <row r="18">
      <c r="A18" s="40" t="s">
        <v>53</v>
      </c>
      <c r="B18" s="39">
        <v>200.0</v>
      </c>
      <c r="C18" s="39">
        <v>100.0</v>
      </c>
      <c r="D18" s="39">
        <v>500.0</v>
      </c>
      <c r="E18" s="39">
        <f t="shared" si="1"/>
        <v>800</v>
      </c>
      <c r="F18" s="41">
        <f t="shared" si="2"/>
        <v>4</v>
      </c>
      <c r="G18" s="39" t="b">
        <v>0</v>
      </c>
      <c r="H18" s="40"/>
      <c r="I18" s="40"/>
      <c r="J18" s="40">
        <f t="shared" si="3"/>
        <v>4</v>
      </c>
    </row>
    <row r="19">
      <c r="A19" s="40" t="s">
        <v>54</v>
      </c>
      <c r="B19" s="39">
        <v>200.0</v>
      </c>
      <c r="C19" s="39">
        <v>100.0</v>
      </c>
      <c r="D19" s="39">
        <v>500.0</v>
      </c>
      <c r="E19" s="39">
        <f t="shared" si="1"/>
        <v>800</v>
      </c>
      <c r="F19" s="41">
        <f t="shared" si="2"/>
        <v>4</v>
      </c>
      <c r="G19" s="39" t="b">
        <v>0</v>
      </c>
      <c r="H19" s="40"/>
      <c r="I19" s="40"/>
      <c r="J19" s="40">
        <f t="shared" si="3"/>
        <v>4</v>
      </c>
    </row>
    <row r="20">
      <c r="A20" s="40" t="s">
        <v>55</v>
      </c>
      <c r="B20" s="39">
        <v>200.0</v>
      </c>
      <c r="C20" s="39">
        <v>100.0</v>
      </c>
      <c r="D20" s="39">
        <v>500.0</v>
      </c>
      <c r="E20" s="39">
        <f t="shared" si="1"/>
        <v>800</v>
      </c>
      <c r="F20" s="41">
        <f t="shared" si="2"/>
        <v>4</v>
      </c>
      <c r="G20" s="39" t="b">
        <v>0</v>
      </c>
      <c r="H20" s="40"/>
      <c r="I20" s="40"/>
      <c r="J20" s="40">
        <f t="shared" si="3"/>
        <v>4</v>
      </c>
    </row>
    <row r="21">
      <c r="A21" s="40" t="s">
        <v>56</v>
      </c>
      <c r="B21" s="39">
        <v>200.0</v>
      </c>
      <c r="C21" s="39">
        <v>100.0</v>
      </c>
      <c r="D21" s="39">
        <v>500.0</v>
      </c>
      <c r="E21" s="39">
        <f t="shared" si="1"/>
        <v>800</v>
      </c>
      <c r="F21" s="41">
        <f t="shared" si="2"/>
        <v>4</v>
      </c>
      <c r="G21" s="39" t="b">
        <v>0</v>
      </c>
      <c r="H21" s="40"/>
      <c r="I21" s="40"/>
      <c r="J21" s="40">
        <f t="shared" si="3"/>
        <v>4</v>
      </c>
    </row>
    <row r="22">
      <c r="A22" s="40" t="s">
        <v>57</v>
      </c>
      <c r="B22" s="39">
        <v>200.0</v>
      </c>
      <c r="C22" s="39">
        <v>100.0</v>
      </c>
      <c r="D22" s="39">
        <v>500.0</v>
      </c>
      <c r="E22" s="39">
        <f t="shared" si="1"/>
        <v>800</v>
      </c>
      <c r="F22" s="41">
        <f t="shared" si="2"/>
        <v>4</v>
      </c>
      <c r="G22" s="39" t="b">
        <v>0</v>
      </c>
      <c r="H22" s="40"/>
      <c r="I22" s="40"/>
      <c r="J22" s="40">
        <f t="shared" si="3"/>
        <v>4</v>
      </c>
    </row>
    <row r="23">
      <c r="A23" s="40" t="s">
        <v>58</v>
      </c>
      <c r="B23" s="39">
        <v>200.0</v>
      </c>
      <c r="C23" s="39">
        <v>100.0</v>
      </c>
      <c r="D23" s="39">
        <v>500.0</v>
      </c>
      <c r="E23" s="39">
        <f t="shared" si="1"/>
        <v>800</v>
      </c>
      <c r="F23" s="41">
        <f t="shared" si="2"/>
        <v>4</v>
      </c>
      <c r="G23" s="39" t="b">
        <v>0</v>
      </c>
      <c r="H23" s="40"/>
      <c r="I23" s="40"/>
      <c r="J23" s="40">
        <f t="shared" si="3"/>
        <v>4</v>
      </c>
    </row>
    <row r="24">
      <c r="A24" s="40" t="s">
        <v>59</v>
      </c>
      <c r="B24" s="39">
        <v>200.0</v>
      </c>
      <c r="C24" s="39">
        <v>100.0</v>
      </c>
      <c r="D24" s="39">
        <v>500.0</v>
      </c>
      <c r="E24" s="39">
        <f t="shared" si="1"/>
        <v>800</v>
      </c>
      <c r="F24" s="41">
        <f t="shared" si="2"/>
        <v>4</v>
      </c>
      <c r="G24" s="39" t="b">
        <v>0</v>
      </c>
      <c r="H24" s="40"/>
      <c r="I24" s="40"/>
      <c r="J24" s="40">
        <f t="shared" si="3"/>
        <v>4</v>
      </c>
    </row>
    <row r="25">
      <c r="A25" s="40" t="s">
        <v>60</v>
      </c>
      <c r="B25" s="39">
        <v>200.0</v>
      </c>
      <c r="C25" s="39">
        <v>100.0</v>
      </c>
      <c r="D25" s="39">
        <v>500.0</v>
      </c>
      <c r="E25" s="39">
        <f t="shared" si="1"/>
        <v>800</v>
      </c>
      <c r="F25" s="41">
        <f t="shared" si="2"/>
        <v>4</v>
      </c>
      <c r="G25" s="39" t="b">
        <v>0</v>
      </c>
      <c r="H25" s="40"/>
      <c r="I25" s="40"/>
      <c r="J25" s="40">
        <f t="shared" si="3"/>
        <v>4</v>
      </c>
    </row>
    <row r="26">
      <c r="A26" s="40" t="s">
        <v>61</v>
      </c>
      <c r="B26" s="39">
        <v>200.0</v>
      </c>
      <c r="C26" s="39">
        <v>100.0</v>
      </c>
      <c r="D26" s="39">
        <v>500.0</v>
      </c>
      <c r="E26" s="39">
        <f t="shared" si="1"/>
        <v>800</v>
      </c>
      <c r="F26" s="41">
        <f t="shared" si="2"/>
        <v>4</v>
      </c>
      <c r="G26" s="39" t="b">
        <v>0</v>
      </c>
      <c r="H26" s="40"/>
      <c r="I26" s="40"/>
      <c r="J26" s="40">
        <f t="shared" si="3"/>
        <v>4</v>
      </c>
    </row>
    <row r="27">
      <c r="A27" s="40" t="s">
        <v>62</v>
      </c>
      <c r="B27" s="39">
        <v>200.0</v>
      </c>
      <c r="C27" s="39">
        <v>100.0</v>
      </c>
      <c r="D27" s="39">
        <v>500.0</v>
      </c>
      <c r="E27" s="39">
        <f t="shared" si="1"/>
        <v>800</v>
      </c>
      <c r="F27" s="41">
        <f t="shared" si="2"/>
        <v>4</v>
      </c>
      <c r="G27" s="39" t="b">
        <v>0</v>
      </c>
      <c r="H27" s="40"/>
      <c r="I27" s="40"/>
      <c r="J27" s="40">
        <f t="shared" si="3"/>
        <v>4</v>
      </c>
    </row>
    <row r="28">
      <c r="A28" s="40" t="s">
        <v>63</v>
      </c>
      <c r="B28" s="39">
        <v>200.0</v>
      </c>
      <c r="C28" s="39">
        <v>100.0</v>
      </c>
      <c r="D28" s="39">
        <v>500.0</v>
      </c>
      <c r="E28" s="39">
        <f t="shared" si="1"/>
        <v>800</v>
      </c>
      <c r="F28" s="41">
        <f t="shared" si="2"/>
        <v>4</v>
      </c>
      <c r="G28" s="39" t="b">
        <v>0</v>
      </c>
      <c r="H28" s="40"/>
      <c r="I28" s="40"/>
      <c r="J28" s="40">
        <f t="shared" si="3"/>
        <v>4</v>
      </c>
    </row>
    <row r="29">
      <c r="A29" s="40" t="s">
        <v>64</v>
      </c>
      <c r="B29" s="39">
        <v>200.0</v>
      </c>
      <c r="C29" s="39">
        <v>100.0</v>
      </c>
      <c r="D29" s="39">
        <v>500.0</v>
      </c>
      <c r="E29" s="39">
        <f t="shared" si="1"/>
        <v>800</v>
      </c>
      <c r="F29" s="41">
        <f t="shared" si="2"/>
        <v>4</v>
      </c>
      <c r="G29" s="39" t="b">
        <v>0</v>
      </c>
      <c r="H29" s="40"/>
      <c r="I29" s="40"/>
      <c r="J29" s="40">
        <f t="shared" si="3"/>
        <v>4</v>
      </c>
    </row>
    <row r="30">
      <c r="A30" s="40" t="s">
        <v>65</v>
      </c>
      <c r="B30" s="39">
        <v>200.0</v>
      </c>
      <c r="C30" s="39">
        <v>100.0</v>
      </c>
      <c r="D30" s="39">
        <v>500.0</v>
      </c>
      <c r="E30" s="39">
        <f t="shared" si="1"/>
        <v>800</v>
      </c>
      <c r="F30" s="41">
        <f t="shared" si="2"/>
        <v>4</v>
      </c>
      <c r="G30" s="39" t="b">
        <v>0</v>
      </c>
      <c r="H30" s="40"/>
      <c r="I30" s="40"/>
      <c r="J30" s="40">
        <f t="shared" si="3"/>
        <v>4</v>
      </c>
    </row>
    <row r="31">
      <c r="A31" s="40" t="s">
        <v>66</v>
      </c>
      <c r="B31" s="39">
        <v>200.0</v>
      </c>
      <c r="C31" s="39">
        <v>100.0</v>
      </c>
      <c r="D31" s="39">
        <v>500.0</v>
      </c>
      <c r="E31" s="39">
        <f t="shared" si="1"/>
        <v>800</v>
      </c>
      <c r="F31" s="41">
        <f t="shared" si="2"/>
        <v>4</v>
      </c>
      <c r="G31" s="39" t="b">
        <v>0</v>
      </c>
      <c r="H31" s="40"/>
      <c r="I31" s="40"/>
      <c r="J31" s="40">
        <f t="shared" si="3"/>
        <v>4</v>
      </c>
    </row>
    <row r="32">
      <c r="A32" s="40" t="s">
        <v>67</v>
      </c>
      <c r="B32" s="39">
        <v>200.0</v>
      </c>
      <c r="C32" s="39">
        <v>100.0</v>
      </c>
      <c r="D32" s="39">
        <v>500.0</v>
      </c>
      <c r="E32" s="39">
        <f t="shared" si="1"/>
        <v>800</v>
      </c>
      <c r="F32" s="41">
        <f t="shared" si="2"/>
        <v>4</v>
      </c>
      <c r="G32" s="39" t="b">
        <v>0</v>
      </c>
      <c r="H32" s="40"/>
      <c r="I32" s="40"/>
      <c r="J32" s="40">
        <f t="shared" si="3"/>
        <v>4</v>
      </c>
    </row>
    <row r="33">
      <c r="A33" s="40" t="s">
        <v>68</v>
      </c>
      <c r="B33" s="39">
        <v>200.0</v>
      </c>
      <c r="C33" s="39">
        <v>100.0</v>
      </c>
      <c r="D33" s="39">
        <v>500.0</v>
      </c>
      <c r="E33" s="39">
        <f t="shared" si="1"/>
        <v>800</v>
      </c>
      <c r="F33" s="41">
        <f t="shared" si="2"/>
        <v>4</v>
      </c>
      <c r="G33" s="39" t="b">
        <v>0</v>
      </c>
      <c r="H33" s="40"/>
      <c r="I33" s="40"/>
      <c r="J33" s="40">
        <f t="shared" si="3"/>
        <v>4</v>
      </c>
    </row>
    <row r="34">
      <c r="A34" s="40" t="s">
        <v>69</v>
      </c>
      <c r="B34" s="39">
        <v>200.0</v>
      </c>
      <c r="C34" s="39">
        <v>100.0</v>
      </c>
      <c r="D34" s="39">
        <v>500.0</v>
      </c>
      <c r="E34" s="39">
        <f t="shared" si="1"/>
        <v>800</v>
      </c>
      <c r="F34" s="41">
        <f t="shared" si="2"/>
        <v>4</v>
      </c>
      <c r="G34" s="39" t="b">
        <v>0</v>
      </c>
      <c r="H34" s="40"/>
      <c r="I34" s="40"/>
      <c r="J34" s="40">
        <f t="shared" si="3"/>
        <v>4</v>
      </c>
    </row>
    <row r="35">
      <c r="A35" s="40" t="s">
        <v>70</v>
      </c>
      <c r="B35" s="39">
        <v>200.0</v>
      </c>
      <c r="C35" s="39">
        <v>100.0</v>
      </c>
      <c r="D35" s="39">
        <v>500.0</v>
      </c>
      <c r="E35" s="39">
        <f t="shared" si="1"/>
        <v>800</v>
      </c>
      <c r="F35" s="41">
        <f t="shared" si="2"/>
        <v>4</v>
      </c>
      <c r="G35" s="39" t="b">
        <v>0</v>
      </c>
      <c r="H35" s="40"/>
      <c r="I35" s="40"/>
      <c r="J35" s="40">
        <f t="shared" si="3"/>
        <v>4</v>
      </c>
    </row>
    <row r="36">
      <c r="A36" s="40" t="s">
        <v>71</v>
      </c>
      <c r="B36" s="39">
        <v>200.0</v>
      </c>
      <c r="C36" s="39">
        <v>100.0</v>
      </c>
      <c r="D36" s="39">
        <v>500.0</v>
      </c>
      <c r="E36" s="39">
        <f t="shared" si="1"/>
        <v>800</v>
      </c>
      <c r="F36" s="41">
        <f t="shared" si="2"/>
        <v>4</v>
      </c>
      <c r="G36" s="39" t="b">
        <v>0</v>
      </c>
      <c r="H36" s="40"/>
      <c r="I36" s="40"/>
      <c r="J36" s="40">
        <f t="shared" si="3"/>
        <v>4</v>
      </c>
    </row>
    <row r="37">
      <c r="A37" s="40" t="s">
        <v>72</v>
      </c>
      <c r="B37" s="39">
        <v>200.0</v>
      </c>
      <c r="C37" s="39">
        <v>100.0</v>
      </c>
      <c r="D37" s="39">
        <v>500.0</v>
      </c>
      <c r="E37" s="39">
        <f t="shared" si="1"/>
        <v>800</v>
      </c>
      <c r="F37" s="41">
        <f t="shared" si="2"/>
        <v>4</v>
      </c>
      <c r="G37" s="39" t="b">
        <v>0</v>
      </c>
      <c r="H37" s="40"/>
      <c r="I37" s="40"/>
      <c r="J37" s="40">
        <f t="shared" si="3"/>
        <v>4</v>
      </c>
    </row>
    <row r="38">
      <c r="A38" s="40" t="s">
        <v>73</v>
      </c>
      <c r="B38" s="39">
        <v>200.0</v>
      </c>
      <c r="C38" s="39">
        <v>100.0</v>
      </c>
      <c r="D38" s="39">
        <v>500.0</v>
      </c>
      <c r="E38" s="39">
        <f t="shared" si="1"/>
        <v>800</v>
      </c>
      <c r="F38" s="41">
        <f t="shared" si="2"/>
        <v>4</v>
      </c>
      <c r="G38" s="39" t="b">
        <v>0</v>
      </c>
      <c r="H38" s="40"/>
      <c r="I38" s="40"/>
      <c r="J38" s="40">
        <f t="shared" si="3"/>
        <v>4</v>
      </c>
    </row>
    <row r="39">
      <c r="A39" s="40" t="s">
        <v>74</v>
      </c>
      <c r="B39" s="39">
        <v>200.0</v>
      </c>
      <c r="C39" s="39">
        <v>100.0</v>
      </c>
      <c r="D39" s="39">
        <v>500.0</v>
      </c>
      <c r="E39" s="39">
        <f t="shared" si="1"/>
        <v>800</v>
      </c>
      <c r="F39" s="41">
        <f t="shared" si="2"/>
        <v>4</v>
      </c>
      <c r="G39" s="39" t="b">
        <v>0</v>
      </c>
      <c r="H39" s="40"/>
      <c r="I39" s="40"/>
      <c r="J39" s="40">
        <f t="shared" si="3"/>
        <v>4</v>
      </c>
    </row>
    <row r="40">
      <c r="A40" s="40" t="s">
        <v>75</v>
      </c>
      <c r="B40" s="39">
        <v>200.0</v>
      </c>
      <c r="C40" s="39">
        <v>100.0</v>
      </c>
      <c r="D40" s="39">
        <v>500.0</v>
      </c>
      <c r="E40" s="39">
        <f t="shared" si="1"/>
        <v>800</v>
      </c>
      <c r="F40" s="41">
        <f t="shared" si="2"/>
        <v>4</v>
      </c>
      <c r="G40" s="39" t="b">
        <v>0</v>
      </c>
      <c r="H40" s="40"/>
      <c r="I40" s="40"/>
      <c r="J40" s="40">
        <f t="shared" si="3"/>
        <v>4</v>
      </c>
    </row>
    <row r="41">
      <c r="A41" s="40" t="s">
        <v>76</v>
      </c>
      <c r="B41" s="39">
        <v>200.0</v>
      </c>
      <c r="C41" s="39">
        <v>100.0</v>
      </c>
      <c r="D41" s="39">
        <v>500.0</v>
      </c>
      <c r="E41" s="39">
        <f t="shared" si="1"/>
        <v>800</v>
      </c>
      <c r="F41" s="41">
        <f t="shared" si="2"/>
        <v>4</v>
      </c>
      <c r="G41" s="39" t="b">
        <v>0</v>
      </c>
      <c r="H41" s="40"/>
      <c r="I41" s="40"/>
      <c r="J41" s="40">
        <f t="shared" si="3"/>
        <v>4</v>
      </c>
    </row>
    <row r="42">
      <c r="A42" s="40" t="s">
        <v>77</v>
      </c>
      <c r="B42" s="39">
        <v>200.0</v>
      </c>
      <c r="C42" s="39">
        <v>100.0</v>
      </c>
      <c r="D42" s="39">
        <v>500.0</v>
      </c>
      <c r="E42" s="39">
        <f t="shared" si="1"/>
        <v>800</v>
      </c>
      <c r="F42" s="41">
        <f t="shared" si="2"/>
        <v>4</v>
      </c>
      <c r="G42" s="39" t="b">
        <v>0</v>
      </c>
      <c r="H42" s="40"/>
      <c r="I42" s="40"/>
      <c r="J42" s="40">
        <f t="shared" si="3"/>
        <v>4</v>
      </c>
    </row>
    <row r="43">
      <c r="A43" s="40" t="s">
        <v>78</v>
      </c>
      <c r="B43" s="39">
        <v>200.0</v>
      </c>
      <c r="C43" s="39">
        <v>100.0</v>
      </c>
      <c r="D43" s="39">
        <v>500.0</v>
      </c>
      <c r="E43" s="39">
        <f t="shared" si="1"/>
        <v>800</v>
      </c>
      <c r="F43" s="41">
        <f t="shared" si="2"/>
        <v>4</v>
      </c>
      <c r="G43" s="39" t="b">
        <v>0</v>
      </c>
      <c r="H43" s="40"/>
      <c r="I43" s="40"/>
      <c r="J43" s="40">
        <f t="shared" si="3"/>
        <v>4</v>
      </c>
    </row>
    <row r="44">
      <c r="A44" s="40" t="s">
        <v>79</v>
      </c>
      <c r="B44" s="39">
        <v>200.0</v>
      </c>
      <c r="C44" s="39">
        <v>100.0</v>
      </c>
      <c r="D44" s="39">
        <v>500.0</v>
      </c>
      <c r="E44" s="39">
        <f t="shared" si="1"/>
        <v>800</v>
      </c>
      <c r="F44" s="41">
        <f t="shared" si="2"/>
        <v>4</v>
      </c>
      <c r="G44" s="39" t="b">
        <v>0</v>
      </c>
      <c r="H44" s="40"/>
      <c r="I44" s="40"/>
      <c r="J44" s="40">
        <f t="shared" si="3"/>
        <v>4</v>
      </c>
    </row>
    <row r="45">
      <c r="A45" s="40" t="s">
        <v>80</v>
      </c>
      <c r="B45" s="39">
        <v>200.0</v>
      </c>
      <c r="C45" s="39">
        <v>100.0</v>
      </c>
      <c r="D45" s="39">
        <v>500.0</v>
      </c>
      <c r="E45" s="39">
        <f t="shared" si="1"/>
        <v>800</v>
      </c>
      <c r="F45" s="41">
        <f t="shared" si="2"/>
        <v>4</v>
      </c>
      <c r="G45" s="39" t="b">
        <v>0</v>
      </c>
      <c r="H45" s="40"/>
      <c r="I45" s="40"/>
      <c r="J45" s="40">
        <f t="shared" si="3"/>
        <v>4</v>
      </c>
    </row>
    <row r="46">
      <c r="A46" s="40" t="s">
        <v>81</v>
      </c>
      <c r="B46" s="39">
        <v>200.0</v>
      </c>
      <c r="C46" s="39">
        <v>100.0</v>
      </c>
      <c r="D46" s="39">
        <v>500.0</v>
      </c>
      <c r="E46" s="39">
        <f t="shared" si="1"/>
        <v>800</v>
      </c>
      <c r="F46" s="41">
        <f t="shared" si="2"/>
        <v>4</v>
      </c>
      <c r="G46" s="39" t="b">
        <v>0</v>
      </c>
      <c r="H46" s="40"/>
      <c r="I46" s="40"/>
      <c r="J46" s="40">
        <f t="shared" si="3"/>
        <v>4</v>
      </c>
    </row>
    <row r="47">
      <c r="A47" s="40" t="s">
        <v>82</v>
      </c>
      <c r="B47" s="39">
        <v>200.0</v>
      </c>
      <c r="C47" s="39">
        <v>100.0</v>
      </c>
      <c r="D47" s="39">
        <v>500.0</v>
      </c>
      <c r="E47" s="39">
        <f t="shared" si="1"/>
        <v>800</v>
      </c>
      <c r="F47" s="41">
        <f t="shared" si="2"/>
        <v>4</v>
      </c>
      <c r="G47" s="39" t="b">
        <v>0</v>
      </c>
      <c r="H47" s="40"/>
      <c r="I47" s="40"/>
      <c r="J47" s="40">
        <f t="shared" si="3"/>
        <v>4</v>
      </c>
    </row>
    <row r="48">
      <c r="A48" s="40" t="s">
        <v>83</v>
      </c>
      <c r="B48" s="39">
        <v>200.0</v>
      </c>
      <c r="C48" s="39">
        <v>100.0</v>
      </c>
      <c r="D48" s="39">
        <v>500.0</v>
      </c>
      <c r="E48" s="39">
        <f t="shared" si="1"/>
        <v>800</v>
      </c>
      <c r="F48" s="41">
        <f t="shared" si="2"/>
        <v>4</v>
      </c>
      <c r="G48" s="39" t="b">
        <v>0</v>
      </c>
      <c r="H48" s="40"/>
      <c r="I48" s="40"/>
      <c r="J48" s="40">
        <f t="shared" si="3"/>
        <v>4</v>
      </c>
    </row>
    <row r="49">
      <c r="A49" s="40" t="s">
        <v>84</v>
      </c>
      <c r="B49" s="39">
        <v>200.0</v>
      </c>
      <c r="C49" s="39">
        <v>100.0</v>
      </c>
      <c r="D49" s="39">
        <v>500.0</v>
      </c>
      <c r="E49" s="39">
        <f t="shared" si="1"/>
        <v>800</v>
      </c>
      <c r="F49" s="41">
        <f t="shared" si="2"/>
        <v>4</v>
      </c>
      <c r="G49" s="39" t="b">
        <v>0</v>
      </c>
      <c r="H49" s="40"/>
      <c r="I49" s="40"/>
      <c r="J49" s="40">
        <f t="shared" si="3"/>
        <v>4</v>
      </c>
    </row>
    <row r="50">
      <c r="A50" s="40" t="s">
        <v>85</v>
      </c>
      <c r="B50" s="39">
        <v>200.0</v>
      </c>
      <c r="C50" s="39">
        <v>100.0</v>
      </c>
      <c r="D50" s="39">
        <v>500.0</v>
      </c>
      <c r="E50" s="39">
        <f t="shared" si="1"/>
        <v>800</v>
      </c>
      <c r="F50" s="41">
        <f t="shared" si="2"/>
        <v>4</v>
      </c>
      <c r="G50" s="39" t="b">
        <v>0</v>
      </c>
      <c r="H50" s="40"/>
      <c r="I50" s="40"/>
      <c r="J50" s="40">
        <f t="shared" si="3"/>
        <v>4</v>
      </c>
    </row>
    <row r="51">
      <c r="A51" s="40" t="s">
        <v>86</v>
      </c>
      <c r="B51" s="39">
        <v>200.0</v>
      </c>
      <c r="C51" s="39">
        <v>100.0</v>
      </c>
      <c r="D51" s="39">
        <v>500.0</v>
      </c>
      <c r="E51" s="39">
        <f t="shared" si="1"/>
        <v>800</v>
      </c>
      <c r="F51" s="41">
        <f t="shared" si="2"/>
        <v>4</v>
      </c>
      <c r="G51" s="39" t="b">
        <v>0</v>
      </c>
      <c r="H51" s="40"/>
      <c r="I51" s="40"/>
      <c r="J51" s="40">
        <f t="shared" si="3"/>
        <v>4</v>
      </c>
    </row>
    <row r="52">
      <c r="A52" s="40" t="s">
        <v>87</v>
      </c>
      <c r="B52" s="39">
        <v>200.0</v>
      </c>
      <c r="C52" s="39">
        <v>100.0</v>
      </c>
      <c r="D52" s="39">
        <v>500.0</v>
      </c>
      <c r="E52" s="39">
        <f t="shared" si="1"/>
        <v>800</v>
      </c>
      <c r="F52" s="41">
        <f t="shared" si="2"/>
        <v>4</v>
      </c>
      <c r="G52" s="39" t="b">
        <v>0</v>
      </c>
      <c r="H52" s="40"/>
      <c r="I52" s="40"/>
      <c r="J52" s="40">
        <f t="shared" si="3"/>
        <v>4</v>
      </c>
    </row>
    <row r="53">
      <c r="A53" s="40" t="s">
        <v>88</v>
      </c>
      <c r="B53" s="39">
        <v>200.0</v>
      </c>
      <c r="C53" s="39">
        <v>100.0</v>
      </c>
      <c r="D53" s="39">
        <v>500.0</v>
      </c>
      <c r="E53" s="39">
        <f t="shared" si="1"/>
        <v>800</v>
      </c>
      <c r="F53" s="41">
        <f t="shared" si="2"/>
        <v>4</v>
      </c>
      <c r="G53" s="39" t="b">
        <v>0</v>
      </c>
      <c r="H53" s="40"/>
      <c r="I53" s="40"/>
      <c r="J53" s="40">
        <f t="shared" si="3"/>
        <v>4</v>
      </c>
    </row>
    <row r="54">
      <c r="A54" s="40"/>
      <c r="B54" s="40"/>
      <c r="C54" s="40"/>
      <c r="D54" s="40"/>
      <c r="E54" s="39" t="str">
        <f t="shared" si="1"/>
        <v/>
      </c>
      <c r="F54" s="41" t="str">
        <f t="shared" si="2"/>
        <v/>
      </c>
      <c r="G54" s="39" t="b">
        <v>0</v>
      </c>
      <c r="H54" s="40"/>
      <c r="I54" s="40"/>
      <c r="J54" s="40" t="str">
        <f t="shared" si="3"/>
        <v/>
      </c>
    </row>
    <row r="55">
      <c r="A55" s="40"/>
      <c r="B55" s="40"/>
      <c r="C55" s="40"/>
      <c r="D55" s="40"/>
      <c r="E55" s="39" t="str">
        <f t="shared" si="1"/>
        <v/>
      </c>
      <c r="F55" s="41" t="str">
        <f t="shared" si="2"/>
        <v/>
      </c>
      <c r="G55" s="39" t="b">
        <v>0</v>
      </c>
      <c r="H55" s="40"/>
      <c r="I55" s="40"/>
      <c r="J55" s="40" t="str">
        <f t="shared" si="3"/>
        <v/>
      </c>
    </row>
    <row r="56">
      <c r="A56" s="40"/>
      <c r="B56" s="40"/>
      <c r="C56" s="40"/>
      <c r="D56" s="40"/>
      <c r="E56" s="39" t="str">
        <f t="shared" si="1"/>
        <v/>
      </c>
      <c r="F56" s="41" t="str">
        <f t="shared" si="2"/>
        <v/>
      </c>
      <c r="G56" s="39" t="b">
        <v>0</v>
      </c>
      <c r="H56" s="40"/>
      <c r="I56" s="40"/>
      <c r="J56" s="40" t="str">
        <f t="shared" si="3"/>
        <v/>
      </c>
    </row>
    <row r="57">
      <c r="A57" s="40"/>
      <c r="B57" s="40"/>
      <c r="C57" s="40"/>
      <c r="D57" s="40"/>
      <c r="E57" s="39" t="str">
        <f t="shared" si="1"/>
        <v/>
      </c>
      <c r="F57" s="41" t="str">
        <f t="shared" si="2"/>
        <v/>
      </c>
      <c r="G57" s="39" t="b">
        <v>0</v>
      </c>
      <c r="H57" s="40"/>
      <c r="I57" s="40"/>
      <c r="J57" s="40" t="str">
        <f t="shared" si="3"/>
        <v/>
      </c>
    </row>
    <row r="58">
      <c r="A58" s="40"/>
      <c r="B58" s="40"/>
      <c r="C58" s="40"/>
      <c r="D58" s="40"/>
      <c r="E58" s="39" t="str">
        <f t="shared" si="1"/>
        <v/>
      </c>
      <c r="F58" s="41" t="str">
        <f t="shared" si="2"/>
        <v/>
      </c>
      <c r="G58" s="39" t="b">
        <v>0</v>
      </c>
      <c r="H58" s="40"/>
      <c r="I58" s="40"/>
      <c r="J58" s="40" t="str">
        <f t="shared" si="3"/>
        <v/>
      </c>
    </row>
    <row r="59">
      <c r="A59" s="40"/>
      <c r="B59" s="40"/>
      <c r="C59" s="40"/>
      <c r="D59" s="40"/>
      <c r="E59" s="39" t="str">
        <f t="shared" si="1"/>
        <v/>
      </c>
      <c r="F59" s="41" t="str">
        <f t="shared" si="2"/>
        <v/>
      </c>
      <c r="G59" s="39" t="b">
        <v>0</v>
      </c>
      <c r="H59" s="40"/>
      <c r="I59" s="40"/>
      <c r="J59" s="40" t="str">
        <f t="shared" si="3"/>
        <v/>
      </c>
    </row>
    <row r="60">
      <c r="A60" s="40"/>
      <c r="B60" s="40"/>
      <c r="C60" s="40"/>
      <c r="D60" s="40"/>
      <c r="E60" s="39" t="str">
        <f t="shared" si="1"/>
        <v/>
      </c>
      <c r="F60" s="41" t="str">
        <f t="shared" si="2"/>
        <v/>
      </c>
      <c r="G60" s="39" t="b">
        <v>0</v>
      </c>
      <c r="H60" s="40"/>
      <c r="I60" s="40"/>
      <c r="J60" s="40" t="str">
        <f t="shared" si="3"/>
        <v/>
      </c>
    </row>
    <row r="61">
      <c r="A61" s="40"/>
      <c r="B61" s="40"/>
      <c r="C61" s="40"/>
      <c r="D61" s="40"/>
      <c r="E61" s="39" t="str">
        <f t="shared" si="1"/>
        <v/>
      </c>
      <c r="F61" s="41" t="str">
        <f t="shared" si="2"/>
        <v/>
      </c>
      <c r="G61" s="39" t="b">
        <v>0</v>
      </c>
      <c r="H61" s="40"/>
      <c r="I61" s="40"/>
      <c r="J61" s="40" t="str">
        <f t="shared" si="3"/>
        <v/>
      </c>
    </row>
    <row r="62">
      <c r="A62" s="40"/>
      <c r="B62" s="40"/>
      <c r="C62" s="40"/>
      <c r="D62" s="40"/>
      <c r="E62" s="39" t="str">
        <f t="shared" si="1"/>
        <v/>
      </c>
      <c r="F62" s="41" t="str">
        <f t="shared" si="2"/>
        <v/>
      </c>
      <c r="G62" s="39" t="b">
        <v>0</v>
      </c>
      <c r="H62" s="40"/>
      <c r="I62" s="40"/>
      <c r="J62" s="40" t="str">
        <f t="shared" si="3"/>
        <v/>
      </c>
    </row>
    <row r="63">
      <c r="A63" s="40"/>
      <c r="B63" s="40"/>
      <c r="C63" s="40"/>
      <c r="D63" s="40"/>
      <c r="E63" s="39" t="str">
        <f t="shared" si="1"/>
        <v/>
      </c>
      <c r="F63" s="41" t="str">
        <f t="shared" si="2"/>
        <v/>
      </c>
      <c r="G63" s="39" t="b">
        <v>0</v>
      </c>
      <c r="H63" s="40"/>
      <c r="I63" s="40"/>
      <c r="J63" s="40" t="str">
        <f t="shared" si="3"/>
        <v/>
      </c>
    </row>
    <row r="64">
      <c r="A64" s="40"/>
      <c r="B64" s="40"/>
      <c r="C64" s="40"/>
      <c r="D64" s="40"/>
      <c r="E64" s="39" t="str">
        <f t="shared" si="1"/>
        <v/>
      </c>
      <c r="F64" s="41" t="str">
        <f t="shared" si="2"/>
        <v/>
      </c>
      <c r="G64" s="39" t="b">
        <v>0</v>
      </c>
      <c r="H64" s="40"/>
      <c r="I64" s="40"/>
      <c r="J64" s="40" t="str">
        <f t="shared" si="3"/>
        <v/>
      </c>
    </row>
    <row r="65">
      <c r="A65" s="40"/>
      <c r="B65" s="40"/>
      <c r="C65" s="40"/>
      <c r="D65" s="40"/>
      <c r="E65" s="39" t="str">
        <f t="shared" si="1"/>
        <v/>
      </c>
      <c r="F65" s="41" t="str">
        <f t="shared" si="2"/>
        <v/>
      </c>
      <c r="G65" s="39" t="b">
        <v>0</v>
      </c>
      <c r="H65" s="40"/>
      <c r="I65" s="40"/>
      <c r="J65" s="40" t="str">
        <f t="shared" si="3"/>
        <v/>
      </c>
    </row>
    <row r="66">
      <c r="A66" s="40"/>
      <c r="B66" s="40"/>
      <c r="C66" s="40"/>
      <c r="D66" s="40"/>
      <c r="E66" s="39" t="str">
        <f t="shared" si="1"/>
        <v/>
      </c>
      <c r="F66" s="41" t="str">
        <f t="shared" si="2"/>
        <v/>
      </c>
      <c r="G66" s="39" t="b">
        <v>0</v>
      </c>
      <c r="H66" s="40"/>
      <c r="I66" s="40"/>
      <c r="J66" s="40" t="str">
        <f t="shared" si="3"/>
        <v/>
      </c>
    </row>
    <row r="67">
      <c r="A67" s="40"/>
      <c r="B67" s="40"/>
      <c r="C67" s="40"/>
      <c r="D67" s="40"/>
      <c r="E67" s="39" t="str">
        <f t="shared" si="1"/>
        <v/>
      </c>
      <c r="F67" s="41" t="str">
        <f t="shared" si="2"/>
        <v/>
      </c>
      <c r="G67" s="39" t="b">
        <v>0</v>
      </c>
      <c r="H67" s="40"/>
      <c r="I67" s="40"/>
      <c r="J67" s="40" t="str">
        <f t="shared" si="3"/>
        <v/>
      </c>
    </row>
    <row r="68">
      <c r="A68" s="40"/>
      <c r="B68" s="40"/>
      <c r="C68" s="40"/>
      <c r="D68" s="40"/>
      <c r="E68" s="39" t="str">
        <f t="shared" si="1"/>
        <v/>
      </c>
      <c r="F68" s="41" t="str">
        <f t="shared" si="2"/>
        <v/>
      </c>
      <c r="G68" s="39" t="b">
        <v>0</v>
      </c>
      <c r="H68" s="40"/>
      <c r="I68" s="40"/>
      <c r="J68" s="40" t="str">
        <f t="shared" si="3"/>
        <v/>
      </c>
    </row>
    <row r="69">
      <c r="A69" s="40"/>
      <c r="B69" s="40"/>
      <c r="C69" s="40"/>
      <c r="D69" s="40"/>
      <c r="E69" s="39" t="str">
        <f t="shared" si="1"/>
        <v/>
      </c>
      <c r="F69" s="41" t="str">
        <f t="shared" si="2"/>
        <v/>
      </c>
      <c r="G69" s="39" t="b">
        <v>0</v>
      </c>
      <c r="H69" s="40"/>
      <c r="I69" s="40"/>
      <c r="J69" s="40" t="str">
        <f t="shared" si="3"/>
        <v/>
      </c>
    </row>
    <row r="70">
      <c r="A70" s="40"/>
      <c r="B70" s="40"/>
      <c r="C70" s="40"/>
      <c r="D70" s="40"/>
      <c r="E70" s="39" t="str">
        <f t="shared" si="1"/>
        <v/>
      </c>
      <c r="F70" s="41" t="str">
        <f t="shared" si="2"/>
        <v/>
      </c>
      <c r="G70" s="39" t="b">
        <v>0</v>
      </c>
      <c r="H70" s="40"/>
      <c r="I70" s="40"/>
      <c r="J70" s="40" t="str">
        <f t="shared" si="3"/>
        <v/>
      </c>
    </row>
    <row r="71">
      <c r="A71" s="40"/>
      <c r="B71" s="40"/>
      <c r="C71" s="40"/>
      <c r="D71" s="40"/>
      <c r="E71" s="39" t="str">
        <f t="shared" si="1"/>
        <v/>
      </c>
      <c r="F71" s="41" t="str">
        <f t="shared" si="2"/>
        <v/>
      </c>
      <c r="G71" s="39" t="b">
        <v>0</v>
      </c>
      <c r="H71" s="40"/>
      <c r="I71" s="40"/>
      <c r="J71" s="40" t="str">
        <f t="shared" si="3"/>
        <v/>
      </c>
    </row>
    <row r="72">
      <c r="A72" s="40"/>
      <c r="B72" s="40"/>
      <c r="C72" s="40"/>
      <c r="D72" s="40"/>
      <c r="E72" s="39" t="str">
        <f t="shared" si="1"/>
        <v/>
      </c>
      <c r="F72" s="41" t="str">
        <f t="shared" si="2"/>
        <v/>
      </c>
      <c r="G72" s="39" t="b">
        <v>0</v>
      </c>
      <c r="H72" s="40"/>
      <c r="I72" s="40"/>
      <c r="J72" s="40" t="str">
        <f t="shared" si="3"/>
        <v/>
      </c>
    </row>
    <row r="73">
      <c r="A73" s="40"/>
      <c r="B73" s="40"/>
      <c r="C73" s="40"/>
      <c r="D73" s="40"/>
      <c r="E73" s="39" t="str">
        <f t="shared" si="1"/>
        <v/>
      </c>
      <c r="F73" s="41" t="str">
        <f t="shared" si="2"/>
        <v/>
      </c>
      <c r="G73" s="39" t="b">
        <v>0</v>
      </c>
      <c r="H73" s="40"/>
      <c r="I73" s="40"/>
      <c r="J73" s="40" t="str">
        <f t="shared" si="3"/>
        <v/>
      </c>
    </row>
    <row r="74">
      <c r="A74" s="40"/>
      <c r="B74" s="40"/>
      <c r="C74" s="40"/>
      <c r="D74" s="40"/>
      <c r="E74" s="39" t="str">
        <f t="shared" si="1"/>
        <v/>
      </c>
      <c r="F74" s="41" t="str">
        <f t="shared" si="2"/>
        <v/>
      </c>
      <c r="G74" s="39" t="b">
        <v>0</v>
      </c>
      <c r="H74" s="40"/>
      <c r="I74" s="40"/>
      <c r="J74" s="40" t="str">
        <f t="shared" si="3"/>
        <v/>
      </c>
    </row>
    <row r="75">
      <c r="A75" s="40"/>
      <c r="B75" s="40"/>
      <c r="C75" s="40"/>
      <c r="D75" s="40"/>
      <c r="E75" s="39" t="str">
        <f t="shared" si="1"/>
        <v/>
      </c>
      <c r="F75" s="41" t="str">
        <f t="shared" si="2"/>
        <v/>
      </c>
      <c r="G75" s="39" t="b">
        <v>0</v>
      </c>
      <c r="H75" s="40"/>
      <c r="I75" s="40"/>
      <c r="J75" s="40" t="str">
        <f t="shared" si="3"/>
        <v/>
      </c>
    </row>
    <row r="76">
      <c r="A76" s="40"/>
      <c r="B76" s="40"/>
      <c r="C76" s="40"/>
      <c r="D76" s="40"/>
      <c r="E76" s="39" t="str">
        <f t="shared" si="1"/>
        <v/>
      </c>
      <c r="F76" s="41" t="str">
        <f t="shared" si="2"/>
        <v/>
      </c>
      <c r="G76" s="39" t="b">
        <v>0</v>
      </c>
      <c r="H76" s="40"/>
      <c r="I76" s="40"/>
      <c r="J76" s="40" t="str">
        <f t="shared" si="3"/>
        <v/>
      </c>
    </row>
    <row r="77">
      <c r="A77" s="40"/>
      <c r="B77" s="40"/>
      <c r="C77" s="40"/>
      <c r="D77" s="40"/>
      <c r="E77" s="39" t="str">
        <f t="shared" si="1"/>
        <v/>
      </c>
      <c r="F77" s="41" t="str">
        <f t="shared" si="2"/>
        <v/>
      </c>
      <c r="G77" s="39" t="b">
        <v>0</v>
      </c>
      <c r="H77" s="40"/>
      <c r="I77" s="40"/>
      <c r="J77" s="40" t="str">
        <f t="shared" si="3"/>
        <v/>
      </c>
    </row>
    <row r="78">
      <c r="A78" s="40"/>
      <c r="B78" s="40"/>
      <c r="C78" s="40"/>
      <c r="D78" s="40"/>
      <c r="E78" s="39" t="str">
        <f t="shared" si="1"/>
        <v/>
      </c>
      <c r="F78" s="41" t="str">
        <f t="shared" si="2"/>
        <v/>
      </c>
      <c r="G78" s="39" t="b">
        <v>0</v>
      </c>
      <c r="H78" s="40"/>
      <c r="I78" s="40"/>
      <c r="J78" s="40" t="str">
        <f t="shared" si="3"/>
        <v/>
      </c>
    </row>
    <row r="79">
      <c r="A79" s="40"/>
      <c r="B79" s="40"/>
      <c r="C79" s="40"/>
      <c r="D79" s="40"/>
      <c r="E79" s="39" t="str">
        <f t="shared" si="1"/>
        <v/>
      </c>
      <c r="F79" s="41" t="str">
        <f t="shared" si="2"/>
        <v/>
      </c>
      <c r="G79" s="39" t="b">
        <v>0</v>
      </c>
      <c r="H79" s="40"/>
      <c r="I79" s="40"/>
      <c r="J79" s="40" t="str">
        <f t="shared" si="3"/>
        <v/>
      </c>
    </row>
    <row r="80">
      <c r="A80" s="40"/>
      <c r="B80" s="40"/>
      <c r="C80" s="40"/>
      <c r="D80" s="40"/>
      <c r="E80" s="39" t="str">
        <f t="shared" si="1"/>
        <v/>
      </c>
      <c r="F80" s="41" t="str">
        <f t="shared" si="2"/>
        <v/>
      </c>
      <c r="G80" s="39" t="b">
        <v>0</v>
      </c>
      <c r="H80" s="40"/>
      <c r="I80" s="40"/>
      <c r="J80" s="40" t="str">
        <f t="shared" si="3"/>
        <v/>
      </c>
    </row>
    <row r="81">
      <c r="A81" s="40"/>
      <c r="B81" s="40"/>
      <c r="C81" s="40"/>
      <c r="D81" s="40"/>
      <c r="E81" s="39" t="str">
        <f t="shared" si="1"/>
        <v/>
      </c>
      <c r="F81" s="41" t="str">
        <f t="shared" si="2"/>
        <v/>
      </c>
      <c r="G81" s="39" t="b">
        <v>0</v>
      </c>
      <c r="H81" s="40"/>
      <c r="I81" s="40"/>
      <c r="J81" s="40" t="str">
        <f t="shared" si="3"/>
        <v/>
      </c>
    </row>
    <row r="82">
      <c r="A82" s="40"/>
      <c r="B82" s="40"/>
      <c r="C82" s="40"/>
      <c r="D82" s="40"/>
      <c r="E82" s="39" t="str">
        <f t="shared" si="1"/>
        <v/>
      </c>
      <c r="F82" s="41" t="str">
        <f t="shared" si="2"/>
        <v/>
      </c>
      <c r="G82" s="39" t="b">
        <v>0</v>
      </c>
      <c r="H82" s="40"/>
      <c r="I82" s="40"/>
      <c r="J82" s="40" t="str">
        <f t="shared" si="3"/>
        <v/>
      </c>
    </row>
    <row r="83">
      <c r="A83" s="40"/>
      <c r="B83" s="40"/>
      <c r="C83" s="40"/>
      <c r="D83" s="40"/>
      <c r="E83" s="39" t="str">
        <f t="shared" si="1"/>
        <v/>
      </c>
      <c r="F83" s="41" t="str">
        <f t="shared" si="2"/>
        <v/>
      </c>
      <c r="G83" s="39" t="b">
        <v>0</v>
      </c>
      <c r="H83" s="40"/>
      <c r="I83" s="40"/>
      <c r="J83" s="40" t="str">
        <f t="shared" si="3"/>
        <v/>
      </c>
    </row>
    <row r="84">
      <c r="A84" s="40"/>
      <c r="B84" s="40"/>
      <c r="C84" s="40"/>
      <c r="D84" s="40"/>
      <c r="E84" s="39" t="str">
        <f t="shared" si="1"/>
        <v/>
      </c>
      <c r="F84" s="41" t="str">
        <f t="shared" si="2"/>
        <v/>
      </c>
      <c r="G84" s="39" t="b">
        <v>0</v>
      </c>
      <c r="H84" s="40"/>
      <c r="I84" s="40"/>
      <c r="J84" s="40" t="str">
        <f t="shared" si="3"/>
        <v/>
      </c>
    </row>
    <row r="85">
      <c r="A85" s="40"/>
      <c r="B85" s="40"/>
      <c r="C85" s="40"/>
      <c r="D85" s="40"/>
      <c r="E85" s="39" t="str">
        <f t="shared" si="1"/>
        <v/>
      </c>
      <c r="F85" s="41" t="str">
        <f t="shared" si="2"/>
        <v/>
      </c>
      <c r="G85" s="39" t="b">
        <v>0</v>
      </c>
      <c r="H85" s="40"/>
      <c r="I85" s="40"/>
      <c r="J85" s="40" t="str">
        <f t="shared" si="3"/>
        <v/>
      </c>
    </row>
    <row r="86">
      <c r="A86" s="40"/>
      <c r="B86" s="40"/>
      <c r="C86" s="40"/>
      <c r="D86" s="40"/>
      <c r="E86" s="39" t="str">
        <f t="shared" si="1"/>
        <v/>
      </c>
      <c r="F86" s="41" t="str">
        <f t="shared" si="2"/>
        <v/>
      </c>
      <c r="G86" s="39" t="b">
        <v>0</v>
      </c>
      <c r="H86" s="40"/>
      <c r="I86" s="40"/>
      <c r="J86" s="40" t="str">
        <f t="shared" si="3"/>
        <v/>
      </c>
    </row>
    <row r="87">
      <c r="A87" s="40"/>
      <c r="B87" s="40"/>
      <c r="C87" s="40"/>
      <c r="D87" s="40"/>
      <c r="E87" s="39" t="str">
        <f t="shared" si="1"/>
        <v/>
      </c>
      <c r="F87" s="41" t="str">
        <f t="shared" si="2"/>
        <v/>
      </c>
      <c r="G87" s="39" t="b">
        <v>0</v>
      </c>
      <c r="H87" s="40"/>
      <c r="I87" s="40"/>
      <c r="J87" s="40" t="str">
        <f t="shared" si="3"/>
        <v/>
      </c>
    </row>
    <row r="88">
      <c r="A88" s="40"/>
      <c r="B88" s="40"/>
      <c r="C88" s="40"/>
      <c r="D88" s="40"/>
      <c r="E88" s="39" t="str">
        <f t="shared" si="1"/>
        <v/>
      </c>
      <c r="F88" s="41" t="str">
        <f t="shared" si="2"/>
        <v/>
      </c>
      <c r="G88" s="39" t="b">
        <v>0</v>
      </c>
      <c r="H88" s="40"/>
      <c r="I88" s="40"/>
      <c r="J88" s="40" t="str">
        <f t="shared" si="3"/>
        <v/>
      </c>
    </row>
    <row r="89">
      <c r="A89" s="40"/>
      <c r="B89" s="40"/>
      <c r="C89" s="40"/>
      <c r="D89" s="40"/>
      <c r="E89" s="39" t="str">
        <f t="shared" si="1"/>
        <v/>
      </c>
      <c r="F89" s="41" t="str">
        <f t="shared" si="2"/>
        <v/>
      </c>
      <c r="G89" s="39" t="b">
        <v>0</v>
      </c>
      <c r="H89" s="40"/>
      <c r="I89" s="40"/>
      <c r="J89" s="40" t="str">
        <f t="shared" si="3"/>
        <v/>
      </c>
    </row>
    <row r="90">
      <c r="A90" s="40"/>
      <c r="B90" s="40"/>
      <c r="C90" s="40"/>
      <c r="D90" s="40"/>
      <c r="E90" s="39" t="str">
        <f t="shared" si="1"/>
        <v/>
      </c>
      <c r="F90" s="41" t="str">
        <f t="shared" si="2"/>
        <v/>
      </c>
      <c r="G90" s="39" t="b">
        <v>0</v>
      </c>
      <c r="H90" s="40"/>
      <c r="I90" s="40"/>
      <c r="J90" s="40" t="str">
        <f t="shared" si="3"/>
        <v/>
      </c>
    </row>
    <row r="91">
      <c r="A91" s="40"/>
      <c r="B91" s="40"/>
      <c r="C91" s="40"/>
      <c r="D91" s="40"/>
      <c r="E91" s="39" t="str">
        <f t="shared" si="1"/>
        <v/>
      </c>
      <c r="F91" s="41" t="str">
        <f t="shared" si="2"/>
        <v/>
      </c>
      <c r="G91" s="39" t="b">
        <v>0</v>
      </c>
      <c r="H91" s="40"/>
      <c r="I91" s="40"/>
      <c r="J91" s="40" t="str">
        <f t="shared" si="3"/>
        <v/>
      </c>
    </row>
    <row r="92">
      <c r="A92" s="40"/>
      <c r="B92" s="40"/>
      <c r="C92" s="40"/>
      <c r="D92" s="40"/>
      <c r="E92" s="39" t="str">
        <f t="shared" si="1"/>
        <v/>
      </c>
      <c r="F92" s="41" t="str">
        <f t="shared" si="2"/>
        <v/>
      </c>
      <c r="G92" s="39" t="b">
        <v>0</v>
      </c>
      <c r="H92" s="40"/>
      <c r="I92" s="40"/>
      <c r="J92" s="40" t="str">
        <f t="shared" si="3"/>
        <v/>
      </c>
    </row>
  </sheetData>
  <dataValidations>
    <dataValidation type="decimal" operator="greaterThanOrEqual" allowBlank="1" showDropDown="1" showErrorMessage="1" sqref="B2:D92 H2:I92">
      <formula1>0.0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42"/>
      <c r="D1" s="43"/>
      <c r="E1" s="7"/>
      <c r="F1" s="7"/>
    </row>
    <row r="2">
      <c r="A2" s="44" t="s">
        <v>106</v>
      </c>
      <c r="B2" s="45">
        <f>COUNTIF(Samples!D2:Samples!D92, "Sample")</f>
        <v>40</v>
      </c>
      <c r="C2" s="8" t="s">
        <v>107</v>
      </c>
      <c r="D2" s="7"/>
    </row>
    <row r="3">
      <c r="A3" s="46" t="s">
        <v>108</v>
      </c>
      <c r="B3" s="47">
        <v>4.0</v>
      </c>
      <c r="C3" s="7"/>
      <c r="D3" s="7"/>
    </row>
    <row r="4">
      <c r="A4" s="48" t="s">
        <v>109</v>
      </c>
      <c r="B4" s="49">
        <f>COUNTIF(Samples!D2:Samples!D92, "Control")</f>
        <v>6</v>
      </c>
      <c r="C4" s="8" t="s">
        <v>107</v>
      </c>
      <c r="D4" s="7"/>
    </row>
    <row r="5">
      <c r="A5" s="46" t="s">
        <v>108</v>
      </c>
      <c r="B5" s="47">
        <v>4.0</v>
      </c>
      <c r="C5" s="7"/>
      <c r="D5" s="7"/>
    </row>
    <row r="6">
      <c r="A6" s="48" t="s">
        <v>110</v>
      </c>
      <c r="B6" s="49">
        <f>(int(counta('Well layout1'!B2:M9)/96+0.9)+int(counta('Well layout2'!B2:M9)/96+0.9)+int(counta('Well layout3'!B2:M9)/96+0.9)+int(counta('Well layout4'!B2:M9)/96+0.9))*6</f>
        <v>18</v>
      </c>
      <c r="C6" s="8" t="s">
        <v>107</v>
      </c>
      <c r="D6" s="7"/>
    </row>
    <row r="7">
      <c r="A7" s="46" t="s">
        <v>111</v>
      </c>
      <c r="B7" s="47">
        <v>2.0</v>
      </c>
      <c r="C7" s="7"/>
      <c r="D7" s="7"/>
    </row>
    <row r="8">
      <c r="A8" s="46" t="s">
        <v>112</v>
      </c>
      <c r="B8" s="47">
        <f>B2*B3+B4*B5+B6*B7</f>
        <v>220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113</v>
      </c>
      <c r="C13" s="7" t="s">
        <v>114</v>
      </c>
      <c r="D13" s="50" t="s">
        <v>115</v>
      </c>
      <c r="E13" s="50" t="s">
        <v>116</v>
      </c>
      <c r="F13" s="50" t="s">
        <v>117</v>
      </c>
    </row>
    <row r="14">
      <c r="A14" s="50" t="s">
        <v>118</v>
      </c>
      <c r="B14" s="7"/>
      <c r="C14" s="7"/>
      <c r="D14" s="51">
        <v>50.0</v>
      </c>
      <c r="E14" s="51">
        <f>B8*0.13</f>
        <v>28.6</v>
      </c>
      <c r="F14" s="51">
        <f>F15*D14/D15</f>
        <v>46.63333333</v>
      </c>
    </row>
    <row r="15">
      <c r="A15" s="50" t="s">
        <v>119</v>
      </c>
      <c r="B15" s="52" t="s">
        <v>120</v>
      </c>
      <c r="C15" s="51" t="s">
        <v>121</v>
      </c>
      <c r="D15" s="51">
        <v>300.0</v>
      </c>
      <c r="E15" s="53">
        <f>E14*D15/D14</f>
        <v>171.6</v>
      </c>
      <c r="F15" s="54">
        <v>279.8</v>
      </c>
    </row>
    <row r="16">
      <c r="A16" s="55" t="s">
        <v>122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50" t="s">
        <v>115</v>
      </c>
      <c r="E19" s="50" t="s">
        <v>116</v>
      </c>
      <c r="F19" s="50" t="s">
        <v>117</v>
      </c>
    </row>
    <row r="20">
      <c r="A20" s="56" t="s">
        <v>123</v>
      </c>
      <c r="B20" s="57" t="s">
        <v>124</v>
      </c>
      <c r="C20" s="18" t="s">
        <v>125</v>
      </c>
      <c r="D20" s="18">
        <v>52.0</v>
      </c>
      <c r="E20" s="58">
        <f t="shared" ref="E20:E22" si="1">$E$23*D20/$D$23</f>
        <v>21.87058824</v>
      </c>
      <c r="F20" s="18">
        <f t="shared" ref="F20:F21" si="2">$F$22*D20/$D$22</f>
        <v>22.84446667</v>
      </c>
    </row>
    <row r="21">
      <c r="A21" s="56" t="s">
        <v>126</v>
      </c>
      <c r="B21" s="57" t="s">
        <v>127</v>
      </c>
      <c r="C21" s="20" t="s">
        <v>128</v>
      </c>
      <c r="D21" s="18">
        <v>16.0</v>
      </c>
      <c r="E21" s="58">
        <f t="shared" si="1"/>
        <v>6.729411765</v>
      </c>
      <c r="F21" s="18">
        <f t="shared" si="2"/>
        <v>7.029066667</v>
      </c>
    </row>
    <row r="22">
      <c r="A22" s="56" t="s">
        <v>129</v>
      </c>
      <c r="B22" s="57" t="s">
        <v>130</v>
      </c>
      <c r="C22" s="18" t="s">
        <v>131</v>
      </c>
      <c r="D22" s="18">
        <v>6000.0</v>
      </c>
      <c r="E22" s="59">
        <f t="shared" si="1"/>
        <v>2523.529412</v>
      </c>
      <c r="F22" s="54">
        <v>2635.9</v>
      </c>
    </row>
    <row r="23">
      <c r="A23" s="56" t="s">
        <v>132</v>
      </c>
      <c r="B23" s="60"/>
      <c r="C23" s="60"/>
      <c r="D23" s="18">
        <f>D20+D21</f>
        <v>68</v>
      </c>
      <c r="E23" s="51">
        <f>B8*0.13</f>
        <v>28.6</v>
      </c>
      <c r="F23" s="18">
        <f>F20+F21</f>
        <v>29.87353333</v>
      </c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61" t="s">
        <v>133</v>
      </c>
      <c r="B1" s="61" t="s">
        <v>20</v>
      </c>
      <c r="C1" s="61" t="s">
        <v>19</v>
      </c>
      <c r="D1" s="61" t="s">
        <v>6</v>
      </c>
    </row>
    <row r="2">
      <c r="A2" s="5" t="s">
        <v>134</v>
      </c>
      <c r="B2" s="5" t="s">
        <v>135</v>
      </c>
      <c r="C2" s="5" t="s">
        <v>136</v>
      </c>
      <c r="D2" s="5" t="e">
        <v>#N/A</v>
      </c>
    </row>
    <row r="3">
      <c r="A3" s="5" t="s">
        <v>137</v>
      </c>
      <c r="B3" s="5" t="s">
        <v>138</v>
      </c>
      <c r="C3" s="5" t="s">
        <v>48</v>
      </c>
      <c r="D3" s="5" t="s">
        <v>139</v>
      </c>
    </row>
    <row r="4">
      <c r="A4" s="5" t="s">
        <v>140</v>
      </c>
      <c r="B4" s="5" t="s">
        <v>141</v>
      </c>
      <c r="C4" s="5" t="s">
        <v>142</v>
      </c>
      <c r="D4" s="5" t="s">
        <v>143</v>
      </c>
    </row>
    <row r="5">
      <c r="A5" s="5" t="s">
        <v>144</v>
      </c>
      <c r="B5" s="5" t="s">
        <v>145</v>
      </c>
      <c r="C5" s="5" t="s">
        <v>146</v>
      </c>
      <c r="D5" s="5" t="s">
        <v>147</v>
      </c>
    </row>
    <row r="6">
      <c r="A6" s="5" t="s">
        <v>148</v>
      </c>
      <c r="B6" s="5" t="s">
        <v>149</v>
      </c>
      <c r="C6" s="5" t="s">
        <v>150</v>
      </c>
      <c r="D6" s="5" t="s">
        <v>151</v>
      </c>
    </row>
    <row r="7">
      <c r="A7" s="5" t="s">
        <v>152</v>
      </c>
      <c r="B7" s="5" t="s">
        <v>153</v>
      </c>
      <c r="C7" s="5" t="s">
        <v>154</v>
      </c>
      <c r="D7" s="5" t="s">
        <v>155</v>
      </c>
    </row>
    <row r="8">
      <c r="A8" s="5" t="s">
        <v>156</v>
      </c>
      <c r="B8" s="5" t="s">
        <v>157</v>
      </c>
      <c r="C8" s="5" t="s">
        <v>158</v>
      </c>
      <c r="D8" s="5" t="s">
        <v>159</v>
      </c>
    </row>
    <row r="9">
      <c r="A9" s="5" t="s">
        <v>160</v>
      </c>
      <c r="B9" s="5" t="s">
        <v>49</v>
      </c>
      <c r="C9" s="5" t="s">
        <v>161</v>
      </c>
      <c r="D9" s="5" t="s">
        <v>162</v>
      </c>
    </row>
    <row r="10">
      <c r="A10" s="5" t="s">
        <v>163</v>
      </c>
      <c r="B10" s="5" t="s">
        <v>164</v>
      </c>
      <c r="C10" s="5" t="s">
        <v>165</v>
      </c>
      <c r="D10" s="5" t="s">
        <v>166</v>
      </c>
    </row>
    <row r="11">
      <c r="A11" s="5" t="s">
        <v>167</v>
      </c>
      <c r="B11" s="5" t="s">
        <v>168</v>
      </c>
      <c r="D11" s="5" t="s">
        <v>169</v>
      </c>
    </row>
    <row r="12">
      <c r="A12" s="5" t="s">
        <v>170</v>
      </c>
      <c r="B12" s="5" t="s">
        <v>171</v>
      </c>
      <c r="D12" s="5" t="s">
        <v>172</v>
      </c>
    </row>
    <row r="13">
      <c r="A13" s="5" t="s">
        <v>173</v>
      </c>
      <c r="B13" s="5" t="s">
        <v>174</v>
      </c>
      <c r="D13" s="5" t="s">
        <v>175</v>
      </c>
    </row>
    <row r="14">
      <c r="A14" s="5" t="s">
        <v>176</v>
      </c>
      <c r="B14" s="5" t="s">
        <v>177</v>
      </c>
      <c r="D14" s="5" t="s">
        <v>178</v>
      </c>
    </row>
    <row r="15">
      <c r="A15" s="5" t="s">
        <v>179</v>
      </c>
      <c r="B15" s="5" t="s">
        <v>180</v>
      </c>
      <c r="D15" s="5" t="s">
        <v>181</v>
      </c>
    </row>
    <row r="16">
      <c r="A16" s="5" t="s">
        <v>182</v>
      </c>
      <c r="B16" s="5" t="s">
        <v>168</v>
      </c>
      <c r="D16" s="5" t="s">
        <v>183</v>
      </c>
    </row>
    <row r="17">
      <c r="A17" s="5" t="s">
        <v>184</v>
      </c>
      <c r="B17" s="5" t="s">
        <v>185</v>
      </c>
      <c r="D17" s="5" t="s">
        <v>186</v>
      </c>
    </row>
    <row r="18">
      <c r="A18" s="5" t="s">
        <v>187</v>
      </c>
      <c r="B18" s="5" t="s">
        <v>188</v>
      </c>
      <c r="D18" s="5" t="s">
        <v>189</v>
      </c>
    </row>
    <row r="19">
      <c r="A19" s="5" t="s">
        <v>190</v>
      </c>
      <c r="B19" s="5" t="s">
        <v>191</v>
      </c>
      <c r="D19" s="5" t="s">
        <v>192</v>
      </c>
    </row>
    <row r="20">
      <c r="A20" s="5" t="s">
        <v>193</v>
      </c>
      <c r="B20" s="5" t="s">
        <v>194</v>
      </c>
      <c r="D20" s="5" t="s">
        <v>195</v>
      </c>
    </row>
    <row r="21">
      <c r="A21" s="5" t="s">
        <v>196</v>
      </c>
      <c r="B21" s="5" t="s">
        <v>197</v>
      </c>
      <c r="D21" s="5" t="s">
        <v>198</v>
      </c>
    </row>
    <row r="22">
      <c r="A22" s="5" t="s">
        <v>199</v>
      </c>
      <c r="B22" s="5" t="s">
        <v>200</v>
      </c>
      <c r="D22" s="5" t="s">
        <v>201</v>
      </c>
    </row>
    <row r="23">
      <c r="A23" s="5" t="s">
        <v>202</v>
      </c>
      <c r="B23" s="5" t="s">
        <v>203</v>
      </c>
      <c r="D23" s="5" t="s">
        <v>204</v>
      </c>
    </row>
    <row r="24">
      <c r="A24" s="5" t="s">
        <v>205</v>
      </c>
      <c r="B24" s="5" t="s">
        <v>206</v>
      </c>
      <c r="D24" s="5" t="s">
        <v>207</v>
      </c>
    </row>
    <row r="25">
      <c r="A25" s="5" t="s">
        <v>208</v>
      </c>
      <c r="B25" s="5" t="s">
        <v>209</v>
      </c>
      <c r="D25" s="5" t="s">
        <v>210</v>
      </c>
    </row>
    <row r="26">
      <c r="A26" s="5" t="s">
        <v>211</v>
      </c>
      <c r="B26" s="5" t="s">
        <v>212</v>
      </c>
      <c r="D26" s="5" t="s">
        <v>213</v>
      </c>
    </row>
    <row r="27">
      <c r="A27" s="5" t="s">
        <v>214</v>
      </c>
      <c r="B27" s="5" t="s">
        <v>215</v>
      </c>
      <c r="D27" s="5" t="s">
        <v>216</v>
      </c>
    </row>
    <row r="28">
      <c r="A28" s="5" t="s">
        <v>217</v>
      </c>
      <c r="B28" s="5" t="s">
        <v>218</v>
      </c>
    </row>
    <row r="29">
      <c r="A29" s="5" t="s">
        <v>219</v>
      </c>
      <c r="B29" s="5" t="s">
        <v>220</v>
      </c>
    </row>
    <row r="30">
      <c r="A30" s="5" t="s">
        <v>221</v>
      </c>
      <c r="B30" s="5" t="s">
        <v>222</v>
      </c>
    </row>
    <row r="31">
      <c r="A31" s="5" t="s">
        <v>223</v>
      </c>
      <c r="B31" s="5" t="s">
        <v>224</v>
      </c>
    </row>
    <row r="32">
      <c r="A32" s="5" t="s">
        <v>225</v>
      </c>
      <c r="B32" s="5" t="s">
        <v>226</v>
      </c>
    </row>
    <row r="33">
      <c r="A33" s="5" t="s">
        <v>227</v>
      </c>
      <c r="B33" s="5" t="s">
        <v>228</v>
      </c>
    </row>
    <row r="34">
      <c r="A34" s="5" t="s">
        <v>229</v>
      </c>
      <c r="B34" s="5" t="s">
        <v>230</v>
      </c>
    </row>
    <row r="35">
      <c r="A35" s="5" t="s">
        <v>231</v>
      </c>
      <c r="B35" s="5" t="s">
        <v>232</v>
      </c>
    </row>
    <row r="36">
      <c r="A36" s="5" t="s">
        <v>233</v>
      </c>
      <c r="B36" s="5" t="s">
        <v>234</v>
      </c>
    </row>
    <row r="37">
      <c r="A37" s="5" t="s">
        <v>235</v>
      </c>
      <c r="B37" s="5" t="s">
        <v>230</v>
      </c>
    </row>
    <row r="38">
      <c r="A38" s="5" t="s">
        <v>236</v>
      </c>
      <c r="B38" s="5" t="s">
        <v>237</v>
      </c>
    </row>
    <row r="39">
      <c r="A39" s="5" t="s">
        <v>238</v>
      </c>
    </row>
    <row r="40">
      <c r="A40" s="5" t="s">
        <v>239</v>
      </c>
    </row>
    <row r="41">
      <c r="A41" s="5" t="s">
        <v>240</v>
      </c>
    </row>
    <row r="42">
      <c r="A42" s="5" t="s">
        <v>241</v>
      </c>
    </row>
    <row r="43">
      <c r="A43" s="5" t="s">
        <v>242</v>
      </c>
    </row>
    <row r="44">
      <c r="A44" s="5" t="s">
        <v>243</v>
      </c>
    </row>
    <row r="45">
      <c r="A45" s="5" t="s">
        <v>244</v>
      </c>
    </row>
    <row r="46">
      <c r="A46" s="5" t="s">
        <v>245</v>
      </c>
    </row>
    <row r="47">
      <c r="A47" s="5" t="s">
        <v>246</v>
      </c>
    </row>
    <row r="48">
      <c r="A48" s="5" t="s">
        <v>247</v>
      </c>
    </row>
    <row r="49">
      <c r="A49" s="5" t="s">
        <v>248</v>
      </c>
    </row>
    <row r="50">
      <c r="A50" s="5" t="s">
        <v>249</v>
      </c>
    </row>
    <row r="51">
      <c r="A51" s="5" t="s">
        <v>250</v>
      </c>
    </row>
    <row r="52">
      <c r="A52" s="5" t="s">
        <v>251</v>
      </c>
    </row>
    <row r="53">
      <c r="A53" s="5" t="s">
        <v>252</v>
      </c>
    </row>
    <row r="54">
      <c r="A54" s="5" t="s">
        <v>253</v>
      </c>
    </row>
    <row r="55">
      <c r="A55" s="5" t="s">
        <v>254</v>
      </c>
    </row>
    <row r="56">
      <c r="A56" s="5" t="s">
        <v>255</v>
      </c>
    </row>
    <row r="57">
      <c r="A57" s="5" t="s">
        <v>256</v>
      </c>
    </row>
    <row r="58">
      <c r="A58" s="5" t="s">
        <v>257</v>
      </c>
    </row>
    <row r="59">
      <c r="A59" s="5" t="s">
        <v>258</v>
      </c>
    </row>
    <row r="60">
      <c r="A60" s="5" t="s">
        <v>259</v>
      </c>
    </row>
    <row r="61">
      <c r="A61" s="5" t="s">
        <v>260</v>
      </c>
    </row>
    <row r="62">
      <c r="A62" s="5" t="s">
        <v>261</v>
      </c>
    </row>
    <row r="63">
      <c r="A63" s="5" t="s">
        <v>262</v>
      </c>
    </row>
    <row r="64">
      <c r="A64" s="5" t="s">
        <v>263</v>
      </c>
    </row>
    <row r="65">
      <c r="A65" s="5" t="s">
        <v>264</v>
      </c>
    </row>
    <row r="66">
      <c r="A66" s="5" t="s">
        <v>265</v>
      </c>
    </row>
    <row r="67">
      <c r="A67" s="5" t="s">
        <v>266</v>
      </c>
    </row>
    <row r="68">
      <c r="A68" s="5" t="s">
        <v>267</v>
      </c>
    </row>
    <row r="69">
      <c r="A69" s="5" t="s">
        <v>268</v>
      </c>
    </row>
    <row r="70">
      <c r="A70" s="5" t="s">
        <v>269</v>
      </c>
    </row>
    <row r="71">
      <c r="A71" s="5" t="s">
        <v>270</v>
      </c>
    </row>
    <row r="72">
      <c r="A72" s="5" t="s">
        <v>28</v>
      </c>
    </row>
    <row r="73">
      <c r="A73" s="5" t="s">
        <v>271</v>
      </c>
    </row>
    <row r="74">
      <c r="A74" s="5" t="s">
        <v>272</v>
      </c>
    </row>
    <row r="75">
      <c r="A75" s="5" t="s">
        <v>273</v>
      </c>
    </row>
    <row r="76">
      <c r="A76" s="5" t="s">
        <v>274</v>
      </c>
    </row>
    <row r="77">
      <c r="A77" s="5" t="s">
        <v>275</v>
      </c>
    </row>
    <row r="78">
      <c r="A78" s="5" t="s">
        <v>276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8"/>
      <c r="B1" s="29">
        <v>1.0</v>
      </c>
      <c r="C1" s="29">
        <v>2.0</v>
      </c>
      <c r="D1" s="29">
        <v>3.0</v>
      </c>
      <c r="E1" s="29">
        <v>4.0</v>
      </c>
      <c r="F1" s="29">
        <v>5.0</v>
      </c>
      <c r="G1" s="29">
        <v>6.0</v>
      </c>
      <c r="H1" s="29">
        <v>7.0</v>
      </c>
      <c r="I1" s="29">
        <v>8.0</v>
      </c>
      <c r="J1" s="29">
        <v>9.0</v>
      </c>
      <c r="K1" s="29">
        <v>10.0</v>
      </c>
      <c r="L1" s="29">
        <v>11.0</v>
      </c>
      <c r="M1" s="29">
        <v>12.0</v>
      </c>
    </row>
    <row r="2">
      <c r="A2" s="29" t="s">
        <v>89</v>
      </c>
      <c r="B2" s="36"/>
      <c r="C2" s="36"/>
      <c r="D2" s="34"/>
      <c r="E2" s="34"/>
      <c r="F2" s="34"/>
      <c r="G2" s="34"/>
      <c r="H2" s="34"/>
      <c r="I2" s="34"/>
      <c r="J2" s="34"/>
      <c r="K2" s="34"/>
      <c r="L2" s="34"/>
      <c r="M2" s="34"/>
    </row>
    <row r="3">
      <c r="A3" s="29" t="s">
        <v>90</v>
      </c>
      <c r="B3" s="36"/>
      <c r="C3" s="36"/>
      <c r="D3" s="34"/>
      <c r="E3" s="34"/>
      <c r="F3" s="34"/>
      <c r="G3" s="34"/>
      <c r="H3" s="34"/>
      <c r="I3" s="34"/>
      <c r="J3" s="34"/>
      <c r="K3" s="34"/>
      <c r="L3" s="34"/>
      <c r="M3" s="34"/>
    </row>
    <row r="4">
      <c r="A4" s="29" t="s">
        <v>91</v>
      </c>
      <c r="B4" s="36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>
      <c r="A5" s="29" t="s">
        <v>92</v>
      </c>
      <c r="B5" s="36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>
      <c r="A6" s="29" t="s">
        <v>93</v>
      </c>
      <c r="B6" s="34"/>
      <c r="C6" s="34"/>
      <c r="D6" s="34"/>
      <c r="E6" s="34"/>
      <c r="F6" s="34"/>
      <c r="G6" s="34"/>
      <c r="H6" s="34"/>
      <c r="I6" s="34"/>
      <c r="J6" s="34"/>
      <c r="K6" s="37"/>
      <c r="L6" s="34"/>
      <c r="M6" s="34"/>
    </row>
    <row r="7">
      <c r="A7" s="29" t="s">
        <v>94</v>
      </c>
      <c r="B7" s="34"/>
      <c r="C7" s="34"/>
      <c r="D7" s="34"/>
      <c r="E7" s="34"/>
      <c r="F7" s="34"/>
      <c r="G7" s="34"/>
      <c r="H7" s="34"/>
      <c r="I7" s="34"/>
      <c r="J7" s="34"/>
      <c r="K7" s="37"/>
      <c r="L7" s="34"/>
      <c r="M7" s="34"/>
    </row>
    <row r="8">
      <c r="A8" s="29" t="s">
        <v>95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>
      <c r="A9" s="29" t="s">
        <v>96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</row>
    <row r="2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</row>
    <row r="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</row>
    <row r="33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4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</row>
    <row r="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</row>
    <row r="36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</row>
    <row r="37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</row>
    <row r="38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</row>
    <row r="39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</row>
    <row r="1000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</row>
  </sheetData>
  <drawing r:id="rId1"/>
</worksheet>
</file>