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ayne/Documents/Programming/vscode/template-processing/v9/HP_assay/HP71/"/>
    </mc:Choice>
  </mc:AlternateContent>
  <xr:revisionPtr revIDLastSave="0" documentId="8_{7D6552F1-1CD1-4946-AE0E-1B8DA4832B1A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Initialize" sheetId="1" r:id="rId1"/>
    <sheet name="Samples" sheetId="2" r:id="rId2"/>
    <sheet name="Digestion1" sheetId="3" state="hidden" r:id="rId3"/>
    <sheet name="Digestion2" sheetId="4" state="hidden" r:id="rId4"/>
    <sheet name="Well layout1" sheetId="5" r:id="rId5"/>
    <sheet name="Well layout2" sheetId="6" r:id="rId6"/>
    <sheet name="Well layout3" sheetId="7" r:id="rId7"/>
    <sheet name="Well layout4" sheetId="8" r:id="rId8"/>
    <sheet name="dilution_factor" sheetId="9" r:id="rId9"/>
    <sheet name="Chemical Usage Calculation" sheetId="10" r:id="rId10"/>
    <sheet name="dropdown" sheetId="11" state="hidden" r:id="rId11"/>
    <sheet name="Digestion_Plate_Layout" sheetId="12" state="hidden" r:id="rId1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0" l="1"/>
  <c r="F21" i="10"/>
  <c r="F20" i="10"/>
  <c r="F23" i="10" s="1"/>
  <c r="F14" i="10"/>
  <c r="B4" i="10"/>
  <c r="B2" i="10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F78" i="9"/>
  <c r="J78" i="9" s="1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A93" i="9"/>
  <c r="A90" i="9"/>
  <c r="L90" i="2" s="1" a="1"/>
  <c r="A89" i="9"/>
  <c r="F89" i="9" s="1"/>
  <c r="J89" i="9" s="1"/>
  <c r="A88" i="9"/>
  <c r="L88" i="2" s="1" a="1"/>
  <c r="A87" i="9"/>
  <c r="F87" i="9" s="1"/>
  <c r="J87" i="9" s="1"/>
  <c r="A86" i="9"/>
  <c r="L86" i="2" s="1" a="1"/>
  <c r="A83" i="9"/>
  <c r="F83" i="9" s="1"/>
  <c r="J83" i="9" s="1"/>
  <c r="A81" i="9"/>
  <c r="F81" i="9" s="1"/>
  <c r="J81" i="9" s="1"/>
  <c r="A80" i="9"/>
  <c r="L80" i="2" s="1" a="1"/>
  <c r="A79" i="9"/>
  <c r="F79" i="9" s="1"/>
  <c r="J79" i="9" s="1"/>
  <c r="A78" i="9"/>
  <c r="L78" i="2" s="1" a="1"/>
  <c r="A77" i="9"/>
  <c r="F77" i="9" s="1"/>
  <c r="J77" i="9" s="1"/>
  <c r="A74" i="9"/>
  <c r="L74" i="2" s="1" a="1"/>
  <c r="A72" i="9"/>
  <c r="F72" i="9" s="1"/>
  <c r="J72" i="9" s="1"/>
  <c r="A71" i="9"/>
  <c r="F71" i="9" s="1"/>
  <c r="J71" i="9" s="1"/>
  <c r="A70" i="9"/>
  <c r="L70" i="2" s="1" a="1"/>
  <c r="L70" i="2" s="1"/>
  <c r="A69" i="9"/>
  <c r="F69" i="9" s="1"/>
  <c r="J69" i="9" s="1"/>
  <c r="A67" i="9"/>
  <c r="F67" i="9" s="1"/>
  <c r="J67" i="9" s="1"/>
  <c r="A65" i="9"/>
  <c r="F65" i="9" s="1"/>
  <c r="J65" i="9" s="1"/>
  <c r="A63" i="9"/>
  <c r="L63" i="2" s="1" a="1"/>
  <c r="A62" i="9"/>
  <c r="L62" i="2" s="1" a="1"/>
  <c r="L62" i="2" s="1"/>
  <c r="A61" i="9"/>
  <c r="F61" i="9" s="1"/>
  <c r="J61" i="9" s="1"/>
  <c r="A59" i="9"/>
  <c r="F59" i="9" s="1"/>
  <c r="J59" i="9" s="1"/>
  <c r="A58" i="9"/>
  <c r="L58" i="2" s="1" a="1"/>
  <c r="A56" i="9"/>
  <c r="L56" i="2" s="1" a="1"/>
  <c r="A54" i="9"/>
  <c r="L54" i="2" s="1" a="1"/>
  <c r="A53" i="9"/>
  <c r="F53" i="9" s="1"/>
  <c r="J53" i="9" s="1"/>
  <c r="A51" i="9"/>
  <c r="F51" i="9" s="1"/>
  <c r="J51" i="9" s="1"/>
  <c r="A50" i="9"/>
  <c r="F50" i="9" s="1"/>
  <c r="J50" i="9" s="1"/>
  <c r="A49" i="9"/>
  <c r="F49" i="9" s="1"/>
  <c r="J49" i="9" s="1"/>
  <c r="A47" i="9"/>
  <c r="F47" i="9" s="1"/>
  <c r="J47" i="9" s="1"/>
  <c r="A45" i="9"/>
  <c r="F45" i="9" s="1"/>
  <c r="J45" i="9" s="1"/>
  <c r="L45" i="2" s="1" a="1"/>
  <c r="A43" i="9"/>
  <c r="F43" i="9" s="1"/>
  <c r="J43" i="9" s="1"/>
  <c r="A42" i="9"/>
  <c r="F42" i="9" s="1"/>
  <c r="J42" i="9" s="1"/>
  <c r="A41" i="9"/>
  <c r="F41" i="9" s="1"/>
  <c r="J41" i="9" s="1"/>
  <c r="A40" i="9"/>
  <c r="A38" i="9"/>
  <c r="F38" i="9" s="1"/>
  <c r="J38" i="9" s="1"/>
  <c r="A35" i="9"/>
  <c r="F35" i="9" s="1"/>
  <c r="J35" i="9" s="1"/>
  <c r="A34" i="9"/>
  <c r="F34" i="9" s="1"/>
  <c r="J34" i="9" s="1"/>
  <c r="A33" i="9"/>
  <c r="F33" i="9" s="1"/>
  <c r="J33" i="9" s="1"/>
  <c r="A32" i="9"/>
  <c r="F32" i="9" s="1"/>
  <c r="J32" i="9" s="1"/>
  <c r="A31" i="9"/>
  <c r="F31" i="9" s="1"/>
  <c r="J31" i="9" s="1"/>
  <c r="A29" i="9"/>
  <c r="F29" i="9" s="1"/>
  <c r="J29" i="9" s="1"/>
  <c r="A26" i="9"/>
  <c r="F26" i="9" s="1"/>
  <c r="J26" i="9" s="1"/>
  <c r="A25" i="9"/>
  <c r="F25" i="9" s="1"/>
  <c r="J25" i="9" s="1"/>
  <c r="A24" i="9"/>
  <c r="F24" i="9" s="1"/>
  <c r="J24" i="9" s="1"/>
  <c r="A23" i="9"/>
  <c r="F23" i="9" s="1"/>
  <c r="J23" i="9" s="1"/>
  <c r="A22" i="9"/>
  <c r="F22" i="9" s="1"/>
  <c r="J22" i="9" s="1"/>
  <c r="A19" i="9"/>
  <c r="F19" i="9" s="1"/>
  <c r="J19" i="9" s="1"/>
  <c r="A17" i="9"/>
  <c r="F17" i="9" s="1"/>
  <c r="J17" i="9" s="1"/>
  <c r="A16" i="9"/>
  <c r="F16" i="9" s="1"/>
  <c r="J16" i="9" s="1"/>
  <c r="A15" i="9"/>
  <c r="F15" i="9" s="1"/>
  <c r="J15" i="9" s="1"/>
  <c r="A14" i="9"/>
  <c r="F14" i="9" s="1"/>
  <c r="J14" i="9" s="1"/>
  <c r="A13" i="9"/>
  <c r="F13" i="9" s="1"/>
  <c r="J13" i="9" s="1"/>
  <c r="A10" i="9"/>
  <c r="F10" i="9" s="1"/>
  <c r="J10" i="9" s="1"/>
  <c r="A8" i="9"/>
  <c r="F8" i="9" s="1"/>
  <c r="J8" i="9" s="1"/>
  <c r="A7" i="9"/>
  <c r="F7" i="9" s="1"/>
  <c r="J7" i="9" s="1"/>
  <c r="A6" i="9"/>
  <c r="F6" i="9" s="1"/>
  <c r="J6" i="9" s="1"/>
  <c r="A5" i="9"/>
  <c r="F5" i="9" s="1"/>
  <c r="J5" i="9" s="1"/>
  <c r="A3" i="9"/>
  <c r="F3" i="9" s="1"/>
  <c r="J3" i="9" s="1"/>
  <c r="A2" i="9" a="1"/>
  <c r="A91" i="9" s="1"/>
  <c r="F91" i="9" s="1"/>
  <c r="J91" i="9" s="1"/>
  <c r="A2" i="9"/>
  <c r="F2" i="9" s="1"/>
  <c r="J2" i="9" s="1"/>
  <c r="L93" i="2" a="1"/>
  <c r="L93" i="2" s="1"/>
  <c r="Y92" i="2"/>
  <c r="X92" i="2"/>
  <c r="A92" i="2"/>
  <c r="Y91" i="2"/>
  <c r="X91" i="2"/>
  <c r="A91" i="2"/>
  <c r="Y90" i="2"/>
  <c r="X90" i="2"/>
  <c r="L90" i="2"/>
  <c r="A90" i="2"/>
  <c r="Y89" i="2"/>
  <c r="X89" i="2"/>
  <c r="L89" i="2" a="1"/>
  <c r="L89" i="2"/>
  <c r="A89" i="2"/>
  <c r="Y88" i="2"/>
  <c r="X88" i="2"/>
  <c r="L88" i="2"/>
  <c r="A88" i="2"/>
  <c r="W88" i="2" s="1"/>
  <c r="G3" i="4" s="1"/>
  <c r="Y87" i="2"/>
  <c r="X87" i="2"/>
  <c r="A87" i="2"/>
  <c r="Y86" i="2"/>
  <c r="X86" i="2"/>
  <c r="L86" i="2"/>
  <c r="A86" i="2"/>
  <c r="W86" i="2" s="1"/>
  <c r="F7" i="4" s="1"/>
  <c r="Y85" i="2"/>
  <c r="X85" i="2"/>
  <c r="A85" i="2"/>
  <c r="Y84" i="2"/>
  <c r="X84" i="2"/>
  <c r="A84" i="2"/>
  <c r="Y83" i="2"/>
  <c r="X83" i="2"/>
  <c r="L83" i="2" a="1"/>
  <c r="L83" i="2" s="1"/>
  <c r="A83" i="2"/>
  <c r="W83" i="2" s="1"/>
  <c r="F4" i="4" s="1"/>
  <c r="Y82" i="2"/>
  <c r="X82" i="2"/>
  <c r="A82" i="2"/>
  <c r="Y81" i="2"/>
  <c r="X81" i="2"/>
  <c r="A81" i="2"/>
  <c r="Y80" i="2"/>
  <c r="X80" i="2"/>
  <c r="L80" i="2"/>
  <c r="A80" i="2"/>
  <c r="W80" i="2" s="1"/>
  <c r="E7" i="4" s="1"/>
  <c r="Y79" i="2"/>
  <c r="X79" i="2"/>
  <c r="L79" i="2" a="1"/>
  <c r="L79" i="2" s="1"/>
  <c r="A79" i="2"/>
  <c r="Y78" i="2"/>
  <c r="X78" i="2"/>
  <c r="L78" i="2"/>
  <c r="A78" i="2"/>
  <c r="W78" i="2" s="1"/>
  <c r="E5" i="4" s="1"/>
  <c r="Y77" i="2"/>
  <c r="X77" i="2"/>
  <c r="L77" i="2" a="1"/>
  <c r="L77" i="2" s="1"/>
  <c r="A77" i="2"/>
  <c r="Y76" i="2"/>
  <c r="X76" i="2"/>
  <c r="A76" i="2"/>
  <c r="Y75" i="2"/>
  <c r="X75" i="2"/>
  <c r="A75" i="2"/>
  <c r="Y74" i="2"/>
  <c r="X74" i="2"/>
  <c r="L74" i="2"/>
  <c r="A74" i="2"/>
  <c r="Y73" i="2"/>
  <c r="X73" i="2"/>
  <c r="A73" i="2"/>
  <c r="Y72" i="2"/>
  <c r="X72" i="2"/>
  <c r="L72" i="2" a="1"/>
  <c r="L72" i="2"/>
  <c r="A72" i="2"/>
  <c r="W72" i="2" s="1"/>
  <c r="D5" i="4" s="1"/>
  <c r="Y71" i="2"/>
  <c r="X71" i="2"/>
  <c r="L71" i="2" a="1"/>
  <c r="L71" i="2" s="1"/>
  <c r="A71" i="2"/>
  <c r="Y70" i="2"/>
  <c r="X70" i="2"/>
  <c r="A70" i="2"/>
  <c r="W70" i="2" s="1"/>
  <c r="D3" i="4" s="1"/>
  <c r="Y69" i="2"/>
  <c r="X69" i="2"/>
  <c r="L69" i="2" a="1"/>
  <c r="L69" i="2" s="1"/>
  <c r="A69" i="2"/>
  <c r="W69" i="2" s="1"/>
  <c r="C7" i="4" s="1"/>
  <c r="Y68" i="2"/>
  <c r="X68" i="2"/>
  <c r="A68" i="2"/>
  <c r="Y67" i="2"/>
  <c r="X67" i="2"/>
  <c r="L67" i="2" a="1"/>
  <c r="L67" i="2"/>
  <c r="A67" i="2"/>
  <c r="W67" i="2" s="1"/>
  <c r="C5" i="4" s="1"/>
  <c r="Y66" i="2"/>
  <c r="X66" i="2"/>
  <c r="A66" i="2"/>
  <c r="Y65" i="2"/>
  <c r="X65" i="2"/>
  <c r="L65" i="2" a="1"/>
  <c r="L65" i="2"/>
  <c r="A65" i="2"/>
  <c r="Y64" i="2"/>
  <c r="X64" i="2"/>
  <c r="A64" i="2"/>
  <c r="Y63" i="2"/>
  <c r="X63" i="2"/>
  <c r="L63" i="2"/>
  <c r="A63" i="2"/>
  <c r="W63" i="2" s="1"/>
  <c r="L7" i="3" s="1"/>
  <c r="Y62" i="2"/>
  <c r="X62" i="2"/>
  <c r="A62" i="2"/>
  <c r="W62" i="2" s="1"/>
  <c r="L6" i="3" s="1"/>
  <c r="Y61" i="2"/>
  <c r="X61" i="2"/>
  <c r="L61" i="2" a="1"/>
  <c r="L61" i="2"/>
  <c r="A61" i="2"/>
  <c r="Y60" i="2"/>
  <c r="X60" i="2"/>
  <c r="A60" i="2"/>
  <c r="Y59" i="2"/>
  <c r="X59" i="2"/>
  <c r="L59" i="2" a="1"/>
  <c r="L59" i="2" s="1"/>
  <c r="A59" i="2"/>
  <c r="W59" i="2" s="1"/>
  <c r="L3" i="3" s="1"/>
  <c r="Y58" i="2"/>
  <c r="X58" i="2"/>
  <c r="L58" i="2"/>
  <c r="A58" i="2"/>
  <c r="W58" i="2" s="1"/>
  <c r="K8" i="3" s="1"/>
  <c r="Y57" i="2"/>
  <c r="X57" i="2"/>
  <c r="A57" i="2"/>
  <c r="Y56" i="2"/>
  <c r="X56" i="2"/>
  <c r="L56" i="2"/>
  <c r="A56" i="2"/>
  <c r="W56" i="2" s="1"/>
  <c r="K6" i="3" s="1"/>
  <c r="Y55" i="2"/>
  <c r="X55" i="2"/>
  <c r="A55" i="2"/>
  <c r="Y54" i="2"/>
  <c r="X54" i="2"/>
  <c r="L54" i="2"/>
  <c r="A54" i="2"/>
  <c r="W54" i="2" s="1"/>
  <c r="K4" i="3" s="1"/>
  <c r="Y53" i="2"/>
  <c r="Y52" i="2"/>
  <c r="Y51" i="2"/>
  <c r="L51" i="2" a="1"/>
  <c r="L51" i="2"/>
  <c r="Y50" i="2"/>
  <c r="L50" i="2" a="1"/>
  <c r="L50" i="2" s="1"/>
  <c r="Y49" i="2"/>
  <c r="Y48" i="2"/>
  <c r="Y47" i="2"/>
  <c r="L47" i="2" a="1"/>
  <c r="L47" i="2"/>
  <c r="Y46" i="2"/>
  <c r="Y45" i="2"/>
  <c r="L45" i="2"/>
  <c r="Y44" i="2"/>
  <c r="Y43" i="2"/>
  <c r="L43" i="2" a="1"/>
  <c r="L43" i="2" s="1"/>
  <c r="Y42" i="2"/>
  <c r="L42" i="2" a="1"/>
  <c r="L42" i="2"/>
  <c r="Y41" i="2"/>
  <c r="Y40" i="2"/>
  <c r="Y39" i="2"/>
  <c r="Y38" i="2"/>
  <c r="L38" i="2" a="1"/>
  <c r="L38" i="2"/>
  <c r="Y37" i="2"/>
  <c r="Y36" i="2"/>
  <c r="Y35" i="2"/>
  <c r="L35" i="2" a="1"/>
  <c r="L35" i="2"/>
  <c r="Y34" i="2"/>
  <c r="L34" i="2" a="1"/>
  <c r="L34" i="2"/>
  <c r="Y33" i="2"/>
  <c r="L33" i="2" a="1"/>
  <c r="L33" i="2" s="1"/>
  <c r="Y32" i="2"/>
  <c r="L32" i="2" a="1"/>
  <c r="L32" i="2"/>
  <c r="Y31" i="2"/>
  <c r="L31" i="2" a="1"/>
  <c r="L31" i="2"/>
  <c r="Y30" i="2"/>
  <c r="Y29" i="2"/>
  <c r="L29" i="2" a="1"/>
  <c r="L29" i="2" s="1"/>
  <c r="Y28" i="2"/>
  <c r="Y27" i="2"/>
  <c r="Y26" i="2"/>
  <c r="L26" i="2" a="1"/>
  <c r="L26" i="2" s="1"/>
  <c r="Y25" i="2"/>
  <c r="L25" i="2" a="1"/>
  <c r="L25" i="2" s="1"/>
  <c r="Y24" i="2"/>
  <c r="L24" i="2" a="1"/>
  <c r="L24" i="2"/>
  <c r="Y23" i="2"/>
  <c r="L23" i="2" a="1"/>
  <c r="L23" i="2"/>
  <c r="Y22" i="2"/>
  <c r="L22" i="2" a="1"/>
  <c r="L22" i="2" s="1"/>
  <c r="Y21" i="2"/>
  <c r="Y20" i="2"/>
  <c r="Y19" i="2"/>
  <c r="L19" i="2" a="1"/>
  <c r="L19" i="2"/>
  <c r="Y18" i="2"/>
  <c r="Y17" i="2"/>
  <c r="L17" i="2" a="1"/>
  <c r="L17" i="2" s="1"/>
  <c r="Y16" i="2"/>
  <c r="L16" i="2" a="1"/>
  <c r="L16" i="2"/>
  <c r="Y15" i="2"/>
  <c r="L15" i="2" a="1"/>
  <c r="L15" i="2"/>
  <c r="Y14" i="2"/>
  <c r="L14" i="2" a="1"/>
  <c r="L14" i="2" s="1"/>
  <c r="Y13" i="2"/>
  <c r="X13" i="2"/>
  <c r="L13" i="2" a="1"/>
  <c r="L13" i="2" s="1"/>
  <c r="Y12" i="2"/>
  <c r="X12" i="2"/>
  <c r="Y11" i="2"/>
  <c r="X11" i="2"/>
  <c r="Y10" i="2"/>
  <c r="X10" i="2"/>
  <c r="L10" i="2" a="1"/>
  <c r="L10" i="2" s="1"/>
  <c r="Y9" i="2"/>
  <c r="X9" i="2"/>
  <c r="Y8" i="2"/>
  <c r="X8" i="2"/>
  <c r="L8" i="2" a="1"/>
  <c r="L8" i="2"/>
  <c r="Y7" i="2"/>
  <c r="X7" i="2"/>
  <c r="L7" i="2" a="1"/>
  <c r="L7" i="2"/>
  <c r="Y6" i="2"/>
  <c r="X6" i="2"/>
  <c r="L6" i="2" a="1"/>
  <c r="L6" i="2" s="1"/>
  <c r="Y5" i="2"/>
  <c r="X5" i="2"/>
  <c r="L5" i="2" a="1"/>
  <c r="L5" i="2" s="1"/>
  <c r="Y4" i="2"/>
  <c r="X4" i="2"/>
  <c r="L4" i="2" a="1"/>
  <c r="L4" i="2"/>
  <c r="Y3" i="2"/>
  <c r="X3" i="2"/>
  <c r="L3" i="2" a="1"/>
  <c r="L3" i="2"/>
  <c r="W3" i="2"/>
  <c r="Y2" i="2"/>
  <c r="X2" i="2"/>
  <c r="L2" i="2" a="1"/>
  <c r="L2" i="2" s="1"/>
  <c r="W2" i="2" s="1"/>
  <c r="W89" i="2" l="1"/>
  <c r="G4" i="4" s="1"/>
  <c r="W61" i="2"/>
  <c r="L5" i="3" s="1"/>
  <c r="W65" i="2"/>
  <c r="C3" i="4" s="1"/>
  <c r="W71" i="2"/>
  <c r="D4" i="4" s="1"/>
  <c r="W90" i="2"/>
  <c r="G5" i="4" s="1"/>
  <c r="W77" i="2"/>
  <c r="E4" i="4" s="1"/>
  <c r="W79" i="2"/>
  <c r="E6" i="4" s="1"/>
  <c r="W5" i="2"/>
  <c r="C6" i="3"/>
  <c r="L6" i="7"/>
  <c r="L7" i="7" s="1"/>
  <c r="C5" i="3"/>
  <c r="L6" i="5"/>
  <c r="L7" i="5" s="1"/>
  <c r="L6" i="6"/>
  <c r="L7" i="6" s="1"/>
  <c r="M6" i="5"/>
  <c r="M7" i="5" s="1"/>
  <c r="M6" i="6"/>
  <c r="M7" i="6" s="1"/>
  <c r="M6" i="7"/>
  <c r="M7" i="7" s="1"/>
  <c r="C3" i="3"/>
  <c r="C4" i="3"/>
  <c r="W74" i="2"/>
  <c r="D7" i="4" s="1"/>
  <c r="L53" i="2" a="1"/>
  <c r="L53" i="2" s="1"/>
  <c r="L91" i="2" a="1"/>
  <c r="L91" i="2" s="1"/>
  <c r="W91" i="2" s="1"/>
  <c r="G6" i="4" s="1"/>
  <c r="L41" i="2" a="1"/>
  <c r="L41" i="2" s="1"/>
  <c r="F80" i="9"/>
  <c r="J80" i="9" s="1"/>
  <c r="F63" i="9"/>
  <c r="J63" i="9" s="1"/>
  <c r="F70" i="9"/>
  <c r="J70" i="9" s="1"/>
  <c r="F56" i="9"/>
  <c r="J56" i="9" s="1"/>
  <c r="F74" i="9"/>
  <c r="J74" i="9" s="1"/>
  <c r="F88" i="9"/>
  <c r="J88" i="9" s="1"/>
  <c r="L49" i="2" a="1"/>
  <c r="L49" i="2" s="1"/>
  <c r="L81" i="2" a="1"/>
  <c r="L81" i="2" s="1"/>
  <c r="W81" i="2" s="1"/>
  <c r="E8" i="4" s="1"/>
  <c r="A9" i="9"/>
  <c r="A18" i="9"/>
  <c r="A27" i="9"/>
  <c r="A37" i="9"/>
  <c r="A46" i="9"/>
  <c r="A55" i="9"/>
  <c r="A64" i="9"/>
  <c r="A73" i="9"/>
  <c r="A82" i="9"/>
  <c r="F54" i="9"/>
  <c r="J54" i="9" s="1"/>
  <c r="F86" i="9"/>
  <c r="J86" i="9" s="1"/>
  <c r="F90" i="9"/>
  <c r="J90" i="9" s="1"/>
  <c r="F40" i="9"/>
  <c r="J40" i="9" s="1"/>
  <c r="L40" i="2" s="1" a="1"/>
  <c r="L40" i="2" s="1"/>
  <c r="F58" i="9"/>
  <c r="J58" i="9" s="1"/>
  <c r="L87" i="2" a="1"/>
  <c r="L87" i="2" s="1"/>
  <c r="W87" i="2" s="1"/>
  <c r="F8" i="4" s="1"/>
  <c r="A92" i="9"/>
  <c r="A84" i="9"/>
  <c r="A76" i="9"/>
  <c r="A68" i="9"/>
  <c r="A60" i="9"/>
  <c r="A52" i="9"/>
  <c r="A44" i="9"/>
  <c r="A36" i="9"/>
  <c r="A28" i="9"/>
  <c r="A20" i="9"/>
  <c r="A12" i="9"/>
  <c r="A4" i="9"/>
  <c r="F4" i="9" s="1"/>
  <c r="J4" i="9" s="1"/>
  <c r="A11" i="9"/>
  <c r="A21" i="9"/>
  <c r="A30" i="9"/>
  <c r="A39" i="9"/>
  <c r="A48" i="9"/>
  <c r="A57" i="9"/>
  <c r="A66" i="9"/>
  <c r="A75" i="9"/>
  <c r="A85" i="9"/>
  <c r="F62" i="9"/>
  <c r="J62" i="9" s="1"/>
  <c r="W4" i="2" l="1"/>
  <c r="W6" i="2"/>
  <c r="J6" i="7"/>
  <c r="J7" i="7" s="1"/>
  <c r="J6" i="5"/>
  <c r="J7" i="5" s="1"/>
  <c r="J6" i="6"/>
  <c r="J7" i="6" s="1"/>
  <c r="F46" i="9"/>
  <c r="J46" i="9" s="1"/>
  <c r="L46" i="2" a="1"/>
  <c r="L46" i="2" s="1"/>
  <c r="F85" i="9"/>
  <c r="J85" i="9" s="1"/>
  <c r="L85" i="2" a="1"/>
  <c r="L85" i="2" s="1"/>
  <c r="W85" i="2" s="1"/>
  <c r="F6" i="4" s="1"/>
  <c r="F11" i="9"/>
  <c r="J11" i="9" s="1"/>
  <c r="L11" i="2" s="1" a="1"/>
  <c r="L11" i="2" s="1"/>
  <c r="F60" i="9"/>
  <c r="J60" i="9" s="1"/>
  <c r="L60" i="2" a="1"/>
  <c r="L60" i="2" s="1"/>
  <c r="W60" i="2" s="1"/>
  <c r="L4" i="3" s="1"/>
  <c r="F27" i="9"/>
  <c r="J27" i="9" s="1"/>
  <c r="L27" i="2" a="1"/>
  <c r="L27" i="2" s="1"/>
  <c r="L66" i="2" a="1"/>
  <c r="L66" i="2" s="1"/>
  <c r="W66" i="2" s="1"/>
  <c r="C4" i="4" s="1"/>
  <c r="F66" i="9"/>
  <c r="J66" i="9" s="1"/>
  <c r="F12" i="9"/>
  <c r="J12" i="9" s="1"/>
  <c r="L12" i="2" s="1" a="1"/>
  <c r="L12" i="2" s="1"/>
  <c r="F76" i="9"/>
  <c r="J76" i="9" s="1"/>
  <c r="L76" i="2" a="1"/>
  <c r="L76" i="2" s="1"/>
  <c r="W76" i="2" s="1"/>
  <c r="E3" i="4" s="1"/>
  <c r="F18" i="9"/>
  <c r="J18" i="9" s="1"/>
  <c r="L18" i="2" a="1"/>
  <c r="L18" i="2" s="1"/>
  <c r="F30" i="9"/>
  <c r="J30" i="9" s="1"/>
  <c r="L30" i="2" s="1" a="1"/>
  <c r="L30" i="2" s="1"/>
  <c r="F44" i="9"/>
  <c r="J44" i="9" s="1"/>
  <c r="L44" i="2" s="1" a="1"/>
  <c r="L44" i="2" s="1"/>
  <c r="F21" i="9"/>
  <c r="J21" i="9" s="1"/>
  <c r="L21" i="2" a="1"/>
  <c r="L21" i="2" s="1"/>
  <c r="F52" i="9"/>
  <c r="J52" i="9" s="1"/>
  <c r="L52" i="2" a="1"/>
  <c r="L52" i="2" s="1"/>
  <c r="F37" i="9"/>
  <c r="J37" i="9" s="1"/>
  <c r="L37" i="2" s="1" a="1"/>
  <c r="L37" i="2" s="1"/>
  <c r="F68" i="9"/>
  <c r="J68" i="9" s="1"/>
  <c r="L68" i="2" a="1"/>
  <c r="L68" i="2" s="1"/>
  <c r="W68" i="2" s="1"/>
  <c r="C6" i="4" s="1"/>
  <c r="F55" i="9"/>
  <c r="J55" i="9" s="1"/>
  <c r="L55" i="2" a="1"/>
  <c r="L55" i="2" s="1"/>
  <c r="W55" i="2" s="1"/>
  <c r="K5" i="3" s="1"/>
  <c r="F75" i="9"/>
  <c r="J75" i="9" s="1"/>
  <c r="L75" i="2" a="1"/>
  <c r="L75" i="2" s="1"/>
  <c r="W75" i="2" s="1"/>
  <c r="D8" i="4" s="1"/>
  <c r="C8" i="3"/>
  <c r="K6" i="7"/>
  <c r="K7" i="7" s="1"/>
  <c r="K6" i="5"/>
  <c r="K7" i="5" s="1"/>
  <c r="K6" i="6"/>
  <c r="K7" i="6" s="1"/>
  <c r="C7" i="3"/>
  <c r="F57" i="9"/>
  <c r="J57" i="9" s="1"/>
  <c r="L57" i="2" a="1"/>
  <c r="L57" i="2" s="1"/>
  <c r="W57" i="2" s="1"/>
  <c r="K7" i="3" s="1"/>
  <c r="F20" i="9"/>
  <c r="J20" i="9" s="1"/>
  <c r="L20" i="2" a="1"/>
  <c r="L20" i="2" s="1"/>
  <c r="F84" i="9"/>
  <c r="J84" i="9" s="1"/>
  <c r="L84" i="2" a="1"/>
  <c r="L84" i="2" s="1"/>
  <c r="W84" i="2" s="1"/>
  <c r="F5" i="4" s="1"/>
  <c r="L82" i="2" a="1"/>
  <c r="L82" i="2" s="1"/>
  <c r="W82" i="2" s="1"/>
  <c r="F3" i="4" s="1"/>
  <c r="F82" i="9"/>
  <c r="J82" i="9" s="1"/>
  <c r="F9" i="9"/>
  <c r="J9" i="9" s="1"/>
  <c r="L9" i="2" s="1" a="1"/>
  <c r="L9" i="2" s="1"/>
  <c r="F48" i="9"/>
  <c r="J48" i="9" s="1"/>
  <c r="L48" i="2" s="1" a="1"/>
  <c r="L48" i="2" s="1"/>
  <c r="F28" i="9"/>
  <c r="J28" i="9" s="1"/>
  <c r="L28" i="2" a="1"/>
  <c r="L28" i="2" s="1"/>
  <c r="F92" i="9"/>
  <c r="J92" i="9" s="1"/>
  <c r="L92" i="2" a="1"/>
  <c r="L92" i="2" s="1"/>
  <c r="W92" i="2" s="1"/>
  <c r="G7" i="4" s="1"/>
  <c r="F73" i="9"/>
  <c r="J73" i="9" s="1"/>
  <c r="L73" i="2" a="1"/>
  <c r="L73" i="2" s="1"/>
  <c r="W73" i="2" s="1"/>
  <c r="D6" i="4" s="1"/>
  <c r="F39" i="9"/>
  <c r="J39" i="9" s="1"/>
  <c r="L39" i="2" a="1"/>
  <c r="L39" i="2" s="1"/>
  <c r="F36" i="9"/>
  <c r="J36" i="9" s="1"/>
  <c r="L36" i="2" a="1"/>
  <c r="L36" i="2" s="1"/>
  <c r="F64" i="9"/>
  <c r="J64" i="9" s="1"/>
  <c r="L64" i="2" a="1"/>
  <c r="L64" i="2" s="1"/>
  <c r="W64" i="2" s="1"/>
  <c r="L8" i="3" s="1"/>
  <c r="I6" i="7" l="1"/>
  <c r="I7" i="7" s="1"/>
  <c r="I6" i="5"/>
  <c r="I7" i="5" s="1"/>
  <c r="I6" i="6"/>
  <c r="I7" i="6" s="1"/>
  <c r="W7" i="2"/>
  <c r="W8" i="2" l="1"/>
  <c r="B2" i="5" s="1"/>
  <c r="H6" i="6"/>
  <c r="H7" i="6" s="1"/>
  <c r="H6" i="7"/>
  <c r="H7" i="7" s="1"/>
  <c r="H6" i="5"/>
  <c r="H7" i="5" s="1"/>
  <c r="B3" i="5" l="1"/>
  <c r="B4" i="5" s="1"/>
  <c r="B5" i="5" s="1"/>
  <c r="W9" i="2"/>
  <c r="C2" i="5" s="1"/>
  <c r="C3" i="5" s="1"/>
  <c r="C4" i="5" s="1"/>
  <c r="C5" i="5" s="1"/>
  <c r="W10" i="2" l="1"/>
  <c r="D2" i="5" s="1"/>
  <c r="D3" i="5" s="1"/>
  <c r="D4" i="5" s="1"/>
  <c r="D5" i="5" s="1"/>
  <c r="W11" i="2" l="1"/>
  <c r="E2" i="5" s="1"/>
  <c r="E3" i="5" s="1"/>
  <c r="E4" i="5" s="1"/>
  <c r="E5" i="5" s="1"/>
  <c r="W12" i="2" l="1"/>
  <c r="F2" i="5" l="1"/>
  <c r="D3" i="3"/>
  <c r="W13" i="2"/>
  <c r="D4" i="3" l="1"/>
  <c r="G2" i="5"/>
  <c r="G3" i="5" s="1"/>
  <c r="G4" i="5" s="1"/>
  <c r="G5" i="5" s="1"/>
  <c r="X14" i="2"/>
  <c r="W14" i="2"/>
  <c r="F3" i="5"/>
  <c r="F4" i="5" s="1"/>
  <c r="F5" i="5" s="1"/>
  <c r="D5" i="3" l="1"/>
  <c r="H2" i="5"/>
  <c r="H3" i="5" s="1"/>
  <c r="H4" i="5" s="1"/>
  <c r="H5" i="5" s="1"/>
  <c r="X15" i="2"/>
  <c r="W15" i="2"/>
  <c r="B6" i="5" l="1"/>
  <c r="B7" i="5" s="1"/>
  <c r="B8" i="5" s="1"/>
  <c r="B9" i="5" s="1"/>
  <c r="D6" i="3"/>
  <c r="X16" i="2"/>
  <c r="W16" i="2"/>
  <c r="D7" i="3" l="1"/>
  <c r="B2" i="6"/>
  <c r="B3" i="6" s="1"/>
  <c r="B4" i="6" s="1"/>
  <c r="B5" i="6" s="1"/>
  <c r="X17" i="2"/>
  <c r="W17" i="2"/>
  <c r="G2" i="6" l="1"/>
  <c r="G3" i="6" s="1"/>
  <c r="G4" i="6" s="1"/>
  <c r="G5" i="6" s="1"/>
  <c r="D8" i="3"/>
  <c r="X18" i="2"/>
  <c r="W18" i="2"/>
  <c r="B6" i="6" l="1"/>
  <c r="B7" i="6" s="1"/>
  <c r="B8" i="6" s="1"/>
  <c r="B9" i="6" s="1"/>
  <c r="E3" i="3"/>
  <c r="X19" i="2"/>
  <c r="W19" i="2"/>
  <c r="B2" i="7" l="1"/>
  <c r="B3" i="7" s="1"/>
  <c r="B4" i="7" s="1"/>
  <c r="B5" i="7" s="1"/>
  <c r="E4" i="3"/>
  <c r="X20" i="2"/>
  <c r="W20" i="2"/>
  <c r="X21" i="2" l="1"/>
  <c r="W21" i="2"/>
  <c r="E5" i="3"/>
  <c r="G2" i="7"/>
  <c r="G3" i="7" s="1"/>
  <c r="G4" i="7" s="1"/>
  <c r="G5" i="7" s="1"/>
  <c r="E6" i="3" l="1"/>
  <c r="B6" i="7"/>
  <c r="B7" i="7" s="1"/>
  <c r="B8" i="7" s="1"/>
  <c r="B9" i="7" s="1"/>
  <c r="X22" i="2"/>
  <c r="W22" i="2"/>
  <c r="X23" i="2" l="1"/>
  <c r="W23" i="2"/>
  <c r="I2" i="5"/>
  <c r="I3" i="5" s="1"/>
  <c r="I4" i="5" s="1"/>
  <c r="I5" i="5" s="1"/>
  <c r="E7" i="3"/>
  <c r="W24" i="2" l="1"/>
  <c r="X24" i="2"/>
  <c r="E8" i="3"/>
  <c r="C6" i="5"/>
  <c r="C7" i="5" s="1"/>
  <c r="C8" i="5" s="1"/>
  <c r="C9" i="5" s="1"/>
  <c r="C2" i="6" l="1"/>
  <c r="C3" i="6" s="1"/>
  <c r="C4" i="6" s="1"/>
  <c r="C5" i="6" s="1"/>
  <c r="F3" i="3"/>
  <c r="X25" i="2"/>
  <c r="W25" i="2"/>
  <c r="H2" i="6" l="1"/>
  <c r="H3" i="6" s="1"/>
  <c r="H4" i="6" s="1"/>
  <c r="H5" i="6" s="1"/>
  <c r="F4" i="3"/>
  <c r="X26" i="2"/>
  <c r="W26" i="2"/>
  <c r="F5" i="3" l="1"/>
  <c r="C6" i="6"/>
  <c r="C7" i="6" s="1"/>
  <c r="C8" i="6" s="1"/>
  <c r="C9" i="6" s="1"/>
  <c r="X27" i="2"/>
  <c r="W27" i="2"/>
  <c r="X28" i="2" l="1"/>
  <c r="W28" i="2"/>
  <c r="C2" i="7"/>
  <c r="C3" i="7" s="1"/>
  <c r="C4" i="7" s="1"/>
  <c r="C5" i="7" s="1"/>
  <c r="F6" i="3"/>
  <c r="F7" i="3" l="1"/>
  <c r="H2" i="7"/>
  <c r="H3" i="7" s="1"/>
  <c r="H4" i="7" s="1"/>
  <c r="H5" i="7" s="1"/>
  <c r="X29" i="2"/>
  <c r="W29" i="2"/>
  <c r="C6" i="7" l="1"/>
  <c r="C7" i="7" s="1"/>
  <c r="C8" i="7" s="1"/>
  <c r="C9" i="7" s="1"/>
  <c r="F8" i="3"/>
  <c r="X30" i="2"/>
  <c r="W30" i="2"/>
  <c r="G3" i="3" l="1"/>
  <c r="J2" i="5"/>
  <c r="J3" i="5" s="1"/>
  <c r="J4" i="5" s="1"/>
  <c r="J5" i="5" s="1"/>
  <c r="X31" i="2"/>
  <c r="W31" i="2"/>
  <c r="G4" i="3" l="1"/>
  <c r="D6" i="5"/>
  <c r="D7" i="5" s="1"/>
  <c r="D8" i="5" s="1"/>
  <c r="D9" i="5" s="1"/>
  <c r="X32" i="2"/>
  <c r="W32" i="2"/>
  <c r="G5" i="3" l="1"/>
  <c r="D2" i="6"/>
  <c r="D3" i="6" s="1"/>
  <c r="D4" i="6" s="1"/>
  <c r="D5" i="6" s="1"/>
  <c r="W33" i="2"/>
  <c r="X33" i="2"/>
  <c r="G6" i="3" l="1"/>
  <c r="I2" i="6"/>
  <c r="I3" i="6" s="1"/>
  <c r="I4" i="6" s="1"/>
  <c r="I5" i="6" s="1"/>
  <c r="X34" i="2"/>
  <c r="W34" i="2"/>
  <c r="D6" i="6" l="1"/>
  <c r="D7" i="6" s="1"/>
  <c r="D8" i="6" s="1"/>
  <c r="D9" i="6" s="1"/>
  <c r="G7" i="3"/>
  <c r="X35" i="2"/>
  <c r="W35" i="2"/>
  <c r="X36" i="2" l="1"/>
  <c r="W36" i="2"/>
  <c r="G8" i="3"/>
  <c r="D2" i="7"/>
  <c r="D3" i="7" s="1"/>
  <c r="D4" i="7" s="1"/>
  <c r="D5" i="7" s="1"/>
  <c r="I2" i="7" l="1"/>
  <c r="I3" i="7" s="1"/>
  <c r="I4" i="7" s="1"/>
  <c r="I5" i="7" s="1"/>
  <c r="H3" i="3"/>
  <c r="W37" i="2"/>
  <c r="X37" i="2"/>
  <c r="X38" i="2" l="1"/>
  <c r="W38" i="2"/>
  <c r="D6" i="7"/>
  <c r="D7" i="7" s="1"/>
  <c r="D8" i="7" s="1"/>
  <c r="D9" i="7" s="1"/>
  <c r="H4" i="3"/>
  <c r="H5" i="3" l="1"/>
  <c r="K2" i="5"/>
  <c r="K3" i="5" s="1"/>
  <c r="K4" i="5" s="1"/>
  <c r="K5" i="5" s="1"/>
  <c r="X39" i="2"/>
  <c r="W39" i="2"/>
  <c r="E6" i="5" l="1"/>
  <c r="E7" i="5" s="1"/>
  <c r="E8" i="5" s="1"/>
  <c r="E9" i="5" s="1"/>
  <c r="H6" i="3"/>
  <c r="W40" i="2"/>
  <c r="X40" i="2"/>
  <c r="X41" i="2" l="1"/>
  <c r="W41" i="2"/>
  <c r="E2" i="6"/>
  <c r="E3" i="6" s="1"/>
  <c r="E4" i="6" s="1"/>
  <c r="E5" i="6" s="1"/>
  <c r="H7" i="3"/>
  <c r="X42" i="2" l="1"/>
  <c r="W42" i="2"/>
  <c r="J2" i="6"/>
  <c r="J3" i="6" s="1"/>
  <c r="J4" i="6" s="1"/>
  <c r="J5" i="6" s="1"/>
  <c r="H8" i="3"/>
  <c r="E6" i="6" l="1"/>
  <c r="E7" i="6" s="1"/>
  <c r="E8" i="6" s="1"/>
  <c r="E9" i="6" s="1"/>
  <c r="I3" i="3"/>
  <c r="W43" i="2"/>
  <c r="X43" i="2"/>
  <c r="X44" i="2" l="1"/>
  <c r="W44" i="2"/>
  <c r="E2" i="7"/>
  <c r="E3" i="7" s="1"/>
  <c r="E4" i="7" s="1"/>
  <c r="E5" i="7" s="1"/>
  <c r="I4" i="3"/>
  <c r="J2" i="7" l="1"/>
  <c r="J3" i="7" s="1"/>
  <c r="J4" i="7" s="1"/>
  <c r="J5" i="7" s="1"/>
  <c r="I5" i="3"/>
  <c r="X45" i="2"/>
  <c r="W45" i="2"/>
  <c r="E6" i="7" l="1"/>
  <c r="E7" i="7" s="1"/>
  <c r="E8" i="7" s="1"/>
  <c r="E9" i="7" s="1"/>
  <c r="I6" i="3"/>
  <c r="X46" i="2"/>
  <c r="W46" i="2"/>
  <c r="I7" i="3" l="1"/>
  <c r="L2" i="5"/>
  <c r="L3" i="5" s="1"/>
  <c r="L4" i="5" s="1"/>
  <c r="L5" i="5" s="1"/>
  <c r="X47" i="2"/>
  <c r="W47" i="2"/>
  <c r="F6" i="5" l="1"/>
  <c r="F7" i="5" s="1"/>
  <c r="F8" i="5" s="1"/>
  <c r="F9" i="5" s="1"/>
  <c r="J3" i="3"/>
  <c r="X48" i="2"/>
  <c r="W48" i="2"/>
  <c r="F2" i="6" l="1"/>
  <c r="F3" i="6" s="1"/>
  <c r="F4" i="6" s="1"/>
  <c r="F5" i="6" s="1"/>
  <c r="J4" i="3"/>
  <c r="X49" i="2"/>
  <c r="W49" i="2"/>
  <c r="J5" i="3" l="1"/>
  <c r="K2" i="6"/>
  <c r="X50" i="2"/>
  <c r="W50" i="2"/>
  <c r="X51" i="2" l="1"/>
  <c r="W51" i="2"/>
  <c r="K3" i="6"/>
  <c r="K4" i="6" s="1"/>
  <c r="K5" i="6" s="1"/>
  <c r="F6" i="6"/>
  <c r="F7" i="6" s="1"/>
  <c r="F8" i="6" s="1"/>
  <c r="F9" i="6" s="1"/>
  <c r="J6" i="3"/>
  <c r="J7" i="3" l="1"/>
  <c r="F2" i="7"/>
  <c r="F3" i="7" s="1"/>
  <c r="F4" i="7" s="1"/>
  <c r="F5" i="7" s="1"/>
  <c r="W52" i="2"/>
  <c r="X52" i="2"/>
  <c r="K2" i="7" l="1"/>
  <c r="K3" i="7" s="1"/>
  <c r="K4" i="7" s="1"/>
  <c r="K5" i="7" s="1"/>
  <c r="J8" i="3"/>
  <c r="W53" i="2"/>
  <c r="X53" i="2"/>
  <c r="F6" i="7" l="1"/>
  <c r="F7" i="7" s="1"/>
  <c r="F8" i="7" s="1"/>
  <c r="F9" i="7" s="1"/>
  <c r="B6" i="10" s="1"/>
  <c r="B8" i="10" s="1"/>
  <c r="K3" i="3"/>
  <c r="E23" i="10" l="1"/>
  <c r="E14" i="10"/>
  <c r="E15" i="10" s="1"/>
  <c r="E22" i="10" l="1"/>
  <c r="E21" i="10"/>
  <c r="E20" i="10"/>
</calcChain>
</file>

<file path=xl/sharedStrings.xml><?xml version="1.0" encoding="utf-8"?>
<sst xmlns="http://schemas.openxmlformats.org/spreadsheetml/2006/main" count="802" uniqueCount="330">
  <si>
    <t>ID</t>
  </si>
  <si>
    <t>experiment_ID</t>
  </si>
  <si>
    <t>sample_ID</t>
  </si>
  <si>
    <t>sample_type</t>
  </si>
  <si>
    <t>sample_state</t>
  </si>
  <si>
    <t>sample_lot</t>
  </si>
  <si>
    <t>biopsy_id</t>
  </si>
  <si>
    <t>culture_date</t>
  </si>
  <si>
    <t>biopsy_replicate</t>
  </si>
  <si>
    <t>biopsy_diameter_mm</t>
  </si>
  <si>
    <t>digestion_volume_ul</t>
  </si>
  <si>
    <t>dilution_factor</t>
  </si>
  <si>
    <t>assay_volume_ul</t>
  </si>
  <si>
    <t>loaded_weight1_mg</t>
  </si>
  <si>
    <t>loaded_weight2_mg</t>
  </si>
  <si>
    <t>tube_weight1_mg</t>
  </si>
  <si>
    <t>tube_weight2_mg</t>
  </si>
  <si>
    <t>operator</t>
  </si>
  <si>
    <t>std_conc_ug_per_well</t>
  </si>
  <si>
    <t>media_type</t>
  </si>
  <si>
    <t>biomaterial_id</t>
  </si>
  <si>
    <t>reaction_date</t>
  </si>
  <si>
    <t>Concat</t>
  </si>
  <si>
    <t>tube_label</t>
  </si>
  <si>
    <t>net_biopsy_weight_mg</t>
  </si>
  <si>
    <t>QC_manual_biopsy_weight1_mg</t>
  </si>
  <si>
    <t>QC_manual_biopsy_weight2_mg</t>
  </si>
  <si>
    <t>net_biopsy_weight_manualQC_mg</t>
  </si>
  <si>
    <t>HP71-20240123</t>
  </si>
  <si>
    <t>Hydroxyproline St1</t>
  </si>
  <si>
    <t>standard</t>
  </si>
  <si>
    <t>liquid</t>
  </si>
  <si>
    <t>GU</t>
  </si>
  <si>
    <t>Hydroxyproline St2</t>
  </si>
  <si>
    <t>Hydroxyproline St3</t>
  </si>
  <si>
    <t>Hydroxyproline St4</t>
  </si>
  <si>
    <t>Hydroxyproline St5</t>
  </si>
  <si>
    <t>Hydroxyproline St6</t>
  </si>
  <si>
    <t>Gelatin 2.5</t>
  </si>
  <si>
    <t>control</t>
  </si>
  <si>
    <t>Gelatin 1.25</t>
  </si>
  <si>
    <t>Gelatin 0.625</t>
  </si>
  <si>
    <t>Gelatin 0.3125</t>
  </si>
  <si>
    <t>Gelatin 0.15625</t>
  </si>
  <si>
    <t>Gelatin 0</t>
  </si>
  <si>
    <t>A1-1</t>
  </si>
  <si>
    <t>sample</t>
  </si>
  <si>
    <t>hide</t>
  </si>
  <si>
    <t>TGFBS (Liquid DMEM)</t>
  </si>
  <si>
    <t>PET723-30050</t>
  </si>
  <si>
    <t>A1-2</t>
  </si>
  <si>
    <t>A1-3</t>
  </si>
  <si>
    <t>A1-4</t>
  </si>
  <si>
    <t>A2-1</t>
  </si>
  <si>
    <t>A2-2</t>
  </si>
  <si>
    <t>A2-3</t>
  </si>
  <si>
    <t>A2-4</t>
  </si>
  <si>
    <t>A3-1</t>
  </si>
  <si>
    <t>A3-2</t>
  </si>
  <si>
    <t>A3-3</t>
  </si>
  <si>
    <t>A3-4</t>
  </si>
  <si>
    <t>A4-1</t>
  </si>
  <si>
    <t>A4-2</t>
  </si>
  <si>
    <t>A4-3</t>
  </si>
  <si>
    <t>A4-4</t>
  </si>
  <si>
    <t>A5-1</t>
  </si>
  <si>
    <t>A5-2</t>
  </si>
  <si>
    <t>A5-3</t>
  </si>
  <si>
    <t>A5-4</t>
  </si>
  <si>
    <t>A6-1</t>
  </si>
  <si>
    <t>A6-2</t>
  </si>
  <si>
    <t>A6-3</t>
  </si>
  <si>
    <t>A6-4</t>
  </si>
  <si>
    <t>B1-1</t>
  </si>
  <si>
    <t>B1-2</t>
  </si>
  <si>
    <t>B1-3</t>
  </si>
  <si>
    <t>B1-4</t>
  </si>
  <si>
    <t>B2-1</t>
  </si>
  <si>
    <t>B2-2</t>
  </si>
  <si>
    <t>B2-3</t>
  </si>
  <si>
    <t>B2-4</t>
  </si>
  <si>
    <t>B3-1</t>
  </si>
  <si>
    <t>B3-2</t>
  </si>
  <si>
    <t>B3-3</t>
  </si>
  <si>
    <t>B3-4</t>
  </si>
  <si>
    <t>B4-1</t>
  </si>
  <si>
    <t>B4-2</t>
  </si>
  <si>
    <t>B4-3</t>
  </si>
  <si>
    <t>B4-4</t>
  </si>
  <si>
    <t>A</t>
  </si>
  <si>
    <t>B</t>
  </si>
  <si>
    <t>C</t>
  </si>
  <si>
    <t>D</t>
  </si>
  <si>
    <t>E</t>
  </si>
  <si>
    <t>F</t>
  </si>
  <si>
    <t>G</t>
  </si>
  <si>
    <t>H</t>
  </si>
  <si>
    <t>sample_volume_from_digest_ul</t>
  </si>
  <si>
    <t>NaOH_amount_ul</t>
  </si>
  <si>
    <t>H2SO4_amount_ul</t>
  </si>
  <si>
    <t>total_neutralized_volume_ul</t>
  </si>
  <si>
    <t>initial_dilution</t>
  </si>
  <si>
    <t>additional_dilution?</t>
  </si>
  <si>
    <t>neutralized_sample_volume_ul</t>
  </si>
  <si>
    <t>additional_water_ul</t>
  </si>
  <si>
    <t>final_dilution_factor</t>
  </si>
  <si>
    <t>Sample numbers</t>
  </si>
  <si>
    <t>#automatically calculating, revise if needed</t>
  </si>
  <si>
    <t>Colorimetric replicate per sample</t>
  </si>
  <si>
    <t>Gelatin Control numbers</t>
  </si>
  <si>
    <t>Standard point numbers</t>
  </si>
  <si>
    <t>Colorimetric replicate per standard</t>
  </si>
  <si>
    <t>Total wells for colorimetric reactions</t>
  </si>
  <si>
    <t>Manufacturer/Catal</t>
  </si>
  <si>
    <t>Lot</t>
  </si>
  <si>
    <t>Protocl usage</t>
  </si>
  <si>
    <t>Calculation with 30% extra</t>
  </si>
  <si>
    <t>Actual Weighing</t>
  </si>
  <si>
    <t>Oxidation buffer 1x (mL)</t>
  </si>
  <si>
    <t>Chloramine T (mg)</t>
  </si>
  <si>
    <t>Sigma 402869-100G</t>
  </si>
  <si>
    <t>STBK3526</t>
  </si>
  <si>
    <t>Wrap with aluminal after mixing, stable for 2 h</t>
  </si>
  <si>
    <t>Isopropanol (mL)</t>
  </si>
  <si>
    <t>FLALAB 99%</t>
  </si>
  <si>
    <t>R13140</t>
  </si>
  <si>
    <t>50 % Perchloric acid (mL)</t>
  </si>
  <si>
    <t>Thermo 044464.AP</t>
  </si>
  <si>
    <t>Y07I047</t>
  </si>
  <si>
    <t>DMAB (mg)</t>
  </si>
  <si>
    <t>156477-500G</t>
  </si>
  <si>
    <t>BCCK1026</t>
  </si>
  <si>
    <t>Total volume</t>
  </si>
  <si>
    <t>experiment_id</t>
  </si>
  <si>
    <t>HP1-20230830</t>
  </si>
  <si>
    <t>PET723-100116</t>
  </si>
  <si>
    <t>10% HPL</t>
  </si>
  <si>
    <t>HP2-20230830</t>
  </si>
  <si>
    <t>PET723-300116</t>
  </si>
  <si>
    <t>CC2-1-12301899-14d</t>
  </si>
  <si>
    <t>HP3-20230905</t>
  </si>
  <si>
    <t>PET723-600116</t>
  </si>
  <si>
    <t>TGFBS (Powder DMEM)</t>
  </si>
  <si>
    <t>CC1-1-11162023-7d</t>
  </si>
  <si>
    <t>HP4-20230905</t>
  </si>
  <si>
    <t>PET723-60060</t>
  </si>
  <si>
    <t>Brine Sol</t>
  </si>
  <si>
    <t>CC1-2-11162023-7d</t>
  </si>
  <si>
    <t>HP5-20230906</t>
  </si>
  <si>
    <t>PET723-30060</t>
  </si>
  <si>
    <t>10 mg/ml AA2P in DI Water</t>
  </si>
  <si>
    <t>CC1-3-11162023-7d</t>
  </si>
  <si>
    <t>HP6-20230913</t>
  </si>
  <si>
    <t>PET723-10060</t>
  </si>
  <si>
    <t>TGFB Alliquot</t>
  </si>
  <si>
    <t>CC1-4-11162023-7d</t>
  </si>
  <si>
    <t>HP7-20230913</t>
  </si>
  <si>
    <t>PET723-60050</t>
  </si>
  <si>
    <t>PBS w/ BSA</t>
  </si>
  <si>
    <t>CC1-5-11162023-7d</t>
  </si>
  <si>
    <t>HP8-20230919</t>
  </si>
  <si>
    <t>Advanced DMEM</t>
  </si>
  <si>
    <t>CC1-6-11162023-7d</t>
  </si>
  <si>
    <t>HP9-20230919</t>
  </si>
  <si>
    <t>PET723-10050</t>
  </si>
  <si>
    <t>10% FBS (Liquid DMEM)</t>
  </si>
  <si>
    <t>CC1-1-11162023-11d</t>
  </si>
  <si>
    <t>HP10-20231006</t>
  </si>
  <si>
    <t>V2P1723-300140</t>
  </si>
  <si>
    <t>CC1-2-11162023-11d</t>
  </si>
  <si>
    <t>HP11-20231010</t>
  </si>
  <si>
    <t>V2P1723-300116</t>
  </si>
  <si>
    <t>CC1-3-11162023-11d</t>
  </si>
  <si>
    <t>HP12-20231013</t>
  </si>
  <si>
    <t>Recycled-PET723-10050</t>
  </si>
  <si>
    <t>CC1-4-11162023-11d</t>
  </si>
  <si>
    <t>HP13-20231019</t>
  </si>
  <si>
    <t>Recycled-PET723-30050</t>
  </si>
  <si>
    <t>CC1-5-11162023-11d</t>
  </si>
  <si>
    <t>HP14-20231020</t>
  </si>
  <si>
    <t>Recycled-PET723-60050</t>
  </si>
  <si>
    <t>CC1-6-11162023-11d</t>
  </si>
  <si>
    <t>HP15-20231023</t>
  </si>
  <si>
    <t>CC1-1-11162023-14d</t>
  </si>
  <si>
    <t>HP16-20231023</t>
  </si>
  <si>
    <t>V2P1723-600140</t>
  </si>
  <si>
    <t>CC1-2-11162023-14d</t>
  </si>
  <si>
    <t>HP17-20231026</t>
  </si>
  <si>
    <t>V2P1323-60050</t>
  </si>
  <si>
    <t>CC1-3-11162023-14d</t>
  </si>
  <si>
    <t>HP18-20231026</t>
  </si>
  <si>
    <t>V2P1323-30050</t>
  </si>
  <si>
    <t>CC1-4-11162023-14d</t>
  </si>
  <si>
    <t>HP19-20231020</t>
  </si>
  <si>
    <t>V2P1323-60080</t>
  </si>
  <si>
    <t>CC1-5-11162023-14d</t>
  </si>
  <si>
    <t>HP20-20231025</t>
  </si>
  <si>
    <t>V2P1323-30080</t>
  </si>
  <si>
    <t>CC1-6-11162023-14d</t>
  </si>
  <si>
    <t>HP21-20231027</t>
  </si>
  <si>
    <t>V2P1822-600115</t>
  </si>
  <si>
    <t>CC1-1-11162023-28d</t>
  </si>
  <si>
    <t>HP22-20231101</t>
  </si>
  <si>
    <t>V2P1822-300115</t>
  </si>
  <si>
    <t>CC1-2-11162023-28d</t>
  </si>
  <si>
    <t>HP23-20231101</t>
  </si>
  <si>
    <t>V2P1822-150115</t>
  </si>
  <si>
    <t>CC1-3-11162023-28d</t>
  </si>
  <si>
    <t>HP24-20231102</t>
  </si>
  <si>
    <t>V1P1822-600135</t>
  </si>
  <si>
    <t>CC1-4-11162023-28d</t>
  </si>
  <si>
    <t>HP25-20231106</t>
  </si>
  <si>
    <t>V1P1822-300135</t>
  </si>
  <si>
    <t>CC1-5-11162023-28d</t>
  </si>
  <si>
    <t>HP26-20231106</t>
  </si>
  <si>
    <t>V1P1822-150135</t>
  </si>
  <si>
    <t>CC1-6-11162023-28d</t>
  </si>
  <si>
    <t>HP27-20231107</t>
  </si>
  <si>
    <t>V1P2822-600135</t>
  </si>
  <si>
    <t>HP28-20231108</t>
  </si>
  <si>
    <t>V1P2822-300150</t>
  </si>
  <si>
    <t>HP29-20231109</t>
  </si>
  <si>
    <t>V1P2822-150150</t>
  </si>
  <si>
    <t>HP30-20231109</t>
  </si>
  <si>
    <t>V3P1323-60055</t>
  </si>
  <si>
    <t>HP31-20231109</t>
  </si>
  <si>
    <t>V3P1323-30055</t>
  </si>
  <si>
    <t>HP32-20231113</t>
  </si>
  <si>
    <t>V3P1323-600130</t>
  </si>
  <si>
    <t>HP33-20231114</t>
  </si>
  <si>
    <t>V3P1323-300130</t>
  </si>
  <si>
    <t>HP34-20231115</t>
  </si>
  <si>
    <t>V3P1323-30090</t>
  </si>
  <si>
    <t>HP35-20231116</t>
  </si>
  <si>
    <t>V3P1323-60090</t>
  </si>
  <si>
    <t>HP36-20231120</t>
  </si>
  <si>
    <t>HP37-20231120</t>
  </si>
  <si>
    <t>V2P1822-300116</t>
  </si>
  <si>
    <t>HP38-20231121</t>
  </si>
  <si>
    <t>HP39-20231127</t>
  </si>
  <si>
    <t>HP40-20231128</t>
  </si>
  <si>
    <t>HP41-20231128</t>
  </si>
  <si>
    <t>HP42-20231128</t>
  </si>
  <si>
    <t>HP43-20231129</t>
  </si>
  <si>
    <t>HP44-20231130</t>
  </si>
  <si>
    <t>HP45-20231201</t>
  </si>
  <si>
    <t>HP46-20231201</t>
  </si>
  <si>
    <t>HP47-20231201</t>
  </si>
  <si>
    <t>HP48-20231205</t>
  </si>
  <si>
    <t>HP49-20231205</t>
  </si>
  <si>
    <t>HP50-20231204</t>
  </si>
  <si>
    <t>HP51-20231206</t>
  </si>
  <si>
    <t>HP52-20231214</t>
  </si>
  <si>
    <t>HP53-20231205</t>
  </si>
  <si>
    <t>HP54-20231211</t>
  </si>
  <si>
    <t>HP55-20231215</t>
  </si>
  <si>
    <t>HP56-20230102</t>
  </si>
  <si>
    <t>HP57-20230103</t>
  </si>
  <si>
    <t>HP58-20230103</t>
  </si>
  <si>
    <t>HP59-20240108</t>
  </si>
  <si>
    <t>HP60-20240108</t>
  </si>
  <si>
    <t>HP61-20240108</t>
  </si>
  <si>
    <t>HP62-20240110</t>
  </si>
  <si>
    <t>HP63-20240110</t>
  </si>
  <si>
    <t>HP64-20240111</t>
  </si>
  <si>
    <t>HP65-20240111</t>
  </si>
  <si>
    <t>HP66-20240112</t>
  </si>
  <si>
    <t>HP67-20240112</t>
  </si>
  <si>
    <t>HP68-20240112</t>
  </si>
  <si>
    <t>HP69-20240117</t>
  </si>
  <si>
    <t>HP70-20240122</t>
  </si>
  <si>
    <t>HP72-20240125</t>
  </si>
  <si>
    <t>HP73-20240126</t>
  </si>
  <si>
    <t>DNA74-20240126</t>
  </si>
  <si>
    <t>HP75-20240126</t>
  </si>
  <si>
    <t>HP76-20240128</t>
  </si>
  <si>
    <t>HP77-20240129</t>
  </si>
  <si>
    <t/>
  </si>
  <si>
    <t>HP71-1</t>
  </si>
  <si>
    <t>HP71-2</t>
  </si>
  <si>
    <t>HP71-3</t>
  </si>
  <si>
    <t>HP71-4</t>
  </si>
  <si>
    <t>HP71-5</t>
  </si>
  <si>
    <t>HP71-6</t>
  </si>
  <si>
    <t>HP71-7</t>
  </si>
  <si>
    <t>HP71-8</t>
  </si>
  <si>
    <t>HP71-9</t>
  </si>
  <si>
    <t>HP71-10</t>
  </si>
  <si>
    <t>HP71-11</t>
  </si>
  <si>
    <t>HP71-12</t>
  </si>
  <si>
    <t>HP71-13</t>
  </si>
  <si>
    <t>HP71-14</t>
  </si>
  <si>
    <t>HP71-15</t>
  </si>
  <si>
    <t>HP71-16</t>
  </si>
  <si>
    <t>HP71-17</t>
  </si>
  <si>
    <t>HP71-18</t>
  </si>
  <si>
    <t>HP71-19</t>
  </si>
  <si>
    <t>HP71-20</t>
  </si>
  <si>
    <t>HP71-21</t>
  </si>
  <si>
    <t>HP71-22</t>
  </si>
  <si>
    <t>HP71-23</t>
  </si>
  <si>
    <t>HP71-24</t>
  </si>
  <si>
    <t>HP71-25</t>
  </si>
  <si>
    <t>HP71-26</t>
  </si>
  <si>
    <t>HP71-27</t>
  </si>
  <si>
    <t>HP71-28</t>
  </si>
  <si>
    <t>HP71-29</t>
  </si>
  <si>
    <t>HP71-30</t>
  </si>
  <si>
    <t>HP71-31</t>
  </si>
  <si>
    <t>HP71-32</t>
  </si>
  <si>
    <t>HP71-33</t>
  </si>
  <si>
    <t>HP71-34</t>
  </si>
  <si>
    <t>HP71-35</t>
  </si>
  <si>
    <t>HP71-36</t>
  </si>
  <si>
    <t>HP71-37</t>
  </si>
  <si>
    <t>HP71-38</t>
  </si>
  <si>
    <t>HP71-39</t>
  </si>
  <si>
    <t>HP71-40</t>
  </si>
  <si>
    <t>HP71-41</t>
  </si>
  <si>
    <t>HP71-42</t>
  </si>
  <si>
    <t>HP71-43</t>
  </si>
  <si>
    <t>HP71-44</t>
  </si>
  <si>
    <t>HP71-45</t>
  </si>
  <si>
    <t>HP71-46</t>
  </si>
  <si>
    <t>HP71-47</t>
  </si>
  <si>
    <t>HP71-48</t>
  </si>
  <si>
    <t>HP71-49</t>
  </si>
  <si>
    <t>HP71-50</t>
  </si>
  <si>
    <t>HP71-51</t>
  </si>
  <si>
    <t>HP71-52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</si>
</sst>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/d/yyyy"/>
    <numFmt numFmtId="166" formatCode="0.000"/>
  </numFmts>
  <fonts count="12">
    <font>
      <sz val="12"/>
      <color theme="1"/>
      <name val="Calibri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rgb="FF666666"/>
      <name val="Calibri"/>
      <family val="2"/>
    </font>
    <font>
      <sz val="12"/>
      <color rgb="FF000000"/>
      <name val="Calibri"/>
      <family val="2"/>
    </font>
    <font>
      <sz val="12"/>
      <color rgb="FF7E3794"/>
      <name val="Calibri"/>
      <family val="2"/>
      <scheme val="minor"/>
    </font>
    <font>
      <sz val="11"/>
      <color rgb="FF000000"/>
      <name val="Docs-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3" fillId="0" borderId="0" xfId="0" applyNumberFormat="1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wrapText="1"/>
    </xf>
    <xf numFmtId="2" fontId="5" fillId="0" borderId="0" xfId="0" applyNumberFormat="1" applyFont="1" applyAlignment="1">
      <alignment horizontal="right"/>
    </xf>
    <xf numFmtId="165" fontId="1" fillId="0" borderId="0" xfId="0" applyNumberFormat="1" applyFont="1"/>
    <xf numFmtId="0" fontId="4" fillId="0" borderId="0" xfId="0" applyFont="1" applyAlignment="1">
      <alignment horizontal="right"/>
    </xf>
    <xf numFmtId="2" fontId="1" fillId="0" borderId="0" xfId="0" applyNumberFormat="1" applyFont="1"/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2" borderId="0" xfId="0" applyFill="1"/>
    <xf numFmtId="0" fontId="9" fillId="3" borderId="0" xfId="0" applyFont="1" applyFill="1"/>
    <xf numFmtId="0" fontId="3" fillId="0" borderId="1" xfId="0" applyFont="1" applyBorder="1"/>
    <xf numFmtId="0" fontId="3" fillId="0" borderId="2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/>
    </xf>
    <xf numFmtId="0" fontId="5" fillId="0" borderId="5" xfId="0" applyFont="1" applyBorder="1"/>
    <xf numFmtId="0" fontId="5" fillId="0" borderId="6" xfId="0" applyFont="1" applyBorder="1" applyAlignment="1">
      <alignment horizontal="right"/>
    </xf>
    <xf numFmtId="0" fontId="5" fillId="0" borderId="7" xfId="0" applyFont="1" applyBorder="1"/>
    <xf numFmtId="0" fontId="5" fillId="0" borderId="8" xfId="0" applyFont="1" applyBorder="1" applyAlignment="1">
      <alignment horizontal="right"/>
    </xf>
    <xf numFmtId="0" fontId="10" fillId="3" borderId="0" xfId="0" applyFont="1" applyFill="1" applyAlignment="1">
      <alignment horizontal="left"/>
    </xf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166" fontId="5" fillId="0" borderId="0" xfId="0" applyNumberFormat="1" applyFont="1"/>
    <xf numFmtId="2" fontId="10" fillId="3" borderId="0" xfId="0" applyNumberFormat="1" applyFont="1" applyFill="1" applyAlignment="1">
      <alignment horizontal="left"/>
    </xf>
    <xf numFmtId="166" fontId="5" fillId="0" borderId="0" xfId="0" applyNumberFormat="1" applyFont="1" applyAlignment="1">
      <alignment horizontal="right"/>
    </xf>
    <xf numFmtId="166" fontId="5" fillId="4" borderId="0" xfId="0" applyNumberFormat="1" applyFont="1" applyFill="1" applyAlignment="1">
      <alignment horizontal="right"/>
    </xf>
    <xf numFmtId="2" fontId="3" fillId="0" borderId="0" xfId="0" applyNumberFormat="1" applyFont="1"/>
    <xf numFmtId="0" fontId="2" fillId="4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91075" cy="2886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00850" y="600450"/>
          <a:ext cx="5093700" cy="30573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"/>
            <a:t>To Get Started, Click Here To Accept Permission</a:t>
          </a:r>
          <a:endParaRPr sz="4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1.1640625" defaultRowHeight="15" customHeight="1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3"/>
  <sheetViews>
    <sheetView tabSelected="1" workbookViewId="0">
      <selection activeCell="B53" sqref="B53"/>
    </sheetView>
  </sheetViews>
  <sheetFormatPr baseColWidth="10" defaultColWidth="11.1640625" defaultRowHeight="15" customHeight="1"/>
  <cols>
    <col min="1" max="8" width="17.5" customWidth="1"/>
    <col min="9" max="9" width="13.6640625" customWidth="1"/>
    <col min="10" max="11" width="17.83203125" customWidth="1"/>
    <col min="12" max="12" width="12.6640625" customWidth="1"/>
    <col min="13" max="13" width="13.83203125" customWidth="1"/>
    <col min="14" max="15" width="16.6640625" customWidth="1"/>
    <col min="16" max="17" width="14.83203125" customWidth="1"/>
    <col min="18" max="18" width="8" customWidth="1"/>
    <col min="19" max="19" width="15.83203125" customWidth="1"/>
    <col min="20" max="20" width="10.83203125" customWidth="1"/>
    <col min="21" max="21" width="22.83203125" customWidth="1"/>
    <col min="22" max="22" width="11.6640625" customWidth="1"/>
    <col min="23" max="23" width="25.6640625" customWidth="1"/>
    <col min="24" max="25" width="20" customWidth="1"/>
    <col min="26" max="27" width="24.6640625" customWidth="1"/>
    <col min="28" max="28" width="26.1640625" customWidth="1"/>
  </cols>
  <sheetData>
    <row r="1" spans="1:2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4" t="s">
        <v>21</v>
      </c>
      <c r="W1" s="2" t="s">
        <v>22</v>
      </c>
      <c r="X1" s="3" t="s">
        <v>23</v>
      </c>
      <c r="Y1" s="3" t="s">
        <v>24</v>
      </c>
      <c r="Z1" s="5" t="s">
        <v>25</v>
      </c>
      <c r="AA1" s="5" t="s">
        <v>26</v>
      </c>
      <c r="AB1" s="5" t="s">
        <v>27</v>
      </c>
    </row>
    <row r="2" spans="1:28" ht="15.75" customHeight="1">
      <c r="A2" s="6" t="s">
        <v>278</v>
      </c>
      <c r="B2" s="2" t="s">
        <v>28</v>
      </c>
      <c r="C2" s="7" t="s">
        <v>29</v>
      </c>
      <c r="D2" s="7" t="s">
        <v>30</v>
      </c>
      <c r="E2" s="7" t="s">
        <v>31</v>
      </c>
      <c r="F2" s="5"/>
      <c r="G2" s="5"/>
      <c r="H2" s="8"/>
      <c r="I2" s="5"/>
      <c r="J2" s="5"/>
      <c r="K2" s="5"/>
      <c r="L2" s="5" t="str">
        <f t="array" ref="L2">IF(D2= "standard", "", IF(ISERROR(INDEX(dilution_factor!$J$2:J93,MATCH(dilution_factor!A2,$C$2:C93,0))),"",INDEX(dilution_factor!$J$2:J93,MATCH(dilution_factor!A2,$C$2:C93,0))))</f>
        <v/>
      </c>
      <c r="M2" s="5"/>
      <c r="N2" s="5"/>
      <c r="O2" s="5"/>
      <c r="P2" s="5"/>
      <c r="Q2" s="5"/>
      <c r="R2" s="7" t="s">
        <v>32</v>
      </c>
      <c r="S2" s="9">
        <v>0</v>
      </c>
      <c r="T2" s="2"/>
      <c r="U2" s="2"/>
      <c r="V2" s="8">
        <v>45328</v>
      </c>
      <c r="W2" s="3" t="str">
        <f t="shared" ref="W2:W92" si="0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TEXT(V2,"mm-dd-yyyy")</f>
        <v>HP71-1,HP71-20240123,Hydroxyproline St1,standard,liquid,,,,,,,,,,,,,GU,0,,,02-06-2024</v>
      </c>
      <c r="X2" s="10" t="str">
        <f t="shared" ref="X2:X92" si="1">IF(D2="sample",A2&amp;CHAR(10)&amp;C2&amp;CHAR(10)&amp;TEXT(H2,"mm-dd-yyyy"),"")</f>
        <v/>
      </c>
      <c r="Y2" s="10">
        <f t="shared" ref="Y2:Y92" si="2">IFERROR(AVERAGE(N2:O2)-AVERAGE(P2:Q2),)</f>
        <v>0</v>
      </c>
      <c r="Z2" s="10"/>
      <c r="AA2" s="10"/>
      <c r="AB2" s="10" t="s">
        <v>277</v>
      </c>
    </row>
    <row r="3" spans="1:28" ht="15.75" customHeight="1">
      <c r="A3" s="6" t="s">
        <v>279</v>
      </c>
      <c r="B3" s="2" t="s">
        <v>28</v>
      </c>
      <c r="C3" s="7" t="s">
        <v>33</v>
      </c>
      <c r="D3" s="7" t="s">
        <v>30</v>
      </c>
      <c r="E3" s="7" t="s">
        <v>31</v>
      </c>
      <c r="F3" s="5"/>
      <c r="G3" s="5"/>
      <c r="H3" s="8"/>
      <c r="I3" s="5"/>
      <c r="J3" s="5"/>
      <c r="K3" s="5"/>
      <c r="L3" s="5" t="str">
        <f t="array" ref="L3">IF(D3= "standard", "", IF(ISERROR(INDEX(dilution_factor!$J$2:J93,MATCH(dilution_factor!A3,$C$2:C93,0))),"",INDEX(dilution_factor!$J$2:J93,MATCH(dilution_factor!A3,$C$2:C93,0))))</f>
        <v/>
      </c>
      <c r="M3" s="5"/>
      <c r="N3" s="5"/>
      <c r="O3" s="5"/>
      <c r="P3" s="5"/>
      <c r="Q3" s="5"/>
      <c r="R3" s="7" t="s">
        <v>32</v>
      </c>
      <c r="S3" s="9">
        <v>0.2</v>
      </c>
      <c r="T3" s="2"/>
      <c r="U3" s="2"/>
      <c r="V3" s="8">
        <v>45328</v>
      </c>
      <c r="W3" s="3" t="str">
        <f t="shared" si="0"/>
        <v>HP71-2,HP71-20240123,Hydroxyproline St2,standard,liquid,,,,,,,,,,,,,GU,0.2,,,02-06-2024</v>
      </c>
      <c r="X3" s="10" t="str">
        <f t="shared" si="1"/>
        <v/>
      </c>
      <c r="Y3" s="10">
        <f t="shared" si="2"/>
        <v>0</v>
      </c>
      <c r="Z3" s="10"/>
      <c r="AA3" s="10"/>
      <c r="AB3" s="10" t="s">
        <v>277</v>
      </c>
    </row>
    <row r="4" spans="1:28" ht="15.75" customHeight="1">
      <c r="A4" s="6" t="s">
        <v>280</v>
      </c>
      <c r="B4" s="2" t="s">
        <v>28</v>
      </c>
      <c r="C4" s="7" t="s">
        <v>34</v>
      </c>
      <c r="D4" s="7" t="s">
        <v>30</v>
      </c>
      <c r="E4" s="7" t="s">
        <v>31</v>
      </c>
      <c r="F4" s="5"/>
      <c r="G4" s="5"/>
      <c r="H4" s="8"/>
      <c r="I4" s="5"/>
      <c r="J4" s="5"/>
      <c r="K4" s="5"/>
      <c r="L4" s="5" t="str">
        <f t="array" ref="L4">IF(D4= "standard", "", IF(ISERROR(INDEX(dilution_factor!$J$2:J93,MATCH(dilution_factor!A4,$C$2:C93,0))),"",INDEX(dilution_factor!$J$2:J93,MATCH(dilution_factor!A4,$C$2:C93,0))))</f>
        <v/>
      </c>
      <c r="M4" s="5"/>
      <c r="N4" s="5"/>
      <c r="O4" s="5"/>
      <c r="P4" s="5"/>
      <c r="Q4" s="5"/>
      <c r="R4" s="7" t="s">
        <v>32</v>
      </c>
      <c r="S4" s="9">
        <v>0.4</v>
      </c>
      <c r="T4" s="2"/>
      <c r="U4" s="2"/>
      <c r="V4" s="8">
        <v>45328</v>
      </c>
      <c r="W4" s="3" t="str">
        <f t="shared" si="0"/>
        <v>HP71-3,HP71-20240123,Hydroxyproline St3,standard,liquid,,,,,,,,,,,,,GU,0.4,,,02-06-2024</v>
      </c>
      <c r="X4" s="10" t="str">
        <f t="shared" si="1"/>
        <v/>
      </c>
      <c r="Y4" s="10">
        <f t="shared" si="2"/>
        <v>0</v>
      </c>
      <c r="Z4" s="10"/>
      <c r="AA4" s="10"/>
      <c r="AB4" s="10" t="s">
        <v>277</v>
      </c>
    </row>
    <row r="5" spans="1:28" ht="15.75" customHeight="1">
      <c r="A5" s="6" t="s">
        <v>281</v>
      </c>
      <c r="B5" s="2" t="s">
        <v>28</v>
      </c>
      <c r="C5" s="7" t="s">
        <v>35</v>
      </c>
      <c r="D5" s="7" t="s">
        <v>30</v>
      </c>
      <c r="E5" s="7" t="s">
        <v>31</v>
      </c>
      <c r="F5" s="5"/>
      <c r="G5" s="5"/>
      <c r="H5" s="8"/>
      <c r="I5" s="5"/>
      <c r="J5" s="5"/>
      <c r="K5" s="5"/>
      <c r="L5" s="5" t="str">
        <f t="array" ref="L5">IF(D5= "standard", "", IF(ISERROR(INDEX(dilution_factor!$J$2:J93,MATCH(dilution_factor!A5,$C$2:C93,0))),"",INDEX(dilution_factor!$J$2:J93,MATCH(dilution_factor!A5,$C$2:C93,0))))</f>
        <v/>
      </c>
      <c r="M5" s="5"/>
      <c r="N5" s="5"/>
      <c r="O5" s="5"/>
      <c r="P5" s="5"/>
      <c r="Q5" s="5"/>
      <c r="R5" s="7" t="s">
        <v>32</v>
      </c>
      <c r="S5" s="11">
        <v>0.6</v>
      </c>
      <c r="T5" s="2"/>
      <c r="U5" s="2"/>
      <c r="V5" s="8">
        <v>45328</v>
      </c>
      <c r="W5" s="3" t="str">
        <f t="shared" si="0"/>
        <v>HP71-4,HP71-20240123,Hydroxyproline St4,standard,liquid,,,,,,,,,,,,,GU,0.6,,,02-06-2024</v>
      </c>
      <c r="X5" s="10" t="str">
        <f t="shared" si="1"/>
        <v/>
      </c>
      <c r="Y5" s="10">
        <f t="shared" si="2"/>
        <v>0</v>
      </c>
      <c r="Z5" s="10"/>
      <c r="AA5" s="10"/>
      <c r="AB5" s="10" t="s">
        <v>277</v>
      </c>
    </row>
    <row r="6" spans="1:28" ht="15.75" customHeight="1">
      <c r="A6" s="6" t="s">
        <v>282</v>
      </c>
      <c r="B6" s="2" t="s">
        <v>28</v>
      </c>
      <c r="C6" s="7" t="s">
        <v>36</v>
      </c>
      <c r="D6" s="7" t="s">
        <v>30</v>
      </c>
      <c r="E6" s="7" t="s">
        <v>31</v>
      </c>
      <c r="F6" s="5"/>
      <c r="G6" s="5"/>
      <c r="H6" s="8"/>
      <c r="I6" s="5"/>
      <c r="J6" s="5"/>
      <c r="K6" s="5"/>
      <c r="L6" s="5" t="str">
        <f t="array" ref="L6">IF(D6= "standard", "", IF(ISERROR(INDEX(dilution_factor!$J$2:J93,MATCH(dilution_factor!A6,$C$2:C93,0))),"",INDEX(dilution_factor!$J$2:J93,MATCH(dilution_factor!A6,$C$2:C93,0))))</f>
        <v/>
      </c>
      <c r="M6" s="5"/>
      <c r="N6" s="5"/>
      <c r="O6" s="5"/>
      <c r="P6" s="5"/>
      <c r="Q6" s="5"/>
      <c r="R6" s="7" t="s">
        <v>32</v>
      </c>
      <c r="S6" s="11">
        <v>0.8</v>
      </c>
      <c r="T6" s="2"/>
      <c r="U6" s="2"/>
      <c r="V6" s="8">
        <v>45328</v>
      </c>
      <c r="W6" s="3" t="str">
        <f t="shared" si="0"/>
        <v>HP71-5,HP71-20240123,Hydroxyproline St5,standard,liquid,,,,,,,,,,,,,GU,0.8,,,02-06-2024</v>
      </c>
      <c r="X6" s="10" t="str">
        <f t="shared" si="1"/>
        <v/>
      </c>
      <c r="Y6" s="10">
        <f t="shared" si="2"/>
        <v>0</v>
      </c>
      <c r="Z6" s="10"/>
      <c r="AA6" s="10"/>
      <c r="AB6" s="10" t="s">
        <v>277</v>
      </c>
    </row>
    <row r="7" spans="1:28" ht="15.75" customHeight="1">
      <c r="A7" s="6" t="s">
        <v>283</v>
      </c>
      <c r="B7" s="2" t="s">
        <v>28</v>
      </c>
      <c r="C7" s="7" t="s">
        <v>37</v>
      </c>
      <c r="D7" s="7" t="s">
        <v>30</v>
      </c>
      <c r="E7" s="7" t="s">
        <v>31</v>
      </c>
      <c r="F7" s="5"/>
      <c r="G7" s="5"/>
      <c r="H7" s="8"/>
      <c r="I7" s="5"/>
      <c r="J7" s="5"/>
      <c r="K7" s="5"/>
      <c r="L7" s="5" t="str">
        <f t="array" ref="L7">IF(D7= "standard", "", IF(ISERROR(INDEX(dilution_factor!$J$2:J93,MATCH(dilution_factor!A7,$C$2:C93,0))),"",INDEX(dilution_factor!$J$2:J93,MATCH(dilution_factor!A7,$C$2:C93,0))))</f>
        <v/>
      </c>
      <c r="M7" s="5"/>
      <c r="N7" s="5"/>
      <c r="O7" s="5"/>
      <c r="P7" s="5"/>
      <c r="Q7" s="5"/>
      <c r="R7" s="7" t="s">
        <v>32</v>
      </c>
      <c r="S7" s="11">
        <v>1</v>
      </c>
      <c r="T7" s="2"/>
      <c r="U7" s="2"/>
      <c r="V7" s="8">
        <v>45328</v>
      </c>
      <c r="W7" s="3" t="str">
        <f t="shared" si="0"/>
        <v>HP71-6,HP71-20240123,Hydroxyproline St6,standard,liquid,,,,,,,,,,,,,GU,1,,,02-06-2024</v>
      </c>
      <c r="X7" s="10" t="str">
        <f t="shared" si="1"/>
        <v/>
      </c>
      <c r="Y7" s="10">
        <f t="shared" si="2"/>
        <v>0</v>
      </c>
      <c r="Z7" s="10"/>
      <c r="AA7" s="10"/>
      <c r="AB7" s="10" t="s">
        <v>277</v>
      </c>
    </row>
    <row r="8" spans="1:28" ht="15.75" customHeight="1">
      <c r="A8" s="6" t="s">
        <v>284</v>
      </c>
      <c r="B8" s="2" t="s">
        <v>28</v>
      </c>
      <c r="C8" s="7" t="s">
        <v>38</v>
      </c>
      <c r="D8" s="7" t="s">
        <v>39</v>
      </c>
      <c r="E8" s="7" t="s">
        <v>31</v>
      </c>
      <c r="F8" s="5"/>
      <c r="G8" s="5"/>
      <c r="H8" s="8"/>
      <c r="I8" s="5"/>
      <c r="J8" s="5"/>
      <c r="K8" s="5"/>
      <c r="L8" s="5" t="str">
        <f t="array" ref="L8">IF(D8= "standard", "", IF(ISERROR(INDEX(dilution_factor!$J$2:J93,MATCH(dilution_factor!A8,$C$2:C93,0))),"",INDEX(dilution_factor!$J$2:J93,MATCH(dilution_factor!A8,$C$2:C93,0))))</f>
        <v/>
      </c>
      <c r="M8" s="5"/>
      <c r="N8" s="5"/>
      <c r="O8" s="5"/>
      <c r="P8" s="5"/>
      <c r="Q8" s="5"/>
      <c r="R8" s="7" t="s">
        <v>32</v>
      </c>
      <c r="S8" s="11">
        <v>1.3125</v>
      </c>
      <c r="T8" s="2"/>
      <c r="U8" s="2"/>
      <c r="V8" s="8">
        <v>45328</v>
      </c>
      <c r="W8" s="3" t="str">
        <f t="shared" si="0"/>
        <v>HP71-7,HP71-20240123,Gelatin 2.5,control,liquid,,,,,,,,,,,,,GU,1.3125,,,02-06-2024</v>
      </c>
      <c r="X8" s="10" t="str">
        <f t="shared" si="1"/>
        <v/>
      </c>
      <c r="Y8" s="10">
        <f t="shared" si="2"/>
        <v>0</v>
      </c>
      <c r="Z8" s="10"/>
      <c r="AA8" s="10"/>
      <c r="AB8" s="10" t="s">
        <v>277</v>
      </c>
    </row>
    <row r="9" spans="1:28" ht="15.75" customHeight="1">
      <c r="A9" s="6" t="s">
        <v>285</v>
      </c>
      <c r="B9" s="2" t="s">
        <v>28</v>
      </c>
      <c r="C9" s="7" t="s">
        <v>40</v>
      </c>
      <c r="D9" s="7" t="s">
        <v>39</v>
      </c>
      <c r="E9" s="7" t="s">
        <v>31</v>
      </c>
      <c r="F9" s="5"/>
      <c r="G9" s="5"/>
      <c r="H9" s="8"/>
      <c r="I9" s="5"/>
      <c r="J9" s="5"/>
      <c r="K9" s="5"/>
      <c r="L9" s="5" t="str">
        <f t="array" ref="L9">IF(D9= "standard", "", IF(ISERROR(INDEX(dilution_factor!$J$2:J93,MATCH(dilution_factor!A9,$C$2:C93,0))),"",INDEX(dilution_factor!$J$2:J93,MATCH(dilution_factor!A9,$C$2:C93,0))))</f>
        <v/>
      </c>
      <c r="M9" s="5"/>
      <c r="N9" s="5"/>
      <c r="O9" s="5"/>
      <c r="P9" s="5"/>
      <c r="Q9" s="5"/>
      <c r="R9" s="7" t="s">
        <v>32</v>
      </c>
      <c r="S9" s="11">
        <v>0.65625</v>
      </c>
      <c r="T9" s="2"/>
      <c r="U9" s="2"/>
      <c r="V9" s="8">
        <v>45328</v>
      </c>
      <c r="W9" s="3" t="str">
        <f t="shared" si="0"/>
        <v>HP71-8,HP71-20240123,Gelatin 1.25,control,liquid,,,,,,,,,,,,,GU,0.65625,,,02-06-2024</v>
      </c>
      <c r="X9" s="10" t="str">
        <f t="shared" si="1"/>
        <v/>
      </c>
      <c r="Y9" s="10">
        <f t="shared" si="2"/>
        <v>0</v>
      </c>
      <c r="Z9" s="10"/>
      <c r="AA9" s="10"/>
      <c r="AB9" s="10" t="s">
        <v>277</v>
      </c>
    </row>
    <row r="10" spans="1:28" ht="15.75" customHeight="1">
      <c r="A10" s="6" t="s">
        <v>286</v>
      </c>
      <c r="B10" s="2" t="s">
        <v>28</v>
      </c>
      <c r="C10" s="7" t="s">
        <v>41</v>
      </c>
      <c r="D10" s="7" t="s">
        <v>39</v>
      </c>
      <c r="E10" s="7" t="s">
        <v>31</v>
      </c>
      <c r="F10" s="5"/>
      <c r="G10" s="5"/>
      <c r="H10" s="8"/>
      <c r="I10" s="5"/>
      <c r="J10" s="5"/>
      <c r="K10" s="5"/>
      <c r="L10" s="5" t="str">
        <f t="array" ref="L10">IF(D10= "standard", "", IF(ISERROR(INDEX(dilution_factor!$J$2:J93,MATCH(dilution_factor!A10,$C$2:C93,0))),"",INDEX(dilution_factor!$J$2:J93,MATCH(dilution_factor!A10,$C$2:C93,0))))</f>
        <v/>
      </c>
      <c r="M10" s="5"/>
      <c r="N10" s="5"/>
      <c r="O10" s="5"/>
      <c r="P10" s="5"/>
      <c r="Q10" s="5"/>
      <c r="R10" s="7" t="s">
        <v>32</v>
      </c>
      <c r="S10" s="11">
        <v>0.328125</v>
      </c>
      <c r="T10" s="2"/>
      <c r="U10" s="2"/>
      <c r="V10" s="8">
        <v>45328</v>
      </c>
      <c r="W10" s="3" t="str">
        <f t="shared" si="0"/>
        <v>HP71-9,HP71-20240123,Gelatin 0.625,control,liquid,,,,,,,,,,,,,GU,0.328125,,,02-06-2024</v>
      </c>
      <c r="X10" s="10" t="str">
        <f t="shared" si="1"/>
        <v/>
      </c>
      <c r="Y10" s="10">
        <f t="shared" si="2"/>
        <v>0</v>
      </c>
      <c r="Z10" s="10"/>
      <c r="AA10" s="10"/>
      <c r="AB10" s="10" t="s">
        <v>277</v>
      </c>
    </row>
    <row r="11" spans="1:28" ht="15.75" customHeight="1">
      <c r="A11" s="6" t="s">
        <v>287</v>
      </c>
      <c r="B11" s="2" t="s">
        <v>28</v>
      </c>
      <c r="C11" s="7" t="s">
        <v>42</v>
      </c>
      <c r="D11" s="7" t="s">
        <v>39</v>
      </c>
      <c r="E11" s="7" t="s">
        <v>31</v>
      </c>
      <c r="F11" s="5"/>
      <c r="G11" s="5"/>
      <c r="H11" s="8"/>
      <c r="I11" s="5"/>
      <c r="J11" s="5"/>
      <c r="K11" s="5"/>
      <c r="L11" s="5" t="str">
        <f t="array" ref="L11">IF(D11= "standard", "", IF(ISERROR(INDEX(dilution_factor!$J$2:J93,MATCH(dilution_factor!A11,$C$2:C93,0))),"",INDEX(dilution_factor!$J$2:J93,MATCH(dilution_factor!A11,$C$2:C93,0))))</f>
        <v/>
      </c>
      <c r="M11" s="5"/>
      <c r="N11" s="5"/>
      <c r="O11" s="5"/>
      <c r="P11" s="5"/>
      <c r="Q11" s="5"/>
      <c r="R11" s="7" t="s">
        <v>32</v>
      </c>
      <c r="S11" s="11">
        <v>0.1640625</v>
      </c>
      <c r="T11" s="2"/>
      <c r="U11" s="2"/>
      <c r="V11" s="8">
        <v>45328</v>
      </c>
      <c r="W11" s="3" t="str">
        <f t="shared" si="0"/>
        <v>HP71-10,HP71-20240123,Gelatin 0.3125,control,liquid,,,,,,,,,,,,,GU,0.1640625,,,02-06-2024</v>
      </c>
      <c r="X11" s="10" t="str">
        <f t="shared" si="1"/>
        <v/>
      </c>
      <c r="Y11" s="10">
        <f t="shared" si="2"/>
        <v>0</v>
      </c>
      <c r="Z11" s="10"/>
      <c r="AA11" s="10"/>
      <c r="AB11" s="10" t="s">
        <v>277</v>
      </c>
    </row>
    <row r="12" spans="1:28" ht="15.75" customHeight="1">
      <c r="A12" s="6" t="s">
        <v>288</v>
      </c>
      <c r="B12" s="2" t="s">
        <v>28</v>
      </c>
      <c r="C12" s="7" t="s">
        <v>43</v>
      </c>
      <c r="D12" s="7" t="s">
        <v>39</v>
      </c>
      <c r="E12" s="7" t="s">
        <v>31</v>
      </c>
      <c r="F12" s="5"/>
      <c r="G12" s="5"/>
      <c r="H12" s="8"/>
      <c r="I12" s="5"/>
      <c r="J12" s="5"/>
      <c r="K12" s="5"/>
      <c r="L12" s="5" t="str">
        <f t="array" ref="L12">IF(D12= "standard", "", IF(ISERROR(INDEX(dilution_factor!$J$2:J93,MATCH(dilution_factor!A12,$C$2:C93,0))),"",INDEX(dilution_factor!$J$2:J93,MATCH(dilution_factor!A12,$C$2:C93,0))))</f>
        <v/>
      </c>
      <c r="M12" s="5"/>
      <c r="N12" s="5"/>
      <c r="O12" s="5"/>
      <c r="P12" s="5"/>
      <c r="Q12" s="5"/>
      <c r="R12" s="7" t="s">
        <v>32</v>
      </c>
      <c r="S12" s="9">
        <v>8.203125E-2</v>
      </c>
      <c r="T12" s="2"/>
      <c r="U12" s="2"/>
      <c r="V12" s="8">
        <v>45328</v>
      </c>
      <c r="W12" s="3" t="str">
        <f t="shared" si="0"/>
        <v>HP71-11,HP71-20240123,Gelatin 0.15625,control,liquid,,,,,,,,,,,,,GU,0.08203125,,,02-06-2024</v>
      </c>
      <c r="X12" s="10" t="str">
        <f t="shared" si="1"/>
        <v/>
      </c>
      <c r="Y12" s="10">
        <f t="shared" si="2"/>
        <v>0</v>
      </c>
      <c r="Z12" s="10"/>
      <c r="AA12" s="10"/>
      <c r="AB12" s="10" t="s">
        <v>277</v>
      </c>
    </row>
    <row r="13" spans="1:28" ht="15.75" customHeight="1">
      <c r="A13" s="6" t="s">
        <v>289</v>
      </c>
      <c r="B13" s="2" t="s">
        <v>28</v>
      </c>
      <c r="C13" s="7" t="s">
        <v>44</v>
      </c>
      <c r="D13" s="7" t="s">
        <v>39</v>
      </c>
      <c r="E13" s="7" t="s">
        <v>31</v>
      </c>
      <c r="F13" s="5"/>
      <c r="G13" s="5"/>
      <c r="H13" s="8"/>
      <c r="I13" s="5"/>
      <c r="J13" s="5"/>
      <c r="K13" s="5"/>
      <c r="L13" s="5" t="str">
        <f t="array" ref="L13">IF(D13= "standard", "", IF(ISERROR(INDEX(dilution_factor!$J$2:J93,MATCH(dilution_factor!A13,$C$2:C93,0))),"",INDEX(dilution_factor!$J$2:J93,MATCH(dilution_factor!A13,$C$2:C93,0))))</f>
        <v/>
      </c>
      <c r="M13" s="5"/>
      <c r="N13" s="5"/>
      <c r="O13" s="5"/>
      <c r="P13" s="5"/>
      <c r="Q13" s="5"/>
      <c r="R13" s="7" t="s">
        <v>32</v>
      </c>
      <c r="S13" s="9">
        <v>0</v>
      </c>
      <c r="T13" s="2"/>
      <c r="U13" s="2"/>
      <c r="V13" s="8">
        <v>45328</v>
      </c>
      <c r="W13" s="3" t="str">
        <f t="shared" si="0"/>
        <v>HP71-12,HP71-20240123,Gelatin 0,control,liquid,,,,,,,,,,,,,GU,0,,,02-06-2024</v>
      </c>
      <c r="X13" s="10" t="str">
        <f t="shared" si="1"/>
        <v/>
      </c>
      <c r="Y13" s="10">
        <f t="shared" si="2"/>
        <v>0</v>
      </c>
      <c r="Z13" s="10"/>
      <c r="AA13" s="10"/>
      <c r="AB13" s="10" t="s">
        <v>277</v>
      </c>
    </row>
    <row r="14" spans="1:28" ht="15.75" customHeight="1">
      <c r="A14" s="6" t="s">
        <v>290</v>
      </c>
      <c r="B14" s="2" t="s">
        <v>28</v>
      </c>
      <c r="C14" s="5" t="s">
        <v>45</v>
      </c>
      <c r="D14" s="2" t="s">
        <v>46</v>
      </c>
      <c r="E14" s="2" t="s">
        <v>47</v>
      </c>
      <c r="F14" s="2"/>
      <c r="G14" s="5" t="s">
        <v>45</v>
      </c>
      <c r="H14" s="12">
        <v>45308</v>
      </c>
      <c r="I14" s="2">
        <v>1</v>
      </c>
      <c r="J14" s="2">
        <v>8</v>
      </c>
      <c r="K14" s="2">
        <v>800</v>
      </c>
      <c r="L14" s="5">
        <f t="array" ref="L14">IF(D14= "standard", "", IF(ISERROR(INDEX(dilution_factor!$J$2:J93,MATCH(dilution_factor!A14,$C$2:C93,0))),"",INDEX(dilution_factor!$J$2:J93,MATCH(dilution_factor!A14,$C$2:C93,0))))</f>
        <v>4</v>
      </c>
      <c r="M14" s="2">
        <v>20</v>
      </c>
      <c r="N14" s="13">
        <v>1853.01</v>
      </c>
      <c r="O14" s="13">
        <v>1853.57</v>
      </c>
      <c r="P14" s="13">
        <v>1847.59</v>
      </c>
      <c r="Q14" s="13">
        <v>1847.43</v>
      </c>
      <c r="R14" s="7" t="s">
        <v>32</v>
      </c>
      <c r="S14" s="2"/>
      <c r="T14" s="2" t="s">
        <v>48</v>
      </c>
      <c r="U14" s="2" t="s">
        <v>49</v>
      </c>
      <c r="V14" s="8">
        <v>45328</v>
      </c>
      <c r="W14" s="3" t="str">
        <f t="shared" si="0"/>
        <v>HP71-13,HP71-20240123,A1-1,sample,hide,,A1-1,45308,1,8,800,4,20,1853.01,1853.57,1847.59,1847.43,GU,,TGFBS (Liquid DMEM),PET723-30050,02-06-2024</v>
      </c>
      <c r="X14" s="10" t="str">
        <f t="shared" si="1"/>
        <v>HP71-13
A1-1
01-17-2024</v>
      </c>
      <c r="Y14" s="10">
        <f t="shared" si="2"/>
        <v>5.7799999999999727</v>
      </c>
      <c r="Z14" s="10"/>
      <c r="AA14" s="10"/>
      <c r="AB14" s="10" t="s">
        <v>277</v>
      </c>
    </row>
    <row r="15" spans="1:28" ht="15.75" customHeight="1">
      <c r="A15" s="6" t="s">
        <v>291</v>
      </c>
      <c r="B15" s="2" t="s">
        <v>28</v>
      </c>
      <c r="C15" s="5" t="s">
        <v>50</v>
      </c>
      <c r="D15" s="2" t="s">
        <v>46</v>
      </c>
      <c r="E15" s="2" t="s">
        <v>47</v>
      </c>
      <c r="F15" s="2"/>
      <c r="G15" s="5" t="s">
        <v>50</v>
      </c>
      <c r="H15" s="12">
        <v>45308</v>
      </c>
      <c r="I15" s="2">
        <v>2</v>
      </c>
      <c r="J15" s="2">
        <v>8</v>
      </c>
      <c r="K15" s="2">
        <v>800</v>
      </c>
      <c r="L15" s="5">
        <f t="array" ref="L15">IF(D15= "standard", "", IF(ISERROR(INDEX(dilution_factor!$J$2:J93,MATCH(dilution_factor!A15,$C$2:C93,0))),"",INDEX(dilution_factor!$J$2:J93,MATCH(dilution_factor!A15,$C$2:C93,0))))</f>
        <v>4</v>
      </c>
      <c r="M15" s="2">
        <v>20</v>
      </c>
      <c r="N15" s="13">
        <v>2206.34</v>
      </c>
      <c r="O15" s="13">
        <v>2206.48</v>
      </c>
      <c r="P15" s="13">
        <v>2197.48</v>
      </c>
      <c r="Q15" s="13">
        <v>2197.4699999999998</v>
      </c>
      <c r="R15" s="7" t="s">
        <v>32</v>
      </c>
      <c r="S15" s="2"/>
      <c r="T15" s="2" t="s">
        <v>48</v>
      </c>
      <c r="U15" s="2" t="s">
        <v>49</v>
      </c>
      <c r="V15" s="8">
        <v>45328</v>
      </c>
      <c r="W15" s="3" t="str">
        <f t="shared" si="0"/>
        <v>HP71-14,HP71-20240123,A1-2,sample,hide,,A1-2,45308,2,8,800,4,20,2206.34,2206.48,2197.48,2197.47,GU,,TGFBS (Liquid DMEM),PET723-30050,02-06-2024</v>
      </c>
      <c r="X15" s="10" t="str">
        <f t="shared" si="1"/>
        <v>HP71-14
A1-2
01-17-2024</v>
      </c>
      <c r="Y15" s="10">
        <f t="shared" si="2"/>
        <v>8.9349999999999454</v>
      </c>
      <c r="Z15" s="10"/>
      <c r="AA15" s="10"/>
      <c r="AB15" s="10" t="s">
        <v>277</v>
      </c>
    </row>
    <row r="16" spans="1:28" ht="15.75" customHeight="1">
      <c r="A16" s="6" t="s">
        <v>292</v>
      </c>
      <c r="B16" s="2" t="s">
        <v>28</v>
      </c>
      <c r="C16" s="5" t="s">
        <v>51</v>
      </c>
      <c r="D16" s="2" t="s">
        <v>46</v>
      </c>
      <c r="E16" s="2" t="s">
        <v>47</v>
      </c>
      <c r="F16" s="2"/>
      <c r="G16" s="5" t="s">
        <v>51</v>
      </c>
      <c r="H16" s="12">
        <v>45308</v>
      </c>
      <c r="I16" s="2">
        <v>3</v>
      </c>
      <c r="J16" s="2">
        <v>8</v>
      </c>
      <c r="K16" s="2">
        <v>800</v>
      </c>
      <c r="L16" s="5">
        <f t="array" ref="L16">IF(D16= "standard", "", IF(ISERROR(INDEX(dilution_factor!$J$2:J93,MATCH(dilution_factor!A16,$C$2:C93,0))),"",INDEX(dilution_factor!$J$2:J93,MATCH(dilution_factor!A16,$C$2:C93,0))))</f>
        <v>4</v>
      </c>
      <c r="M16" s="2">
        <v>20</v>
      </c>
      <c r="N16" s="13">
        <v>2205.88</v>
      </c>
      <c r="O16" s="13">
        <v>2205.96</v>
      </c>
      <c r="P16" s="13">
        <v>2196.61</v>
      </c>
      <c r="Q16" s="13">
        <v>2196.6</v>
      </c>
      <c r="R16" s="7" t="s">
        <v>32</v>
      </c>
      <c r="S16" s="2"/>
      <c r="T16" s="2" t="s">
        <v>48</v>
      </c>
      <c r="U16" s="2" t="s">
        <v>49</v>
      </c>
      <c r="V16" s="8">
        <v>45328</v>
      </c>
      <c r="W16" s="3" t="str">
        <f t="shared" si="0"/>
        <v>HP71-15,HP71-20240123,A1-3,sample,hide,,A1-3,45308,3,8,800,4,20,2205.88,2205.96,2196.61,2196.6,GU,,TGFBS (Liquid DMEM),PET723-30050,02-06-2024</v>
      </c>
      <c r="X16" s="10" t="str">
        <f t="shared" si="1"/>
        <v>HP71-15
A1-3
01-17-2024</v>
      </c>
      <c r="Y16" s="10">
        <f t="shared" si="2"/>
        <v>9.3150000000000546</v>
      </c>
      <c r="Z16" s="10"/>
      <c r="AA16" s="10"/>
      <c r="AB16" s="10" t="s">
        <v>277</v>
      </c>
    </row>
    <row r="17" spans="1:28" ht="15.75" customHeight="1">
      <c r="A17" s="6" t="s">
        <v>293</v>
      </c>
      <c r="B17" s="2" t="s">
        <v>28</v>
      </c>
      <c r="C17" s="5" t="s">
        <v>52</v>
      </c>
      <c r="D17" s="2" t="s">
        <v>46</v>
      </c>
      <c r="E17" s="2" t="s">
        <v>47</v>
      </c>
      <c r="F17" s="2"/>
      <c r="G17" s="5" t="s">
        <v>52</v>
      </c>
      <c r="H17" s="12">
        <v>45308</v>
      </c>
      <c r="I17" s="2">
        <v>4</v>
      </c>
      <c r="J17" s="2">
        <v>8</v>
      </c>
      <c r="K17" s="2">
        <v>800</v>
      </c>
      <c r="L17" s="5">
        <f t="array" ref="L17">IF(D17= "standard", "", IF(ISERROR(INDEX(dilution_factor!$J$2:J93,MATCH(dilution_factor!A17,$C$2:C93,0))),"",INDEX(dilution_factor!$J$2:J93,MATCH(dilution_factor!A17,$C$2:C93,0))))</f>
        <v>4</v>
      </c>
      <c r="M17" s="2">
        <v>20</v>
      </c>
      <c r="N17" s="13">
        <v>2169.89</v>
      </c>
      <c r="O17" s="13">
        <v>2170.14</v>
      </c>
      <c r="P17" s="13">
        <v>2160.61</v>
      </c>
      <c r="Q17" s="13">
        <v>2160.81</v>
      </c>
      <c r="R17" s="7" t="s">
        <v>32</v>
      </c>
      <c r="S17" s="2"/>
      <c r="T17" s="2" t="s">
        <v>48</v>
      </c>
      <c r="U17" s="2" t="s">
        <v>49</v>
      </c>
      <c r="V17" s="8">
        <v>45328</v>
      </c>
      <c r="W17" s="3" t="str">
        <f t="shared" si="0"/>
        <v>HP71-16,HP71-20240123,A1-4,sample,hide,,A1-4,45308,4,8,800,4,20,2169.89,2170.14,2160.61,2160.81,GU,,TGFBS (Liquid DMEM),PET723-30050,02-06-2024</v>
      </c>
      <c r="X17" s="10" t="str">
        <f t="shared" si="1"/>
        <v>HP71-16
A1-4
01-17-2024</v>
      </c>
      <c r="Y17" s="10">
        <f t="shared" si="2"/>
        <v>9.3049999999998363</v>
      </c>
      <c r="Z17" s="10"/>
      <c r="AA17" s="10"/>
      <c r="AB17" s="10" t="s">
        <v>277</v>
      </c>
    </row>
    <row r="18" spans="1:28" ht="15.75" customHeight="1">
      <c r="A18" s="6" t="s">
        <v>294</v>
      </c>
      <c r="B18" s="2" t="s">
        <v>28</v>
      </c>
      <c r="C18" s="5" t="s">
        <v>53</v>
      </c>
      <c r="D18" s="2" t="s">
        <v>46</v>
      </c>
      <c r="E18" s="2" t="s">
        <v>47</v>
      </c>
      <c r="F18" s="2"/>
      <c r="G18" s="5" t="s">
        <v>53</v>
      </c>
      <c r="H18" s="12">
        <v>45308</v>
      </c>
      <c r="I18" s="2">
        <v>1</v>
      </c>
      <c r="J18" s="2">
        <v>8</v>
      </c>
      <c r="K18" s="2">
        <v>800</v>
      </c>
      <c r="L18" s="5">
        <f t="array" ref="L18">IF(D18= "standard", "", IF(ISERROR(INDEX(dilution_factor!$J$2:J93,MATCH(dilution_factor!A18,$C$2:C93,0))),"",INDEX(dilution_factor!$J$2:J93,MATCH(dilution_factor!A18,$C$2:C93,0))))</f>
        <v>4</v>
      </c>
      <c r="M18" s="2">
        <v>20</v>
      </c>
      <c r="N18" s="13">
        <v>2169.4899999999998</v>
      </c>
      <c r="O18" s="13">
        <v>2169.52</v>
      </c>
      <c r="P18" s="13">
        <v>2164.7800000000002</v>
      </c>
      <c r="Q18" s="13">
        <v>2165.12</v>
      </c>
      <c r="R18" s="7" t="s">
        <v>32</v>
      </c>
      <c r="S18" s="2"/>
      <c r="T18" s="2" t="s">
        <v>48</v>
      </c>
      <c r="U18" s="2" t="s">
        <v>49</v>
      </c>
      <c r="V18" s="8">
        <v>45328</v>
      </c>
      <c r="W18" s="3" t="str">
        <f t="shared" si="0"/>
        <v>HP71-17,HP71-20240123,A2-1,sample,hide,,A2-1,45308,1,8,800,4,20,2169.49,2169.52,2164.78,2165.12,GU,,TGFBS (Liquid DMEM),PET723-30050,02-06-2024</v>
      </c>
      <c r="X18" s="10" t="str">
        <f t="shared" si="1"/>
        <v>HP71-17
A2-1
01-17-2024</v>
      </c>
      <c r="Y18" s="10">
        <f t="shared" si="2"/>
        <v>4.555000000000291</v>
      </c>
      <c r="Z18" s="10"/>
      <c r="AA18" s="10"/>
      <c r="AB18" s="10" t="s">
        <v>277</v>
      </c>
    </row>
    <row r="19" spans="1:28" ht="15.75" customHeight="1">
      <c r="A19" s="6" t="s">
        <v>295</v>
      </c>
      <c r="B19" s="2" t="s">
        <v>28</v>
      </c>
      <c r="C19" s="5" t="s">
        <v>54</v>
      </c>
      <c r="D19" s="2" t="s">
        <v>46</v>
      </c>
      <c r="E19" s="2" t="s">
        <v>47</v>
      </c>
      <c r="F19" s="2"/>
      <c r="G19" s="5" t="s">
        <v>54</v>
      </c>
      <c r="H19" s="12">
        <v>45308</v>
      </c>
      <c r="I19" s="2">
        <v>2</v>
      </c>
      <c r="J19" s="2">
        <v>8</v>
      </c>
      <c r="K19" s="2">
        <v>800</v>
      </c>
      <c r="L19" s="5">
        <f t="array" ref="L19">IF(D19= "standard", "", IF(ISERROR(INDEX(dilution_factor!$J$2:J93,MATCH(dilution_factor!A19,$C$2:C93,0))),"",INDEX(dilution_factor!$J$2:J93,MATCH(dilution_factor!A19,$C$2:C93,0))))</f>
        <v>4</v>
      </c>
      <c r="M19" s="2">
        <v>20</v>
      </c>
      <c r="N19" s="13">
        <v>2329.19</v>
      </c>
      <c r="O19" s="13">
        <v>2329.0500000000002</v>
      </c>
      <c r="P19" s="13">
        <v>2319.4899999999998</v>
      </c>
      <c r="Q19" s="13">
        <v>2319.5899999999901</v>
      </c>
      <c r="R19" s="7" t="s">
        <v>32</v>
      </c>
      <c r="S19" s="2"/>
      <c r="T19" s="2" t="s">
        <v>48</v>
      </c>
      <c r="U19" s="2" t="s">
        <v>49</v>
      </c>
      <c r="V19" s="8">
        <v>45328</v>
      </c>
      <c r="W19" s="3" t="str">
        <f t="shared" si="0"/>
        <v>HP71-18,HP71-20240123,A2-2,sample,hide,,A2-2,45308,2,8,800,4,20,2329.19,2329.05,2319.49,2319.58999999999,GU,,TGFBS (Liquid DMEM),PET723-30050,02-06-2024</v>
      </c>
      <c r="X19" s="10" t="str">
        <f t="shared" si="1"/>
        <v>HP71-18
A2-2
01-17-2024</v>
      </c>
      <c r="Y19" s="10">
        <f t="shared" si="2"/>
        <v>9.5800000000049295</v>
      </c>
      <c r="Z19" s="10"/>
      <c r="AA19" s="10"/>
      <c r="AB19" s="10" t="s">
        <v>277</v>
      </c>
    </row>
    <row r="20" spans="1:28" ht="15.75" customHeight="1">
      <c r="A20" s="6" t="s">
        <v>296</v>
      </c>
      <c r="B20" s="2" t="s">
        <v>28</v>
      </c>
      <c r="C20" s="5" t="s">
        <v>55</v>
      </c>
      <c r="D20" s="2" t="s">
        <v>46</v>
      </c>
      <c r="E20" s="2" t="s">
        <v>47</v>
      </c>
      <c r="F20" s="2"/>
      <c r="G20" s="5" t="s">
        <v>55</v>
      </c>
      <c r="H20" s="12">
        <v>45308</v>
      </c>
      <c r="I20" s="2">
        <v>3</v>
      </c>
      <c r="J20" s="2">
        <v>8</v>
      </c>
      <c r="K20" s="2">
        <v>800</v>
      </c>
      <c r="L20" s="5">
        <f t="array" ref="L20">IF(D20= "standard", "", IF(ISERROR(INDEX(dilution_factor!$J$2:J93,MATCH(dilution_factor!A20,$C$2:C93,0))),"",INDEX(dilution_factor!$J$2:J93,MATCH(dilution_factor!A20,$C$2:C93,0))))</f>
        <v>4</v>
      </c>
      <c r="M20" s="2">
        <v>20</v>
      </c>
      <c r="N20" s="13">
        <v>2152.59</v>
      </c>
      <c r="O20" s="13">
        <v>2152.4899999999998</v>
      </c>
      <c r="P20" s="13">
        <v>2143.89</v>
      </c>
      <c r="Q20" s="13">
        <v>2143.98</v>
      </c>
      <c r="R20" s="7" t="s">
        <v>32</v>
      </c>
      <c r="S20" s="2"/>
      <c r="T20" s="2" t="s">
        <v>48</v>
      </c>
      <c r="U20" s="2" t="s">
        <v>49</v>
      </c>
      <c r="V20" s="8">
        <v>45328</v>
      </c>
      <c r="W20" s="3" t="str">
        <f t="shared" si="0"/>
        <v>HP71-19,HP71-20240123,A2-3,sample,hide,,A2-3,45308,3,8,800,4,20,2152.59,2152.49,2143.89,2143.98,GU,,TGFBS (Liquid DMEM),PET723-30050,02-06-2024</v>
      </c>
      <c r="X20" s="10" t="str">
        <f t="shared" si="1"/>
        <v>HP71-19
A2-3
01-17-2024</v>
      </c>
      <c r="Y20" s="10">
        <f t="shared" si="2"/>
        <v>8.6050000000000182</v>
      </c>
      <c r="Z20" s="10"/>
      <c r="AA20" s="10"/>
      <c r="AB20" s="10" t="s">
        <v>277</v>
      </c>
    </row>
    <row r="21" spans="1:28" ht="15.75" customHeight="1">
      <c r="A21" s="6" t="s">
        <v>297</v>
      </c>
      <c r="B21" s="2" t="s">
        <v>28</v>
      </c>
      <c r="C21" s="5" t="s">
        <v>56</v>
      </c>
      <c r="D21" s="2" t="s">
        <v>46</v>
      </c>
      <c r="E21" s="2" t="s">
        <v>47</v>
      </c>
      <c r="F21" s="2"/>
      <c r="G21" s="5" t="s">
        <v>56</v>
      </c>
      <c r="H21" s="12">
        <v>45308</v>
      </c>
      <c r="I21" s="2">
        <v>4</v>
      </c>
      <c r="J21" s="2">
        <v>8</v>
      </c>
      <c r="K21" s="2">
        <v>800</v>
      </c>
      <c r="L21" s="5">
        <f t="array" ref="L21">IF(D21= "standard", "", IF(ISERROR(INDEX(dilution_factor!$J$2:J93,MATCH(dilution_factor!A21,$C$2:C93,0))),"",INDEX(dilution_factor!$J$2:J93,MATCH(dilution_factor!A21,$C$2:C93,0))))</f>
        <v>4</v>
      </c>
      <c r="M21" s="2">
        <v>20</v>
      </c>
      <c r="N21" s="13">
        <v>2186.87</v>
      </c>
      <c r="O21" s="13">
        <v>2186.77</v>
      </c>
      <c r="P21" s="13">
        <v>2178.39</v>
      </c>
      <c r="Q21" s="13">
        <v>2178.5300000000002</v>
      </c>
      <c r="R21" s="7" t="s">
        <v>32</v>
      </c>
      <c r="S21" s="2"/>
      <c r="T21" s="2" t="s">
        <v>48</v>
      </c>
      <c r="U21" s="2" t="s">
        <v>49</v>
      </c>
      <c r="V21" s="8">
        <v>45328</v>
      </c>
      <c r="W21" s="3" t="str">
        <f t="shared" si="0"/>
        <v>HP71-20,HP71-20240123,A2-4,sample,hide,,A2-4,45308,4,8,800,4,20,2186.87,2186.77,2178.39,2178.53,GU,,TGFBS (Liquid DMEM),PET723-30050,02-06-2024</v>
      </c>
      <c r="X21" s="10" t="str">
        <f t="shared" si="1"/>
        <v>HP71-20
A2-4
01-17-2024</v>
      </c>
      <c r="Y21" s="10">
        <f t="shared" si="2"/>
        <v>8.3599999999996726</v>
      </c>
      <c r="Z21" s="10"/>
      <c r="AA21" s="10"/>
      <c r="AB21" s="10" t="s">
        <v>277</v>
      </c>
    </row>
    <row r="22" spans="1:28" ht="15.75" customHeight="1">
      <c r="A22" s="6" t="s">
        <v>298</v>
      </c>
      <c r="B22" s="2" t="s">
        <v>28</v>
      </c>
      <c r="C22" s="5" t="s">
        <v>57</v>
      </c>
      <c r="D22" s="2" t="s">
        <v>46</v>
      </c>
      <c r="E22" s="2" t="s">
        <v>47</v>
      </c>
      <c r="F22" s="2"/>
      <c r="G22" s="5" t="s">
        <v>57</v>
      </c>
      <c r="H22" s="12">
        <v>45308</v>
      </c>
      <c r="I22" s="2">
        <v>1</v>
      </c>
      <c r="J22" s="2">
        <v>8</v>
      </c>
      <c r="K22" s="2">
        <v>800</v>
      </c>
      <c r="L22" s="5">
        <f t="array" ref="L22">IF(D22= "standard", "", IF(ISERROR(INDEX(dilution_factor!$J$2:J93,MATCH(dilution_factor!A22,$C$2:C93,0))),"",INDEX(dilution_factor!$J$2:J93,MATCH(dilution_factor!A22,$C$2:C93,0))))</f>
        <v>4</v>
      </c>
      <c r="M22" s="2">
        <v>20</v>
      </c>
      <c r="N22" s="13">
        <v>2156.04</v>
      </c>
      <c r="O22" s="13">
        <v>2156.14</v>
      </c>
      <c r="P22" s="13">
        <v>2148.69</v>
      </c>
      <c r="Q22" s="13">
        <v>2148.6799999999998</v>
      </c>
      <c r="R22" s="7" t="s">
        <v>32</v>
      </c>
      <c r="S22" s="2"/>
      <c r="T22" s="2" t="s">
        <v>48</v>
      </c>
      <c r="U22" s="2" t="s">
        <v>49</v>
      </c>
      <c r="V22" s="8">
        <v>45328</v>
      </c>
      <c r="W22" s="3" t="str">
        <f t="shared" si="0"/>
        <v>HP71-21,HP71-20240123,A3-1,sample,hide,,A3-1,45308,1,8,800,4,20,2156.04,2156.14,2148.69,2148.68,GU,,TGFBS (Liquid DMEM),PET723-30050,02-06-2024</v>
      </c>
      <c r="X22" s="10" t="str">
        <f t="shared" si="1"/>
        <v>HP71-21
A3-1
01-17-2024</v>
      </c>
      <c r="Y22" s="10">
        <f t="shared" si="2"/>
        <v>7.4050000000002001</v>
      </c>
      <c r="Z22" s="10"/>
      <c r="AA22" s="10"/>
      <c r="AB22" s="10" t="s">
        <v>277</v>
      </c>
    </row>
    <row r="23" spans="1:28" ht="15.75" customHeight="1">
      <c r="A23" s="6" t="s">
        <v>299</v>
      </c>
      <c r="B23" s="2" t="s">
        <v>28</v>
      </c>
      <c r="C23" s="5" t="s">
        <v>58</v>
      </c>
      <c r="D23" s="2" t="s">
        <v>46</v>
      </c>
      <c r="E23" s="2" t="s">
        <v>47</v>
      </c>
      <c r="F23" s="2"/>
      <c r="G23" s="5" t="s">
        <v>58</v>
      </c>
      <c r="H23" s="12">
        <v>45308</v>
      </c>
      <c r="I23" s="2">
        <v>2</v>
      </c>
      <c r="J23" s="2">
        <v>8</v>
      </c>
      <c r="K23" s="2">
        <v>800</v>
      </c>
      <c r="L23" s="5">
        <f t="array" ref="L23">IF(D23= "standard", "", IF(ISERROR(INDEX(dilution_factor!$J$2:J93,MATCH(dilution_factor!A23,$C$2:C93,0))),"",INDEX(dilution_factor!$J$2:J93,MATCH(dilution_factor!A23,$C$2:C93,0))))</f>
        <v>4</v>
      </c>
      <c r="M23" s="2">
        <v>20</v>
      </c>
      <c r="N23" s="13">
        <v>2239.4</v>
      </c>
      <c r="O23" s="13">
        <v>2239.38</v>
      </c>
      <c r="P23" s="13">
        <v>2229.6799999999998</v>
      </c>
      <c r="Q23" s="13">
        <v>2229.73</v>
      </c>
      <c r="R23" s="7" t="s">
        <v>32</v>
      </c>
      <c r="S23" s="2"/>
      <c r="T23" s="2" t="s">
        <v>48</v>
      </c>
      <c r="U23" s="2" t="s">
        <v>49</v>
      </c>
      <c r="V23" s="8">
        <v>45328</v>
      </c>
      <c r="W23" s="3" t="str">
        <f t="shared" si="0"/>
        <v>HP71-22,HP71-20240123,A3-2,sample,hide,,A3-2,45308,2,8,800,4,20,2239.4,2239.38,2229.68,2229.73,GU,,TGFBS (Liquid DMEM),PET723-30050,02-06-2024</v>
      </c>
      <c r="X23" s="10" t="str">
        <f t="shared" si="1"/>
        <v>HP71-22
A3-2
01-17-2024</v>
      </c>
      <c r="Y23" s="10">
        <f t="shared" si="2"/>
        <v>9.6850000000004002</v>
      </c>
      <c r="Z23" s="10"/>
      <c r="AA23" s="10"/>
      <c r="AB23" s="10" t="s">
        <v>277</v>
      </c>
    </row>
    <row r="24" spans="1:28" ht="15.75" customHeight="1">
      <c r="A24" s="6" t="s">
        <v>300</v>
      </c>
      <c r="B24" s="2" t="s">
        <v>28</v>
      </c>
      <c r="C24" s="5" t="s">
        <v>59</v>
      </c>
      <c r="D24" s="2" t="s">
        <v>46</v>
      </c>
      <c r="E24" s="2" t="s">
        <v>47</v>
      </c>
      <c r="F24" s="2"/>
      <c r="G24" s="5" t="s">
        <v>59</v>
      </c>
      <c r="H24" s="12">
        <v>45308</v>
      </c>
      <c r="I24" s="2">
        <v>3</v>
      </c>
      <c r="J24" s="2">
        <v>8</v>
      </c>
      <c r="K24" s="2">
        <v>800</v>
      </c>
      <c r="L24" s="5">
        <f t="array" ref="L24">IF(D24= "standard", "", IF(ISERROR(INDEX(dilution_factor!$J$2:J93,MATCH(dilution_factor!A24,$C$2:C93,0))),"",INDEX(dilution_factor!$J$2:J93,MATCH(dilution_factor!A24,$C$2:C93,0))))</f>
        <v>4</v>
      </c>
      <c r="M24" s="2">
        <v>20</v>
      </c>
      <c r="N24" s="13">
        <v>2226.9699999999998</v>
      </c>
      <c r="O24" s="13">
        <v>2226.8000000000002</v>
      </c>
      <c r="P24" s="13">
        <v>2218.2199999999998</v>
      </c>
      <c r="Q24" s="13">
        <v>2218.29</v>
      </c>
      <c r="R24" s="7" t="s">
        <v>32</v>
      </c>
      <c r="S24" s="2"/>
      <c r="T24" s="2" t="s">
        <v>48</v>
      </c>
      <c r="U24" s="2" t="s">
        <v>49</v>
      </c>
      <c r="V24" s="8">
        <v>45328</v>
      </c>
      <c r="W24" s="3" t="str">
        <f t="shared" si="0"/>
        <v>HP71-23,HP71-20240123,A3-3,sample,hide,,A3-3,45308,3,8,800,4,20,2226.97,2226.8,2218.22,2218.29,GU,,TGFBS (Liquid DMEM),PET723-30050,02-06-2024</v>
      </c>
      <c r="X24" s="10" t="str">
        <f t="shared" si="1"/>
        <v>HP71-23
A3-3
01-17-2024</v>
      </c>
      <c r="Y24" s="10">
        <f t="shared" si="2"/>
        <v>8.6300000000001091</v>
      </c>
      <c r="Z24" s="10"/>
      <c r="AA24" s="10"/>
      <c r="AB24" s="10" t="s">
        <v>277</v>
      </c>
    </row>
    <row r="25" spans="1:28" ht="15.75" customHeight="1">
      <c r="A25" s="6" t="s">
        <v>301</v>
      </c>
      <c r="B25" s="2" t="s">
        <v>28</v>
      </c>
      <c r="C25" s="5" t="s">
        <v>60</v>
      </c>
      <c r="D25" s="2" t="s">
        <v>46</v>
      </c>
      <c r="E25" s="2" t="s">
        <v>47</v>
      </c>
      <c r="F25" s="2"/>
      <c r="G25" s="5" t="s">
        <v>60</v>
      </c>
      <c r="H25" s="12">
        <v>45308</v>
      </c>
      <c r="I25" s="2">
        <v>4</v>
      </c>
      <c r="J25" s="2">
        <v>8</v>
      </c>
      <c r="K25" s="2">
        <v>800</v>
      </c>
      <c r="L25" s="5">
        <f t="array" ref="L25">IF(D25= "standard", "", IF(ISERROR(INDEX(dilution_factor!$J$2:J93,MATCH(dilution_factor!A25,$C$2:C93,0))),"",INDEX(dilution_factor!$J$2:J93,MATCH(dilution_factor!A25,$C$2:C93,0))))</f>
        <v>4</v>
      </c>
      <c r="M25" s="2">
        <v>20</v>
      </c>
      <c r="N25" s="13">
        <v>2208</v>
      </c>
      <c r="O25" s="13">
        <v>2208.11</v>
      </c>
      <c r="P25" s="13">
        <v>2200.14</v>
      </c>
      <c r="Q25" s="13">
        <v>2200.08</v>
      </c>
      <c r="R25" s="7" t="s">
        <v>32</v>
      </c>
      <c r="S25" s="2"/>
      <c r="T25" s="2" t="s">
        <v>48</v>
      </c>
      <c r="U25" s="2" t="s">
        <v>49</v>
      </c>
      <c r="V25" s="8">
        <v>45328</v>
      </c>
      <c r="W25" s="3" t="str">
        <f t="shared" si="0"/>
        <v>HP71-24,HP71-20240123,A3-4,sample,hide,,A3-4,45308,4,8,800,4,20,2208,2208.11,2200.14,2200.08,GU,,TGFBS (Liquid DMEM),PET723-30050,02-06-2024</v>
      </c>
      <c r="X25" s="10" t="str">
        <f t="shared" si="1"/>
        <v>HP71-24
A3-4
01-17-2024</v>
      </c>
      <c r="Y25" s="10">
        <f t="shared" si="2"/>
        <v>7.9450000000006185</v>
      </c>
      <c r="Z25" s="10"/>
      <c r="AA25" s="10"/>
      <c r="AB25" s="10" t="s">
        <v>277</v>
      </c>
    </row>
    <row r="26" spans="1:28" ht="15.75" customHeight="1">
      <c r="A26" s="6" t="s">
        <v>302</v>
      </c>
      <c r="B26" s="2" t="s">
        <v>28</v>
      </c>
      <c r="C26" s="5" t="s">
        <v>61</v>
      </c>
      <c r="D26" s="2" t="s">
        <v>46</v>
      </c>
      <c r="E26" s="2" t="s">
        <v>47</v>
      </c>
      <c r="F26" s="2"/>
      <c r="G26" s="5" t="s">
        <v>61</v>
      </c>
      <c r="H26" s="12">
        <v>45308</v>
      </c>
      <c r="I26" s="2">
        <v>1</v>
      </c>
      <c r="J26" s="2">
        <v>8</v>
      </c>
      <c r="K26" s="2">
        <v>800</v>
      </c>
      <c r="L26" s="5">
        <f t="array" ref="L26">IF(D26= "standard", "", IF(ISERROR(INDEX(dilution_factor!$J$2:J93,MATCH(dilution_factor!A26,$C$2:C93,0))),"",INDEX(dilution_factor!$J$2:J93,MATCH(dilution_factor!A26,$C$2:C93,0))))</f>
        <v>4</v>
      </c>
      <c r="M26" s="2">
        <v>20</v>
      </c>
      <c r="N26" s="13">
        <v>2176.6999999999998</v>
      </c>
      <c r="O26" s="13">
        <v>2176.6499999999901</v>
      </c>
      <c r="P26" s="13">
        <v>2167.6</v>
      </c>
      <c r="Q26" s="13">
        <v>2167.48</v>
      </c>
      <c r="R26" s="7" t="s">
        <v>32</v>
      </c>
      <c r="S26" s="2"/>
      <c r="T26" s="2" t="s">
        <v>48</v>
      </c>
      <c r="U26" s="2" t="s">
        <v>49</v>
      </c>
      <c r="V26" s="8">
        <v>45328</v>
      </c>
      <c r="W26" s="3" t="str">
        <f t="shared" si="0"/>
        <v>HP71-25,HP71-20240123,A4-1,sample,hide,,A4-1,45308,1,8,800,4,20,2176.7,2176.64999999999,2167.6,2167.48,GU,,TGFBS (Liquid DMEM),PET723-30050,02-06-2024</v>
      </c>
      <c r="X26" s="10" t="str">
        <f t="shared" si="1"/>
        <v>HP71-25
A4-1
01-17-2024</v>
      </c>
      <c r="Y26" s="10">
        <f t="shared" si="2"/>
        <v>9.1349999999947613</v>
      </c>
      <c r="Z26" s="10"/>
      <c r="AA26" s="10"/>
      <c r="AB26" s="10" t="s">
        <v>277</v>
      </c>
    </row>
    <row r="27" spans="1:28" ht="15.75" customHeight="1">
      <c r="A27" s="6" t="s">
        <v>303</v>
      </c>
      <c r="B27" s="2" t="s">
        <v>28</v>
      </c>
      <c r="C27" s="5" t="s">
        <v>62</v>
      </c>
      <c r="D27" s="2" t="s">
        <v>46</v>
      </c>
      <c r="E27" s="2" t="s">
        <v>47</v>
      </c>
      <c r="F27" s="5"/>
      <c r="G27" s="5" t="s">
        <v>62</v>
      </c>
      <c r="H27" s="12">
        <v>45308</v>
      </c>
      <c r="I27" s="2">
        <v>2</v>
      </c>
      <c r="J27" s="2">
        <v>8</v>
      </c>
      <c r="K27" s="2">
        <v>800</v>
      </c>
      <c r="L27" s="5">
        <f t="array" ref="L27">IF(D27= "standard", "", IF(ISERROR(INDEX(dilution_factor!$J$2:J93,MATCH(dilution_factor!A27,$C$2:C93,0))),"",INDEX(dilution_factor!$J$2:J93,MATCH(dilution_factor!A27,$C$2:C93,0))))</f>
        <v>4</v>
      </c>
      <c r="M27" s="2">
        <v>20</v>
      </c>
      <c r="N27" s="13">
        <v>2155.34</v>
      </c>
      <c r="O27" s="13">
        <v>2155.33</v>
      </c>
      <c r="P27" s="13">
        <v>2145.75</v>
      </c>
      <c r="Q27" s="13">
        <v>2145.88</v>
      </c>
      <c r="R27" s="7" t="s">
        <v>32</v>
      </c>
      <c r="S27" s="14"/>
      <c r="T27" s="2" t="s">
        <v>48</v>
      </c>
      <c r="U27" s="2" t="s">
        <v>49</v>
      </c>
      <c r="V27" s="8">
        <v>45328</v>
      </c>
      <c r="W27" s="3" t="str">
        <f t="shared" si="0"/>
        <v>HP71-26,HP71-20240123,A4-2,sample,hide,,A4-2,45308,2,8,800,4,20,2155.34,2155.33,2145.75,2145.88,GU,,TGFBS (Liquid DMEM),PET723-30050,02-06-2024</v>
      </c>
      <c r="X27" s="10" t="str">
        <f t="shared" si="1"/>
        <v>HP71-26
A4-2
01-17-2024</v>
      </c>
      <c r="Y27" s="10">
        <f t="shared" si="2"/>
        <v>9.5199999999999818</v>
      </c>
      <c r="Z27" s="10"/>
      <c r="AA27" s="10"/>
      <c r="AB27" s="10" t="s">
        <v>277</v>
      </c>
    </row>
    <row r="28" spans="1:28" ht="15.75" customHeight="1">
      <c r="A28" s="6" t="s">
        <v>304</v>
      </c>
      <c r="B28" s="2" t="s">
        <v>28</v>
      </c>
      <c r="C28" s="5" t="s">
        <v>63</v>
      </c>
      <c r="D28" s="2" t="s">
        <v>46</v>
      </c>
      <c r="E28" s="2" t="s">
        <v>47</v>
      </c>
      <c r="F28" s="5"/>
      <c r="G28" s="5" t="s">
        <v>63</v>
      </c>
      <c r="H28" s="12">
        <v>45308</v>
      </c>
      <c r="I28" s="2">
        <v>3</v>
      </c>
      <c r="J28" s="2">
        <v>8</v>
      </c>
      <c r="K28" s="2">
        <v>800</v>
      </c>
      <c r="L28" s="5">
        <f t="array" ref="L28">IF(D28= "standard", "", IF(ISERROR(INDEX(dilution_factor!$J$2:J93,MATCH(dilution_factor!A28,$C$2:C93,0))),"",INDEX(dilution_factor!$J$2:J93,MATCH(dilution_factor!A28,$C$2:C93,0))))</f>
        <v>4</v>
      </c>
      <c r="M28" s="2">
        <v>20</v>
      </c>
      <c r="N28" s="13">
        <v>2150.62</v>
      </c>
      <c r="O28" s="13">
        <v>2151.02</v>
      </c>
      <c r="P28" s="13">
        <v>2142.31</v>
      </c>
      <c r="Q28" s="13">
        <v>2142.1499999999901</v>
      </c>
      <c r="R28" s="7" t="s">
        <v>32</v>
      </c>
      <c r="S28" s="14"/>
      <c r="T28" s="2" t="s">
        <v>48</v>
      </c>
      <c r="U28" s="2" t="s">
        <v>49</v>
      </c>
      <c r="V28" s="8">
        <v>45328</v>
      </c>
      <c r="W28" s="3" t="str">
        <f t="shared" si="0"/>
        <v>HP71-27,HP71-20240123,A4-3,sample,hide,,A4-3,45308,3,8,800,4,20,2150.62,2151.02,2142.31,2142.14999999999,GU,,TGFBS (Liquid DMEM),PET723-30050,02-06-2024</v>
      </c>
      <c r="X28" s="10" t="str">
        <f t="shared" si="1"/>
        <v>HP71-27
A4-3
01-17-2024</v>
      </c>
      <c r="Y28" s="10">
        <f t="shared" si="2"/>
        <v>8.590000000004693</v>
      </c>
      <c r="Z28" s="10"/>
      <c r="AA28" s="10"/>
      <c r="AB28" s="10" t="s">
        <v>277</v>
      </c>
    </row>
    <row r="29" spans="1:28" ht="15.75" customHeight="1">
      <c r="A29" s="6" t="s">
        <v>305</v>
      </c>
      <c r="B29" s="2" t="s">
        <v>28</v>
      </c>
      <c r="C29" s="5" t="s">
        <v>64</v>
      </c>
      <c r="D29" s="2" t="s">
        <v>46</v>
      </c>
      <c r="E29" s="2" t="s">
        <v>47</v>
      </c>
      <c r="F29" s="5"/>
      <c r="G29" s="5" t="s">
        <v>64</v>
      </c>
      <c r="H29" s="12">
        <v>45308</v>
      </c>
      <c r="I29" s="2">
        <v>4</v>
      </c>
      <c r="J29" s="2">
        <v>8</v>
      </c>
      <c r="K29" s="2">
        <v>800</v>
      </c>
      <c r="L29" s="5">
        <f t="array" ref="L29">IF(D29= "standard", "", IF(ISERROR(INDEX(dilution_factor!$J$2:J93,MATCH(dilution_factor!A29,$C$2:C93,0))),"",INDEX(dilution_factor!$J$2:J93,MATCH(dilution_factor!A29,$C$2:C93,0))))</f>
        <v>4</v>
      </c>
      <c r="M29" s="2">
        <v>20</v>
      </c>
      <c r="N29" s="13">
        <v>2175.34</v>
      </c>
      <c r="O29" s="13">
        <v>2175.34</v>
      </c>
      <c r="P29" s="13">
        <v>2167.14</v>
      </c>
      <c r="Q29" s="13">
        <v>2167.1999999999998</v>
      </c>
      <c r="R29" s="7" t="s">
        <v>32</v>
      </c>
      <c r="S29" s="14"/>
      <c r="T29" s="2" t="s">
        <v>48</v>
      </c>
      <c r="U29" s="2" t="s">
        <v>49</v>
      </c>
      <c r="V29" s="8">
        <v>45328</v>
      </c>
      <c r="W29" s="3" t="str">
        <f t="shared" si="0"/>
        <v>HP71-28,HP71-20240123,A4-4,sample,hide,,A4-4,45308,4,8,800,4,20,2175.34,2175.34,2167.14,2167.2,GU,,TGFBS (Liquid DMEM),PET723-30050,02-06-2024</v>
      </c>
      <c r="X29" s="10" t="str">
        <f t="shared" si="1"/>
        <v>HP71-28
A4-4
01-17-2024</v>
      </c>
      <c r="Y29" s="10">
        <f t="shared" si="2"/>
        <v>8.1700000000000728</v>
      </c>
      <c r="Z29" s="10"/>
      <c r="AA29" s="10"/>
      <c r="AB29" s="10" t="s">
        <v>277</v>
      </c>
    </row>
    <row r="30" spans="1:28" ht="15.75" customHeight="1">
      <c r="A30" s="6" t="s">
        <v>306</v>
      </c>
      <c r="B30" s="2" t="s">
        <v>28</v>
      </c>
      <c r="C30" s="5" t="s">
        <v>65</v>
      </c>
      <c r="D30" s="2" t="s">
        <v>46</v>
      </c>
      <c r="E30" s="2" t="s">
        <v>47</v>
      </c>
      <c r="F30" s="5"/>
      <c r="G30" s="5" t="s">
        <v>65</v>
      </c>
      <c r="H30" s="12">
        <v>45308</v>
      </c>
      <c r="I30" s="2">
        <v>1</v>
      </c>
      <c r="J30" s="2">
        <v>8</v>
      </c>
      <c r="K30" s="2">
        <v>800</v>
      </c>
      <c r="L30" s="5">
        <f t="array" ref="L30">IF(D30= "standard", "", IF(ISERROR(INDEX(dilution_factor!$J$2:J93,MATCH(dilution_factor!A30,$C$2:C93,0))),"",INDEX(dilution_factor!$J$2:J93,MATCH(dilution_factor!A30,$C$2:C93,0))))</f>
        <v>4</v>
      </c>
      <c r="M30" s="2">
        <v>20</v>
      </c>
      <c r="N30" s="13">
        <v>2167.89</v>
      </c>
      <c r="O30" s="13">
        <v>2167.85</v>
      </c>
      <c r="P30" s="13">
        <v>2158.7399999999998</v>
      </c>
      <c r="Q30" s="13">
        <v>2158.6799999999998</v>
      </c>
      <c r="R30" s="7" t="s">
        <v>32</v>
      </c>
      <c r="S30" s="14"/>
      <c r="T30" s="2" t="s">
        <v>48</v>
      </c>
      <c r="U30" s="2" t="s">
        <v>49</v>
      </c>
      <c r="V30" s="8">
        <v>45328</v>
      </c>
      <c r="W30" s="3" t="str">
        <f t="shared" si="0"/>
        <v>HP71-29,HP71-20240123,A5-1,sample,hide,,A5-1,45308,1,8,800,4,20,2167.89,2167.85,2158.74,2158.68,GU,,TGFBS (Liquid DMEM),PET723-30050,02-06-2024</v>
      </c>
      <c r="X30" s="10" t="str">
        <f t="shared" si="1"/>
        <v>HP71-29
A5-1
01-17-2024</v>
      </c>
      <c r="Y30" s="10">
        <f t="shared" si="2"/>
        <v>9.1599999999998545</v>
      </c>
      <c r="Z30" s="10"/>
      <c r="AA30" s="10"/>
      <c r="AB30" s="10" t="s">
        <v>277</v>
      </c>
    </row>
    <row r="31" spans="1:28" ht="15.75" customHeight="1">
      <c r="A31" s="6" t="s">
        <v>307</v>
      </c>
      <c r="B31" s="2" t="s">
        <v>28</v>
      </c>
      <c r="C31" s="5" t="s">
        <v>66</v>
      </c>
      <c r="D31" s="2" t="s">
        <v>46</v>
      </c>
      <c r="E31" s="2" t="s">
        <v>47</v>
      </c>
      <c r="F31" s="5"/>
      <c r="G31" s="5" t="s">
        <v>66</v>
      </c>
      <c r="H31" s="12">
        <v>45308</v>
      </c>
      <c r="I31" s="2">
        <v>2</v>
      </c>
      <c r="J31" s="2">
        <v>8</v>
      </c>
      <c r="K31" s="2">
        <v>800</v>
      </c>
      <c r="L31" s="5">
        <f t="array" ref="L31">IF(D31= "standard", "", IF(ISERROR(INDEX(dilution_factor!$J$2:J93,MATCH(dilution_factor!A31,$C$2:C93,0))),"",INDEX(dilution_factor!$J$2:J93,MATCH(dilution_factor!A31,$C$2:C93,0))))</f>
        <v>4</v>
      </c>
      <c r="M31" s="2">
        <v>20</v>
      </c>
      <c r="N31" s="13">
        <v>2193.36</v>
      </c>
      <c r="O31" s="13">
        <v>2193.29</v>
      </c>
      <c r="P31" s="13">
        <v>2185.08</v>
      </c>
      <c r="Q31" s="13">
        <v>2185.33</v>
      </c>
      <c r="R31" s="7" t="s">
        <v>32</v>
      </c>
      <c r="S31" s="14"/>
      <c r="T31" s="2" t="s">
        <v>48</v>
      </c>
      <c r="U31" s="2" t="s">
        <v>49</v>
      </c>
      <c r="V31" s="8">
        <v>45328</v>
      </c>
      <c r="W31" s="3" t="str">
        <f t="shared" si="0"/>
        <v>HP71-30,HP71-20240123,A5-2,sample,hide,,A5-2,45308,2,8,800,4,20,2193.36,2193.29,2185.08,2185.33,GU,,TGFBS (Liquid DMEM),PET723-30050,02-06-2024</v>
      </c>
      <c r="X31" s="10" t="str">
        <f t="shared" si="1"/>
        <v>HP71-30
A5-2
01-17-2024</v>
      </c>
      <c r="Y31" s="10">
        <f t="shared" si="2"/>
        <v>8.1199999999998909</v>
      </c>
      <c r="Z31" s="10"/>
      <c r="AA31" s="10"/>
      <c r="AB31" s="10" t="s">
        <v>277</v>
      </c>
    </row>
    <row r="32" spans="1:28" ht="15.75" customHeight="1">
      <c r="A32" s="6" t="s">
        <v>308</v>
      </c>
      <c r="B32" s="2" t="s">
        <v>28</v>
      </c>
      <c r="C32" s="5" t="s">
        <v>67</v>
      </c>
      <c r="D32" s="2" t="s">
        <v>46</v>
      </c>
      <c r="E32" s="2" t="s">
        <v>47</v>
      </c>
      <c r="F32" s="5"/>
      <c r="G32" s="5" t="s">
        <v>67</v>
      </c>
      <c r="H32" s="12">
        <v>45308</v>
      </c>
      <c r="I32" s="2">
        <v>3</v>
      </c>
      <c r="J32" s="2">
        <v>8</v>
      </c>
      <c r="K32" s="2">
        <v>800</v>
      </c>
      <c r="L32" s="5">
        <f t="array" ref="L32">IF(D32= "standard", "", IF(ISERROR(INDEX(dilution_factor!$J$2:J93,MATCH(dilution_factor!A32,$C$2:C93,0))),"",INDEX(dilution_factor!$J$2:J93,MATCH(dilution_factor!A32,$C$2:C93,0))))</f>
        <v>4</v>
      </c>
      <c r="M32" s="2">
        <v>20</v>
      </c>
      <c r="N32" s="13">
        <v>1645.05</v>
      </c>
      <c r="O32" s="13">
        <v>1644.92</v>
      </c>
      <c r="P32" s="13">
        <v>1635.75</v>
      </c>
      <c r="Q32" s="13">
        <v>1635.96</v>
      </c>
      <c r="R32" s="7" t="s">
        <v>32</v>
      </c>
      <c r="S32" s="14"/>
      <c r="T32" s="2" t="s">
        <v>48</v>
      </c>
      <c r="U32" s="2" t="s">
        <v>49</v>
      </c>
      <c r="V32" s="8">
        <v>45328</v>
      </c>
      <c r="W32" s="3" t="str">
        <f t="shared" si="0"/>
        <v>HP71-31,HP71-20240123,A5-3,sample,hide,,A5-3,45308,3,8,800,4,20,1645.05,1644.92,1635.75,1635.96,GU,,TGFBS (Liquid DMEM),PET723-30050,02-06-2024</v>
      </c>
      <c r="X32" s="10" t="str">
        <f t="shared" si="1"/>
        <v>HP71-31
A5-3
01-17-2024</v>
      </c>
      <c r="Y32" s="10">
        <f t="shared" si="2"/>
        <v>9.1300000000001091</v>
      </c>
      <c r="Z32" s="10"/>
      <c r="AA32" s="10"/>
      <c r="AB32" s="10" t="s">
        <v>277</v>
      </c>
    </row>
    <row r="33" spans="1:28" ht="15.75" customHeight="1">
      <c r="A33" s="6" t="s">
        <v>309</v>
      </c>
      <c r="B33" s="2" t="s">
        <v>28</v>
      </c>
      <c r="C33" s="5" t="s">
        <v>68</v>
      </c>
      <c r="D33" s="2" t="s">
        <v>46</v>
      </c>
      <c r="E33" s="2" t="s">
        <v>47</v>
      </c>
      <c r="F33" s="5"/>
      <c r="G33" s="5" t="s">
        <v>68</v>
      </c>
      <c r="H33" s="12">
        <v>45308</v>
      </c>
      <c r="I33" s="2">
        <v>4</v>
      </c>
      <c r="J33" s="2">
        <v>8</v>
      </c>
      <c r="K33" s="2">
        <v>800</v>
      </c>
      <c r="L33" s="5">
        <f t="array" ref="L33">IF(D33= "standard", "", IF(ISERROR(INDEX(dilution_factor!$J$2:J93,MATCH(dilution_factor!A33,$C$2:C93,0))),"",INDEX(dilution_factor!$J$2:J93,MATCH(dilution_factor!A33,$C$2:C93,0))))</f>
        <v>4</v>
      </c>
      <c r="M33" s="2">
        <v>20</v>
      </c>
      <c r="N33" s="13">
        <v>2179.7199999999998</v>
      </c>
      <c r="O33" s="13">
        <v>2179.2600000000002</v>
      </c>
      <c r="P33" s="13">
        <v>2170.5899999999901</v>
      </c>
      <c r="Q33" s="13">
        <v>2170.67</v>
      </c>
      <c r="R33" s="7" t="s">
        <v>32</v>
      </c>
      <c r="S33" s="2"/>
      <c r="T33" s="2" t="s">
        <v>48</v>
      </c>
      <c r="U33" s="2" t="s">
        <v>49</v>
      </c>
      <c r="V33" s="8">
        <v>45328</v>
      </c>
      <c r="W33" s="3" t="str">
        <f t="shared" si="0"/>
        <v>HP71-32,HP71-20240123,A5-4,sample,hide,,A5-4,45308,4,8,800,4,20,2179.72,2179.26,2170.58999999999,2170.67,GU,,TGFBS (Liquid DMEM),PET723-30050,02-06-2024</v>
      </c>
      <c r="X33" s="10" t="str">
        <f t="shared" si="1"/>
        <v>HP71-32
A5-4
01-17-2024</v>
      </c>
      <c r="Y33" s="10">
        <f t="shared" si="2"/>
        <v>8.8600000000046748</v>
      </c>
      <c r="Z33" s="10"/>
      <c r="AA33" s="10"/>
      <c r="AB33" s="10" t="s">
        <v>277</v>
      </c>
    </row>
    <row r="34" spans="1:28" ht="15.75" customHeight="1">
      <c r="A34" s="6" t="s">
        <v>310</v>
      </c>
      <c r="B34" s="2" t="s">
        <v>28</v>
      </c>
      <c r="C34" s="5" t="s">
        <v>69</v>
      </c>
      <c r="D34" s="2" t="s">
        <v>46</v>
      </c>
      <c r="E34" s="2" t="s">
        <v>47</v>
      </c>
      <c r="F34" s="2"/>
      <c r="G34" s="5" t="s">
        <v>69</v>
      </c>
      <c r="H34" s="12">
        <v>45308</v>
      </c>
      <c r="I34" s="2">
        <v>1</v>
      </c>
      <c r="J34" s="2">
        <v>8</v>
      </c>
      <c r="K34" s="2">
        <v>800</v>
      </c>
      <c r="L34" s="5">
        <f t="array" ref="L34">IF(D34= "standard", "", IF(ISERROR(INDEX(dilution_factor!$J$2:J93,MATCH(dilution_factor!A34,$C$2:C93,0))),"",INDEX(dilution_factor!$J$2:J93,MATCH(dilution_factor!A34,$C$2:C93,0))))</f>
        <v>4</v>
      </c>
      <c r="M34" s="2">
        <v>20</v>
      </c>
      <c r="N34" s="13">
        <v>2157.5499999999902</v>
      </c>
      <c r="O34" s="13">
        <v>2157.48</v>
      </c>
      <c r="P34" s="13">
        <v>2149.52</v>
      </c>
      <c r="Q34" s="13">
        <v>2149.4</v>
      </c>
      <c r="R34" s="7" t="s">
        <v>32</v>
      </c>
      <c r="S34" s="2"/>
      <c r="T34" s="2" t="s">
        <v>48</v>
      </c>
      <c r="U34" s="2" t="s">
        <v>49</v>
      </c>
      <c r="V34" s="8">
        <v>45328</v>
      </c>
      <c r="W34" s="3" t="str">
        <f t="shared" si="0"/>
        <v>HP71-33,HP71-20240123,A6-1,sample,hide,,A6-1,45308,1,8,800,4,20,2157.54999999999,2157.48,2149.52,2149.4,GU,,TGFBS (Liquid DMEM),PET723-30050,02-06-2024</v>
      </c>
      <c r="X34" s="10" t="str">
        <f t="shared" si="1"/>
        <v>HP71-33
A6-1
01-17-2024</v>
      </c>
      <c r="Y34" s="10">
        <f t="shared" si="2"/>
        <v>8.0549999999948341</v>
      </c>
      <c r="Z34" s="10"/>
      <c r="AA34" s="10"/>
      <c r="AB34" s="10" t="s">
        <v>277</v>
      </c>
    </row>
    <row r="35" spans="1:28" ht="15.75" customHeight="1">
      <c r="A35" s="6" t="s">
        <v>311</v>
      </c>
      <c r="B35" s="2" t="s">
        <v>28</v>
      </c>
      <c r="C35" s="5" t="s">
        <v>70</v>
      </c>
      <c r="D35" s="2" t="s">
        <v>46</v>
      </c>
      <c r="E35" s="2" t="s">
        <v>47</v>
      </c>
      <c r="F35" s="2"/>
      <c r="G35" s="5" t="s">
        <v>70</v>
      </c>
      <c r="H35" s="12">
        <v>45308</v>
      </c>
      <c r="I35" s="2">
        <v>2</v>
      </c>
      <c r="J35" s="2">
        <v>8</v>
      </c>
      <c r="K35" s="2">
        <v>800</v>
      </c>
      <c r="L35" s="5">
        <f t="array" ref="L35">IF(D35= "standard", "", IF(ISERROR(INDEX(dilution_factor!$J$2:J93,MATCH(dilution_factor!A35,$C$2:C93,0))),"",INDEX(dilution_factor!$J$2:J93,MATCH(dilution_factor!A35,$C$2:C93,0))))</f>
        <v>4</v>
      </c>
      <c r="M35" s="2">
        <v>20</v>
      </c>
      <c r="N35" s="13">
        <v>2164.6</v>
      </c>
      <c r="O35" s="13">
        <v>2164.6299999999901</v>
      </c>
      <c r="P35" s="13">
        <v>2157.14</v>
      </c>
      <c r="Q35" s="13">
        <v>2157.1</v>
      </c>
      <c r="R35" s="7" t="s">
        <v>32</v>
      </c>
      <c r="S35" s="2"/>
      <c r="T35" s="2" t="s">
        <v>48</v>
      </c>
      <c r="U35" s="2" t="s">
        <v>49</v>
      </c>
      <c r="V35" s="8">
        <v>45328</v>
      </c>
      <c r="W35" s="3" t="str">
        <f t="shared" si="0"/>
        <v>HP71-34,HP71-20240123,A6-2,sample,hide,,A6-2,45308,2,8,800,4,20,2164.6,2164.62999999999,2157.14,2157.1,GU,,TGFBS (Liquid DMEM),PET723-30050,02-06-2024</v>
      </c>
      <c r="X35" s="10" t="str">
        <f t="shared" si="1"/>
        <v>HP71-34
A6-2
01-17-2024</v>
      </c>
      <c r="Y35" s="10">
        <f t="shared" si="2"/>
        <v>7.4949999999953434</v>
      </c>
      <c r="Z35" s="10"/>
      <c r="AA35" s="10"/>
      <c r="AB35" s="10" t="s">
        <v>277</v>
      </c>
    </row>
    <row r="36" spans="1:28" ht="15.75" customHeight="1">
      <c r="A36" s="6" t="s">
        <v>312</v>
      </c>
      <c r="B36" s="2" t="s">
        <v>28</v>
      </c>
      <c r="C36" s="5" t="s">
        <v>71</v>
      </c>
      <c r="D36" s="2" t="s">
        <v>46</v>
      </c>
      <c r="E36" s="2" t="s">
        <v>47</v>
      </c>
      <c r="F36" s="2"/>
      <c r="G36" s="5" t="s">
        <v>71</v>
      </c>
      <c r="H36" s="12">
        <v>45308</v>
      </c>
      <c r="I36" s="2">
        <v>3</v>
      </c>
      <c r="J36" s="2">
        <v>8</v>
      </c>
      <c r="K36" s="2">
        <v>800</v>
      </c>
      <c r="L36" s="5">
        <f t="array" ref="L36">IF(D36= "standard", "", IF(ISERROR(INDEX(dilution_factor!$J$2:J93,MATCH(dilution_factor!A36,$C$2:C93,0))),"",INDEX(dilution_factor!$J$2:J93,MATCH(dilution_factor!A36,$C$2:C93,0))))</f>
        <v>4</v>
      </c>
      <c r="M36" s="2">
        <v>20</v>
      </c>
      <c r="N36" s="13">
        <v>2185.6</v>
      </c>
      <c r="O36" s="13">
        <v>2185.56</v>
      </c>
      <c r="P36" s="13">
        <v>2176.94</v>
      </c>
      <c r="Q36" s="13">
        <v>2176.71</v>
      </c>
      <c r="R36" s="7" t="s">
        <v>32</v>
      </c>
      <c r="S36" s="2"/>
      <c r="T36" s="2" t="s">
        <v>48</v>
      </c>
      <c r="U36" s="2" t="s">
        <v>49</v>
      </c>
      <c r="V36" s="8">
        <v>45328</v>
      </c>
      <c r="W36" s="3" t="str">
        <f t="shared" si="0"/>
        <v>HP71-35,HP71-20240123,A6-3,sample,hide,,A6-3,45308,3,8,800,4,20,2185.6,2185.56,2176.94,2176.71,GU,,TGFBS (Liquid DMEM),PET723-30050,02-06-2024</v>
      </c>
      <c r="X36" s="10" t="str">
        <f t="shared" si="1"/>
        <v>HP71-35
A6-3
01-17-2024</v>
      </c>
      <c r="Y36" s="10">
        <f t="shared" si="2"/>
        <v>8.7550000000001091</v>
      </c>
      <c r="Z36" s="10"/>
      <c r="AA36" s="10"/>
      <c r="AB36" s="10" t="s">
        <v>277</v>
      </c>
    </row>
    <row r="37" spans="1:28" ht="15.75" customHeight="1">
      <c r="A37" s="6" t="s">
        <v>313</v>
      </c>
      <c r="B37" s="2" t="s">
        <v>28</v>
      </c>
      <c r="C37" s="5" t="s">
        <v>72</v>
      </c>
      <c r="D37" s="2" t="s">
        <v>46</v>
      </c>
      <c r="E37" s="2" t="s">
        <v>47</v>
      </c>
      <c r="F37" s="2"/>
      <c r="G37" s="5" t="s">
        <v>72</v>
      </c>
      <c r="H37" s="12">
        <v>45308</v>
      </c>
      <c r="I37" s="2">
        <v>4</v>
      </c>
      <c r="J37" s="2">
        <v>8</v>
      </c>
      <c r="K37" s="2">
        <v>800</v>
      </c>
      <c r="L37" s="5">
        <f t="array" ref="L37">IF(D37= "standard", "", IF(ISERROR(INDEX(dilution_factor!$J$2:J93,MATCH(dilution_factor!A37,$C$2:C93,0))),"",INDEX(dilution_factor!$J$2:J93,MATCH(dilution_factor!A37,$C$2:C93,0))))</f>
        <v>4</v>
      </c>
      <c r="M37" s="2">
        <v>20</v>
      </c>
      <c r="N37" s="13">
        <v>2163.81</v>
      </c>
      <c r="O37" s="13">
        <v>2163.77</v>
      </c>
      <c r="P37" s="13">
        <v>2154.36</v>
      </c>
      <c r="Q37" s="13">
        <v>2154.5</v>
      </c>
      <c r="R37" s="7" t="s">
        <v>32</v>
      </c>
      <c r="S37" s="2"/>
      <c r="T37" s="2" t="s">
        <v>48</v>
      </c>
      <c r="U37" s="2" t="s">
        <v>49</v>
      </c>
      <c r="V37" s="8">
        <v>45328</v>
      </c>
      <c r="W37" s="3" t="str">
        <f t="shared" si="0"/>
        <v>HP71-36,HP71-20240123,A6-4,sample,hide,,A6-4,45308,4,8,800,4,20,2163.81,2163.77,2154.36,2154.5,GU,,TGFBS (Liquid DMEM),PET723-30050,02-06-2024</v>
      </c>
      <c r="X37" s="10" t="str">
        <f t="shared" si="1"/>
        <v>HP71-36
A6-4
01-17-2024</v>
      </c>
      <c r="Y37" s="10">
        <f t="shared" si="2"/>
        <v>9.3599999999996726</v>
      </c>
      <c r="Z37" s="10"/>
      <c r="AA37" s="10"/>
      <c r="AB37" s="10" t="s">
        <v>277</v>
      </c>
    </row>
    <row r="38" spans="1:28" ht="15.75" customHeight="1">
      <c r="A38" s="6" t="s">
        <v>314</v>
      </c>
      <c r="B38" s="2" t="s">
        <v>28</v>
      </c>
      <c r="C38" s="5" t="s">
        <v>73</v>
      </c>
      <c r="D38" s="2" t="s">
        <v>46</v>
      </c>
      <c r="E38" s="2" t="s">
        <v>47</v>
      </c>
      <c r="F38" s="2"/>
      <c r="G38" s="5" t="s">
        <v>73</v>
      </c>
      <c r="H38" s="12">
        <v>45308</v>
      </c>
      <c r="I38" s="2">
        <v>1</v>
      </c>
      <c r="J38" s="2">
        <v>8</v>
      </c>
      <c r="K38" s="2">
        <v>800</v>
      </c>
      <c r="L38" s="5">
        <f t="array" ref="L38">IF(D38= "standard", "", IF(ISERROR(INDEX(dilution_factor!$J$2:J93,MATCH(dilution_factor!A38,$C$2:C93,0))),"",INDEX(dilution_factor!$J$2:J93,MATCH(dilution_factor!A38,$C$2:C93,0))))</f>
        <v>4</v>
      </c>
      <c r="M38" s="2">
        <v>20</v>
      </c>
      <c r="N38" s="13">
        <v>2164.02</v>
      </c>
      <c r="O38" s="13">
        <v>2163.9699999999998</v>
      </c>
      <c r="P38" s="13">
        <v>2158.81</v>
      </c>
      <c r="Q38" s="13">
        <v>2159.0300000000002</v>
      </c>
      <c r="R38" s="7" t="s">
        <v>32</v>
      </c>
      <c r="S38" s="2"/>
      <c r="T38" s="2" t="s">
        <v>48</v>
      </c>
      <c r="U38" s="2" t="s">
        <v>49</v>
      </c>
      <c r="V38" s="8">
        <v>45328</v>
      </c>
      <c r="W38" s="3" t="str">
        <f t="shared" si="0"/>
        <v>HP71-37,HP71-20240123,B1-1,sample,hide,,B1-1,45308,1,8,800,4,20,2164.02,2163.97,2158.81,2159.03,GU,,TGFBS (Liquid DMEM),PET723-30050,02-06-2024</v>
      </c>
      <c r="X38" s="10" t="str">
        <f t="shared" si="1"/>
        <v>HP71-37
B1-1
01-17-2024</v>
      </c>
      <c r="Y38" s="10">
        <f t="shared" si="2"/>
        <v>5.0749999999998181</v>
      </c>
      <c r="Z38" s="10"/>
      <c r="AA38" s="10"/>
      <c r="AB38" s="10" t="s">
        <v>277</v>
      </c>
    </row>
    <row r="39" spans="1:28" ht="15.75" customHeight="1">
      <c r="A39" s="6" t="s">
        <v>315</v>
      </c>
      <c r="B39" s="2" t="s">
        <v>28</v>
      </c>
      <c r="C39" s="5" t="s">
        <v>74</v>
      </c>
      <c r="D39" s="2" t="s">
        <v>46</v>
      </c>
      <c r="E39" s="2" t="s">
        <v>47</v>
      </c>
      <c r="F39" s="2"/>
      <c r="G39" s="5" t="s">
        <v>74</v>
      </c>
      <c r="H39" s="12">
        <v>45308</v>
      </c>
      <c r="I39" s="2">
        <v>2</v>
      </c>
      <c r="J39" s="2">
        <v>8</v>
      </c>
      <c r="K39" s="2">
        <v>800</v>
      </c>
      <c r="L39" s="5">
        <f t="array" ref="L39">IF(D39= "standard", "", IF(ISERROR(INDEX(dilution_factor!$J$2:J93,MATCH(dilution_factor!A39,$C$2:C93,0))),"",INDEX(dilution_factor!$J$2:J93,MATCH(dilution_factor!A39,$C$2:C93,0))))</f>
        <v>4</v>
      </c>
      <c r="M39" s="2">
        <v>20</v>
      </c>
      <c r="N39" s="13">
        <v>2181.2799999999902</v>
      </c>
      <c r="O39" s="13">
        <v>2181.33</v>
      </c>
      <c r="P39" s="13">
        <v>2172.42</v>
      </c>
      <c r="Q39" s="13">
        <v>2172.4699999999998</v>
      </c>
      <c r="R39" s="7" t="s">
        <v>32</v>
      </c>
      <c r="S39" s="2"/>
      <c r="T39" s="2" t="s">
        <v>48</v>
      </c>
      <c r="U39" s="2" t="s">
        <v>49</v>
      </c>
      <c r="V39" s="8">
        <v>45328</v>
      </c>
      <c r="W39" s="3" t="str">
        <f t="shared" si="0"/>
        <v>HP71-38,HP71-20240123,B1-2,sample,hide,,B1-2,45308,2,8,800,4,20,2181.27999999999,2181.33,2172.42,2172.47,GU,,TGFBS (Liquid DMEM),PET723-30050,02-06-2024</v>
      </c>
      <c r="X39" s="10" t="str">
        <f t="shared" si="1"/>
        <v>HP71-38
B1-2
01-17-2024</v>
      </c>
      <c r="Y39" s="10">
        <f t="shared" si="2"/>
        <v>8.8599999999951251</v>
      </c>
      <c r="Z39" s="10"/>
      <c r="AA39" s="10"/>
      <c r="AB39" s="10" t="s">
        <v>277</v>
      </c>
    </row>
    <row r="40" spans="1:28" ht="15.75" customHeight="1">
      <c r="A40" s="6" t="s">
        <v>316</v>
      </c>
      <c r="B40" s="2" t="s">
        <v>28</v>
      </c>
      <c r="C40" s="5" t="s">
        <v>75</v>
      </c>
      <c r="D40" s="2" t="s">
        <v>46</v>
      </c>
      <c r="E40" s="2" t="s">
        <v>47</v>
      </c>
      <c r="F40" s="2"/>
      <c r="G40" s="5" t="s">
        <v>75</v>
      </c>
      <c r="H40" s="12">
        <v>45308</v>
      </c>
      <c r="I40" s="2">
        <v>3</v>
      </c>
      <c r="J40" s="2">
        <v>8</v>
      </c>
      <c r="K40" s="2">
        <v>800</v>
      </c>
      <c r="L40" s="5">
        <f t="array" ref="L40">IF(D40= "standard", "", IF(ISERROR(INDEX(dilution_factor!$J$2:J93,MATCH(dilution_factor!A40,$C$2:C93,0))),"",INDEX(dilution_factor!$J$2:J93,MATCH(dilution_factor!A40,$C$2:C93,0))))</f>
        <v>4</v>
      </c>
      <c r="M40" s="2">
        <v>20</v>
      </c>
      <c r="N40" s="13">
        <v>2201.5100000000002</v>
      </c>
      <c r="O40" s="13">
        <v>2201.6799999999998</v>
      </c>
      <c r="P40" s="13">
        <v>2193.69</v>
      </c>
      <c r="Q40" s="13">
        <v>2193.5300000000002</v>
      </c>
      <c r="R40" s="7" t="s">
        <v>32</v>
      </c>
      <c r="S40" s="2"/>
      <c r="T40" s="2" t="s">
        <v>48</v>
      </c>
      <c r="U40" s="2" t="s">
        <v>49</v>
      </c>
      <c r="V40" s="8">
        <v>45328</v>
      </c>
      <c r="W40" s="3" t="str">
        <f t="shared" si="0"/>
        <v>HP71-39,HP71-20240123,B1-3,sample,hide,,B1-3,45308,3,8,800,4,20,2201.51,2201.68,2193.69,2193.53,GU,,TGFBS (Liquid DMEM),PET723-30050,02-06-2024</v>
      </c>
      <c r="X40" s="10" t="str">
        <f t="shared" si="1"/>
        <v>HP71-39
B1-3
01-17-2024</v>
      </c>
      <c r="Y40" s="10">
        <f t="shared" si="2"/>
        <v>7.9850000000001273</v>
      </c>
      <c r="Z40" s="10"/>
      <c r="AA40" s="10"/>
      <c r="AB40" s="10" t="s">
        <v>277</v>
      </c>
    </row>
    <row r="41" spans="1:28" ht="15.75" customHeight="1">
      <c r="A41" s="6" t="s">
        <v>317</v>
      </c>
      <c r="B41" s="2" t="s">
        <v>28</v>
      </c>
      <c r="C41" s="5" t="s">
        <v>76</v>
      </c>
      <c r="D41" s="2" t="s">
        <v>46</v>
      </c>
      <c r="E41" s="2" t="s">
        <v>47</v>
      </c>
      <c r="F41" s="2"/>
      <c r="G41" s="5" t="s">
        <v>76</v>
      </c>
      <c r="H41" s="12">
        <v>45308</v>
      </c>
      <c r="I41" s="2">
        <v>4</v>
      </c>
      <c r="J41" s="2">
        <v>8</v>
      </c>
      <c r="K41" s="2">
        <v>800</v>
      </c>
      <c r="L41" s="5">
        <f t="array" ref="L41">IF(D41= "standard", "", IF(ISERROR(INDEX(dilution_factor!$J$2:J93,MATCH(dilution_factor!A41,$C$2:C93,0))),"",INDEX(dilution_factor!$J$2:J93,MATCH(dilution_factor!A41,$C$2:C93,0))))</f>
        <v>4</v>
      </c>
      <c r="M41" s="2">
        <v>20</v>
      </c>
      <c r="N41" s="13">
        <v>2182.64</v>
      </c>
      <c r="O41" s="13">
        <v>2182.59</v>
      </c>
      <c r="P41" s="13">
        <v>2177.12</v>
      </c>
      <c r="Q41" s="13">
        <v>2177.15</v>
      </c>
      <c r="R41" s="7" t="s">
        <v>32</v>
      </c>
      <c r="S41" s="2"/>
      <c r="T41" s="2" t="s">
        <v>48</v>
      </c>
      <c r="U41" s="2" t="s">
        <v>49</v>
      </c>
      <c r="V41" s="8">
        <v>45328</v>
      </c>
      <c r="W41" s="3" t="str">
        <f t="shared" si="0"/>
        <v>HP71-40,HP71-20240123,B1-4,sample,hide,,B1-4,45308,4,8,800,4,20,2182.64,2182.59,2177.12,2177.15,GU,,TGFBS (Liquid DMEM),PET723-30050,02-06-2024</v>
      </c>
      <c r="X41" s="10" t="str">
        <f t="shared" si="1"/>
        <v>HP71-40
B1-4
01-17-2024</v>
      </c>
      <c r="Y41" s="10">
        <f t="shared" si="2"/>
        <v>5.4799999999995634</v>
      </c>
      <c r="Z41" s="10"/>
      <c r="AA41" s="10"/>
      <c r="AB41" s="10" t="s">
        <v>277</v>
      </c>
    </row>
    <row r="42" spans="1:28" ht="15.75" customHeight="1">
      <c r="A42" s="6" t="s">
        <v>318</v>
      </c>
      <c r="B42" s="2" t="s">
        <v>28</v>
      </c>
      <c r="C42" s="5" t="s">
        <v>77</v>
      </c>
      <c r="D42" s="2" t="s">
        <v>46</v>
      </c>
      <c r="E42" s="2" t="s">
        <v>47</v>
      </c>
      <c r="F42" s="2"/>
      <c r="G42" s="5" t="s">
        <v>77</v>
      </c>
      <c r="H42" s="12">
        <v>45308</v>
      </c>
      <c r="I42" s="2">
        <v>1</v>
      </c>
      <c r="J42" s="2">
        <v>8</v>
      </c>
      <c r="K42" s="2">
        <v>800</v>
      </c>
      <c r="L42" s="5">
        <f t="array" ref="L42">IF(D42= "standard", "", IF(ISERROR(INDEX(dilution_factor!$J$2:J93,MATCH(dilution_factor!A42,$C$2:C93,0))),"",INDEX(dilution_factor!$J$2:J93,MATCH(dilution_factor!A42,$C$2:C93,0))))</f>
        <v>4</v>
      </c>
      <c r="M42" s="2">
        <v>20</v>
      </c>
      <c r="N42" s="13">
        <v>2207.13</v>
      </c>
      <c r="O42" s="13">
        <v>2207.04</v>
      </c>
      <c r="P42" s="13">
        <v>2200.8199999999902</v>
      </c>
      <c r="Q42" s="13">
        <v>2200.77</v>
      </c>
      <c r="R42" s="7" t="s">
        <v>32</v>
      </c>
      <c r="S42" s="2"/>
      <c r="T42" s="2" t="s">
        <v>48</v>
      </c>
      <c r="U42" s="2" t="s">
        <v>49</v>
      </c>
      <c r="V42" s="8">
        <v>45328</v>
      </c>
      <c r="W42" s="3" t="str">
        <f t="shared" si="0"/>
        <v>HP71-41,HP71-20240123,B2-1,sample,hide,,B2-1,45308,1,8,800,4,20,2207.13,2207.04,2200.81999999999,2200.77,GU,,TGFBS (Liquid DMEM),PET723-30050,02-06-2024</v>
      </c>
      <c r="X42" s="10" t="str">
        <f t="shared" si="1"/>
        <v>HP71-41
B2-1
01-17-2024</v>
      </c>
      <c r="Y42" s="10">
        <f t="shared" si="2"/>
        <v>6.2900000000049658</v>
      </c>
      <c r="Z42" s="10"/>
      <c r="AA42" s="10"/>
      <c r="AB42" s="10" t="s">
        <v>277</v>
      </c>
    </row>
    <row r="43" spans="1:28" ht="15.75" customHeight="1">
      <c r="A43" s="6" t="s">
        <v>319</v>
      </c>
      <c r="B43" s="2" t="s">
        <v>28</v>
      </c>
      <c r="C43" s="5" t="s">
        <v>78</v>
      </c>
      <c r="D43" s="2" t="s">
        <v>46</v>
      </c>
      <c r="E43" s="2" t="s">
        <v>47</v>
      </c>
      <c r="F43" s="5"/>
      <c r="G43" s="5" t="s">
        <v>78</v>
      </c>
      <c r="H43" s="12">
        <v>45308</v>
      </c>
      <c r="I43" s="2">
        <v>2</v>
      </c>
      <c r="J43" s="2">
        <v>8</v>
      </c>
      <c r="K43" s="2">
        <v>800</v>
      </c>
      <c r="L43" s="5">
        <f t="array" ref="L43">IF(D43= "standard", "", IF(ISERROR(INDEX(dilution_factor!$J$2:J93,MATCH(dilution_factor!A43,$C$2:C93,0))),"",INDEX(dilution_factor!$J$2:J93,MATCH(dilution_factor!A43,$C$2:C93,0))))</f>
        <v>4</v>
      </c>
      <c r="M43" s="2">
        <v>20</v>
      </c>
      <c r="N43" s="13">
        <v>2144.19</v>
      </c>
      <c r="O43" s="13">
        <v>2144.1999999999998</v>
      </c>
      <c r="P43" s="13">
        <v>2134.96</v>
      </c>
      <c r="Q43" s="13">
        <v>2135</v>
      </c>
      <c r="R43" s="7" t="s">
        <v>32</v>
      </c>
      <c r="S43" s="5"/>
      <c r="T43" s="2" t="s">
        <v>48</v>
      </c>
      <c r="U43" s="2" t="s">
        <v>49</v>
      </c>
      <c r="V43" s="8">
        <v>45328</v>
      </c>
      <c r="W43" s="3" t="str">
        <f t="shared" si="0"/>
        <v>HP71-42,HP71-20240123,B2-2,sample,hide,,B2-2,45308,2,8,800,4,20,2144.19,2144.2,2134.96,2135,GU,,TGFBS (Liquid DMEM),PET723-30050,02-06-2024</v>
      </c>
      <c r="X43" s="10" t="str">
        <f t="shared" si="1"/>
        <v>HP71-42
B2-2
01-17-2024</v>
      </c>
      <c r="Y43" s="10">
        <f t="shared" si="2"/>
        <v>9.2149999999996908</v>
      </c>
      <c r="Z43" s="10"/>
      <c r="AA43" s="10"/>
      <c r="AB43" s="10" t="s">
        <v>277</v>
      </c>
    </row>
    <row r="44" spans="1:28" ht="15.75" customHeight="1">
      <c r="A44" s="6" t="s">
        <v>320</v>
      </c>
      <c r="B44" s="2" t="s">
        <v>28</v>
      </c>
      <c r="C44" s="5" t="s">
        <v>79</v>
      </c>
      <c r="D44" s="2" t="s">
        <v>46</v>
      </c>
      <c r="E44" s="2" t="s">
        <v>47</v>
      </c>
      <c r="F44" s="5"/>
      <c r="G44" s="5" t="s">
        <v>79</v>
      </c>
      <c r="H44" s="12">
        <v>45308</v>
      </c>
      <c r="I44" s="2">
        <v>3</v>
      </c>
      <c r="J44" s="2">
        <v>8</v>
      </c>
      <c r="K44" s="2">
        <v>800</v>
      </c>
      <c r="L44" s="5">
        <f t="array" ref="L44">IF(D44= "standard", "", IF(ISERROR(INDEX(dilution_factor!$J$2:J93,MATCH(dilution_factor!A44,$C$2:C93,0))),"",INDEX(dilution_factor!$J$2:J93,MATCH(dilution_factor!A44,$C$2:C93,0))))</f>
        <v>4</v>
      </c>
      <c r="M44" s="2">
        <v>20</v>
      </c>
      <c r="N44" s="13">
        <v>2138.84</v>
      </c>
      <c r="O44" s="13">
        <v>2139.0300000000002</v>
      </c>
      <c r="P44" s="13">
        <v>2129.54</v>
      </c>
      <c r="Q44" s="13">
        <v>2129.5</v>
      </c>
      <c r="R44" s="7" t="s">
        <v>32</v>
      </c>
      <c r="S44" s="5"/>
      <c r="T44" s="2" t="s">
        <v>48</v>
      </c>
      <c r="U44" s="2" t="s">
        <v>49</v>
      </c>
      <c r="V44" s="8">
        <v>45328</v>
      </c>
      <c r="W44" s="3" t="str">
        <f t="shared" si="0"/>
        <v>HP71-43,HP71-20240123,B2-3,sample,hide,,B2-3,45308,3,8,800,4,20,2138.84,2139.03,2129.54,2129.5,GU,,TGFBS (Liquid DMEM),PET723-30050,02-06-2024</v>
      </c>
      <c r="X44" s="10" t="str">
        <f t="shared" si="1"/>
        <v>HP71-43
B2-3
01-17-2024</v>
      </c>
      <c r="Y44" s="10">
        <f t="shared" si="2"/>
        <v>9.4150000000004184</v>
      </c>
      <c r="Z44" s="10"/>
      <c r="AA44" s="10"/>
      <c r="AB44" s="10" t="s">
        <v>277</v>
      </c>
    </row>
    <row r="45" spans="1:28" ht="15.75" customHeight="1">
      <c r="A45" s="6" t="s">
        <v>321</v>
      </c>
      <c r="B45" s="2" t="s">
        <v>28</v>
      </c>
      <c r="C45" s="5" t="s">
        <v>80</v>
      </c>
      <c r="D45" s="2" t="s">
        <v>46</v>
      </c>
      <c r="E45" s="2" t="s">
        <v>47</v>
      </c>
      <c r="F45" s="5"/>
      <c r="G45" s="5" t="s">
        <v>80</v>
      </c>
      <c r="H45" s="12">
        <v>45308</v>
      </c>
      <c r="I45" s="2">
        <v>4</v>
      </c>
      <c r="J45" s="2">
        <v>8</v>
      </c>
      <c r="K45" s="2">
        <v>800</v>
      </c>
      <c r="L45" s="5">
        <f t="array" ref="L45">IF(D45= "standard", "", IF(ISERROR(INDEX(dilution_factor!$J$2:J93,MATCH(dilution_factor!A45,$C$2:C93,0))),"",INDEX(dilution_factor!$J$2:J93,MATCH(dilution_factor!A45,$C$2:C93,0))))</f>
        <v>4</v>
      </c>
      <c r="M45" s="2">
        <v>20</v>
      </c>
      <c r="N45" s="13">
        <v>2188.27</v>
      </c>
      <c r="O45" s="13">
        <v>2188.27</v>
      </c>
      <c r="P45" s="13">
        <v>2178.5500000000002</v>
      </c>
      <c r="Q45" s="13">
        <v>2178.46</v>
      </c>
      <c r="R45" s="7" t="s">
        <v>32</v>
      </c>
      <c r="S45" s="5"/>
      <c r="T45" s="2" t="s">
        <v>48</v>
      </c>
      <c r="U45" s="2" t="s">
        <v>49</v>
      </c>
      <c r="V45" s="8">
        <v>45328</v>
      </c>
      <c r="W45" s="3" t="str">
        <f t="shared" si="0"/>
        <v>HP71-44,HP71-20240123,B2-4,sample,hide,,B2-4,45308,4,8,800,4,20,2188.27,2188.27,2178.55,2178.46,GU,,TGFBS (Liquid DMEM),PET723-30050,02-06-2024</v>
      </c>
      <c r="X45" s="10" t="str">
        <f t="shared" si="1"/>
        <v>HP71-44
B2-4
01-17-2024</v>
      </c>
      <c r="Y45" s="10">
        <f t="shared" si="2"/>
        <v>9.7649999999998727</v>
      </c>
      <c r="Z45" s="10"/>
      <c r="AA45" s="10"/>
      <c r="AB45" s="10" t="s">
        <v>277</v>
      </c>
    </row>
    <row r="46" spans="1:28" ht="15.75" customHeight="1">
      <c r="A46" s="6" t="s">
        <v>322</v>
      </c>
      <c r="B46" s="2" t="s">
        <v>28</v>
      </c>
      <c r="C46" s="5" t="s">
        <v>81</v>
      </c>
      <c r="D46" s="2" t="s">
        <v>46</v>
      </c>
      <c r="E46" s="2" t="s">
        <v>47</v>
      </c>
      <c r="F46" s="5"/>
      <c r="G46" s="5" t="s">
        <v>81</v>
      </c>
      <c r="H46" s="12">
        <v>45308</v>
      </c>
      <c r="I46" s="2">
        <v>1</v>
      </c>
      <c r="J46" s="2">
        <v>8</v>
      </c>
      <c r="K46" s="2">
        <v>800</v>
      </c>
      <c r="L46" s="5">
        <f t="array" ref="L46">IF(D46= "standard", "", IF(ISERROR(INDEX(dilution_factor!$J$2:J93,MATCH(dilution_factor!A46,$C$2:C93,0))),"",INDEX(dilution_factor!$J$2:J93,MATCH(dilution_factor!A46,$C$2:C93,0))))</f>
        <v>4</v>
      </c>
      <c r="M46" s="2">
        <v>20</v>
      </c>
      <c r="N46" s="13">
        <v>2152.59</v>
      </c>
      <c r="O46" s="13">
        <v>2152.48</v>
      </c>
      <c r="P46" s="13">
        <v>2144.5499999999902</v>
      </c>
      <c r="Q46" s="13">
        <v>2144.2600000000002</v>
      </c>
      <c r="R46" s="7" t="s">
        <v>32</v>
      </c>
      <c r="S46" s="5"/>
      <c r="T46" s="2" t="s">
        <v>48</v>
      </c>
      <c r="U46" s="2" t="s">
        <v>49</v>
      </c>
      <c r="V46" s="8">
        <v>45328</v>
      </c>
      <c r="W46" s="3" t="str">
        <f t="shared" si="0"/>
        <v>HP71-45,HP71-20240123,B3-1,sample,hide,,B3-1,45308,1,8,800,4,20,2152.59,2152.48,2144.54999999999,2144.26,GU,,TGFBS (Liquid DMEM),PET723-30050,02-06-2024</v>
      </c>
      <c r="X46" s="10" t="str">
        <f t="shared" si="1"/>
        <v>HP71-45
B3-1
01-17-2024</v>
      </c>
      <c r="Y46" s="10">
        <f t="shared" si="2"/>
        <v>8.1300000000046566</v>
      </c>
      <c r="Z46" s="10"/>
      <c r="AA46" s="10"/>
      <c r="AB46" s="10" t="s">
        <v>277</v>
      </c>
    </row>
    <row r="47" spans="1:28" ht="15.75" customHeight="1">
      <c r="A47" s="6" t="s">
        <v>323</v>
      </c>
      <c r="B47" s="2" t="s">
        <v>28</v>
      </c>
      <c r="C47" s="5" t="s">
        <v>82</v>
      </c>
      <c r="D47" s="2" t="s">
        <v>46</v>
      </c>
      <c r="E47" s="2" t="s">
        <v>47</v>
      </c>
      <c r="F47" s="5"/>
      <c r="G47" s="5" t="s">
        <v>82</v>
      </c>
      <c r="H47" s="12">
        <v>45308</v>
      </c>
      <c r="I47" s="2">
        <v>2</v>
      </c>
      <c r="J47" s="2">
        <v>8</v>
      </c>
      <c r="K47" s="2">
        <v>800</v>
      </c>
      <c r="L47" s="5">
        <f t="array" ref="L47">IF(D47= "standard", "", IF(ISERROR(INDEX(dilution_factor!$J$2:J93,MATCH(dilution_factor!A47,$C$2:C93,0))),"",INDEX(dilution_factor!$J$2:J93,MATCH(dilution_factor!A47,$C$2:C93,0))))</f>
        <v>4</v>
      </c>
      <c r="M47" s="2">
        <v>20</v>
      </c>
      <c r="N47" s="13">
        <v>2186.08</v>
      </c>
      <c r="O47" s="13">
        <v>2186.08</v>
      </c>
      <c r="P47" s="13">
        <v>2176.65</v>
      </c>
      <c r="Q47" s="13">
        <v>2176.5</v>
      </c>
      <c r="R47" s="7" t="s">
        <v>32</v>
      </c>
      <c r="S47" s="5"/>
      <c r="T47" s="2" t="s">
        <v>48</v>
      </c>
      <c r="U47" s="2" t="s">
        <v>49</v>
      </c>
      <c r="V47" s="8">
        <v>45328</v>
      </c>
      <c r="W47" s="3" t="str">
        <f t="shared" si="0"/>
        <v>HP71-46,HP71-20240123,B3-2,sample,hide,,B3-2,45308,2,8,800,4,20,2186.08,2186.08,2176.65,2176.5,GU,,TGFBS (Liquid DMEM),PET723-30050,02-06-2024</v>
      </c>
      <c r="X47" s="10" t="str">
        <f t="shared" si="1"/>
        <v>HP71-46
B3-2
01-17-2024</v>
      </c>
      <c r="Y47" s="10">
        <f t="shared" si="2"/>
        <v>9.5050000000001091</v>
      </c>
      <c r="Z47" s="10"/>
      <c r="AA47" s="10"/>
      <c r="AB47" s="10" t="s">
        <v>277</v>
      </c>
    </row>
    <row r="48" spans="1:28" ht="15.75" customHeight="1">
      <c r="A48" s="6" t="s">
        <v>324</v>
      </c>
      <c r="B48" s="2" t="s">
        <v>28</v>
      </c>
      <c r="C48" s="5" t="s">
        <v>83</v>
      </c>
      <c r="D48" s="2" t="s">
        <v>46</v>
      </c>
      <c r="E48" s="2" t="s">
        <v>47</v>
      </c>
      <c r="F48" s="5"/>
      <c r="G48" s="5" t="s">
        <v>83</v>
      </c>
      <c r="H48" s="12">
        <v>45308</v>
      </c>
      <c r="I48" s="2">
        <v>3</v>
      </c>
      <c r="J48" s="2">
        <v>8</v>
      </c>
      <c r="K48" s="2">
        <v>800</v>
      </c>
      <c r="L48" s="5">
        <f t="array" ref="L48">IF(D48= "standard", "", IF(ISERROR(INDEX(dilution_factor!$J$2:J93,MATCH(dilution_factor!A48,$C$2:C93,0))),"",INDEX(dilution_factor!$J$2:J93,MATCH(dilution_factor!A48,$C$2:C93,0))))</f>
        <v>4</v>
      </c>
      <c r="M48" s="2">
        <v>20</v>
      </c>
      <c r="N48" s="13">
        <v>2184.4299999999998</v>
      </c>
      <c r="O48" s="13">
        <v>2184.31</v>
      </c>
      <c r="P48" s="13">
        <v>2174.4</v>
      </c>
      <c r="Q48" s="13">
        <v>2174.33</v>
      </c>
      <c r="R48" s="7" t="s">
        <v>32</v>
      </c>
      <c r="S48" s="5"/>
      <c r="T48" s="2" t="s">
        <v>48</v>
      </c>
      <c r="U48" s="2" t="s">
        <v>49</v>
      </c>
      <c r="V48" s="8">
        <v>45328</v>
      </c>
      <c r="W48" s="3" t="str">
        <f t="shared" si="0"/>
        <v>HP71-47,HP71-20240123,B3-3,sample,hide,,B3-3,45308,3,8,800,4,20,2184.43,2184.31,2174.4,2174.33,GU,,TGFBS (Liquid DMEM),PET723-30050,02-06-2024</v>
      </c>
      <c r="X48" s="10" t="str">
        <f t="shared" si="1"/>
        <v>HP71-47
B3-3
01-17-2024</v>
      </c>
      <c r="Y48" s="10">
        <f t="shared" si="2"/>
        <v>10.005000000000109</v>
      </c>
      <c r="Z48" s="10"/>
      <c r="AA48" s="10"/>
      <c r="AB48" s="10" t="s">
        <v>277</v>
      </c>
    </row>
    <row r="49" spans="1:28" ht="15.75" customHeight="1">
      <c r="A49" s="6" t="s">
        <v>325</v>
      </c>
      <c r="B49" s="2" t="s">
        <v>28</v>
      </c>
      <c r="C49" s="5" t="s">
        <v>84</v>
      </c>
      <c r="D49" s="2" t="s">
        <v>46</v>
      </c>
      <c r="E49" s="2" t="s">
        <v>47</v>
      </c>
      <c r="F49" s="5"/>
      <c r="G49" s="5" t="s">
        <v>84</v>
      </c>
      <c r="H49" s="12">
        <v>45308</v>
      </c>
      <c r="I49" s="2">
        <v>4</v>
      </c>
      <c r="J49" s="2">
        <v>8</v>
      </c>
      <c r="K49" s="2">
        <v>800</v>
      </c>
      <c r="L49" s="5">
        <f t="array" ref="L49">IF(D49= "standard", "", IF(ISERROR(INDEX(dilution_factor!$J$2:J93,MATCH(dilution_factor!A49,$C$2:C93,0))),"",INDEX(dilution_factor!$J$2:J93,MATCH(dilution_factor!A49,$C$2:C93,0))))</f>
        <v>4</v>
      </c>
      <c r="M49" s="2">
        <v>20</v>
      </c>
      <c r="N49" s="13">
        <v>2222.3399999999901</v>
      </c>
      <c r="O49" s="13">
        <v>2222.2399999999998</v>
      </c>
      <c r="P49" s="13">
        <v>2213.9299999999998</v>
      </c>
      <c r="Q49" s="13">
        <v>2213.8199999999902</v>
      </c>
      <c r="R49" s="7" t="s">
        <v>32</v>
      </c>
      <c r="S49" s="5"/>
      <c r="T49" s="2" t="s">
        <v>48</v>
      </c>
      <c r="U49" s="2" t="s">
        <v>49</v>
      </c>
      <c r="V49" s="8">
        <v>45328</v>
      </c>
      <c r="W49" s="3" t="str">
        <f t="shared" si="0"/>
        <v>HP71-48,HP71-20240123,B3-4,sample,hide,,B3-4,45308,4,8,800,4,20,2222.33999999999,2222.24,2213.93,2213.81999999999,GU,,TGFBS (Liquid DMEM),PET723-30050,02-06-2024</v>
      </c>
      <c r="X49" s="10" t="str">
        <f t="shared" si="1"/>
        <v>HP71-48
B3-4
01-17-2024</v>
      </c>
      <c r="Y49" s="10">
        <f t="shared" si="2"/>
        <v>8.4149999999999636</v>
      </c>
      <c r="Z49" s="10"/>
      <c r="AA49" s="10"/>
      <c r="AB49" s="10" t="s">
        <v>277</v>
      </c>
    </row>
    <row r="50" spans="1:28" ht="15.75" customHeight="1">
      <c r="A50" s="6" t="s">
        <v>326</v>
      </c>
      <c r="B50" s="2" t="s">
        <v>28</v>
      </c>
      <c r="C50" s="5" t="s">
        <v>85</v>
      </c>
      <c r="D50" s="2" t="s">
        <v>46</v>
      </c>
      <c r="E50" s="2" t="s">
        <v>47</v>
      </c>
      <c r="F50" s="5"/>
      <c r="G50" s="5" t="s">
        <v>85</v>
      </c>
      <c r="H50" s="12">
        <v>45308</v>
      </c>
      <c r="I50" s="2">
        <v>1</v>
      </c>
      <c r="J50" s="2">
        <v>8</v>
      </c>
      <c r="K50" s="2">
        <v>800</v>
      </c>
      <c r="L50" s="5">
        <f t="array" ref="L50">IF(D50= "standard", "", IF(ISERROR(INDEX(dilution_factor!$J$2:J93,MATCH(dilution_factor!A50,$C$2:C93,0))),"",INDEX(dilution_factor!$J$2:J93,MATCH(dilution_factor!A50,$C$2:C93,0))))</f>
        <v>4</v>
      </c>
      <c r="M50" s="2">
        <v>20</v>
      </c>
      <c r="N50" s="13">
        <v>2150.73</v>
      </c>
      <c r="O50" s="13">
        <v>2151.0699999999902</v>
      </c>
      <c r="P50" s="13">
        <v>2143.0700000000002</v>
      </c>
      <c r="Q50" s="13">
        <v>2143.11</v>
      </c>
      <c r="R50" s="7" t="s">
        <v>32</v>
      </c>
      <c r="S50" s="5"/>
      <c r="T50" s="2" t="s">
        <v>48</v>
      </c>
      <c r="U50" s="2" t="s">
        <v>49</v>
      </c>
      <c r="V50" s="8">
        <v>45328</v>
      </c>
      <c r="W50" s="3" t="str">
        <f t="shared" si="0"/>
        <v>HP71-49,HP71-20240123,B4-1,sample,hide,,B4-1,45308,1,8,800,4,20,2150.73,2151.06999999999,2143.07,2143.11,GU,,TGFBS (Liquid DMEM),PET723-30050,02-06-2024</v>
      </c>
      <c r="X50" s="10" t="str">
        <f t="shared" si="1"/>
        <v>HP71-49
B4-1
01-17-2024</v>
      </c>
      <c r="Y50" s="10">
        <f t="shared" si="2"/>
        <v>7.8099999999949432</v>
      </c>
      <c r="Z50" s="10"/>
      <c r="AA50" s="10"/>
      <c r="AB50" s="10" t="s">
        <v>277</v>
      </c>
    </row>
    <row r="51" spans="1:28" ht="15.75" customHeight="1">
      <c r="A51" s="6" t="s">
        <v>327</v>
      </c>
      <c r="B51" s="2" t="s">
        <v>28</v>
      </c>
      <c r="C51" s="5" t="s">
        <v>86</v>
      </c>
      <c r="D51" s="2" t="s">
        <v>46</v>
      </c>
      <c r="E51" s="2" t="s">
        <v>47</v>
      </c>
      <c r="F51" s="5"/>
      <c r="G51" s="5" t="s">
        <v>86</v>
      </c>
      <c r="H51" s="12">
        <v>45308</v>
      </c>
      <c r="I51" s="2">
        <v>2</v>
      </c>
      <c r="J51" s="2">
        <v>8</v>
      </c>
      <c r="K51" s="2">
        <v>800</v>
      </c>
      <c r="L51" s="5">
        <f t="array" ref="L51">IF(D51= "standard", "", IF(ISERROR(INDEX(dilution_factor!$J$2:J93,MATCH(dilution_factor!A51,$C$2:C93,0))),"",INDEX(dilution_factor!$J$2:J93,MATCH(dilution_factor!A51,$C$2:C93,0))))</f>
        <v>4</v>
      </c>
      <c r="M51" s="2">
        <v>20</v>
      </c>
      <c r="N51" s="13">
        <v>2183.23</v>
      </c>
      <c r="O51" s="13">
        <v>2183.12</v>
      </c>
      <c r="P51" s="13">
        <v>2174.3200000000002</v>
      </c>
      <c r="Q51" s="13">
        <v>2174.2600000000002</v>
      </c>
      <c r="R51" s="7" t="s">
        <v>32</v>
      </c>
      <c r="S51" s="5"/>
      <c r="T51" s="2" t="s">
        <v>48</v>
      </c>
      <c r="U51" s="2" t="s">
        <v>49</v>
      </c>
      <c r="V51" s="8">
        <v>45328</v>
      </c>
      <c r="W51" s="3" t="str">
        <f t="shared" si="0"/>
        <v>HP71-50,HP71-20240123,B4-2,sample,hide,,B4-2,45308,2,8,800,4,20,2183.23,2183.12,2174.32,2174.26,GU,,TGFBS (Liquid DMEM),PET723-30050,02-06-2024</v>
      </c>
      <c r="X51" s="10" t="str">
        <f t="shared" si="1"/>
        <v>HP71-50
B4-2
01-17-2024</v>
      </c>
      <c r="Y51" s="10">
        <f t="shared" si="2"/>
        <v>8.8850000000002183</v>
      </c>
      <c r="Z51" s="10"/>
      <c r="AA51" s="10"/>
      <c r="AB51" s="10" t="s">
        <v>277</v>
      </c>
    </row>
    <row r="52" spans="1:28" ht="15.75" customHeight="1">
      <c r="A52" s="6" t="s">
        <v>328</v>
      </c>
      <c r="B52" s="2" t="s">
        <v>28</v>
      </c>
      <c r="C52" s="5" t="s">
        <v>87</v>
      </c>
      <c r="D52" s="2" t="s">
        <v>46</v>
      </c>
      <c r="E52" s="2" t="s">
        <v>47</v>
      </c>
      <c r="F52" s="5"/>
      <c r="G52" s="5" t="s">
        <v>87</v>
      </c>
      <c r="H52" s="12">
        <v>45308</v>
      </c>
      <c r="I52" s="2">
        <v>3</v>
      </c>
      <c r="J52" s="2">
        <v>8</v>
      </c>
      <c r="K52" s="2">
        <v>800</v>
      </c>
      <c r="L52" s="5">
        <f t="array" ref="L52">IF(D52= "standard", "", IF(ISERROR(INDEX(dilution_factor!$J$2:J93,MATCH(dilution_factor!A52,$C$2:C93,0))),"",INDEX(dilution_factor!$J$2:J93,MATCH(dilution_factor!A52,$C$2:C93,0))))</f>
        <v>4</v>
      </c>
      <c r="M52" s="2">
        <v>20</v>
      </c>
      <c r="N52" s="13">
        <v>2162.79</v>
      </c>
      <c r="O52" s="13">
        <v>2162.8200000000002</v>
      </c>
      <c r="P52" s="13">
        <v>2153.7399999999998</v>
      </c>
      <c r="Q52" s="13">
        <v>2153.7599999999902</v>
      </c>
      <c r="R52" s="7" t="s">
        <v>32</v>
      </c>
      <c r="S52" s="5"/>
      <c r="T52" s="2" t="s">
        <v>48</v>
      </c>
      <c r="U52" s="2" t="s">
        <v>49</v>
      </c>
      <c r="V52" s="8">
        <v>45328</v>
      </c>
      <c r="W52" s="3" t="str">
        <f t="shared" si="0"/>
        <v>HP71-51,HP71-20240123,B4-3,sample,hide,,B4-3,45308,3,8,800,4,20,2162.79,2162.82,2153.74,2153.75999999999,GU,,TGFBS (Liquid DMEM),PET723-30050,02-06-2024</v>
      </c>
      <c r="X52" s="10" t="str">
        <f t="shared" si="1"/>
        <v>HP71-51
B4-3
01-17-2024</v>
      </c>
      <c r="Y52" s="10">
        <f t="shared" si="2"/>
        <v>9.0550000000052933</v>
      </c>
      <c r="Z52" s="10"/>
      <c r="AA52" s="10"/>
      <c r="AB52" s="10" t="s">
        <v>277</v>
      </c>
    </row>
    <row r="53" spans="1:28" ht="15.75" customHeight="1">
      <c r="A53" s="6" t="s">
        <v>329</v>
      </c>
      <c r="B53" s="2" t="s">
        <v>28</v>
      </c>
      <c r="C53" s="5" t="s">
        <v>88</v>
      </c>
      <c r="D53" s="2" t="s">
        <v>46</v>
      </c>
      <c r="E53" s="2" t="s">
        <v>47</v>
      </c>
      <c r="F53" s="5"/>
      <c r="G53" s="5" t="s">
        <v>88</v>
      </c>
      <c r="H53" s="12">
        <v>45308</v>
      </c>
      <c r="I53" s="2">
        <v>4</v>
      </c>
      <c r="J53" s="2">
        <v>8</v>
      </c>
      <c r="K53" s="2">
        <v>800</v>
      </c>
      <c r="L53" s="5">
        <f t="array" ref="L53">IF(D53= "standard", "", IF(ISERROR(INDEX(dilution_factor!$J$2:J93,MATCH(dilution_factor!A53,$C$2:C93,0))),"",INDEX(dilution_factor!$J$2:J93,MATCH(dilution_factor!A53,$C$2:C93,0))))</f>
        <v>4</v>
      </c>
      <c r="M53" s="2">
        <v>20</v>
      </c>
      <c r="N53" s="13">
        <v>2129.5</v>
      </c>
      <c r="O53" s="13">
        <v>2129.37</v>
      </c>
      <c r="P53" s="13">
        <v>2120.35</v>
      </c>
      <c r="Q53" s="13">
        <v>2120.37</v>
      </c>
      <c r="R53" s="7" t="s">
        <v>32</v>
      </c>
      <c r="S53" s="5"/>
      <c r="T53" s="2" t="s">
        <v>48</v>
      </c>
      <c r="U53" s="2" t="s">
        <v>49</v>
      </c>
      <c r="V53" s="8">
        <v>45328</v>
      </c>
      <c r="W53" s="3" t="str">
        <f t="shared" si="0"/>
        <v>HP71-52,HP71-20240123,B4-4,sample,hide,,B4-4,45308,4,8,800,4,20,2129.5,2129.37,2120.35,2120.37,GU,,TGFBS (Liquid DMEM),PET723-30050,02-06-2024</v>
      </c>
      <c r="X53" s="10" t="str">
        <f t="shared" si="1"/>
        <v>HP71-52
B4-4
01-17-2024</v>
      </c>
      <c r="Y53" s="10">
        <f t="shared" si="2"/>
        <v>9.0750000000002728</v>
      </c>
      <c r="Z53" s="10"/>
      <c r="AA53" s="10"/>
      <c r="AB53" s="10" t="s">
        <v>277</v>
      </c>
    </row>
    <row r="54" spans="1:28" ht="15.75" customHeight="1">
      <c r="A54" s="6" t="str">
        <f t="shared" ref="A2:A92" si="3">IF(B54="","", IF(ISNUMBER(A53),A53,0)+1)</f>
        <v/>
      </c>
      <c r="B54" s="5"/>
      <c r="C54" s="5"/>
      <c r="D54" s="2"/>
      <c r="E54" s="2"/>
      <c r="F54" s="5"/>
      <c r="G54" s="5"/>
      <c r="H54" s="8"/>
      <c r="I54" s="5"/>
      <c r="J54" s="5"/>
      <c r="K54" s="5"/>
      <c r="L54" s="5" t="str">
        <f t="array" ref="L54">IF(D54= "standard", "", IF(ISERROR(INDEX(dilution_factor!$J$2:J93,MATCH(dilution_factor!A54,$C$2:C93,0))),"",INDEX(dilution_factor!$J$2:J93,MATCH(dilution_factor!A54,$C$2:C93,0))))</f>
        <v/>
      </c>
      <c r="M54" s="5"/>
      <c r="N54" s="13"/>
      <c r="O54" s="13"/>
      <c r="P54" s="13"/>
      <c r="Q54" s="13"/>
      <c r="R54" s="5"/>
      <c r="S54" s="5"/>
      <c r="T54" s="2"/>
      <c r="U54" s="2"/>
      <c r="V54" s="8"/>
      <c r="W54" s="3" t="str">
        <f t="shared" si="0"/>
        <v>,,,,,,,,,,,,,,,,,,,,,01-00-1900</v>
      </c>
      <c r="X54" s="10" t="str">
        <f t="shared" si="1"/>
        <v/>
      </c>
      <c r="Y54" s="10">
        <f t="shared" si="2"/>
        <v>0</v>
      </c>
      <c r="Z54" s="10"/>
      <c r="AA54" s="10"/>
      <c r="AB54" s="10" t="s">
        <v>277</v>
      </c>
    </row>
    <row r="55" spans="1:28" ht="15.75" customHeight="1">
      <c r="A55" s="6" t="str">
        <f t="shared" si="3"/>
        <v/>
      </c>
      <c r="B55" s="5"/>
      <c r="C55" s="5"/>
      <c r="D55" s="2"/>
      <c r="E55" s="2"/>
      <c r="F55" s="5"/>
      <c r="G55" s="5"/>
      <c r="H55" s="8"/>
      <c r="I55" s="5"/>
      <c r="J55" s="5"/>
      <c r="K55" s="5"/>
      <c r="L55" s="5" t="str">
        <f t="array" ref="L55">IF(D55= "standard", "", IF(ISERROR(INDEX(dilution_factor!$J$2:J93,MATCH(dilution_factor!A55,$C$2:C93,0))),"",INDEX(dilution_factor!$J$2:J93,MATCH(dilution_factor!A55,$C$2:C93,0))))</f>
        <v/>
      </c>
      <c r="M55" s="5"/>
      <c r="N55" s="13"/>
      <c r="O55" s="13"/>
      <c r="P55" s="13"/>
      <c r="Q55" s="13"/>
      <c r="R55" s="5"/>
      <c r="S55" s="5"/>
      <c r="T55" s="2"/>
      <c r="U55" s="2"/>
      <c r="V55" s="8"/>
      <c r="W55" s="3" t="str">
        <f t="shared" si="0"/>
        <v>,,,,,,,,,,,,,,,,,,,,,01-00-1900</v>
      </c>
      <c r="X55" s="10" t="str">
        <f t="shared" si="1"/>
        <v/>
      </c>
      <c r="Y55" s="10">
        <f t="shared" si="2"/>
        <v>0</v>
      </c>
      <c r="Z55" s="10"/>
      <c r="AA55" s="10"/>
      <c r="AB55" s="10" t="s">
        <v>277</v>
      </c>
    </row>
    <row r="56" spans="1:28" ht="15.75" customHeight="1">
      <c r="A56" s="6" t="str">
        <f t="shared" si="3"/>
        <v/>
      </c>
      <c r="B56" s="5"/>
      <c r="C56" s="5"/>
      <c r="D56" s="2"/>
      <c r="E56" s="2"/>
      <c r="F56" s="5"/>
      <c r="G56" s="5"/>
      <c r="H56" s="8"/>
      <c r="I56" s="5"/>
      <c r="J56" s="5"/>
      <c r="K56" s="5"/>
      <c r="L56" s="5" t="str">
        <f t="array" ref="L56">IF(D56= "standard", "", IF(ISERROR(INDEX(dilution_factor!$J$2:J93,MATCH(dilution_factor!A56,$C$2:C93,0))),"",INDEX(dilution_factor!$J$2:J93,MATCH(dilution_factor!A56,$C$2:C93,0))))</f>
        <v/>
      </c>
      <c r="M56" s="5"/>
      <c r="N56" s="13"/>
      <c r="O56" s="13"/>
      <c r="P56" s="13"/>
      <c r="Q56" s="13"/>
      <c r="R56" s="5"/>
      <c r="S56" s="5"/>
      <c r="T56" s="2"/>
      <c r="U56" s="2"/>
      <c r="V56" s="8"/>
      <c r="W56" s="3" t="str">
        <f t="shared" si="0"/>
        <v>,,,,,,,,,,,,,,,,,,,,,01-00-1900</v>
      </c>
      <c r="X56" s="10" t="str">
        <f t="shared" si="1"/>
        <v/>
      </c>
      <c r="Y56" s="10">
        <f t="shared" si="2"/>
        <v>0</v>
      </c>
      <c r="Z56" s="10"/>
      <c r="AA56" s="10"/>
      <c r="AB56" s="10" t="s">
        <v>277</v>
      </c>
    </row>
    <row r="57" spans="1:28" ht="15.75" customHeight="1">
      <c r="A57" s="6" t="str">
        <f t="shared" si="3"/>
        <v/>
      </c>
      <c r="B57" s="5"/>
      <c r="C57" s="5"/>
      <c r="D57" s="2"/>
      <c r="E57" s="2"/>
      <c r="F57" s="5"/>
      <c r="G57" s="5"/>
      <c r="H57" s="8"/>
      <c r="I57" s="5"/>
      <c r="J57" s="5"/>
      <c r="K57" s="5"/>
      <c r="L57" s="5" t="str">
        <f t="array" ref="L57">IF(D57= "standard", "", IF(ISERROR(INDEX(dilution_factor!$J$2:J93,MATCH(dilution_factor!A57,$C$2:C93,0))),"",INDEX(dilution_factor!$J$2:J93,MATCH(dilution_factor!A57,$C$2:C93,0))))</f>
        <v/>
      </c>
      <c r="M57" s="5"/>
      <c r="N57" s="13"/>
      <c r="O57" s="13"/>
      <c r="P57" s="13"/>
      <c r="Q57" s="13"/>
      <c r="R57" s="5"/>
      <c r="S57" s="5"/>
      <c r="T57" s="2"/>
      <c r="U57" s="2"/>
      <c r="V57" s="8"/>
      <c r="W57" s="3" t="str">
        <f t="shared" si="0"/>
        <v>,,,,,,,,,,,,,,,,,,,,,01-00-1900</v>
      </c>
      <c r="X57" s="10" t="str">
        <f t="shared" si="1"/>
        <v/>
      </c>
      <c r="Y57" s="10">
        <f t="shared" si="2"/>
        <v>0</v>
      </c>
      <c r="Z57" s="10"/>
      <c r="AA57" s="10"/>
      <c r="AB57" s="10" t="s">
        <v>277</v>
      </c>
    </row>
    <row r="58" spans="1:28" ht="15.75" customHeight="1">
      <c r="A58" s="6" t="str">
        <f t="shared" si="3"/>
        <v/>
      </c>
      <c r="B58" s="5"/>
      <c r="C58" s="5"/>
      <c r="D58" s="2"/>
      <c r="E58" s="2"/>
      <c r="F58" s="5"/>
      <c r="G58" s="5"/>
      <c r="H58" s="8"/>
      <c r="I58" s="5"/>
      <c r="J58" s="5"/>
      <c r="K58" s="5"/>
      <c r="L58" s="5" t="str">
        <f t="array" ref="L58">IF(D58= "standard", "", IF(ISERROR(INDEX(dilution_factor!$J$2:J93,MATCH(dilution_factor!A58,$C$2:C93,0))),"",INDEX(dilution_factor!$J$2:J93,MATCH(dilution_factor!A58,$C$2:C93,0))))</f>
        <v/>
      </c>
      <c r="M58" s="5"/>
      <c r="N58" s="13"/>
      <c r="O58" s="13"/>
      <c r="P58" s="13"/>
      <c r="Q58" s="13"/>
      <c r="R58" s="5"/>
      <c r="S58" s="5"/>
      <c r="T58" s="2"/>
      <c r="U58" s="2"/>
      <c r="V58" s="8"/>
      <c r="W58" s="3" t="str">
        <f t="shared" si="0"/>
        <v>,,,,,,,,,,,,,,,,,,,,,01-00-1900</v>
      </c>
      <c r="X58" s="10" t="str">
        <f t="shared" si="1"/>
        <v/>
      </c>
      <c r="Y58" s="10">
        <f t="shared" si="2"/>
        <v>0</v>
      </c>
      <c r="Z58" s="10"/>
      <c r="AA58" s="10"/>
      <c r="AB58" s="10" t="s">
        <v>277</v>
      </c>
    </row>
    <row r="59" spans="1:28" ht="15.75" customHeight="1">
      <c r="A59" s="6" t="str">
        <f t="shared" si="3"/>
        <v/>
      </c>
      <c r="B59" s="5"/>
      <c r="C59" s="5"/>
      <c r="D59" s="2"/>
      <c r="E59" s="2"/>
      <c r="F59" s="5"/>
      <c r="G59" s="5"/>
      <c r="H59" s="8"/>
      <c r="I59" s="5"/>
      <c r="J59" s="5"/>
      <c r="K59" s="5"/>
      <c r="L59" s="5" t="str">
        <f t="array" ref="L59">IF(D59= "standard", "", IF(ISERROR(INDEX(dilution_factor!$J$2:J93,MATCH(dilution_factor!A59,$C$2:C93,0))),"",INDEX(dilution_factor!$J$2:J93,MATCH(dilution_factor!A59,$C$2:C93,0))))</f>
        <v/>
      </c>
      <c r="M59" s="5"/>
      <c r="N59" s="13"/>
      <c r="O59" s="13"/>
      <c r="P59" s="13"/>
      <c r="Q59" s="13"/>
      <c r="R59" s="5"/>
      <c r="S59" s="5"/>
      <c r="T59" s="2"/>
      <c r="U59" s="2"/>
      <c r="V59" s="8"/>
      <c r="W59" s="3" t="str">
        <f t="shared" si="0"/>
        <v>,,,,,,,,,,,,,,,,,,,,,01-00-1900</v>
      </c>
      <c r="X59" s="10" t="str">
        <f t="shared" si="1"/>
        <v/>
      </c>
      <c r="Y59" s="10">
        <f t="shared" si="2"/>
        <v>0</v>
      </c>
      <c r="Z59" s="10"/>
      <c r="AA59" s="10"/>
      <c r="AB59" s="10" t="s">
        <v>277</v>
      </c>
    </row>
    <row r="60" spans="1:28" ht="15.75" customHeight="1">
      <c r="A60" s="6" t="str">
        <f t="shared" si="3"/>
        <v/>
      </c>
      <c r="B60" s="5"/>
      <c r="C60" s="5"/>
      <c r="D60" s="2"/>
      <c r="E60" s="2"/>
      <c r="F60" s="5"/>
      <c r="G60" s="5"/>
      <c r="H60" s="8"/>
      <c r="I60" s="5"/>
      <c r="J60" s="5"/>
      <c r="K60" s="5"/>
      <c r="L60" s="5" t="str">
        <f t="array" ref="L60">IF(D60= "standard", "", IF(ISERROR(INDEX(dilution_factor!$J$2:J93,MATCH(dilution_factor!A60,$C$2:C93,0))),"",INDEX(dilution_factor!$J$2:J93,MATCH(dilution_factor!A60,$C$2:C93,0))))</f>
        <v/>
      </c>
      <c r="M60" s="5"/>
      <c r="N60" s="13"/>
      <c r="O60" s="13"/>
      <c r="P60" s="13"/>
      <c r="Q60" s="13"/>
      <c r="R60" s="5"/>
      <c r="S60" s="5"/>
      <c r="T60" s="2"/>
      <c r="U60" s="2"/>
      <c r="V60" s="8"/>
      <c r="W60" s="3" t="str">
        <f t="shared" si="0"/>
        <v>,,,,,,,,,,,,,,,,,,,,,01-00-1900</v>
      </c>
      <c r="X60" s="10" t="str">
        <f t="shared" si="1"/>
        <v/>
      </c>
      <c r="Y60" s="10">
        <f t="shared" si="2"/>
        <v>0</v>
      </c>
      <c r="Z60" s="10"/>
      <c r="AA60" s="10"/>
      <c r="AB60" s="10" t="s">
        <v>277</v>
      </c>
    </row>
    <row r="61" spans="1:28" ht="15.75" customHeight="1">
      <c r="A61" s="6" t="str">
        <f t="shared" si="3"/>
        <v/>
      </c>
      <c r="B61" s="5"/>
      <c r="C61" s="5"/>
      <c r="D61" s="2"/>
      <c r="E61" s="2"/>
      <c r="F61" s="5"/>
      <c r="G61" s="5"/>
      <c r="H61" s="8"/>
      <c r="I61" s="5"/>
      <c r="J61" s="5"/>
      <c r="K61" s="5"/>
      <c r="L61" s="5" t="str">
        <f t="array" ref="L61">IF(D61= "standard", "", IF(ISERROR(INDEX(dilution_factor!$J$2:J93,MATCH(dilution_factor!A61,$C$2:C93,0))),"",INDEX(dilution_factor!$J$2:J93,MATCH(dilution_factor!A61,$C$2:C93,0))))</f>
        <v/>
      </c>
      <c r="M61" s="5"/>
      <c r="N61" s="13"/>
      <c r="O61" s="13"/>
      <c r="P61" s="13"/>
      <c r="Q61" s="13"/>
      <c r="R61" s="5"/>
      <c r="S61" s="5"/>
      <c r="T61" s="2"/>
      <c r="U61" s="2"/>
      <c r="V61" s="8"/>
      <c r="W61" s="3" t="str">
        <f t="shared" si="0"/>
        <v>,,,,,,,,,,,,,,,,,,,,,01-00-1900</v>
      </c>
      <c r="X61" s="10" t="str">
        <f t="shared" si="1"/>
        <v/>
      </c>
      <c r="Y61" s="10">
        <f t="shared" si="2"/>
        <v>0</v>
      </c>
      <c r="Z61" s="10"/>
      <c r="AA61" s="10"/>
      <c r="AB61" s="10" t="s">
        <v>277</v>
      </c>
    </row>
    <row r="62" spans="1:28" ht="15.75" customHeight="1">
      <c r="A62" s="6" t="str">
        <f t="shared" si="3"/>
        <v/>
      </c>
      <c r="B62" s="5"/>
      <c r="C62" s="5"/>
      <c r="D62" s="2"/>
      <c r="E62" s="2"/>
      <c r="F62" s="5"/>
      <c r="G62" s="5"/>
      <c r="H62" s="8"/>
      <c r="I62" s="5"/>
      <c r="J62" s="5"/>
      <c r="K62" s="5"/>
      <c r="L62" s="5" t="str">
        <f t="array" ref="L62">IF(D62= "standard", "", IF(ISERROR(INDEX(dilution_factor!$J$2:J93,MATCH(dilution_factor!A62,$C$2:C93,0))),"",INDEX(dilution_factor!$J$2:J93,MATCH(dilution_factor!A62,$C$2:C93,0))))</f>
        <v/>
      </c>
      <c r="M62" s="5"/>
      <c r="N62" s="13"/>
      <c r="O62" s="13"/>
      <c r="P62" s="13"/>
      <c r="Q62" s="13"/>
      <c r="R62" s="5"/>
      <c r="S62" s="5"/>
      <c r="T62" s="2"/>
      <c r="U62" s="2"/>
      <c r="V62" s="8"/>
      <c r="W62" s="3" t="str">
        <f t="shared" si="0"/>
        <v>,,,,,,,,,,,,,,,,,,,,,01-00-1900</v>
      </c>
      <c r="X62" s="10" t="str">
        <f t="shared" si="1"/>
        <v/>
      </c>
      <c r="Y62" s="10">
        <f t="shared" si="2"/>
        <v>0</v>
      </c>
      <c r="Z62" s="10"/>
      <c r="AA62" s="10"/>
      <c r="AB62" s="10" t="s">
        <v>277</v>
      </c>
    </row>
    <row r="63" spans="1:28" ht="15.75" customHeight="1">
      <c r="A63" s="6" t="str">
        <f t="shared" si="3"/>
        <v/>
      </c>
      <c r="B63" s="5"/>
      <c r="C63" s="5"/>
      <c r="D63" s="2"/>
      <c r="E63" s="2"/>
      <c r="F63" s="5"/>
      <c r="G63" s="5"/>
      <c r="H63" s="8"/>
      <c r="I63" s="5"/>
      <c r="J63" s="5"/>
      <c r="K63" s="5"/>
      <c r="L63" s="5" t="str">
        <f t="array" ref="L63">IF(D63= "standard", "", IF(ISERROR(INDEX(dilution_factor!$J$2:J93,MATCH(dilution_factor!A63,$C$2:C93,0))),"",INDEX(dilution_factor!$J$2:J93,MATCH(dilution_factor!A63,$C$2:C93,0))))</f>
        <v/>
      </c>
      <c r="M63" s="5"/>
      <c r="N63" s="13"/>
      <c r="O63" s="13"/>
      <c r="P63" s="13"/>
      <c r="Q63" s="13"/>
      <c r="R63" s="5"/>
      <c r="S63" s="5"/>
      <c r="T63" s="2"/>
      <c r="U63" s="2"/>
      <c r="V63" s="8"/>
      <c r="W63" s="3" t="str">
        <f t="shared" si="0"/>
        <v>,,,,,,,,,,,,,,,,,,,,,01-00-1900</v>
      </c>
      <c r="X63" s="10" t="str">
        <f t="shared" si="1"/>
        <v/>
      </c>
      <c r="Y63" s="10">
        <f t="shared" si="2"/>
        <v>0</v>
      </c>
      <c r="Z63" s="10"/>
      <c r="AA63" s="10"/>
      <c r="AB63" s="10" t="s">
        <v>277</v>
      </c>
    </row>
    <row r="64" spans="1:28" ht="15.75" customHeight="1">
      <c r="A64" s="6" t="str">
        <f t="shared" si="3"/>
        <v/>
      </c>
      <c r="B64" s="5"/>
      <c r="C64" s="5"/>
      <c r="D64" s="2"/>
      <c r="E64" s="2"/>
      <c r="F64" s="5"/>
      <c r="G64" s="5"/>
      <c r="H64" s="8"/>
      <c r="I64" s="5"/>
      <c r="J64" s="5"/>
      <c r="K64" s="5"/>
      <c r="L64" s="5" t="str">
        <f t="array" ref="L64">IF(D64= "standard", "", IF(ISERROR(INDEX(dilution_factor!$J$2:J93,MATCH(dilution_factor!A64,$C$2:C93,0))),"",INDEX(dilution_factor!$J$2:J93,MATCH(dilution_factor!A64,$C$2:C93,0))))</f>
        <v/>
      </c>
      <c r="M64" s="5"/>
      <c r="N64" s="13"/>
      <c r="O64" s="13"/>
      <c r="P64" s="13"/>
      <c r="Q64" s="13"/>
      <c r="R64" s="5"/>
      <c r="S64" s="5"/>
      <c r="T64" s="2"/>
      <c r="U64" s="2"/>
      <c r="V64" s="8"/>
      <c r="W64" s="3" t="str">
        <f t="shared" si="0"/>
        <v>,,,,,,,,,,,,,,,,,,,,,01-00-1900</v>
      </c>
      <c r="X64" s="10" t="str">
        <f t="shared" si="1"/>
        <v/>
      </c>
      <c r="Y64" s="10">
        <f t="shared" si="2"/>
        <v>0</v>
      </c>
      <c r="Z64" s="10"/>
      <c r="AA64" s="10"/>
      <c r="AB64" s="10" t="s">
        <v>277</v>
      </c>
    </row>
    <row r="65" spans="1:28" ht="15.75" customHeight="1">
      <c r="A65" s="6" t="str">
        <f t="shared" si="3"/>
        <v/>
      </c>
      <c r="B65" s="5"/>
      <c r="C65" s="5"/>
      <c r="D65" s="2"/>
      <c r="E65" s="2"/>
      <c r="F65" s="5"/>
      <c r="G65" s="5"/>
      <c r="H65" s="8"/>
      <c r="I65" s="5"/>
      <c r="J65" s="5"/>
      <c r="K65" s="5"/>
      <c r="L65" s="5" t="str">
        <f t="array" ref="L65">IF(D65= "standard", "", IF(ISERROR(INDEX(dilution_factor!$J$2:J93,MATCH(dilution_factor!A65,$C$2:C93,0))),"",INDEX(dilution_factor!$J$2:J93,MATCH(dilution_factor!A65,$C$2:C93,0))))</f>
        <v/>
      </c>
      <c r="M65" s="5"/>
      <c r="N65" s="13"/>
      <c r="O65" s="13"/>
      <c r="P65" s="13"/>
      <c r="Q65" s="13"/>
      <c r="R65" s="5"/>
      <c r="S65" s="5"/>
      <c r="T65" s="2"/>
      <c r="U65" s="2"/>
      <c r="V65" s="8"/>
      <c r="W65" s="3" t="str">
        <f t="shared" si="0"/>
        <v>,,,,,,,,,,,,,,,,,,,,,01-00-1900</v>
      </c>
      <c r="X65" s="10" t="str">
        <f t="shared" si="1"/>
        <v/>
      </c>
      <c r="Y65" s="10">
        <f t="shared" si="2"/>
        <v>0</v>
      </c>
      <c r="Z65" s="10"/>
      <c r="AA65" s="10"/>
      <c r="AB65" s="10" t="s">
        <v>277</v>
      </c>
    </row>
    <row r="66" spans="1:28" ht="15.75" customHeight="1">
      <c r="A66" s="6" t="str">
        <f t="shared" si="3"/>
        <v/>
      </c>
      <c r="B66" s="5"/>
      <c r="C66" s="5"/>
      <c r="D66" s="2"/>
      <c r="E66" s="2"/>
      <c r="F66" s="5"/>
      <c r="G66" s="5"/>
      <c r="H66" s="8"/>
      <c r="I66" s="5"/>
      <c r="J66" s="5"/>
      <c r="K66" s="5"/>
      <c r="L66" s="5" t="str">
        <f t="array" ref="L66">IF(D66= "standard", "", IF(ISERROR(INDEX(dilution_factor!$J$2:J93,MATCH(dilution_factor!A66,$C$2:C93,0))),"",INDEX(dilution_factor!$J$2:J93,MATCH(dilution_factor!A66,$C$2:C93,0))))</f>
        <v/>
      </c>
      <c r="M66" s="5"/>
      <c r="N66" s="13"/>
      <c r="O66" s="13"/>
      <c r="P66" s="13"/>
      <c r="Q66" s="13"/>
      <c r="R66" s="5"/>
      <c r="S66" s="5"/>
      <c r="T66" s="2"/>
      <c r="U66" s="2"/>
      <c r="V66" s="8"/>
      <c r="W66" s="3" t="str">
        <f t="shared" si="0"/>
        <v>,,,,,,,,,,,,,,,,,,,,,01-00-1900</v>
      </c>
      <c r="X66" s="10" t="str">
        <f t="shared" si="1"/>
        <v/>
      </c>
      <c r="Y66" s="10">
        <f t="shared" si="2"/>
        <v>0</v>
      </c>
      <c r="Z66" s="10"/>
      <c r="AA66" s="10"/>
      <c r="AB66" s="10" t="s">
        <v>277</v>
      </c>
    </row>
    <row r="67" spans="1:28" ht="15.75" customHeight="1">
      <c r="A67" s="6" t="str">
        <f t="shared" si="3"/>
        <v/>
      </c>
      <c r="B67" s="5"/>
      <c r="C67" s="5"/>
      <c r="D67" s="2"/>
      <c r="E67" s="2"/>
      <c r="F67" s="5"/>
      <c r="G67" s="5"/>
      <c r="H67" s="8"/>
      <c r="I67" s="5"/>
      <c r="J67" s="5"/>
      <c r="K67" s="5"/>
      <c r="L67" s="5" t="str">
        <f t="array" ref="L67">IF(D67= "standard", "", IF(ISERROR(INDEX(dilution_factor!$J$2:J93,MATCH(dilution_factor!A67,$C$2:C93,0))),"",INDEX(dilution_factor!$J$2:J93,MATCH(dilution_factor!A67,$C$2:C93,0))))</f>
        <v/>
      </c>
      <c r="M67" s="5"/>
      <c r="N67" s="13"/>
      <c r="O67" s="13"/>
      <c r="P67" s="13"/>
      <c r="Q67" s="13"/>
      <c r="R67" s="5"/>
      <c r="S67" s="5"/>
      <c r="T67" s="2"/>
      <c r="U67" s="2"/>
      <c r="V67" s="8"/>
      <c r="W67" s="3" t="str">
        <f t="shared" si="0"/>
        <v>,,,,,,,,,,,,,,,,,,,,,01-00-1900</v>
      </c>
      <c r="X67" s="10" t="str">
        <f t="shared" si="1"/>
        <v/>
      </c>
      <c r="Y67" s="10">
        <f t="shared" si="2"/>
        <v>0</v>
      </c>
      <c r="Z67" s="10"/>
      <c r="AA67" s="10"/>
      <c r="AB67" s="10" t="s">
        <v>277</v>
      </c>
    </row>
    <row r="68" spans="1:28" ht="15.75" customHeight="1">
      <c r="A68" s="6" t="str">
        <f t="shared" si="3"/>
        <v/>
      </c>
      <c r="B68" s="5"/>
      <c r="C68" s="5"/>
      <c r="D68" s="2"/>
      <c r="E68" s="2"/>
      <c r="F68" s="5"/>
      <c r="G68" s="5"/>
      <c r="H68" s="8"/>
      <c r="I68" s="5"/>
      <c r="J68" s="5"/>
      <c r="K68" s="5"/>
      <c r="L68" s="5" t="str">
        <f t="array" ref="L68">IF(D68= "standard", "", IF(ISERROR(INDEX(dilution_factor!$J$2:J93,MATCH(dilution_factor!A68,$C$2:C93,0))),"",INDEX(dilution_factor!$J$2:J93,MATCH(dilution_factor!A68,$C$2:C93,0))))</f>
        <v/>
      </c>
      <c r="M68" s="5"/>
      <c r="N68" s="13"/>
      <c r="O68" s="13"/>
      <c r="P68" s="13"/>
      <c r="Q68" s="13"/>
      <c r="R68" s="5"/>
      <c r="S68" s="5"/>
      <c r="T68" s="2"/>
      <c r="U68" s="2"/>
      <c r="V68" s="8"/>
      <c r="W68" s="3" t="str">
        <f t="shared" si="0"/>
        <v>,,,,,,,,,,,,,,,,,,,,,01-00-1900</v>
      </c>
      <c r="X68" s="10" t="str">
        <f t="shared" si="1"/>
        <v/>
      </c>
      <c r="Y68" s="10">
        <f t="shared" si="2"/>
        <v>0</v>
      </c>
      <c r="Z68" s="10"/>
      <c r="AA68" s="10"/>
      <c r="AB68" s="10" t="s">
        <v>277</v>
      </c>
    </row>
    <row r="69" spans="1:28" ht="15.75" customHeight="1">
      <c r="A69" s="6" t="str">
        <f t="shared" si="3"/>
        <v/>
      </c>
      <c r="B69" s="5"/>
      <c r="C69" s="5"/>
      <c r="D69" s="2"/>
      <c r="E69" s="2"/>
      <c r="F69" s="5"/>
      <c r="G69" s="5"/>
      <c r="H69" s="8"/>
      <c r="I69" s="5"/>
      <c r="J69" s="5"/>
      <c r="K69" s="5"/>
      <c r="L69" s="5" t="str">
        <f t="array" ref="L69">IF(D69= "standard", "", IF(ISERROR(INDEX(dilution_factor!$J$2:J93,MATCH(dilution_factor!A69,$C$2:C93,0))),"",INDEX(dilution_factor!$J$2:J93,MATCH(dilution_factor!A69,$C$2:C93,0))))</f>
        <v/>
      </c>
      <c r="M69" s="5"/>
      <c r="N69" s="13"/>
      <c r="O69" s="13"/>
      <c r="P69" s="13"/>
      <c r="Q69" s="13"/>
      <c r="R69" s="5"/>
      <c r="S69" s="5"/>
      <c r="T69" s="2"/>
      <c r="U69" s="2"/>
      <c r="V69" s="8"/>
      <c r="W69" s="3" t="str">
        <f t="shared" si="0"/>
        <v>,,,,,,,,,,,,,,,,,,,,,01-00-1900</v>
      </c>
      <c r="X69" s="10" t="str">
        <f t="shared" si="1"/>
        <v/>
      </c>
      <c r="Y69" s="10">
        <f t="shared" si="2"/>
        <v>0</v>
      </c>
      <c r="Z69" s="10"/>
      <c r="AA69" s="10"/>
      <c r="AB69" s="10" t="s">
        <v>277</v>
      </c>
    </row>
    <row r="70" spans="1:28" ht="15.75" customHeight="1">
      <c r="A70" s="6" t="str">
        <f t="shared" si="3"/>
        <v/>
      </c>
      <c r="B70" s="5"/>
      <c r="C70" s="5"/>
      <c r="D70" s="2"/>
      <c r="E70" s="2"/>
      <c r="F70" s="5"/>
      <c r="G70" s="5"/>
      <c r="H70" s="8"/>
      <c r="I70" s="5"/>
      <c r="J70" s="5"/>
      <c r="K70" s="5"/>
      <c r="L70" s="5" t="str">
        <f t="array" ref="L70">IF(D70= "standard", "", IF(ISERROR(INDEX(dilution_factor!$J$2:J93,MATCH(dilution_factor!A70,$C$2:C93,0))),"",INDEX(dilution_factor!$J$2:J93,MATCH(dilution_factor!A70,$C$2:C93,0))))</f>
        <v/>
      </c>
      <c r="M70" s="5"/>
      <c r="N70" s="13"/>
      <c r="O70" s="13"/>
      <c r="P70" s="13"/>
      <c r="Q70" s="13"/>
      <c r="R70" s="5"/>
      <c r="S70" s="5"/>
      <c r="T70" s="2"/>
      <c r="U70" s="2"/>
      <c r="V70" s="8"/>
      <c r="W70" s="3" t="str">
        <f t="shared" si="0"/>
        <v>,,,,,,,,,,,,,,,,,,,,,01-00-1900</v>
      </c>
      <c r="X70" s="10" t="str">
        <f t="shared" si="1"/>
        <v/>
      </c>
      <c r="Y70" s="10">
        <f t="shared" si="2"/>
        <v>0</v>
      </c>
      <c r="Z70" s="10"/>
      <c r="AA70" s="10"/>
      <c r="AB70" s="10" t="s">
        <v>277</v>
      </c>
    </row>
    <row r="71" spans="1:28" ht="15.75" customHeight="1">
      <c r="A71" s="6" t="str">
        <f t="shared" si="3"/>
        <v/>
      </c>
      <c r="B71" s="5"/>
      <c r="C71" s="5"/>
      <c r="D71" s="2"/>
      <c r="E71" s="2"/>
      <c r="F71" s="5"/>
      <c r="G71" s="5"/>
      <c r="H71" s="8"/>
      <c r="I71" s="5"/>
      <c r="J71" s="5"/>
      <c r="K71" s="5"/>
      <c r="L71" s="5" t="str">
        <f t="array" ref="L71">IF(D71= "standard", "", IF(ISERROR(INDEX(dilution_factor!$J$2:J93,MATCH(dilution_factor!A71,$C$2:C93,0))),"",INDEX(dilution_factor!$J$2:J93,MATCH(dilution_factor!A71,$C$2:C93,0))))</f>
        <v/>
      </c>
      <c r="M71" s="5"/>
      <c r="N71" s="13"/>
      <c r="O71" s="13"/>
      <c r="P71" s="13"/>
      <c r="Q71" s="13"/>
      <c r="R71" s="5"/>
      <c r="S71" s="5"/>
      <c r="T71" s="2"/>
      <c r="U71" s="2"/>
      <c r="V71" s="8"/>
      <c r="W71" s="3" t="str">
        <f t="shared" si="0"/>
        <v>,,,,,,,,,,,,,,,,,,,,,01-00-1900</v>
      </c>
      <c r="X71" s="10" t="str">
        <f t="shared" si="1"/>
        <v/>
      </c>
      <c r="Y71" s="10">
        <f t="shared" si="2"/>
        <v>0</v>
      </c>
      <c r="Z71" s="10"/>
      <c r="AA71" s="10"/>
      <c r="AB71" s="10" t="s">
        <v>277</v>
      </c>
    </row>
    <row r="72" spans="1:28" ht="15.75" customHeight="1">
      <c r="A72" s="6" t="str">
        <f t="shared" si="3"/>
        <v/>
      </c>
      <c r="B72" s="5"/>
      <c r="C72" s="5"/>
      <c r="D72" s="2"/>
      <c r="E72" s="2"/>
      <c r="F72" s="5"/>
      <c r="G72" s="5"/>
      <c r="H72" s="8"/>
      <c r="I72" s="5"/>
      <c r="J72" s="5"/>
      <c r="K72" s="5"/>
      <c r="L72" s="5" t="str">
        <f t="array" ref="L72">IF(D72= "standard", "", IF(ISERROR(INDEX(dilution_factor!$J$2:J93,MATCH(dilution_factor!A72,$C$2:C93,0))),"",INDEX(dilution_factor!$J$2:J93,MATCH(dilution_factor!A72,$C$2:C93,0))))</f>
        <v/>
      </c>
      <c r="M72" s="5"/>
      <c r="N72" s="13"/>
      <c r="O72" s="13"/>
      <c r="P72" s="13"/>
      <c r="Q72" s="13"/>
      <c r="R72" s="5"/>
      <c r="S72" s="5"/>
      <c r="T72" s="2"/>
      <c r="U72" s="2"/>
      <c r="V72" s="8"/>
      <c r="W72" s="3" t="str">
        <f t="shared" si="0"/>
        <v>,,,,,,,,,,,,,,,,,,,,,01-00-1900</v>
      </c>
      <c r="X72" s="10" t="str">
        <f t="shared" si="1"/>
        <v/>
      </c>
      <c r="Y72" s="10">
        <f t="shared" si="2"/>
        <v>0</v>
      </c>
      <c r="Z72" s="10"/>
      <c r="AA72" s="10"/>
      <c r="AB72" s="10" t="s">
        <v>277</v>
      </c>
    </row>
    <row r="73" spans="1:28" ht="15.75" customHeight="1">
      <c r="A73" s="6" t="str">
        <f t="shared" si="3"/>
        <v/>
      </c>
      <c r="B73" s="5"/>
      <c r="C73" s="5"/>
      <c r="D73" s="2"/>
      <c r="E73" s="2"/>
      <c r="F73" s="5"/>
      <c r="G73" s="5"/>
      <c r="H73" s="8"/>
      <c r="I73" s="5"/>
      <c r="J73" s="5"/>
      <c r="K73" s="5"/>
      <c r="L73" s="5" t="str">
        <f t="array" ref="L73">IF(D73= "standard", "", IF(ISERROR(INDEX(dilution_factor!$J$2:J93,MATCH(dilution_factor!A73,$C$2:C93,0))),"",INDEX(dilution_factor!$J$2:J93,MATCH(dilution_factor!A73,$C$2:C93,0))))</f>
        <v/>
      </c>
      <c r="M73" s="5"/>
      <c r="N73" s="13"/>
      <c r="O73" s="13"/>
      <c r="P73" s="13"/>
      <c r="Q73" s="13"/>
      <c r="R73" s="5"/>
      <c r="S73" s="5"/>
      <c r="T73" s="2"/>
      <c r="U73" s="2"/>
      <c r="V73" s="8"/>
      <c r="W73" s="3" t="str">
        <f t="shared" si="0"/>
        <v>,,,,,,,,,,,,,,,,,,,,,01-00-1900</v>
      </c>
      <c r="X73" s="10" t="str">
        <f t="shared" si="1"/>
        <v/>
      </c>
      <c r="Y73" s="10">
        <f t="shared" si="2"/>
        <v>0</v>
      </c>
      <c r="Z73" s="10"/>
      <c r="AA73" s="10"/>
      <c r="AB73" s="10" t="s">
        <v>277</v>
      </c>
    </row>
    <row r="74" spans="1:28" ht="15.75" customHeight="1">
      <c r="A74" s="6" t="str">
        <f t="shared" si="3"/>
        <v/>
      </c>
      <c r="B74" s="5"/>
      <c r="C74" s="5"/>
      <c r="D74" s="2"/>
      <c r="E74" s="2"/>
      <c r="F74" s="5"/>
      <c r="G74" s="5"/>
      <c r="H74" s="8"/>
      <c r="I74" s="5"/>
      <c r="J74" s="5"/>
      <c r="K74" s="5"/>
      <c r="L74" s="5" t="str">
        <f t="array" ref="L74">IF(D74= "standard", "", IF(ISERROR(INDEX(dilution_factor!$J$2:J93,MATCH(dilution_factor!A74,$C$2:C93,0))),"",INDEX(dilution_factor!$J$2:J93,MATCH(dilution_factor!A74,$C$2:C93,0))))</f>
        <v/>
      </c>
      <c r="M74" s="5"/>
      <c r="N74" s="13"/>
      <c r="O74" s="13"/>
      <c r="P74" s="13"/>
      <c r="Q74" s="13"/>
      <c r="R74" s="5"/>
      <c r="S74" s="5"/>
      <c r="T74" s="2"/>
      <c r="U74" s="2"/>
      <c r="V74" s="8"/>
      <c r="W74" s="3" t="str">
        <f t="shared" si="0"/>
        <v>,,,,,,,,,,,,,,,,,,,,,01-00-1900</v>
      </c>
      <c r="X74" s="10" t="str">
        <f t="shared" si="1"/>
        <v/>
      </c>
      <c r="Y74" s="10">
        <f t="shared" si="2"/>
        <v>0</v>
      </c>
      <c r="Z74" s="10"/>
      <c r="AA74" s="10"/>
      <c r="AB74" s="10" t="s">
        <v>277</v>
      </c>
    </row>
    <row r="75" spans="1:28" ht="15.75" customHeight="1">
      <c r="A75" s="6" t="str">
        <f t="shared" si="3"/>
        <v/>
      </c>
      <c r="B75" s="5"/>
      <c r="C75" s="5"/>
      <c r="D75" s="2"/>
      <c r="E75" s="2"/>
      <c r="F75" s="5"/>
      <c r="G75" s="5"/>
      <c r="H75" s="8"/>
      <c r="I75" s="5"/>
      <c r="J75" s="5"/>
      <c r="K75" s="5"/>
      <c r="L75" s="5" t="str">
        <f t="array" ref="L75">IF(D75= "standard", "", IF(ISERROR(INDEX(dilution_factor!$J$2:J93,MATCH(dilution_factor!A75,$C$2:C93,0))),"",INDEX(dilution_factor!$J$2:J93,MATCH(dilution_factor!A75,$C$2:C93,0))))</f>
        <v/>
      </c>
      <c r="M75" s="5"/>
      <c r="N75" s="13"/>
      <c r="O75" s="13"/>
      <c r="P75" s="13"/>
      <c r="Q75" s="13"/>
      <c r="R75" s="5"/>
      <c r="S75" s="5"/>
      <c r="T75" s="2"/>
      <c r="U75" s="2"/>
      <c r="V75" s="8"/>
      <c r="W75" s="3" t="str">
        <f t="shared" si="0"/>
        <v>,,,,,,,,,,,,,,,,,,,,,01-00-1900</v>
      </c>
      <c r="X75" s="10" t="str">
        <f t="shared" si="1"/>
        <v/>
      </c>
      <c r="Y75" s="10">
        <f t="shared" si="2"/>
        <v>0</v>
      </c>
      <c r="Z75" s="10"/>
      <c r="AA75" s="10"/>
      <c r="AB75" s="10" t="s">
        <v>277</v>
      </c>
    </row>
    <row r="76" spans="1:28" ht="15.75" customHeight="1">
      <c r="A76" s="6" t="str">
        <f t="shared" si="3"/>
        <v/>
      </c>
      <c r="B76" s="5"/>
      <c r="C76" s="5"/>
      <c r="D76" s="2"/>
      <c r="E76" s="2"/>
      <c r="F76" s="5"/>
      <c r="G76" s="5"/>
      <c r="H76" s="8"/>
      <c r="I76" s="5"/>
      <c r="J76" s="5"/>
      <c r="K76" s="5"/>
      <c r="L76" s="5" t="str">
        <f t="array" ref="L76">IF(D76= "standard", "", IF(ISERROR(INDEX(dilution_factor!$J$2:J93,MATCH(dilution_factor!A76,$C$2:C93,0))),"",INDEX(dilution_factor!$J$2:J93,MATCH(dilution_factor!A76,$C$2:C93,0))))</f>
        <v/>
      </c>
      <c r="M76" s="5"/>
      <c r="N76" s="13"/>
      <c r="O76" s="13"/>
      <c r="P76" s="13"/>
      <c r="Q76" s="13"/>
      <c r="R76" s="5"/>
      <c r="S76" s="5"/>
      <c r="T76" s="2"/>
      <c r="U76" s="2"/>
      <c r="V76" s="8"/>
      <c r="W76" s="3" t="str">
        <f t="shared" si="0"/>
        <v>,,,,,,,,,,,,,,,,,,,,,01-00-1900</v>
      </c>
      <c r="X76" s="10" t="str">
        <f t="shared" si="1"/>
        <v/>
      </c>
      <c r="Y76" s="10">
        <f t="shared" si="2"/>
        <v>0</v>
      </c>
      <c r="Z76" s="10"/>
      <c r="AA76" s="10"/>
      <c r="AB76" s="10" t="s">
        <v>277</v>
      </c>
    </row>
    <row r="77" spans="1:28" ht="15.75" customHeight="1">
      <c r="A77" s="6" t="str">
        <f t="shared" si="3"/>
        <v/>
      </c>
      <c r="B77" s="5"/>
      <c r="C77" s="5"/>
      <c r="D77" s="2"/>
      <c r="E77" s="2"/>
      <c r="F77" s="5"/>
      <c r="G77" s="5"/>
      <c r="H77" s="8"/>
      <c r="I77" s="5"/>
      <c r="J77" s="5"/>
      <c r="K77" s="5"/>
      <c r="L77" s="5" t="str">
        <f t="array" ref="L77">IF(D77= "standard", "", IF(ISERROR(INDEX(dilution_factor!$J$2:J93,MATCH(dilution_factor!A77,$C$2:C93,0))),"",INDEX(dilution_factor!$J$2:J93,MATCH(dilution_factor!A77,$C$2:C93,0))))</f>
        <v/>
      </c>
      <c r="M77" s="5"/>
      <c r="N77" s="13"/>
      <c r="O77" s="13"/>
      <c r="P77" s="13"/>
      <c r="Q77" s="13"/>
      <c r="R77" s="5"/>
      <c r="S77" s="5"/>
      <c r="T77" s="2"/>
      <c r="U77" s="2"/>
      <c r="V77" s="8"/>
      <c r="W77" s="3" t="str">
        <f t="shared" si="0"/>
        <v>,,,,,,,,,,,,,,,,,,,,,01-00-1900</v>
      </c>
      <c r="X77" s="10" t="str">
        <f t="shared" si="1"/>
        <v/>
      </c>
      <c r="Y77" s="10">
        <f t="shared" si="2"/>
        <v>0</v>
      </c>
      <c r="Z77" s="10"/>
      <c r="AA77" s="10"/>
      <c r="AB77" s="10" t="s">
        <v>277</v>
      </c>
    </row>
    <row r="78" spans="1:28" ht="15.75" customHeight="1">
      <c r="A78" s="6" t="str">
        <f t="shared" si="3"/>
        <v/>
      </c>
      <c r="B78" s="5"/>
      <c r="C78" s="5"/>
      <c r="D78" s="2"/>
      <c r="E78" s="2"/>
      <c r="F78" s="5"/>
      <c r="G78" s="5"/>
      <c r="H78" s="8"/>
      <c r="I78" s="5"/>
      <c r="J78" s="5"/>
      <c r="K78" s="5"/>
      <c r="L78" s="5" t="str">
        <f t="array" ref="L78">IF(D78= "standard", "", IF(ISERROR(INDEX(dilution_factor!$J$2:J93,MATCH(dilution_factor!A78,$C$2:C93,0))),"",INDEX(dilution_factor!$J$2:J93,MATCH(dilution_factor!A78,$C$2:C93,0))))</f>
        <v/>
      </c>
      <c r="M78" s="5"/>
      <c r="N78" s="13"/>
      <c r="O78" s="13"/>
      <c r="P78" s="13"/>
      <c r="Q78" s="13"/>
      <c r="R78" s="5"/>
      <c r="S78" s="5"/>
      <c r="T78" s="2"/>
      <c r="U78" s="2"/>
      <c r="V78" s="8"/>
      <c r="W78" s="3" t="str">
        <f t="shared" si="0"/>
        <v>,,,,,,,,,,,,,,,,,,,,,01-00-1900</v>
      </c>
      <c r="X78" s="10" t="str">
        <f t="shared" si="1"/>
        <v/>
      </c>
      <c r="Y78" s="10">
        <f t="shared" si="2"/>
        <v>0</v>
      </c>
      <c r="Z78" s="10"/>
      <c r="AA78" s="10"/>
      <c r="AB78" s="10" t="s">
        <v>277</v>
      </c>
    </row>
    <row r="79" spans="1:28" ht="15.75" customHeight="1">
      <c r="A79" s="6" t="str">
        <f t="shared" si="3"/>
        <v/>
      </c>
      <c r="B79" s="5"/>
      <c r="C79" s="5"/>
      <c r="D79" s="2"/>
      <c r="E79" s="2"/>
      <c r="F79" s="5"/>
      <c r="G79" s="5"/>
      <c r="H79" s="8"/>
      <c r="I79" s="5"/>
      <c r="J79" s="5"/>
      <c r="K79" s="5"/>
      <c r="L79" s="5" t="str">
        <f t="array" ref="L79">IF(D79= "standard", "", IF(ISERROR(INDEX(dilution_factor!$J$2:J93,MATCH(dilution_factor!A79,$C$2:C93,0))),"",INDEX(dilution_factor!$J$2:J93,MATCH(dilution_factor!A79,$C$2:C93,0))))</f>
        <v/>
      </c>
      <c r="M79" s="5"/>
      <c r="N79" s="13"/>
      <c r="O79" s="13"/>
      <c r="P79" s="13"/>
      <c r="Q79" s="13"/>
      <c r="R79" s="5"/>
      <c r="S79" s="5"/>
      <c r="T79" s="2"/>
      <c r="U79" s="2"/>
      <c r="V79" s="8"/>
      <c r="W79" s="3" t="str">
        <f t="shared" si="0"/>
        <v>,,,,,,,,,,,,,,,,,,,,,01-00-1900</v>
      </c>
      <c r="X79" s="10" t="str">
        <f t="shared" si="1"/>
        <v/>
      </c>
      <c r="Y79" s="10">
        <f t="shared" si="2"/>
        <v>0</v>
      </c>
      <c r="Z79" s="10"/>
      <c r="AA79" s="10"/>
      <c r="AB79" s="10" t="s">
        <v>277</v>
      </c>
    </row>
    <row r="80" spans="1:28" ht="15.75" customHeight="1">
      <c r="A80" s="6" t="str">
        <f t="shared" si="3"/>
        <v/>
      </c>
      <c r="B80" s="5"/>
      <c r="C80" s="5"/>
      <c r="D80" s="2"/>
      <c r="E80" s="2"/>
      <c r="F80" s="5"/>
      <c r="G80" s="5"/>
      <c r="H80" s="8"/>
      <c r="I80" s="5"/>
      <c r="J80" s="5"/>
      <c r="K80" s="5"/>
      <c r="L80" s="5" t="str">
        <f t="array" ref="L80">IF(D80= "standard", "", IF(ISERROR(INDEX(dilution_factor!$J$2:J93,MATCH(dilution_factor!A80,$C$2:C93,0))),"",INDEX(dilution_factor!$J$2:J93,MATCH(dilution_factor!A80,$C$2:C93,0))))</f>
        <v/>
      </c>
      <c r="M80" s="5"/>
      <c r="N80" s="13"/>
      <c r="O80" s="13"/>
      <c r="P80" s="13"/>
      <c r="Q80" s="13"/>
      <c r="R80" s="5"/>
      <c r="S80" s="5"/>
      <c r="T80" s="2"/>
      <c r="U80" s="2"/>
      <c r="V80" s="8"/>
      <c r="W80" s="3" t="str">
        <f t="shared" si="0"/>
        <v>,,,,,,,,,,,,,,,,,,,,,01-00-1900</v>
      </c>
      <c r="X80" s="10" t="str">
        <f t="shared" si="1"/>
        <v/>
      </c>
      <c r="Y80" s="10">
        <f t="shared" si="2"/>
        <v>0</v>
      </c>
      <c r="Z80" s="10"/>
      <c r="AA80" s="10"/>
      <c r="AB80" s="10" t="s">
        <v>277</v>
      </c>
    </row>
    <row r="81" spans="1:28" ht="15.75" customHeight="1">
      <c r="A81" s="6" t="str">
        <f t="shared" si="3"/>
        <v/>
      </c>
      <c r="B81" s="5"/>
      <c r="C81" s="5"/>
      <c r="D81" s="2"/>
      <c r="E81" s="2"/>
      <c r="F81" s="5"/>
      <c r="G81" s="5"/>
      <c r="H81" s="8"/>
      <c r="I81" s="5"/>
      <c r="J81" s="5"/>
      <c r="K81" s="5"/>
      <c r="L81" s="5" t="str">
        <f t="array" ref="L81">IF(D81= "standard", "", IF(ISERROR(INDEX(dilution_factor!$J$2:J93,MATCH(dilution_factor!A81,$C$2:C93,0))),"",INDEX(dilution_factor!$J$2:J93,MATCH(dilution_factor!A81,$C$2:C93,0))))</f>
        <v/>
      </c>
      <c r="M81" s="5"/>
      <c r="N81" s="13"/>
      <c r="O81" s="13"/>
      <c r="P81" s="13"/>
      <c r="Q81" s="13"/>
      <c r="R81" s="5"/>
      <c r="S81" s="5"/>
      <c r="T81" s="2"/>
      <c r="U81" s="2"/>
      <c r="V81" s="8"/>
      <c r="W81" s="3" t="str">
        <f t="shared" si="0"/>
        <v>,,,,,,,,,,,,,,,,,,,,,01-00-1900</v>
      </c>
      <c r="X81" s="10" t="str">
        <f t="shared" si="1"/>
        <v/>
      </c>
      <c r="Y81" s="10">
        <f t="shared" si="2"/>
        <v>0</v>
      </c>
      <c r="Z81" s="10"/>
      <c r="AA81" s="10"/>
      <c r="AB81" s="10" t="s">
        <v>277</v>
      </c>
    </row>
    <row r="82" spans="1:28" ht="15.75" customHeight="1">
      <c r="A82" s="6" t="str">
        <f t="shared" si="3"/>
        <v/>
      </c>
      <c r="B82" s="5"/>
      <c r="C82" s="5"/>
      <c r="D82" s="2"/>
      <c r="E82" s="2"/>
      <c r="F82" s="5"/>
      <c r="G82" s="5"/>
      <c r="H82" s="8"/>
      <c r="I82" s="5"/>
      <c r="J82" s="5"/>
      <c r="K82" s="5"/>
      <c r="L82" s="5" t="str">
        <f t="array" ref="L82">IF(D82= "standard", "", IF(ISERROR(INDEX(dilution_factor!$J$2:J93,MATCH(dilution_factor!A82,$C$2:C93,0))),"",INDEX(dilution_factor!$J$2:J93,MATCH(dilution_factor!A82,$C$2:C93,0))))</f>
        <v/>
      </c>
      <c r="M82" s="5"/>
      <c r="N82" s="13"/>
      <c r="O82" s="13"/>
      <c r="P82" s="13"/>
      <c r="Q82" s="13"/>
      <c r="R82" s="5"/>
      <c r="S82" s="5"/>
      <c r="T82" s="2"/>
      <c r="U82" s="2"/>
      <c r="V82" s="8"/>
      <c r="W82" s="3" t="str">
        <f t="shared" si="0"/>
        <v>,,,,,,,,,,,,,,,,,,,,,01-00-1900</v>
      </c>
      <c r="X82" s="10" t="str">
        <f t="shared" si="1"/>
        <v/>
      </c>
      <c r="Y82" s="10">
        <f t="shared" si="2"/>
        <v>0</v>
      </c>
      <c r="Z82" s="10"/>
      <c r="AA82" s="10"/>
      <c r="AB82" s="10" t="s">
        <v>277</v>
      </c>
    </row>
    <row r="83" spans="1:28" ht="15.75" customHeight="1">
      <c r="A83" s="6" t="str">
        <f t="shared" si="3"/>
        <v/>
      </c>
      <c r="B83" s="5"/>
      <c r="C83" s="5"/>
      <c r="D83" s="2"/>
      <c r="E83" s="2"/>
      <c r="F83" s="5"/>
      <c r="G83" s="5"/>
      <c r="H83" s="8"/>
      <c r="I83" s="5"/>
      <c r="J83" s="5"/>
      <c r="K83" s="5"/>
      <c r="L83" s="5" t="str">
        <f t="array" ref="L83">IF(D83= "standard", "", IF(ISERROR(INDEX(dilution_factor!$J$2:J93,MATCH(dilution_factor!A83,$C$2:C93,0))),"",INDEX(dilution_factor!$J$2:J93,MATCH(dilution_factor!A83,$C$2:C93,0))))</f>
        <v/>
      </c>
      <c r="M83" s="5"/>
      <c r="N83" s="13"/>
      <c r="O83" s="13"/>
      <c r="P83" s="13"/>
      <c r="Q83" s="13"/>
      <c r="R83" s="5"/>
      <c r="S83" s="5"/>
      <c r="T83" s="2"/>
      <c r="U83" s="2"/>
      <c r="V83" s="8"/>
      <c r="W83" s="3" t="str">
        <f t="shared" si="0"/>
        <v>,,,,,,,,,,,,,,,,,,,,,01-00-1900</v>
      </c>
      <c r="X83" s="10" t="str">
        <f t="shared" si="1"/>
        <v/>
      </c>
      <c r="Y83" s="10">
        <f t="shared" si="2"/>
        <v>0</v>
      </c>
      <c r="Z83" s="10"/>
      <c r="AA83" s="10"/>
      <c r="AB83" s="10" t="s">
        <v>277</v>
      </c>
    </row>
    <row r="84" spans="1:28" ht="15.75" customHeight="1">
      <c r="A84" s="6" t="str">
        <f t="shared" si="3"/>
        <v/>
      </c>
      <c r="B84" s="5"/>
      <c r="C84" s="5"/>
      <c r="D84" s="2"/>
      <c r="E84" s="2"/>
      <c r="F84" s="5"/>
      <c r="G84" s="5"/>
      <c r="H84" s="8"/>
      <c r="I84" s="5"/>
      <c r="J84" s="5"/>
      <c r="K84" s="5"/>
      <c r="L84" s="5" t="str">
        <f t="array" ref="L84">IF(D84= "standard", "", IF(ISERROR(INDEX(dilution_factor!$J$2:J93,MATCH(dilution_factor!A84,$C$2:C93,0))),"",INDEX(dilution_factor!$J$2:J93,MATCH(dilution_factor!A84,$C$2:C93,0))))</f>
        <v/>
      </c>
      <c r="M84" s="5"/>
      <c r="N84" s="13"/>
      <c r="O84" s="13"/>
      <c r="P84" s="13"/>
      <c r="Q84" s="13"/>
      <c r="R84" s="5"/>
      <c r="S84" s="5"/>
      <c r="T84" s="2"/>
      <c r="U84" s="2"/>
      <c r="V84" s="8"/>
      <c r="W84" s="3" t="str">
        <f t="shared" si="0"/>
        <v>,,,,,,,,,,,,,,,,,,,,,01-00-1900</v>
      </c>
      <c r="X84" s="10" t="str">
        <f t="shared" si="1"/>
        <v/>
      </c>
      <c r="Y84" s="10">
        <f t="shared" si="2"/>
        <v>0</v>
      </c>
      <c r="Z84" s="10"/>
      <c r="AA84" s="10"/>
      <c r="AB84" s="10" t="s">
        <v>277</v>
      </c>
    </row>
    <row r="85" spans="1:28" ht="15.75" customHeight="1">
      <c r="A85" s="6" t="str">
        <f t="shared" si="3"/>
        <v/>
      </c>
      <c r="B85" s="5"/>
      <c r="C85" s="5"/>
      <c r="D85" s="2"/>
      <c r="E85" s="2"/>
      <c r="F85" s="5"/>
      <c r="G85" s="5"/>
      <c r="H85" s="8"/>
      <c r="I85" s="5"/>
      <c r="J85" s="5"/>
      <c r="K85" s="5"/>
      <c r="L85" s="5" t="str">
        <f t="array" ref="L85">IF(D85= "standard", "", IF(ISERROR(INDEX(dilution_factor!$J$2:J93,MATCH(dilution_factor!A85,$C$2:C93,0))),"",INDEX(dilution_factor!$J$2:J93,MATCH(dilution_factor!A85,$C$2:C93,0))))</f>
        <v/>
      </c>
      <c r="M85" s="5"/>
      <c r="N85" s="13"/>
      <c r="O85" s="13"/>
      <c r="P85" s="13"/>
      <c r="Q85" s="13"/>
      <c r="R85" s="5"/>
      <c r="S85" s="5"/>
      <c r="T85" s="2"/>
      <c r="U85" s="2"/>
      <c r="V85" s="8"/>
      <c r="W85" s="3" t="str">
        <f t="shared" si="0"/>
        <v>,,,,,,,,,,,,,,,,,,,,,01-00-1900</v>
      </c>
      <c r="X85" s="10" t="str">
        <f t="shared" si="1"/>
        <v/>
      </c>
      <c r="Y85" s="10">
        <f t="shared" si="2"/>
        <v>0</v>
      </c>
      <c r="Z85" s="10"/>
      <c r="AA85" s="10"/>
      <c r="AB85" s="10" t="s">
        <v>277</v>
      </c>
    </row>
    <row r="86" spans="1:28" ht="15.75" customHeight="1">
      <c r="A86" s="6" t="str">
        <f t="shared" si="3"/>
        <v/>
      </c>
      <c r="B86" s="5"/>
      <c r="C86" s="6"/>
      <c r="D86" s="2"/>
      <c r="E86" s="2"/>
      <c r="F86" s="5"/>
      <c r="G86" s="5"/>
      <c r="H86" s="8"/>
      <c r="I86" s="5"/>
      <c r="J86" s="5"/>
      <c r="K86" s="5"/>
      <c r="L86" s="5" t="str">
        <f t="array" ref="L86">IF(D86= "standard", "", IF(ISERROR(INDEX(dilution_factor!$J$2:J93,MATCH(dilution_factor!A86,$C$2:C93,0))),"",INDEX(dilution_factor!$J$2:J93,MATCH(dilution_factor!A86,$C$2:C93,0))))</f>
        <v/>
      </c>
      <c r="M86" s="5"/>
      <c r="N86" s="13"/>
      <c r="O86" s="13"/>
      <c r="P86" s="13"/>
      <c r="Q86" s="13"/>
      <c r="R86" s="5"/>
      <c r="S86" s="5"/>
      <c r="T86" s="2"/>
      <c r="U86" s="2"/>
      <c r="V86" s="8"/>
      <c r="W86" s="3" t="str">
        <f t="shared" si="0"/>
        <v>,,,,,,,,,,,,,,,,,,,,,01-00-1900</v>
      </c>
      <c r="X86" s="10" t="str">
        <f t="shared" si="1"/>
        <v/>
      </c>
      <c r="Y86" s="10">
        <f t="shared" si="2"/>
        <v>0</v>
      </c>
      <c r="Z86" s="10"/>
      <c r="AA86" s="10"/>
      <c r="AB86" s="10" t="s">
        <v>277</v>
      </c>
    </row>
    <row r="87" spans="1:28" ht="15.75" customHeight="1">
      <c r="A87" s="6" t="str">
        <f t="shared" si="3"/>
        <v/>
      </c>
      <c r="B87" s="5"/>
      <c r="C87" s="6"/>
      <c r="D87" s="2"/>
      <c r="E87" s="2"/>
      <c r="F87" s="5"/>
      <c r="G87" s="5"/>
      <c r="H87" s="8"/>
      <c r="I87" s="5"/>
      <c r="J87" s="5"/>
      <c r="K87" s="5"/>
      <c r="L87" s="5" t="str">
        <f t="array" ref="L87">IF(D87= "standard", "", IF(ISERROR(INDEX(dilution_factor!$J$2:J93,MATCH(dilution_factor!A87,$C$2:C93,0))),"",INDEX(dilution_factor!$J$2:J93,MATCH(dilution_factor!A87,$C$2:C93,0))))</f>
        <v/>
      </c>
      <c r="M87" s="5"/>
      <c r="N87" s="13"/>
      <c r="O87" s="13"/>
      <c r="P87" s="13"/>
      <c r="Q87" s="13"/>
      <c r="R87" s="5"/>
      <c r="S87" s="5"/>
      <c r="T87" s="2"/>
      <c r="U87" s="2"/>
      <c r="V87" s="8"/>
      <c r="W87" s="3" t="str">
        <f t="shared" si="0"/>
        <v>,,,,,,,,,,,,,,,,,,,,,01-00-1900</v>
      </c>
      <c r="X87" s="10" t="str">
        <f t="shared" si="1"/>
        <v/>
      </c>
      <c r="Y87" s="10">
        <f t="shared" si="2"/>
        <v>0</v>
      </c>
      <c r="Z87" s="10"/>
      <c r="AA87" s="10"/>
      <c r="AB87" s="10" t="s">
        <v>277</v>
      </c>
    </row>
    <row r="88" spans="1:28" ht="15.75" customHeight="1">
      <c r="A88" s="6" t="str">
        <f t="shared" si="3"/>
        <v/>
      </c>
      <c r="B88" s="5"/>
      <c r="C88" s="6"/>
      <c r="D88" s="2"/>
      <c r="E88" s="2"/>
      <c r="F88" s="5"/>
      <c r="G88" s="5"/>
      <c r="H88" s="8"/>
      <c r="I88" s="5"/>
      <c r="J88" s="5"/>
      <c r="K88" s="5"/>
      <c r="L88" s="5" t="str">
        <f t="array" ref="L88">IF(D88= "standard", "", IF(ISERROR(INDEX(dilution_factor!$J$2:J93,MATCH(dilution_factor!A88,$C$2:C93,0))),"",INDEX(dilution_factor!$J$2:J93,MATCH(dilution_factor!A88,$C$2:C93,0))))</f>
        <v/>
      </c>
      <c r="M88" s="5"/>
      <c r="N88" s="13"/>
      <c r="O88" s="13"/>
      <c r="P88" s="13"/>
      <c r="Q88" s="13"/>
      <c r="R88" s="5"/>
      <c r="S88" s="5"/>
      <c r="T88" s="2"/>
      <c r="U88" s="2"/>
      <c r="V88" s="8"/>
      <c r="W88" s="3" t="str">
        <f t="shared" si="0"/>
        <v>,,,,,,,,,,,,,,,,,,,,,01-00-1900</v>
      </c>
      <c r="X88" s="10" t="str">
        <f t="shared" si="1"/>
        <v/>
      </c>
      <c r="Y88" s="10">
        <f t="shared" si="2"/>
        <v>0</v>
      </c>
      <c r="Z88" s="10"/>
      <c r="AA88" s="10"/>
      <c r="AB88" s="10" t="s">
        <v>277</v>
      </c>
    </row>
    <row r="89" spans="1:28" ht="15.75" customHeight="1">
      <c r="A89" s="6" t="str">
        <f t="shared" si="3"/>
        <v/>
      </c>
      <c r="B89" s="5"/>
      <c r="C89" s="6"/>
      <c r="D89" s="2"/>
      <c r="E89" s="2"/>
      <c r="F89" s="5"/>
      <c r="G89" s="5"/>
      <c r="H89" s="8"/>
      <c r="I89" s="5"/>
      <c r="J89" s="5"/>
      <c r="K89" s="5"/>
      <c r="L89" s="5" t="str">
        <f t="array" ref="L89">IF(D89= "standard", "", IF(ISERROR(INDEX(dilution_factor!$J$2:J93,MATCH(dilution_factor!A89,$C$2:C93,0))),"",INDEX(dilution_factor!$J$2:J93,MATCH(dilution_factor!A89,$C$2:C93,0))))</f>
        <v/>
      </c>
      <c r="M89" s="5"/>
      <c r="N89" s="13"/>
      <c r="O89" s="13"/>
      <c r="P89" s="13"/>
      <c r="Q89" s="13"/>
      <c r="R89" s="5"/>
      <c r="S89" s="5"/>
      <c r="T89" s="2"/>
      <c r="U89" s="2"/>
      <c r="V89" s="8"/>
      <c r="W89" s="3" t="str">
        <f t="shared" si="0"/>
        <v>,,,,,,,,,,,,,,,,,,,,,01-00-1900</v>
      </c>
      <c r="X89" s="10" t="str">
        <f t="shared" si="1"/>
        <v/>
      </c>
      <c r="Y89" s="10">
        <f t="shared" si="2"/>
        <v>0</v>
      </c>
      <c r="Z89" s="10"/>
      <c r="AA89" s="10"/>
      <c r="AB89" s="10" t="s">
        <v>277</v>
      </c>
    </row>
    <row r="90" spans="1:28" ht="15.75" customHeight="1">
      <c r="A90" s="6" t="str">
        <f t="shared" si="3"/>
        <v/>
      </c>
      <c r="B90" s="5"/>
      <c r="C90" s="6"/>
      <c r="D90" s="2"/>
      <c r="E90" s="2"/>
      <c r="F90" s="5"/>
      <c r="G90" s="5"/>
      <c r="H90" s="8"/>
      <c r="I90" s="5"/>
      <c r="J90" s="5"/>
      <c r="K90" s="5"/>
      <c r="L90" s="5" t="str">
        <f t="array" ref="L90">IF(D90= "standard", "", IF(ISERROR(INDEX(dilution_factor!$J$2:J93,MATCH(dilution_factor!A90,$C$2:C93,0))),"",INDEX(dilution_factor!$J$2:J93,MATCH(dilution_factor!A90,$C$2:C93,0))))</f>
        <v/>
      </c>
      <c r="M90" s="5"/>
      <c r="N90" s="13"/>
      <c r="O90" s="13"/>
      <c r="P90" s="13"/>
      <c r="Q90" s="13"/>
      <c r="R90" s="5"/>
      <c r="S90" s="5"/>
      <c r="T90" s="2"/>
      <c r="U90" s="2"/>
      <c r="V90" s="8"/>
      <c r="W90" s="3" t="str">
        <f t="shared" si="0"/>
        <v>,,,,,,,,,,,,,,,,,,,,,01-00-1900</v>
      </c>
      <c r="X90" s="10" t="str">
        <f t="shared" si="1"/>
        <v/>
      </c>
      <c r="Y90" s="10">
        <f t="shared" si="2"/>
        <v>0</v>
      </c>
      <c r="Z90" s="10"/>
      <c r="AA90" s="10"/>
      <c r="AB90" s="10" t="s">
        <v>277</v>
      </c>
    </row>
    <row r="91" spans="1:28" ht="15.75" customHeight="1">
      <c r="A91" s="6" t="str">
        <f t="shared" si="3"/>
        <v/>
      </c>
      <c r="B91" s="5"/>
      <c r="C91" s="6"/>
      <c r="D91" s="2"/>
      <c r="E91" s="2"/>
      <c r="F91" s="5"/>
      <c r="G91" s="5"/>
      <c r="H91" s="8"/>
      <c r="I91" s="5"/>
      <c r="J91" s="5"/>
      <c r="K91" s="5"/>
      <c r="L91" s="5" t="str">
        <f t="array" ref="L91">IF(D91= "standard", "", IF(ISERROR(INDEX(dilution_factor!$J$2:J93,MATCH(dilution_factor!A91,$C$2:C93,0))),"",INDEX(dilution_factor!$J$2:J93,MATCH(dilution_factor!A91,$C$2:C93,0))))</f>
        <v/>
      </c>
      <c r="M91" s="5"/>
      <c r="N91" s="13"/>
      <c r="O91" s="13"/>
      <c r="P91" s="13"/>
      <c r="Q91" s="13"/>
      <c r="R91" s="5"/>
      <c r="S91" s="5"/>
      <c r="T91" s="2"/>
      <c r="U91" s="2"/>
      <c r="V91" s="8"/>
      <c r="W91" s="3" t="str">
        <f t="shared" si="0"/>
        <v>,,,,,,,,,,,,,,,,,,,,,01-00-1900</v>
      </c>
      <c r="X91" s="10" t="str">
        <f t="shared" si="1"/>
        <v/>
      </c>
      <c r="Y91" s="10">
        <f t="shared" si="2"/>
        <v>0</v>
      </c>
      <c r="Z91" s="10"/>
      <c r="AA91" s="10"/>
      <c r="AB91" s="10" t="s">
        <v>277</v>
      </c>
    </row>
    <row r="92" spans="1:28" ht="15.75" customHeight="1">
      <c r="A92" s="6" t="str">
        <f t="shared" si="3"/>
        <v/>
      </c>
      <c r="B92" s="5"/>
      <c r="C92" s="6"/>
      <c r="D92" s="2"/>
      <c r="E92" s="2"/>
      <c r="F92" s="5"/>
      <c r="G92" s="5"/>
      <c r="H92" s="8"/>
      <c r="I92" s="5"/>
      <c r="J92" s="5"/>
      <c r="K92" s="5"/>
      <c r="L92" s="5" t="str">
        <f t="array" ref="L92">IF(D92= "standard", "", IF(ISERROR(INDEX(dilution_factor!$J$2:J93,MATCH(dilution_factor!A92,$C$2:C93,0))),"",INDEX(dilution_factor!$J$2:J93,MATCH(dilution_factor!A92,$C$2:C93,0))))</f>
        <v/>
      </c>
      <c r="M92" s="5"/>
      <c r="N92" s="13"/>
      <c r="O92" s="13"/>
      <c r="P92" s="13"/>
      <c r="Q92" s="13"/>
      <c r="R92" s="5"/>
      <c r="S92" s="5"/>
      <c r="T92" s="2"/>
      <c r="U92" s="2"/>
      <c r="V92" s="8"/>
      <c r="W92" s="3" t="str">
        <f t="shared" si="0"/>
        <v>,,,,,,,,,,,,,,,,,,,,,01-00-1900</v>
      </c>
      <c r="X92" s="10" t="str">
        <f t="shared" si="1"/>
        <v/>
      </c>
      <c r="Y92" s="10">
        <f t="shared" si="2"/>
        <v>0</v>
      </c>
      <c r="Z92" s="10"/>
      <c r="AA92" s="10"/>
      <c r="AB92" s="10" t="s">
        <v>277</v>
      </c>
    </row>
    <row r="93" spans="1:28" ht="15.75" customHeight="1">
      <c r="A93" s="6"/>
      <c r="B93" s="5"/>
      <c r="C93" s="6"/>
      <c r="D93" s="2"/>
      <c r="E93" s="2"/>
      <c r="F93" s="5"/>
      <c r="G93" s="5"/>
      <c r="H93" s="8"/>
      <c r="I93" s="5"/>
      <c r="J93" s="5"/>
      <c r="K93" s="5"/>
      <c r="L93" s="5" t="str">
        <f t="array" ref="L93">IF(D93= "standard", "", IF(ISERROR(INDEX(dilution_factor!$J$2:J93,MATCH(dilution_factor!A93,$C$2:C93,0))),"",INDEX(dilution_factor!$J$2:J93,MATCH(dilution_factor!A93,$C$2:C93,0))))</f>
        <v/>
      </c>
      <c r="M93" s="5"/>
      <c r="N93" s="13"/>
      <c r="O93" s="13"/>
      <c r="P93" s="13"/>
      <c r="Q93" s="13"/>
      <c r="R93" s="5"/>
      <c r="S93" s="5"/>
      <c r="T93" s="2"/>
      <c r="U93" s="2"/>
      <c r="V93" s="8"/>
      <c r="X93" s="10"/>
      <c r="Y93" s="10"/>
      <c r="Z93" s="10"/>
      <c r="AA93" s="10"/>
      <c r="AB93" s="10"/>
    </row>
  </sheetData>
  <phoneticPr fontId="11" type="noConversion"/>
  <dataValidations count="3">
    <dataValidation type="decimal" operator="greaterThanOrEqual" allowBlank="1" showDropDown="1" showErrorMessage="1" sqref="I2:K93 M2:Q93 S2:S93" xr:uid="{00000000-0002-0000-0100-000000000000}">
      <formula1>0</formula1>
    </dataValidation>
    <dataValidation type="list" allowBlank="1" showErrorMessage="1" sqref="D2:D93" xr:uid="{00000000-0002-0000-0100-000003000000}">
      <formula1>"sample,standard,blank_control,control"</formula1>
    </dataValidation>
    <dataValidation type="list" allowBlank="1" showErrorMessage="1" sqref="E2:E93" xr:uid="{00000000-0002-0000-0100-000006000000}">
      <formula1>"liquid,aggregrate,hide"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100-000001000000}">
          <x14:formula1>
            <xm:f>dropdown!$C$2:$C$1501</xm:f>
          </x14:formula1>
          <xm:sqref>T2:T93</xm:sqref>
        </x14:dataValidation>
        <x14:dataValidation type="list" allowBlank="1" xr:uid="{00000000-0002-0000-0100-000002000000}">
          <x14:formula1>
            <xm:f>dropdown!$D$2:$D$1501</xm:f>
          </x14:formula1>
          <xm:sqref>G2:G13</xm:sqref>
        </x14:dataValidation>
        <x14:dataValidation type="list" allowBlank="1" showErrorMessage="1" xr:uid="{00000000-0002-0000-0100-000004000000}">
          <x14:formula1>
            <xm:f>dropdown!$A$2:$A$1000</xm:f>
          </x14:formula1>
          <xm:sqref>B2:B93</xm:sqref>
        </x14:dataValidation>
        <x14:dataValidation type="list" allowBlank="1" xr:uid="{00000000-0002-0000-0100-000005000000}">
          <x14:formula1>
            <xm:f>dropdown!$B$2:$B$1501</xm:f>
          </x14:formula1>
          <xm:sqref>U2:U93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/>
  </sheetViews>
  <sheetFormatPr baseColWidth="10" defaultColWidth="11.1640625" defaultRowHeight="15" customHeight="1"/>
  <cols>
    <col min="1" max="13" width="20.83203125" customWidth="1"/>
  </cols>
  <sheetData>
    <row r="1" spans="1:13" ht="15.75" customHeight="1">
      <c r="A1" s="10"/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ht="15.75" customHeight="1">
      <c r="A2" s="10" t="s">
        <v>89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75" customHeight="1">
      <c r="A3" s="10" t="s">
        <v>90</v>
      </c>
      <c r="B3" s="10"/>
      <c r="C3" s="10" t="str">
        <f>Samples!W2</f>
        <v>HP71-1,HP71-20240123,Hydroxyproline St1,standard,liquid,,,,,,,,,,,,,GU,0,,,02-06-2024</v>
      </c>
      <c r="D3" s="10" t="str">
        <f>Samples!W12</f>
        <v>HP71-11,HP71-20240123,Gelatin 0.15625,control,liquid,,,,,,,,,,,,,GU,0.08203125,,,02-06-2024</v>
      </c>
      <c r="E3" s="10" t="str">
        <f>Samples!W18</f>
        <v>HP71-17,HP71-20240123,A2-1,sample,hide,,A2-1,45308,1,8,800,4,20,2169.49,2169.52,2164.78,2165.12,GU,,TGFBS (Liquid DMEM),PET723-30050,02-06-2024</v>
      </c>
      <c r="F3" s="10" t="str">
        <f>Samples!W24</f>
        <v>HP71-23,HP71-20240123,A3-3,sample,hide,,A3-3,45308,3,8,800,4,20,2226.97,2226.8,2218.22,2218.29,GU,,TGFBS (Liquid DMEM),PET723-30050,02-06-2024</v>
      </c>
      <c r="G3" s="10" t="str">
        <f>Samples!W30</f>
        <v>HP71-29,HP71-20240123,A5-1,sample,hide,,A5-1,45308,1,8,800,4,20,2167.89,2167.85,2158.74,2158.68,GU,,TGFBS (Liquid DMEM),PET723-30050,02-06-2024</v>
      </c>
      <c r="H3" s="10" t="str">
        <f>Samples!W36</f>
        <v>HP71-35,HP71-20240123,A6-3,sample,hide,,A6-3,45308,3,8,800,4,20,2185.6,2185.56,2176.94,2176.71,GU,,TGFBS (Liquid DMEM),PET723-30050,02-06-2024</v>
      </c>
      <c r="I3" s="10" t="str">
        <f>Samples!W42</f>
        <v>HP71-41,HP71-20240123,B2-1,sample,hide,,B2-1,45308,1,8,800,4,20,2207.13,2207.04,2200.81999999999,2200.77,GU,,TGFBS (Liquid DMEM),PET723-30050,02-06-2024</v>
      </c>
      <c r="J3" s="10" t="str">
        <f>Samples!W47</f>
        <v>HP71-46,HP71-20240123,B3-2,sample,hide,,B3-2,45308,2,8,800,4,20,2186.08,2186.08,2176.65,2176.5,GU,,TGFBS (Liquid DMEM),PET723-30050,02-06-2024</v>
      </c>
      <c r="K3" s="10" t="str">
        <f>Samples!W53</f>
        <v>HP71-52,HP71-20240123,B4-4,sample,hide,,B4-4,45308,4,8,800,4,20,2129.5,2129.37,2120.35,2120.37,GU,,TGFBS (Liquid DMEM),PET723-30050,02-06-2024</v>
      </c>
      <c r="L3" s="10" t="str">
        <f>Samples!W59</f>
        <v>,,,,,,,,,,,,,,,,,,,,,01-00-1900</v>
      </c>
      <c r="M3" s="10"/>
    </row>
    <row r="4" spans="1:13" ht="15.75" customHeight="1">
      <c r="A4" s="10" t="s">
        <v>91</v>
      </c>
      <c r="B4" s="10"/>
      <c r="C4" s="10" t="str">
        <f>Samples!W2</f>
        <v>HP71-1,HP71-20240123,Hydroxyproline St1,standard,liquid,,,,,,,,,,,,,GU,0,,,02-06-2024</v>
      </c>
      <c r="D4" s="10" t="str">
        <f>Samples!W13</f>
        <v>HP71-12,HP71-20240123,Gelatin 0,control,liquid,,,,,,,,,,,,,GU,0,,,02-06-2024</v>
      </c>
      <c r="E4" s="10" t="str">
        <f>Samples!W19</f>
        <v>HP71-18,HP71-20240123,A2-2,sample,hide,,A2-2,45308,2,8,800,4,20,2329.19,2329.05,2319.49,2319.58999999999,GU,,TGFBS (Liquid DMEM),PET723-30050,02-06-2024</v>
      </c>
      <c r="F4" s="10" t="str">
        <f>Samples!W25</f>
        <v>HP71-24,HP71-20240123,A3-4,sample,hide,,A3-4,45308,4,8,800,4,20,2208,2208.11,2200.14,2200.08,GU,,TGFBS (Liquid DMEM),PET723-30050,02-06-2024</v>
      </c>
      <c r="G4" s="10" t="str">
        <f>Samples!W31</f>
        <v>HP71-30,HP71-20240123,A5-2,sample,hide,,A5-2,45308,2,8,800,4,20,2193.36,2193.29,2185.08,2185.33,GU,,TGFBS (Liquid DMEM),PET723-30050,02-06-2024</v>
      </c>
      <c r="H4" s="10" t="str">
        <f>Samples!W37</f>
        <v>HP71-36,HP71-20240123,A6-4,sample,hide,,A6-4,45308,4,8,800,4,20,2163.81,2163.77,2154.36,2154.5,GU,,TGFBS (Liquid DMEM),PET723-30050,02-06-2024</v>
      </c>
      <c r="I4" s="10" t="str">
        <f>Samples!W43</f>
        <v>HP71-42,HP71-20240123,B2-2,sample,hide,,B2-2,45308,2,8,800,4,20,2144.19,2144.2,2134.96,2135,GU,,TGFBS (Liquid DMEM),PET723-30050,02-06-2024</v>
      </c>
      <c r="J4" s="10" t="str">
        <f>Samples!W48</f>
        <v>HP71-47,HP71-20240123,B3-3,sample,hide,,B3-3,45308,3,8,800,4,20,2184.43,2184.31,2174.4,2174.33,GU,,TGFBS (Liquid DMEM),PET723-30050,02-06-2024</v>
      </c>
      <c r="K4" s="10" t="str">
        <f>Samples!W54</f>
        <v>,,,,,,,,,,,,,,,,,,,,,01-00-1900</v>
      </c>
      <c r="L4" s="10" t="str">
        <f>Samples!W60</f>
        <v>,,,,,,,,,,,,,,,,,,,,,01-00-1900</v>
      </c>
      <c r="M4" s="10"/>
    </row>
    <row r="5" spans="1:13" ht="15.75" customHeight="1">
      <c r="A5" s="10" t="s">
        <v>92</v>
      </c>
      <c r="B5" s="10"/>
      <c r="C5" s="10" t="str">
        <f>Samples!W3</f>
        <v>HP71-2,HP71-20240123,Hydroxyproline St2,standard,liquid,,,,,,,,,,,,,GU,0.2,,,02-06-2024</v>
      </c>
      <c r="D5" s="10" t="str">
        <f>Samples!W14</f>
        <v>HP71-13,HP71-20240123,A1-1,sample,hide,,A1-1,45308,1,8,800,4,20,1853.01,1853.57,1847.59,1847.43,GU,,TGFBS (Liquid DMEM),PET723-30050,02-06-2024</v>
      </c>
      <c r="E5" s="10" t="str">
        <f>Samples!W20</f>
        <v>HP71-19,HP71-20240123,A2-3,sample,hide,,A2-3,45308,3,8,800,4,20,2152.59,2152.49,2143.89,2143.98,GU,,TGFBS (Liquid DMEM),PET723-30050,02-06-2024</v>
      </c>
      <c r="F5" s="10" t="str">
        <f>Samples!W26</f>
        <v>HP71-25,HP71-20240123,A4-1,sample,hide,,A4-1,45308,1,8,800,4,20,2176.7,2176.64999999999,2167.6,2167.48,GU,,TGFBS (Liquid DMEM),PET723-30050,02-06-2024</v>
      </c>
      <c r="G5" s="10" t="str">
        <f>Samples!W32</f>
        <v>HP71-31,HP71-20240123,A5-3,sample,hide,,A5-3,45308,3,8,800,4,20,1645.05,1644.92,1635.75,1635.96,GU,,TGFBS (Liquid DMEM),PET723-30050,02-06-2024</v>
      </c>
      <c r="H5" s="10" t="str">
        <f>Samples!W38</f>
        <v>HP71-37,HP71-20240123,B1-1,sample,hide,,B1-1,45308,1,8,800,4,20,2164.02,2163.97,2158.81,2159.03,GU,,TGFBS (Liquid DMEM),PET723-30050,02-06-2024</v>
      </c>
      <c r="I5" s="10" t="str">
        <f>Samples!W44</f>
        <v>HP71-43,HP71-20240123,B2-3,sample,hide,,B2-3,45308,3,8,800,4,20,2138.84,2139.03,2129.54,2129.5,GU,,TGFBS (Liquid DMEM),PET723-30050,02-06-2024</v>
      </c>
      <c r="J5" s="10" t="str">
        <f>Samples!W49</f>
        <v>HP71-48,HP71-20240123,B3-4,sample,hide,,B3-4,45308,4,8,800,4,20,2222.33999999999,2222.24,2213.93,2213.81999999999,GU,,TGFBS (Liquid DMEM),PET723-30050,02-06-2024</v>
      </c>
      <c r="K5" s="10" t="str">
        <f>Samples!W55</f>
        <v>,,,,,,,,,,,,,,,,,,,,,01-00-1900</v>
      </c>
      <c r="L5" s="10" t="str">
        <f>Samples!W61</f>
        <v>,,,,,,,,,,,,,,,,,,,,,01-00-1900</v>
      </c>
      <c r="M5" s="10"/>
    </row>
    <row r="6" spans="1:13" ht="15.75" customHeight="1">
      <c r="A6" s="10" t="s">
        <v>93</v>
      </c>
      <c r="B6" s="10"/>
      <c r="C6" s="10" t="str">
        <f>Samples!W3</f>
        <v>HP71-2,HP71-20240123,Hydroxyproline St2,standard,liquid,,,,,,,,,,,,,GU,0.2,,,02-06-2024</v>
      </c>
      <c r="D6" s="10" t="str">
        <f>Samples!W15</f>
        <v>HP71-14,HP71-20240123,A1-2,sample,hide,,A1-2,45308,2,8,800,4,20,2206.34,2206.48,2197.48,2197.47,GU,,TGFBS (Liquid DMEM),PET723-30050,02-06-2024</v>
      </c>
      <c r="E6" s="10" t="str">
        <f>Samples!W21</f>
        <v>HP71-20,HP71-20240123,A2-4,sample,hide,,A2-4,45308,4,8,800,4,20,2186.87,2186.77,2178.39,2178.53,GU,,TGFBS (Liquid DMEM),PET723-30050,02-06-2024</v>
      </c>
      <c r="F6" s="10" t="str">
        <f>Samples!W27</f>
        <v>HP71-26,HP71-20240123,A4-2,sample,hide,,A4-2,45308,2,8,800,4,20,2155.34,2155.33,2145.75,2145.88,GU,,TGFBS (Liquid DMEM),PET723-30050,02-06-2024</v>
      </c>
      <c r="G6" s="10" t="str">
        <f>Samples!W33</f>
        <v>HP71-32,HP71-20240123,A5-4,sample,hide,,A5-4,45308,4,8,800,4,20,2179.72,2179.26,2170.58999999999,2170.67,GU,,TGFBS (Liquid DMEM),PET723-30050,02-06-2024</v>
      </c>
      <c r="H6" s="10" t="str">
        <f>Samples!W39</f>
        <v>HP71-38,HP71-20240123,B1-2,sample,hide,,B1-2,45308,2,8,800,4,20,2181.27999999999,2181.33,2172.42,2172.47,GU,,TGFBS (Liquid DMEM),PET723-30050,02-06-2024</v>
      </c>
      <c r="I6" s="10" t="str">
        <f>Samples!W45</f>
        <v>HP71-44,HP71-20240123,B2-4,sample,hide,,B2-4,45308,4,8,800,4,20,2188.27,2188.27,2178.55,2178.46,GU,,TGFBS (Liquid DMEM),PET723-30050,02-06-2024</v>
      </c>
      <c r="J6" s="10" t="str">
        <f>Samples!W50</f>
        <v>HP71-49,HP71-20240123,B4-1,sample,hide,,B4-1,45308,1,8,800,4,20,2150.73,2151.06999999999,2143.07,2143.11,GU,,TGFBS (Liquid DMEM),PET723-30050,02-06-2024</v>
      </c>
      <c r="K6" s="10" t="str">
        <f>Samples!W56</f>
        <v>,,,,,,,,,,,,,,,,,,,,,01-00-1900</v>
      </c>
      <c r="L6" s="10" t="str">
        <f>Samples!W62</f>
        <v>,,,,,,,,,,,,,,,,,,,,,01-00-1900</v>
      </c>
      <c r="M6" s="10"/>
    </row>
    <row r="7" spans="1:13" ht="15.75" customHeight="1">
      <c r="A7" s="10" t="s">
        <v>94</v>
      </c>
      <c r="B7" s="10"/>
      <c r="C7" s="10" t="str">
        <f>Samples!W4</f>
        <v>HP71-3,HP71-20240123,Hydroxyproline St3,standard,liquid,,,,,,,,,,,,,GU,0.4,,,02-06-2024</v>
      </c>
      <c r="D7" s="10" t="str">
        <f>Samples!W16</f>
        <v>HP71-15,HP71-20240123,A1-3,sample,hide,,A1-3,45308,3,8,800,4,20,2205.88,2205.96,2196.61,2196.6,GU,,TGFBS (Liquid DMEM),PET723-30050,02-06-2024</v>
      </c>
      <c r="E7" s="10" t="str">
        <f>Samples!W22</f>
        <v>HP71-21,HP71-20240123,A3-1,sample,hide,,A3-1,45308,1,8,800,4,20,2156.04,2156.14,2148.69,2148.68,GU,,TGFBS (Liquid DMEM),PET723-30050,02-06-2024</v>
      </c>
      <c r="F7" s="10" t="str">
        <f>Samples!W28</f>
        <v>HP71-27,HP71-20240123,A4-3,sample,hide,,A4-3,45308,3,8,800,4,20,2150.62,2151.02,2142.31,2142.14999999999,GU,,TGFBS (Liquid DMEM),PET723-30050,02-06-2024</v>
      </c>
      <c r="G7" s="10" t="str">
        <f>Samples!W34</f>
        <v>HP71-33,HP71-20240123,A6-1,sample,hide,,A6-1,45308,1,8,800,4,20,2157.54999999999,2157.48,2149.52,2149.4,GU,,TGFBS (Liquid DMEM),PET723-30050,02-06-2024</v>
      </c>
      <c r="H7" s="10" t="str">
        <f>Samples!W40</f>
        <v>HP71-39,HP71-20240123,B1-3,sample,hide,,B1-3,45308,3,8,800,4,20,2201.51,2201.68,2193.69,2193.53,GU,,TGFBS (Liquid DMEM),PET723-30050,02-06-2024</v>
      </c>
      <c r="I7" s="10" t="str">
        <f>Samples!W46</f>
        <v>HP71-45,HP71-20240123,B3-1,sample,hide,,B3-1,45308,1,8,800,4,20,2152.59,2152.48,2144.54999999999,2144.26,GU,,TGFBS (Liquid DMEM),PET723-30050,02-06-2024</v>
      </c>
      <c r="J7" s="10" t="str">
        <f>Samples!W51</f>
        <v>HP71-50,HP71-20240123,B4-2,sample,hide,,B4-2,45308,2,8,800,4,20,2183.23,2183.12,2174.32,2174.26,GU,,TGFBS (Liquid DMEM),PET723-30050,02-06-2024</v>
      </c>
      <c r="K7" s="10" t="str">
        <f>Samples!W57</f>
        <v>,,,,,,,,,,,,,,,,,,,,,01-00-1900</v>
      </c>
      <c r="L7" s="10" t="str">
        <f>Samples!W63</f>
        <v>,,,,,,,,,,,,,,,,,,,,,01-00-1900</v>
      </c>
      <c r="M7" s="10"/>
    </row>
    <row r="8" spans="1:13" ht="15.75" customHeight="1">
      <c r="A8" s="10" t="s">
        <v>95</v>
      </c>
      <c r="B8" s="10"/>
      <c r="C8" s="10" t="str">
        <f>Samples!W4</f>
        <v>HP71-3,HP71-20240123,Hydroxyproline St3,standard,liquid,,,,,,,,,,,,,GU,0.4,,,02-06-2024</v>
      </c>
      <c r="D8" s="10" t="str">
        <f>Samples!W17</f>
        <v>HP71-16,HP71-20240123,A1-4,sample,hide,,A1-4,45308,4,8,800,4,20,2169.89,2170.14,2160.61,2160.81,GU,,TGFBS (Liquid DMEM),PET723-30050,02-06-2024</v>
      </c>
      <c r="E8" s="10" t="str">
        <f>Samples!W23</f>
        <v>HP71-22,HP71-20240123,A3-2,sample,hide,,A3-2,45308,2,8,800,4,20,2239.4,2239.38,2229.68,2229.73,GU,,TGFBS (Liquid DMEM),PET723-30050,02-06-2024</v>
      </c>
      <c r="F8" s="10" t="str">
        <f>Samples!W29</f>
        <v>HP71-28,HP71-20240123,A4-4,sample,hide,,A4-4,45308,4,8,800,4,20,2175.34,2175.34,2167.14,2167.2,GU,,TGFBS (Liquid DMEM),PET723-30050,02-06-2024</v>
      </c>
      <c r="G8" s="10" t="str">
        <f>Samples!W35</f>
        <v>HP71-34,HP71-20240123,A6-2,sample,hide,,A6-2,45308,2,8,800,4,20,2164.6,2164.62999999999,2157.14,2157.1,GU,,TGFBS (Liquid DMEM),PET723-30050,02-06-2024</v>
      </c>
      <c r="H8" s="10" t="str">
        <f>Samples!W41</f>
        <v>HP71-40,HP71-20240123,B1-4,sample,hide,,B1-4,45308,4,8,800,4,20,2182.64,2182.59,2177.12,2177.15,GU,,TGFBS (Liquid DMEM),PET723-30050,02-06-2024</v>
      </c>
      <c r="I8" s="10"/>
      <c r="J8" s="10" t="str">
        <f>Samples!W52</f>
        <v>HP71-51,HP71-20240123,B4-3,sample,hide,,B4-3,45308,3,8,800,4,20,2162.79,2162.82,2153.74,2153.75999999999,GU,,TGFBS (Liquid DMEM),PET723-30050,02-06-2024</v>
      </c>
      <c r="K8" s="10" t="str">
        <f>Samples!W58</f>
        <v>,,,,,,,,,,,,,,,,,,,,,01-00-1900</v>
      </c>
      <c r="L8" s="10" t="str">
        <f>Samples!W64</f>
        <v>,,,,,,,,,,,,,,,,,,,,,01-00-1900</v>
      </c>
      <c r="M8" s="10"/>
    </row>
    <row r="9" spans="1:13" ht="15.75" customHeight="1">
      <c r="A9" s="3" t="s">
        <v>96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workbookViewId="0"/>
  </sheetViews>
  <sheetFormatPr baseColWidth="10" defaultColWidth="11.1640625" defaultRowHeight="15" customHeight="1"/>
  <cols>
    <col min="1" max="11" width="36.33203125" customWidth="1"/>
    <col min="12" max="13" width="8.83203125" customWidth="1"/>
  </cols>
  <sheetData>
    <row r="1" spans="1:13" ht="15.75" customHeight="1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5.75" customHeight="1">
      <c r="A2" s="10" t="s">
        <v>89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75" customHeight="1">
      <c r="A3" s="10" t="s">
        <v>90</v>
      </c>
      <c r="B3" s="10"/>
      <c r="C3" s="10" t="str">
        <f>Samples!W65</f>
        <v>,,,,,,,,,,,,,,,,,,,,,01-00-1900</v>
      </c>
      <c r="D3" s="10" t="str">
        <f>Samples!W70</f>
        <v>,,,,,,,,,,,,,,,,,,,,,01-00-1900</v>
      </c>
      <c r="E3" s="10" t="str">
        <f>Samples!W76</f>
        <v>,,,,,,,,,,,,,,,,,,,,,01-00-1900</v>
      </c>
      <c r="F3" s="10" t="str">
        <f>Samples!W82</f>
        <v>,,,,,,,,,,,,,,,,,,,,,01-00-1900</v>
      </c>
      <c r="G3" s="10" t="str">
        <f>Samples!W88</f>
        <v>,,,,,,,,,,,,,,,,,,,,,01-00-1900</v>
      </c>
      <c r="H3" s="10"/>
      <c r="I3" s="10"/>
      <c r="J3" s="10"/>
      <c r="K3" s="10"/>
      <c r="L3" s="10"/>
      <c r="M3" s="10"/>
    </row>
    <row r="4" spans="1:13" ht="15.75" customHeight="1">
      <c r="A4" s="10" t="s">
        <v>91</v>
      </c>
      <c r="B4" s="10"/>
      <c r="C4" s="10" t="str">
        <f>Samples!W66</f>
        <v>,,,,,,,,,,,,,,,,,,,,,01-00-1900</v>
      </c>
      <c r="D4" s="10" t="str">
        <f>Samples!W71</f>
        <v>,,,,,,,,,,,,,,,,,,,,,01-00-1900</v>
      </c>
      <c r="E4" s="10" t="str">
        <f>Samples!W77</f>
        <v>,,,,,,,,,,,,,,,,,,,,,01-00-1900</v>
      </c>
      <c r="F4" s="10" t="str">
        <f>Samples!W83</f>
        <v>,,,,,,,,,,,,,,,,,,,,,01-00-1900</v>
      </c>
      <c r="G4" s="10" t="str">
        <f>Samples!W89</f>
        <v>,,,,,,,,,,,,,,,,,,,,,01-00-1900</v>
      </c>
      <c r="H4" s="10"/>
      <c r="I4" s="10"/>
      <c r="J4" s="10"/>
      <c r="K4" s="10"/>
      <c r="L4" s="10"/>
      <c r="M4" s="10"/>
    </row>
    <row r="5" spans="1:13" ht="15.75" customHeight="1">
      <c r="A5" s="10" t="s">
        <v>92</v>
      </c>
      <c r="B5" s="10"/>
      <c r="C5" s="10" t="str">
        <f>Samples!W67</f>
        <v>,,,,,,,,,,,,,,,,,,,,,01-00-1900</v>
      </c>
      <c r="D5" s="10" t="str">
        <f>Samples!W72</f>
        <v>,,,,,,,,,,,,,,,,,,,,,01-00-1900</v>
      </c>
      <c r="E5" s="10" t="str">
        <f>Samples!W78</f>
        <v>,,,,,,,,,,,,,,,,,,,,,01-00-1900</v>
      </c>
      <c r="F5" s="10" t="str">
        <f>Samples!W84</f>
        <v>,,,,,,,,,,,,,,,,,,,,,01-00-1900</v>
      </c>
      <c r="G5" s="10" t="str">
        <f>Samples!W90</f>
        <v>,,,,,,,,,,,,,,,,,,,,,01-00-1900</v>
      </c>
      <c r="H5" s="10"/>
      <c r="I5" s="10"/>
      <c r="J5" s="10"/>
      <c r="K5" s="10"/>
      <c r="L5" s="10"/>
      <c r="M5" s="10"/>
    </row>
    <row r="6" spans="1:13" ht="15.75" customHeight="1">
      <c r="A6" s="10" t="s">
        <v>93</v>
      </c>
      <c r="B6" s="10"/>
      <c r="C6" s="10" t="str">
        <f>Samples!W68</f>
        <v>,,,,,,,,,,,,,,,,,,,,,01-00-1900</v>
      </c>
      <c r="D6" s="10" t="str">
        <f>Samples!W73</f>
        <v>,,,,,,,,,,,,,,,,,,,,,01-00-1900</v>
      </c>
      <c r="E6" s="10" t="str">
        <f>Samples!W79</f>
        <v>,,,,,,,,,,,,,,,,,,,,,01-00-1900</v>
      </c>
      <c r="F6" s="10" t="str">
        <f>Samples!W85</f>
        <v>,,,,,,,,,,,,,,,,,,,,,01-00-1900</v>
      </c>
      <c r="G6" s="10" t="str">
        <f>Samples!W91</f>
        <v>,,,,,,,,,,,,,,,,,,,,,01-00-1900</v>
      </c>
      <c r="H6" s="10"/>
      <c r="I6" s="10"/>
      <c r="J6" s="10"/>
      <c r="K6" s="10"/>
      <c r="L6" s="10"/>
      <c r="M6" s="10"/>
    </row>
    <row r="7" spans="1:13" ht="15.75" customHeight="1">
      <c r="A7" s="10" t="s">
        <v>94</v>
      </c>
      <c r="B7" s="10"/>
      <c r="C7" s="10" t="str">
        <f>Samples!W69</f>
        <v>,,,,,,,,,,,,,,,,,,,,,01-00-1900</v>
      </c>
      <c r="D7" s="10" t="str">
        <f>Samples!W74</f>
        <v>,,,,,,,,,,,,,,,,,,,,,01-00-1900</v>
      </c>
      <c r="E7" s="10" t="str">
        <f>Samples!W80</f>
        <v>,,,,,,,,,,,,,,,,,,,,,01-00-1900</v>
      </c>
      <c r="F7" s="10" t="str">
        <f>Samples!W86</f>
        <v>,,,,,,,,,,,,,,,,,,,,,01-00-1900</v>
      </c>
      <c r="G7" s="10" t="str">
        <f>Samples!W92</f>
        <v>,,,,,,,,,,,,,,,,,,,,,01-00-1900</v>
      </c>
      <c r="H7" s="10"/>
      <c r="I7" s="10"/>
      <c r="J7" s="10"/>
      <c r="K7" s="10"/>
      <c r="L7" s="10"/>
      <c r="M7" s="10"/>
    </row>
    <row r="8" spans="1:13" ht="15.75" customHeight="1">
      <c r="A8" s="10" t="s">
        <v>95</v>
      </c>
      <c r="B8" s="10"/>
      <c r="C8" s="10"/>
      <c r="D8" s="10" t="str">
        <f>Samples!W75</f>
        <v>,,,,,,,,,,,,,,,,,,,,,01-00-1900</v>
      </c>
      <c r="E8" s="10" t="str">
        <f>Samples!W81</f>
        <v>,,,,,,,,,,,,,,,,,,,,,01-00-1900</v>
      </c>
      <c r="F8" s="10" t="str">
        <f>Samples!W87</f>
        <v>,,,,,,,,,,,,,,,,,,,,,01-00-1900</v>
      </c>
      <c r="G8" s="10"/>
      <c r="H8" s="10"/>
      <c r="I8" s="10"/>
      <c r="J8" s="10"/>
      <c r="K8" s="10"/>
      <c r="L8" s="10"/>
      <c r="M8" s="10"/>
    </row>
    <row r="9" spans="1:13" ht="15.75" customHeight="1">
      <c r="A9" s="10" t="s">
        <v>96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15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/>
  </sheetViews>
  <sheetFormatPr baseColWidth="10" defaultColWidth="11.1640625" defaultRowHeight="15" customHeight="1"/>
  <cols>
    <col min="1" max="13" width="10.83203125" customWidth="1"/>
  </cols>
  <sheetData>
    <row r="1" spans="1:13" ht="15.75" customHeight="1">
      <c r="A1" s="15"/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ht="54" customHeight="1">
      <c r="A2" s="16" t="s">
        <v>89</v>
      </c>
      <c r="B2" s="10" t="str">
        <f>Samples!W8</f>
        <v>HP71-7,HP71-20240123,Gelatin 2.5,control,liquid,,,,,,,,,,,,,GU,1.3125,,,02-06-2024</v>
      </c>
      <c r="C2" s="10" t="str">
        <f>Samples!W9</f>
        <v>HP71-8,HP71-20240123,Gelatin 1.25,control,liquid,,,,,,,,,,,,,GU,0.65625,,,02-06-2024</v>
      </c>
      <c r="D2" s="10" t="str">
        <f>Samples!W10</f>
        <v>HP71-9,HP71-20240123,Gelatin 0.625,control,liquid,,,,,,,,,,,,,GU,0.328125,,,02-06-2024</v>
      </c>
      <c r="E2" s="10" t="str">
        <f>Samples!W11</f>
        <v>HP71-10,HP71-20240123,Gelatin 0.3125,control,liquid,,,,,,,,,,,,,GU,0.1640625,,,02-06-2024</v>
      </c>
      <c r="F2" s="10" t="str">
        <f>Samples!W12</f>
        <v>HP71-11,HP71-20240123,Gelatin 0.15625,control,liquid,,,,,,,,,,,,,GU,0.08203125,,,02-06-2024</v>
      </c>
      <c r="G2" s="10" t="str">
        <f>Samples!W13</f>
        <v>HP71-12,HP71-20240123,Gelatin 0,control,liquid,,,,,,,,,,,,,GU,0,,,02-06-2024</v>
      </c>
      <c r="H2" s="17" t="str">
        <f>Samples!W14</f>
        <v>HP71-13,HP71-20240123,A1-1,sample,hide,,A1-1,45308,1,8,800,4,20,1853.01,1853.57,1847.59,1847.43,GU,,TGFBS (Liquid DMEM),PET723-30050,02-06-2024</v>
      </c>
      <c r="I2" s="18" t="str">
        <f>Samples!W22</f>
        <v>HP71-21,HP71-20240123,A3-1,sample,hide,,A3-1,45308,1,8,800,4,20,2156.04,2156.14,2148.69,2148.68,GU,,TGFBS (Liquid DMEM),PET723-30050,02-06-2024</v>
      </c>
      <c r="J2" s="18" t="str">
        <f>Samples!W30</f>
        <v>HP71-29,HP71-20240123,A5-1,sample,hide,,A5-1,45308,1,8,800,4,20,2167.89,2167.85,2158.74,2158.68,GU,,TGFBS (Liquid DMEM),PET723-30050,02-06-2024</v>
      </c>
      <c r="K2" s="18" t="str">
        <f>Samples!W38</f>
        <v>HP71-37,HP71-20240123,B1-1,sample,hide,,B1-1,45308,1,8,800,4,20,2164.02,2163.97,2158.81,2159.03,GU,,TGFBS (Liquid DMEM),PET723-30050,02-06-2024</v>
      </c>
      <c r="L2" s="18" t="str">
        <f>Samples!W46</f>
        <v>HP71-45,HP71-20240123,B3-1,sample,hide,,B3-1,45308,1,8,800,4,20,2152.59,2152.48,2144.54999999999,2144.26,GU,,TGFBS (Liquid DMEM),PET723-30050,02-06-2024</v>
      </c>
      <c r="M2" s="18"/>
    </row>
    <row r="3" spans="1:13" ht="54" customHeight="1">
      <c r="A3" s="16" t="s">
        <v>90</v>
      </c>
      <c r="B3" s="10" t="str">
        <f t="shared" ref="B3:L3" si="0">B2</f>
        <v>HP71-7,HP71-20240123,Gelatin 2.5,control,liquid,,,,,,,,,,,,,GU,1.3125,,,02-06-2024</v>
      </c>
      <c r="C3" s="10" t="str">
        <f t="shared" si="0"/>
        <v>HP71-8,HP71-20240123,Gelatin 1.25,control,liquid,,,,,,,,,,,,,GU,0.65625,,,02-06-2024</v>
      </c>
      <c r="D3" s="10" t="str">
        <f t="shared" si="0"/>
        <v>HP71-9,HP71-20240123,Gelatin 0.625,control,liquid,,,,,,,,,,,,,GU,0.328125,,,02-06-2024</v>
      </c>
      <c r="E3" s="10" t="str">
        <f t="shared" si="0"/>
        <v>HP71-10,HP71-20240123,Gelatin 0.3125,control,liquid,,,,,,,,,,,,,GU,0.1640625,,,02-06-2024</v>
      </c>
      <c r="F3" s="10" t="str">
        <f t="shared" si="0"/>
        <v>HP71-11,HP71-20240123,Gelatin 0.15625,control,liquid,,,,,,,,,,,,,GU,0.08203125,,,02-06-2024</v>
      </c>
      <c r="G3" s="10" t="str">
        <f t="shared" si="0"/>
        <v>HP71-12,HP71-20240123,Gelatin 0,control,liquid,,,,,,,,,,,,,GU,0,,,02-06-2024</v>
      </c>
      <c r="H3" s="10" t="str">
        <f t="shared" si="0"/>
        <v>HP71-13,HP71-20240123,A1-1,sample,hide,,A1-1,45308,1,8,800,4,20,1853.01,1853.57,1847.59,1847.43,GU,,TGFBS (Liquid DMEM),PET723-30050,02-06-2024</v>
      </c>
      <c r="I3" s="10" t="str">
        <f t="shared" si="0"/>
        <v>HP71-21,HP71-20240123,A3-1,sample,hide,,A3-1,45308,1,8,800,4,20,2156.04,2156.14,2148.69,2148.68,GU,,TGFBS (Liquid DMEM),PET723-30050,02-06-2024</v>
      </c>
      <c r="J3" s="10" t="str">
        <f t="shared" si="0"/>
        <v>HP71-29,HP71-20240123,A5-1,sample,hide,,A5-1,45308,1,8,800,4,20,2167.89,2167.85,2158.74,2158.68,GU,,TGFBS (Liquid DMEM),PET723-30050,02-06-2024</v>
      </c>
      <c r="K3" s="10" t="str">
        <f t="shared" si="0"/>
        <v>HP71-37,HP71-20240123,B1-1,sample,hide,,B1-1,45308,1,8,800,4,20,2164.02,2163.97,2158.81,2159.03,GU,,TGFBS (Liquid DMEM),PET723-30050,02-06-2024</v>
      </c>
      <c r="L3" s="10" t="str">
        <f t="shared" si="0"/>
        <v>HP71-45,HP71-20240123,B3-1,sample,hide,,B3-1,45308,1,8,800,4,20,2152.59,2152.48,2144.54999999999,2144.26,GU,,TGFBS (Liquid DMEM),PET723-30050,02-06-2024</v>
      </c>
      <c r="M3" s="18"/>
    </row>
    <row r="4" spans="1:13" ht="54" customHeight="1">
      <c r="A4" s="16" t="s">
        <v>91</v>
      </c>
      <c r="B4" s="10" t="str">
        <f t="shared" ref="B4:L4" si="1">B3</f>
        <v>HP71-7,HP71-20240123,Gelatin 2.5,control,liquid,,,,,,,,,,,,,GU,1.3125,,,02-06-2024</v>
      </c>
      <c r="C4" s="10" t="str">
        <f t="shared" si="1"/>
        <v>HP71-8,HP71-20240123,Gelatin 1.25,control,liquid,,,,,,,,,,,,,GU,0.65625,,,02-06-2024</v>
      </c>
      <c r="D4" s="10" t="str">
        <f t="shared" si="1"/>
        <v>HP71-9,HP71-20240123,Gelatin 0.625,control,liquid,,,,,,,,,,,,,GU,0.328125,,,02-06-2024</v>
      </c>
      <c r="E4" s="10" t="str">
        <f t="shared" si="1"/>
        <v>HP71-10,HP71-20240123,Gelatin 0.3125,control,liquid,,,,,,,,,,,,,GU,0.1640625,,,02-06-2024</v>
      </c>
      <c r="F4" s="10" t="str">
        <f t="shared" si="1"/>
        <v>HP71-11,HP71-20240123,Gelatin 0.15625,control,liquid,,,,,,,,,,,,,GU,0.08203125,,,02-06-2024</v>
      </c>
      <c r="G4" s="10" t="str">
        <f t="shared" si="1"/>
        <v>HP71-12,HP71-20240123,Gelatin 0,control,liquid,,,,,,,,,,,,,GU,0,,,02-06-2024</v>
      </c>
      <c r="H4" s="10" t="str">
        <f t="shared" si="1"/>
        <v>HP71-13,HP71-20240123,A1-1,sample,hide,,A1-1,45308,1,8,800,4,20,1853.01,1853.57,1847.59,1847.43,GU,,TGFBS (Liquid DMEM),PET723-30050,02-06-2024</v>
      </c>
      <c r="I4" s="10" t="str">
        <f t="shared" si="1"/>
        <v>HP71-21,HP71-20240123,A3-1,sample,hide,,A3-1,45308,1,8,800,4,20,2156.04,2156.14,2148.69,2148.68,GU,,TGFBS (Liquid DMEM),PET723-30050,02-06-2024</v>
      </c>
      <c r="J4" s="10" t="str">
        <f t="shared" si="1"/>
        <v>HP71-29,HP71-20240123,A5-1,sample,hide,,A5-1,45308,1,8,800,4,20,2167.89,2167.85,2158.74,2158.68,GU,,TGFBS (Liquid DMEM),PET723-30050,02-06-2024</v>
      </c>
      <c r="K4" s="10" t="str">
        <f t="shared" si="1"/>
        <v>HP71-37,HP71-20240123,B1-1,sample,hide,,B1-1,45308,1,8,800,4,20,2164.02,2163.97,2158.81,2159.03,GU,,TGFBS (Liquid DMEM),PET723-30050,02-06-2024</v>
      </c>
      <c r="L4" s="10" t="str">
        <f t="shared" si="1"/>
        <v>HP71-45,HP71-20240123,B3-1,sample,hide,,B3-1,45308,1,8,800,4,20,2152.59,2152.48,2144.54999999999,2144.26,GU,,TGFBS (Liquid DMEM),PET723-30050,02-06-2024</v>
      </c>
      <c r="M4" s="18"/>
    </row>
    <row r="5" spans="1:13" ht="54" customHeight="1">
      <c r="A5" s="16" t="s">
        <v>92</v>
      </c>
      <c r="B5" s="10" t="str">
        <f t="shared" ref="B5:L5" si="2">B4</f>
        <v>HP71-7,HP71-20240123,Gelatin 2.5,control,liquid,,,,,,,,,,,,,GU,1.3125,,,02-06-2024</v>
      </c>
      <c r="C5" s="10" t="str">
        <f t="shared" si="2"/>
        <v>HP71-8,HP71-20240123,Gelatin 1.25,control,liquid,,,,,,,,,,,,,GU,0.65625,,,02-06-2024</v>
      </c>
      <c r="D5" s="10" t="str">
        <f t="shared" si="2"/>
        <v>HP71-9,HP71-20240123,Gelatin 0.625,control,liquid,,,,,,,,,,,,,GU,0.328125,,,02-06-2024</v>
      </c>
      <c r="E5" s="10" t="str">
        <f t="shared" si="2"/>
        <v>HP71-10,HP71-20240123,Gelatin 0.3125,control,liquid,,,,,,,,,,,,,GU,0.1640625,,,02-06-2024</v>
      </c>
      <c r="F5" s="10" t="str">
        <f t="shared" si="2"/>
        <v>HP71-11,HP71-20240123,Gelatin 0.15625,control,liquid,,,,,,,,,,,,,GU,0.08203125,,,02-06-2024</v>
      </c>
      <c r="G5" s="10" t="str">
        <f t="shared" si="2"/>
        <v>HP71-12,HP71-20240123,Gelatin 0,control,liquid,,,,,,,,,,,,,GU,0,,,02-06-2024</v>
      </c>
      <c r="H5" s="10" t="str">
        <f t="shared" si="2"/>
        <v>HP71-13,HP71-20240123,A1-1,sample,hide,,A1-1,45308,1,8,800,4,20,1853.01,1853.57,1847.59,1847.43,GU,,TGFBS (Liquid DMEM),PET723-30050,02-06-2024</v>
      </c>
      <c r="I5" s="10" t="str">
        <f t="shared" si="2"/>
        <v>HP71-21,HP71-20240123,A3-1,sample,hide,,A3-1,45308,1,8,800,4,20,2156.04,2156.14,2148.69,2148.68,GU,,TGFBS (Liquid DMEM),PET723-30050,02-06-2024</v>
      </c>
      <c r="J5" s="10" t="str">
        <f t="shared" si="2"/>
        <v>HP71-29,HP71-20240123,A5-1,sample,hide,,A5-1,45308,1,8,800,4,20,2167.89,2167.85,2158.74,2158.68,GU,,TGFBS (Liquid DMEM),PET723-30050,02-06-2024</v>
      </c>
      <c r="K5" s="10" t="str">
        <f t="shared" si="2"/>
        <v>HP71-37,HP71-20240123,B1-1,sample,hide,,B1-1,45308,1,8,800,4,20,2164.02,2163.97,2158.81,2159.03,GU,,TGFBS (Liquid DMEM),PET723-30050,02-06-2024</v>
      </c>
      <c r="L5" s="10" t="str">
        <f t="shared" si="2"/>
        <v>HP71-45,HP71-20240123,B3-1,sample,hide,,B3-1,45308,1,8,800,4,20,2152.59,2152.48,2144.54999999999,2144.26,GU,,TGFBS (Liquid DMEM),PET723-30050,02-06-2024</v>
      </c>
      <c r="M5" s="18"/>
    </row>
    <row r="6" spans="1:13" ht="54" customHeight="1">
      <c r="A6" s="16" t="s">
        <v>93</v>
      </c>
      <c r="B6" s="17" t="str">
        <f>Samples!W15</f>
        <v>HP71-14,HP71-20240123,A1-2,sample,hide,,A1-2,45308,2,8,800,4,20,2206.34,2206.48,2197.48,2197.47,GU,,TGFBS (Liquid DMEM),PET723-30050,02-06-2024</v>
      </c>
      <c r="C6" s="18" t="str">
        <f>Samples!W23</f>
        <v>HP71-22,HP71-20240123,A3-2,sample,hide,,A3-2,45308,2,8,800,4,20,2239.4,2239.38,2229.68,2229.73,GU,,TGFBS (Liquid DMEM),PET723-30050,02-06-2024</v>
      </c>
      <c r="D6" s="18" t="str">
        <f>Samples!W31</f>
        <v>HP71-30,HP71-20240123,A5-2,sample,hide,,A5-2,45308,2,8,800,4,20,2193.36,2193.29,2185.08,2185.33,GU,,TGFBS (Liquid DMEM),PET723-30050,02-06-2024</v>
      </c>
      <c r="E6" s="18" t="str">
        <f>Samples!W39</f>
        <v>HP71-38,HP71-20240123,B1-2,sample,hide,,B1-2,45308,2,8,800,4,20,2181.27999999999,2181.33,2172.42,2172.47,GU,,TGFBS (Liquid DMEM),PET723-30050,02-06-2024</v>
      </c>
      <c r="F6" s="18" t="str">
        <f>Samples!W47</f>
        <v>HP71-46,HP71-20240123,B3-2,sample,hide,,B3-2,45308,2,8,800,4,20,2186.08,2186.08,2176.65,2176.5,GU,,TGFBS (Liquid DMEM),PET723-30050,02-06-2024</v>
      </c>
      <c r="G6" s="18"/>
      <c r="H6" s="10" t="str">
        <f>Samples!W7</f>
        <v>HP71-6,HP71-20240123,Hydroxyproline St6,standard,liquid,,,,,,,,,,,,,GU,1,,,02-06-2024</v>
      </c>
      <c r="I6" s="10" t="str">
        <f>Samples!W6</f>
        <v>HP71-5,HP71-20240123,Hydroxyproline St5,standard,liquid,,,,,,,,,,,,,GU,0.8,,,02-06-2024</v>
      </c>
      <c r="J6" s="10" t="str">
        <f>Samples!W5</f>
        <v>HP71-4,HP71-20240123,Hydroxyproline St4,standard,liquid,,,,,,,,,,,,,GU,0.6,,,02-06-2024</v>
      </c>
      <c r="K6" s="10" t="str">
        <f>Samples!W4</f>
        <v>HP71-3,HP71-20240123,Hydroxyproline St3,standard,liquid,,,,,,,,,,,,,GU,0.4,,,02-06-2024</v>
      </c>
      <c r="L6" s="10" t="str">
        <f>Samples!W3</f>
        <v>HP71-2,HP71-20240123,Hydroxyproline St2,standard,liquid,,,,,,,,,,,,,GU,0.2,,,02-06-2024</v>
      </c>
      <c r="M6" s="10" t="str">
        <f>Samples!W2</f>
        <v>HP71-1,HP71-20240123,Hydroxyproline St1,standard,liquid,,,,,,,,,,,,,GU,0,,,02-06-2024</v>
      </c>
    </row>
    <row r="7" spans="1:13" ht="54" customHeight="1">
      <c r="A7" s="16" t="s">
        <v>94</v>
      </c>
      <c r="B7" s="10" t="str">
        <f t="shared" ref="B7:F7" si="3">B6</f>
        <v>HP71-14,HP71-20240123,A1-2,sample,hide,,A1-2,45308,2,8,800,4,20,2206.34,2206.48,2197.48,2197.47,GU,,TGFBS (Liquid DMEM),PET723-30050,02-06-2024</v>
      </c>
      <c r="C7" s="10" t="str">
        <f t="shared" si="3"/>
        <v>HP71-22,HP71-20240123,A3-2,sample,hide,,A3-2,45308,2,8,800,4,20,2239.4,2239.38,2229.68,2229.73,GU,,TGFBS (Liquid DMEM),PET723-30050,02-06-2024</v>
      </c>
      <c r="D7" s="10" t="str">
        <f t="shared" si="3"/>
        <v>HP71-30,HP71-20240123,A5-2,sample,hide,,A5-2,45308,2,8,800,4,20,2193.36,2193.29,2185.08,2185.33,GU,,TGFBS (Liquid DMEM),PET723-30050,02-06-2024</v>
      </c>
      <c r="E7" s="10" t="str">
        <f t="shared" si="3"/>
        <v>HP71-38,HP71-20240123,B1-2,sample,hide,,B1-2,45308,2,8,800,4,20,2181.27999999999,2181.33,2172.42,2172.47,GU,,TGFBS (Liquid DMEM),PET723-30050,02-06-2024</v>
      </c>
      <c r="F7" s="10" t="str">
        <f t="shared" si="3"/>
        <v>HP71-46,HP71-20240123,B3-2,sample,hide,,B3-2,45308,2,8,800,4,20,2186.08,2186.08,2176.65,2176.5,GU,,TGFBS (Liquid DMEM),PET723-30050,02-06-2024</v>
      </c>
      <c r="G7" s="18"/>
      <c r="H7" s="10" t="str">
        <f t="shared" ref="H7:M7" si="4">H6</f>
        <v>HP71-6,HP71-20240123,Hydroxyproline St6,standard,liquid,,,,,,,,,,,,,GU,1,,,02-06-2024</v>
      </c>
      <c r="I7" s="10" t="str">
        <f t="shared" si="4"/>
        <v>HP71-5,HP71-20240123,Hydroxyproline St5,standard,liquid,,,,,,,,,,,,,GU,0.8,,,02-06-2024</v>
      </c>
      <c r="J7" s="10" t="str">
        <f t="shared" si="4"/>
        <v>HP71-4,HP71-20240123,Hydroxyproline St4,standard,liquid,,,,,,,,,,,,,GU,0.6,,,02-06-2024</v>
      </c>
      <c r="K7" s="10" t="str">
        <f t="shared" si="4"/>
        <v>HP71-3,HP71-20240123,Hydroxyproline St3,standard,liquid,,,,,,,,,,,,,GU,0.4,,,02-06-2024</v>
      </c>
      <c r="L7" s="10" t="str">
        <f t="shared" si="4"/>
        <v>HP71-2,HP71-20240123,Hydroxyproline St2,standard,liquid,,,,,,,,,,,,,GU,0.2,,,02-06-2024</v>
      </c>
      <c r="M7" s="10" t="str">
        <f t="shared" si="4"/>
        <v>HP71-1,HP71-20240123,Hydroxyproline St1,standard,liquid,,,,,,,,,,,,,GU,0,,,02-06-2024</v>
      </c>
    </row>
    <row r="8" spans="1:13" ht="54" customHeight="1">
      <c r="A8" s="16" t="s">
        <v>95</v>
      </c>
      <c r="B8" s="10" t="str">
        <f t="shared" ref="B8:F8" si="5">B7</f>
        <v>HP71-14,HP71-20240123,A1-2,sample,hide,,A1-2,45308,2,8,800,4,20,2206.34,2206.48,2197.48,2197.47,GU,,TGFBS (Liquid DMEM),PET723-30050,02-06-2024</v>
      </c>
      <c r="C8" s="10" t="str">
        <f t="shared" si="5"/>
        <v>HP71-22,HP71-20240123,A3-2,sample,hide,,A3-2,45308,2,8,800,4,20,2239.4,2239.38,2229.68,2229.73,GU,,TGFBS (Liquid DMEM),PET723-30050,02-06-2024</v>
      </c>
      <c r="D8" s="10" t="str">
        <f t="shared" si="5"/>
        <v>HP71-30,HP71-20240123,A5-2,sample,hide,,A5-2,45308,2,8,800,4,20,2193.36,2193.29,2185.08,2185.33,GU,,TGFBS (Liquid DMEM),PET723-30050,02-06-2024</v>
      </c>
      <c r="E8" s="10" t="str">
        <f t="shared" si="5"/>
        <v>HP71-38,HP71-20240123,B1-2,sample,hide,,B1-2,45308,2,8,800,4,20,2181.27999999999,2181.33,2172.42,2172.47,GU,,TGFBS (Liquid DMEM),PET723-30050,02-06-2024</v>
      </c>
      <c r="F8" s="10" t="str">
        <f t="shared" si="5"/>
        <v>HP71-46,HP71-20240123,B3-2,sample,hide,,B3-2,45308,2,8,800,4,20,2186.08,2186.08,2176.65,2176.5,GU,,TGFBS (Liquid DMEM),PET723-30050,02-06-2024</v>
      </c>
      <c r="G8" s="18"/>
      <c r="H8" s="18"/>
      <c r="I8" s="18"/>
      <c r="J8" s="18"/>
      <c r="K8" s="18"/>
      <c r="L8" s="18"/>
      <c r="M8" s="18"/>
    </row>
    <row r="9" spans="1:13" ht="54" customHeight="1">
      <c r="A9" s="16" t="s">
        <v>96</v>
      </c>
      <c r="B9" s="10" t="str">
        <f t="shared" ref="B9:F9" si="6">B8</f>
        <v>HP71-14,HP71-20240123,A1-2,sample,hide,,A1-2,45308,2,8,800,4,20,2206.34,2206.48,2197.48,2197.47,GU,,TGFBS (Liquid DMEM),PET723-30050,02-06-2024</v>
      </c>
      <c r="C9" s="10" t="str">
        <f t="shared" si="6"/>
        <v>HP71-22,HP71-20240123,A3-2,sample,hide,,A3-2,45308,2,8,800,4,20,2239.4,2239.38,2229.68,2229.73,GU,,TGFBS (Liquid DMEM),PET723-30050,02-06-2024</v>
      </c>
      <c r="D9" s="10" t="str">
        <f t="shared" si="6"/>
        <v>HP71-30,HP71-20240123,A5-2,sample,hide,,A5-2,45308,2,8,800,4,20,2193.36,2193.29,2185.08,2185.33,GU,,TGFBS (Liquid DMEM),PET723-30050,02-06-2024</v>
      </c>
      <c r="E9" s="10" t="str">
        <f t="shared" si="6"/>
        <v>HP71-38,HP71-20240123,B1-2,sample,hide,,B1-2,45308,2,8,800,4,20,2181.27999999999,2181.33,2172.42,2172.47,GU,,TGFBS (Liquid DMEM),PET723-30050,02-06-2024</v>
      </c>
      <c r="F9" s="10" t="str">
        <f t="shared" si="6"/>
        <v>HP71-46,HP71-20240123,B3-2,sample,hide,,B3-2,45308,2,8,800,4,20,2186.08,2186.08,2176.65,2176.5,GU,,TGFBS (Liquid DMEM),PET723-30050,02-06-2024</v>
      </c>
      <c r="G9" s="18"/>
      <c r="H9" s="18"/>
      <c r="I9" s="18"/>
      <c r="J9" s="18"/>
      <c r="K9" s="18"/>
      <c r="L9" s="18"/>
      <c r="M9" s="18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/>
  </sheetViews>
  <sheetFormatPr baseColWidth="10" defaultColWidth="11.1640625" defaultRowHeight="15" customHeight="1"/>
  <cols>
    <col min="1" max="13" width="9.5" customWidth="1"/>
  </cols>
  <sheetData>
    <row r="1" spans="1:13" ht="15.75" customHeight="1">
      <c r="A1" s="16"/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ht="44.25" customHeight="1">
      <c r="A2" s="16" t="s">
        <v>89</v>
      </c>
      <c r="B2" s="18" t="str">
        <f>Samples!W16</f>
        <v>HP71-15,HP71-20240123,A1-3,sample,hide,,A1-3,45308,3,8,800,4,20,2205.88,2205.96,2196.61,2196.6,GU,,TGFBS (Liquid DMEM),PET723-30050,02-06-2024</v>
      </c>
      <c r="C2" s="18" t="str">
        <f>Samples!W24</f>
        <v>HP71-23,HP71-20240123,A3-3,sample,hide,,A3-3,45308,3,8,800,4,20,2226.97,2226.8,2218.22,2218.29,GU,,TGFBS (Liquid DMEM),PET723-30050,02-06-2024</v>
      </c>
      <c r="D2" s="18" t="str">
        <f>Samples!W32</f>
        <v>HP71-31,HP71-20240123,A5-3,sample,hide,,A5-3,45308,3,8,800,4,20,1645.05,1644.92,1635.75,1635.96,GU,,TGFBS (Liquid DMEM),PET723-30050,02-06-2024</v>
      </c>
      <c r="E2" s="18" t="str">
        <f>Samples!W40</f>
        <v>HP71-39,HP71-20240123,B1-3,sample,hide,,B1-3,45308,3,8,800,4,20,2201.51,2201.68,2193.69,2193.53,GU,,TGFBS (Liquid DMEM),PET723-30050,02-06-2024</v>
      </c>
      <c r="F2" s="18" t="str">
        <f>Samples!W48</f>
        <v>HP71-47,HP71-20240123,B3-3,sample,hide,,B3-3,45308,3,8,800,4,20,2184.43,2184.31,2174.4,2174.33,GU,,TGFBS (Liquid DMEM),PET723-30050,02-06-2024</v>
      </c>
      <c r="G2" s="18" t="str">
        <f>Samples!W17</f>
        <v>HP71-16,HP71-20240123,A1-4,sample,hide,,A1-4,45308,4,8,800,4,20,2169.89,2170.14,2160.61,2160.81,GU,,TGFBS (Liquid DMEM),PET723-30050,02-06-2024</v>
      </c>
      <c r="H2" s="18" t="str">
        <f>Samples!W25</f>
        <v>HP71-24,HP71-20240123,A3-4,sample,hide,,A3-4,45308,4,8,800,4,20,2208,2208.11,2200.14,2200.08,GU,,TGFBS (Liquid DMEM),PET723-30050,02-06-2024</v>
      </c>
      <c r="I2" s="18" t="str">
        <f>Samples!W33</f>
        <v>HP71-32,HP71-20240123,A5-4,sample,hide,,A5-4,45308,4,8,800,4,20,2179.72,2179.26,2170.58999999999,2170.67,GU,,TGFBS (Liquid DMEM),PET723-30050,02-06-2024</v>
      </c>
      <c r="J2" s="18" t="str">
        <f>Samples!W41</f>
        <v>HP71-40,HP71-20240123,B1-4,sample,hide,,B1-4,45308,4,8,800,4,20,2182.64,2182.59,2177.12,2177.15,GU,,TGFBS (Liquid DMEM),PET723-30050,02-06-2024</v>
      </c>
      <c r="K2" s="18" t="str">
        <f>Samples!W49</f>
        <v>HP71-48,HP71-20240123,B3-4,sample,hide,,B3-4,45308,4,8,800,4,20,2222.33999999999,2222.24,2213.93,2213.81999999999,GU,,TGFBS (Liquid DMEM),PET723-30050,02-06-2024</v>
      </c>
      <c r="L2" s="18"/>
      <c r="M2" s="18"/>
    </row>
    <row r="3" spans="1:13" ht="44.25" customHeight="1">
      <c r="A3" s="16" t="s">
        <v>90</v>
      </c>
      <c r="B3" s="10" t="str">
        <f t="shared" ref="B3:K3" si="0">B2</f>
        <v>HP71-15,HP71-20240123,A1-3,sample,hide,,A1-3,45308,3,8,800,4,20,2205.88,2205.96,2196.61,2196.6,GU,,TGFBS (Liquid DMEM),PET723-30050,02-06-2024</v>
      </c>
      <c r="C3" s="10" t="str">
        <f t="shared" si="0"/>
        <v>HP71-23,HP71-20240123,A3-3,sample,hide,,A3-3,45308,3,8,800,4,20,2226.97,2226.8,2218.22,2218.29,GU,,TGFBS (Liquid DMEM),PET723-30050,02-06-2024</v>
      </c>
      <c r="D3" s="10" t="str">
        <f t="shared" si="0"/>
        <v>HP71-31,HP71-20240123,A5-3,sample,hide,,A5-3,45308,3,8,800,4,20,1645.05,1644.92,1635.75,1635.96,GU,,TGFBS (Liquid DMEM),PET723-30050,02-06-2024</v>
      </c>
      <c r="E3" s="10" t="str">
        <f t="shared" si="0"/>
        <v>HP71-39,HP71-20240123,B1-3,sample,hide,,B1-3,45308,3,8,800,4,20,2201.51,2201.68,2193.69,2193.53,GU,,TGFBS (Liquid DMEM),PET723-30050,02-06-2024</v>
      </c>
      <c r="F3" s="10" t="str">
        <f t="shared" si="0"/>
        <v>HP71-47,HP71-20240123,B3-3,sample,hide,,B3-3,45308,3,8,800,4,20,2184.43,2184.31,2174.4,2174.33,GU,,TGFBS (Liquid DMEM),PET723-30050,02-06-2024</v>
      </c>
      <c r="G3" s="10" t="str">
        <f t="shared" si="0"/>
        <v>HP71-16,HP71-20240123,A1-4,sample,hide,,A1-4,45308,4,8,800,4,20,2169.89,2170.14,2160.61,2160.81,GU,,TGFBS (Liquid DMEM),PET723-30050,02-06-2024</v>
      </c>
      <c r="H3" s="10" t="str">
        <f t="shared" si="0"/>
        <v>HP71-24,HP71-20240123,A3-4,sample,hide,,A3-4,45308,4,8,800,4,20,2208,2208.11,2200.14,2200.08,GU,,TGFBS (Liquid DMEM),PET723-30050,02-06-2024</v>
      </c>
      <c r="I3" s="10" t="str">
        <f t="shared" si="0"/>
        <v>HP71-32,HP71-20240123,A5-4,sample,hide,,A5-4,45308,4,8,800,4,20,2179.72,2179.26,2170.58999999999,2170.67,GU,,TGFBS (Liquid DMEM),PET723-30050,02-06-2024</v>
      </c>
      <c r="J3" s="10" t="str">
        <f t="shared" si="0"/>
        <v>HP71-40,HP71-20240123,B1-4,sample,hide,,B1-4,45308,4,8,800,4,20,2182.64,2182.59,2177.12,2177.15,GU,,TGFBS (Liquid DMEM),PET723-30050,02-06-2024</v>
      </c>
      <c r="K3" s="10" t="str">
        <f t="shared" si="0"/>
        <v>HP71-48,HP71-20240123,B3-4,sample,hide,,B3-4,45308,4,8,800,4,20,2222.33999999999,2222.24,2213.93,2213.81999999999,GU,,TGFBS (Liquid DMEM),PET723-30050,02-06-2024</v>
      </c>
      <c r="L3" s="18"/>
      <c r="M3" s="18"/>
    </row>
    <row r="4" spans="1:13" ht="44.25" customHeight="1">
      <c r="A4" s="16" t="s">
        <v>91</v>
      </c>
      <c r="B4" s="10" t="str">
        <f t="shared" ref="B4:K4" si="1">B3</f>
        <v>HP71-15,HP71-20240123,A1-3,sample,hide,,A1-3,45308,3,8,800,4,20,2205.88,2205.96,2196.61,2196.6,GU,,TGFBS (Liquid DMEM),PET723-30050,02-06-2024</v>
      </c>
      <c r="C4" s="10" t="str">
        <f t="shared" si="1"/>
        <v>HP71-23,HP71-20240123,A3-3,sample,hide,,A3-3,45308,3,8,800,4,20,2226.97,2226.8,2218.22,2218.29,GU,,TGFBS (Liquid DMEM),PET723-30050,02-06-2024</v>
      </c>
      <c r="D4" s="10" t="str">
        <f t="shared" si="1"/>
        <v>HP71-31,HP71-20240123,A5-3,sample,hide,,A5-3,45308,3,8,800,4,20,1645.05,1644.92,1635.75,1635.96,GU,,TGFBS (Liquid DMEM),PET723-30050,02-06-2024</v>
      </c>
      <c r="E4" s="10" t="str">
        <f t="shared" si="1"/>
        <v>HP71-39,HP71-20240123,B1-3,sample,hide,,B1-3,45308,3,8,800,4,20,2201.51,2201.68,2193.69,2193.53,GU,,TGFBS (Liquid DMEM),PET723-30050,02-06-2024</v>
      </c>
      <c r="F4" s="10" t="str">
        <f t="shared" si="1"/>
        <v>HP71-47,HP71-20240123,B3-3,sample,hide,,B3-3,45308,3,8,800,4,20,2184.43,2184.31,2174.4,2174.33,GU,,TGFBS (Liquid DMEM),PET723-30050,02-06-2024</v>
      </c>
      <c r="G4" s="10" t="str">
        <f t="shared" si="1"/>
        <v>HP71-16,HP71-20240123,A1-4,sample,hide,,A1-4,45308,4,8,800,4,20,2169.89,2170.14,2160.61,2160.81,GU,,TGFBS (Liquid DMEM),PET723-30050,02-06-2024</v>
      </c>
      <c r="H4" s="10" t="str">
        <f t="shared" si="1"/>
        <v>HP71-24,HP71-20240123,A3-4,sample,hide,,A3-4,45308,4,8,800,4,20,2208,2208.11,2200.14,2200.08,GU,,TGFBS (Liquid DMEM),PET723-30050,02-06-2024</v>
      </c>
      <c r="I4" s="10" t="str">
        <f t="shared" si="1"/>
        <v>HP71-32,HP71-20240123,A5-4,sample,hide,,A5-4,45308,4,8,800,4,20,2179.72,2179.26,2170.58999999999,2170.67,GU,,TGFBS (Liquid DMEM),PET723-30050,02-06-2024</v>
      </c>
      <c r="J4" s="10" t="str">
        <f t="shared" si="1"/>
        <v>HP71-40,HP71-20240123,B1-4,sample,hide,,B1-4,45308,4,8,800,4,20,2182.64,2182.59,2177.12,2177.15,GU,,TGFBS (Liquid DMEM),PET723-30050,02-06-2024</v>
      </c>
      <c r="K4" s="10" t="str">
        <f t="shared" si="1"/>
        <v>HP71-48,HP71-20240123,B3-4,sample,hide,,B3-4,45308,4,8,800,4,20,2222.33999999999,2222.24,2213.93,2213.81999999999,GU,,TGFBS (Liquid DMEM),PET723-30050,02-06-2024</v>
      </c>
      <c r="L4" s="18"/>
      <c r="M4" s="18"/>
    </row>
    <row r="5" spans="1:13" ht="44.25" customHeight="1">
      <c r="A5" s="16" t="s">
        <v>92</v>
      </c>
      <c r="B5" s="10" t="str">
        <f t="shared" ref="B5:K5" si="2">B4</f>
        <v>HP71-15,HP71-20240123,A1-3,sample,hide,,A1-3,45308,3,8,800,4,20,2205.88,2205.96,2196.61,2196.6,GU,,TGFBS (Liquid DMEM),PET723-30050,02-06-2024</v>
      </c>
      <c r="C5" s="10" t="str">
        <f t="shared" si="2"/>
        <v>HP71-23,HP71-20240123,A3-3,sample,hide,,A3-3,45308,3,8,800,4,20,2226.97,2226.8,2218.22,2218.29,GU,,TGFBS (Liquid DMEM),PET723-30050,02-06-2024</v>
      </c>
      <c r="D5" s="10" t="str">
        <f t="shared" si="2"/>
        <v>HP71-31,HP71-20240123,A5-3,sample,hide,,A5-3,45308,3,8,800,4,20,1645.05,1644.92,1635.75,1635.96,GU,,TGFBS (Liquid DMEM),PET723-30050,02-06-2024</v>
      </c>
      <c r="E5" s="10" t="str">
        <f t="shared" si="2"/>
        <v>HP71-39,HP71-20240123,B1-3,sample,hide,,B1-3,45308,3,8,800,4,20,2201.51,2201.68,2193.69,2193.53,GU,,TGFBS (Liquid DMEM),PET723-30050,02-06-2024</v>
      </c>
      <c r="F5" s="10" t="str">
        <f t="shared" si="2"/>
        <v>HP71-47,HP71-20240123,B3-3,sample,hide,,B3-3,45308,3,8,800,4,20,2184.43,2184.31,2174.4,2174.33,GU,,TGFBS (Liquid DMEM),PET723-30050,02-06-2024</v>
      </c>
      <c r="G5" s="10" t="str">
        <f t="shared" si="2"/>
        <v>HP71-16,HP71-20240123,A1-4,sample,hide,,A1-4,45308,4,8,800,4,20,2169.89,2170.14,2160.61,2160.81,GU,,TGFBS (Liquid DMEM),PET723-30050,02-06-2024</v>
      </c>
      <c r="H5" s="10" t="str">
        <f t="shared" si="2"/>
        <v>HP71-24,HP71-20240123,A3-4,sample,hide,,A3-4,45308,4,8,800,4,20,2208,2208.11,2200.14,2200.08,GU,,TGFBS (Liquid DMEM),PET723-30050,02-06-2024</v>
      </c>
      <c r="I5" s="10" t="str">
        <f t="shared" si="2"/>
        <v>HP71-32,HP71-20240123,A5-4,sample,hide,,A5-4,45308,4,8,800,4,20,2179.72,2179.26,2170.58999999999,2170.67,GU,,TGFBS (Liquid DMEM),PET723-30050,02-06-2024</v>
      </c>
      <c r="J5" s="10" t="str">
        <f t="shared" si="2"/>
        <v>HP71-40,HP71-20240123,B1-4,sample,hide,,B1-4,45308,4,8,800,4,20,2182.64,2182.59,2177.12,2177.15,GU,,TGFBS (Liquid DMEM),PET723-30050,02-06-2024</v>
      </c>
      <c r="K5" s="10" t="str">
        <f t="shared" si="2"/>
        <v>HP71-48,HP71-20240123,B3-4,sample,hide,,B3-4,45308,4,8,800,4,20,2222.33999999999,2222.24,2213.93,2213.81999999999,GU,,TGFBS (Liquid DMEM),PET723-30050,02-06-2024</v>
      </c>
      <c r="L5" s="18"/>
      <c r="M5" s="18"/>
    </row>
    <row r="6" spans="1:13" ht="44.25" customHeight="1">
      <c r="A6" s="16" t="s">
        <v>93</v>
      </c>
      <c r="B6" s="18" t="str">
        <f>Samples!W18</f>
        <v>HP71-17,HP71-20240123,A2-1,sample,hide,,A2-1,45308,1,8,800,4,20,2169.49,2169.52,2164.78,2165.12,GU,,TGFBS (Liquid DMEM),PET723-30050,02-06-2024</v>
      </c>
      <c r="C6" s="18" t="str">
        <f>Samples!W26</f>
        <v>HP71-25,HP71-20240123,A4-1,sample,hide,,A4-1,45308,1,8,800,4,20,2176.7,2176.64999999999,2167.6,2167.48,GU,,TGFBS (Liquid DMEM),PET723-30050,02-06-2024</v>
      </c>
      <c r="D6" s="18" t="str">
        <f>Samples!W34</f>
        <v>HP71-33,HP71-20240123,A6-1,sample,hide,,A6-1,45308,1,8,800,4,20,2157.54999999999,2157.48,2149.52,2149.4,GU,,TGFBS (Liquid DMEM),PET723-30050,02-06-2024</v>
      </c>
      <c r="E6" s="18" t="str">
        <f>Samples!W42</f>
        <v>HP71-41,HP71-20240123,B2-1,sample,hide,,B2-1,45308,1,8,800,4,20,2207.13,2207.04,2200.81999999999,2200.77,GU,,TGFBS (Liquid DMEM),PET723-30050,02-06-2024</v>
      </c>
      <c r="F6" s="18" t="str">
        <f>Samples!W50</f>
        <v>HP71-49,HP71-20240123,B4-1,sample,hide,,B4-1,45308,1,8,800,4,20,2150.73,2151.06999999999,2143.07,2143.11,GU,,TGFBS (Liquid DMEM),PET723-30050,02-06-2024</v>
      </c>
      <c r="G6" s="18"/>
      <c r="H6" s="10" t="str">
        <f>Samples!W7</f>
        <v>HP71-6,HP71-20240123,Hydroxyproline St6,standard,liquid,,,,,,,,,,,,,GU,1,,,02-06-2024</v>
      </c>
      <c r="I6" s="10" t="str">
        <f>Samples!W6</f>
        <v>HP71-5,HP71-20240123,Hydroxyproline St5,standard,liquid,,,,,,,,,,,,,GU,0.8,,,02-06-2024</v>
      </c>
      <c r="J6" s="10" t="str">
        <f>Samples!W5</f>
        <v>HP71-4,HP71-20240123,Hydroxyproline St4,standard,liquid,,,,,,,,,,,,,GU,0.6,,,02-06-2024</v>
      </c>
      <c r="K6" s="10" t="str">
        <f>Samples!W4</f>
        <v>HP71-3,HP71-20240123,Hydroxyproline St3,standard,liquid,,,,,,,,,,,,,GU,0.4,,,02-06-2024</v>
      </c>
      <c r="L6" s="10" t="str">
        <f>Samples!W3</f>
        <v>HP71-2,HP71-20240123,Hydroxyproline St2,standard,liquid,,,,,,,,,,,,,GU,0.2,,,02-06-2024</v>
      </c>
      <c r="M6" s="10" t="str">
        <f>Samples!W2</f>
        <v>HP71-1,HP71-20240123,Hydroxyproline St1,standard,liquid,,,,,,,,,,,,,GU,0,,,02-06-2024</v>
      </c>
    </row>
    <row r="7" spans="1:13" ht="44.25" customHeight="1">
      <c r="A7" s="16" t="s">
        <v>94</v>
      </c>
      <c r="B7" s="10" t="str">
        <f t="shared" ref="B7:F7" si="3">B6</f>
        <v>HP71-17,HP71-20240123,A2-1,sample,hide,,A2-1,45308,1,8,800,4,20,2169.49,2169.52,2164.78,2165.12,GU,,TGFBS (Liquid DMEM),PET723-30050,02-06-2024</v>
      </c>
      <c r="C7" s="10" t="str">
        <f t="shared" si="3"/>
        <v>HP71-25,HP71-20240123,A4-1,sample,hide,,A4-1,45308,1,8,800,4,20,2176.7,2176.64999999999,2167.6,2167.48,GU,,TGFBS (Liquid DMEM),PET723-30050,02-06-2024</v>
      </c>
      <c r="D7" s="10" t="str">
        <f t="shared" si="3"/>
        <v>HP71-33,HP71-20240123,A6-1,sample,hide,,A6-1,45308,1,8,800,4,20,2157.54999999999,2157.48,2149.52,2149.4,GU,,TGFBS (Liquid DMEM),PET723-30050,02-06-2024</v>
      </c>
      <c r="E7" s="10" t="str">
        <f t="shared" si="3"/>
        <v>HP71-41,HP71-20240123,B2-1,sample,hide,,B2-1,45308,1,8,800,4,20,2207.13,2207.04,2200.81999999999,2200.77,GU,,TGFBS (Liquid DMEM),PET723-30050,02-06-2024</v>
      </c>
      <c r="F7" s="10" t="str">
        <f t="shared" si="3"/>
        <v>HP71-49,HP71-20240123,B4-1,sample,hide,,B4-1,45308,1,8,800,4,20,2150.73,2151.06999999999,2143.07,2143.11,GU,,TGFBS (Liquid DMEM),PET723-30050,02-06-2024</v>
      </c>
      <c r="G7" s="18"/>
      <c r="H7" s="10" t="str">
        <f t="shared" ref="H7:M7" si="4">H6</f>
        <v>HP71-6,HP71-20240123,Hydroxyproline St6,standard,liquid,,,,,,,,,,,,,GU,1,,,02-06-2024</v>
      </c>
      <c r="I7" s="10" t="str">
        <f t="shared" si="4"/>
        <v>HP71-5,HP71-20240123,Hydroxyproline St5,standard,liquid,,,,,,,,,,,,,GU,0.8,,,02-06-2024</v>
      </c>
      <c r="J7" s="10" t="str">
        <f t="shared" si="4"/>
        <v>HP71-4,HP71-20240123,Hydroxyproline St4,standard,liquid,,,,,,,,,,,,,GU,0.6,,,02-06-2024</v>
      </c>
      <c r="K7" s="10" t="str">
        <f t="shared" si="4"/>
        <v>HP71-3,HP71-20240123,Hydroxyproline St3,standard,liquid,,,,,,,,,,,,,GU,0.4,,,02-06-2024</v>
      </c>
      <c r="L7" s="10" t="str">
        <f t="shared" si="4"/>
        <v>HP71-2,HP71-20240123,Hydroxyproline St2,standard,liquid,,,,,,,,,,,,,GU,0.2,,,02-06-2024</v>
      </c>
      <c r="M7" s="10" t="str">
        <f t="shared" si="4"/>
        <v>HP71-1,HP71-20240123,Hydroxyproline St1,standard,liquid,,,,,,,,,,,,,GU,0,,,02-06-2024</v>
      </c>
    </row>
    <row r="8" spans="1:13" ht="44.25" customHeight="1">
      <c r="A8" s="16" t="s">
        <v>95</v>
      </c>
      <c r="B8" s="10" t="str">
        <f t="shared" ref="B8:F8" si="5">B7</f>
        <v>HP71-17,HP71-20240123,A2-1,sample,hide,,A2-1,45308,1,8,800,4,20,2169.49,2169.52,2164.78,2165.12,GU,,TGFBS (Liquid DMEM),PET723-30050,02-06-2024</v>
      </c>
      <c r="C8" s="10" t="str">
        <f t="shared" si="5"/>
        <v>HP71-25,HP71-20240123,A4-1,sample,hide,,A4-1,45308,1,8,800,4,20,2176.7,2176.64999999999,2167.6,2167.48,GU,,TGFBS (Liquid DMEM),PET723-30050,02-06-2024</v>
      </c>
      <c r="D8" s="10" t="str">
        <f t="shared" si="5"/>
        <v>HP71-33,HP71-20240123,A6-1,sample,hide,,A6-1,45308,1,8,800,4,20,2157.54999999999,2157.48,2149.52,2149.4,GU,,TGFBS (Liquid DMEM),PET723-30050,02-06-2024</v>
      </c>
      <c r="E8" s="10" t="str">
        <f t="shared" si="5"/>
        <v>HP71-41,HP71-20240123,B2-1,sample,hide,,B2-1,45308,1,8,800,4,20,2207.13,2207.04,2200.81999999999,2200.77,GU,,TGFBS (Liquid DMEM),PET723-30050,02-06-2024</v>
      </c>
      <c r="F8" s="10" t="str">
        <f t="shared" si="5"/>
        <v>HP71-49,HP71-20240123,B4-1,sample,hide,,B4-1,45308,1,8,800,4,20,2150.73,2151.06999999999,2143.07,2143.11,GU,,TGFBS (Liquid DMEM),PET723-30050,02-06-2024</v>
      </c>
      <c r="G8" s="18"/>
      <c r="H8" s="18"/>
      <c r="I8" s="18"/>
      <c r="J8" s="18"/>
      <c r="K8" s="18"/>
      <c r="L8" s="18"/>
      <c r="M8" s="18"/>
    </row>
    <row r="9" spans="1:13" ht="44.25" customHeight="1">
      <c r="A9" s="16" t="s">
        <v>96</v>
      </c>
      <c r="B9" s="10" t="str">
        <f t="shared" ref="B9:F9" si="6">B8</f>
        <v>HP71-17,HP71-20240123,A2-1,sample,hide,,A2-1,45308,1,8,800,4,20,2169.49,2169.52,2164.78,2165.12,GU,,TGFBS (Liquid DMEM),PET723-30050,02-06-2024</v>
      </c>
      <c r="C9" s="10" t="str">
        <f t="shared" si="6"/>
        <v>HP71-25,HP71-20240123,A4-1,sample,hide,,A4-1,45308,1,8,800,4,20,2176.7,2176.64999999999,2167.6,2167.48,GU,,TGFBS (Liquid DMEM),PET723-30050,02-06-2024</v>
      </c>
      <c r="D9" s="10" t="str">
        <f t="shared" si="6"/>
        <v>HP71-33,HP71-20240123,A6-1,sample,hide,,A6-1,45308,1,8,800,4,20,2157.54999999999,2157.48,2149.52,2149.4,GU,,TGFBS (Liquid DMEM),PET723-30050,02-06-2024</v>
      </c>
      <c r="E9" s="10" t="str">
        <f t="shared" si="6"/>
        <v>HP71-41,HP71-20240123,B2-1,sample,hide,,B2-1,45308,1,8,800,4,20,2207.13,2207.04,2200.81999999999,2200.77,GU,,TGFBS (Liquid DMEM),PET723-30050,02-06-2024</v>
      </c>
      <c r="F9" s="10" t="str">
        <f t="shared" si="6"/>
        <v>HP71-49,HP71-20240123,B4-1,sample,hide,,B4-1,45308,1,8,800,4,20,2150.73,2151.06999999999,2143.07,2143.11,GU,,TGFBS (Liquid DMEM),PET723-30050,02-06-2024</v>
      </c>
      <c r="G9" s="18"/>
      <c r="H9" s="18"/>
      <c r="I9" s="18"/>
      <c r="J9" s="18"/>
      <c r="K9" s="18"/>
      <c r="L9" s="18"/>
      <c r="M9" s="18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workbookViewId="0"/>
  </sheetViews>
  <sheetFormatPr baseColWidth="10" defaultColWidth="11.1640625" defaultRowHeight="15" customHeight="1"/>
  <cols>
    <col min="1" max="1" width="17.33203125" customWidth="1"/>
    <col min="2" max="13" width="9" customWidth="1"/>
  </cols>
  <sheetData>
    <row r="1" spans="1:13" ht="15.75" customHeight="1">
      <c r="A1" s="16"/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ht="57" customHeight="1">
      <c r="A2" s="16" t="s">
        <v>89</v>
      </c>
      <c r="B2" s="18" t="str">
        <f>Samples!W19</f>
        <v>HP71-18,HP71-20240123,A2-2,sample,hide,,A2-2,45308,2,8,800,4,20,2329.19,2329.05,2319.49,2319.58999999999,GU,,TGFBS (Liquid DMEM),PET723-30050,02-06-2024</v>
      </c>
      <c r="C2" s="18" t="str">
        <f>Samples!W27</f>
        <v>HP71-26,HP71-20240123,A4-2,sample,hide,,A4-2,45308,2,8,800,4,20,2155.34,2155.33,2145.75,2145.88,GU,,TGFBS (Liquid DMEM),PET723-30050,02-06-2024</v>
      </c>
      <c r="D2" s="18" t="str">
        <f>Samples!W35</f>
        <v>HP71-34,HP71-20240123,A6-2,sample,hide,,A6-2,45308,2,8,800,4,20,2164.6,2164.62999999999,2157.14,2157.1,GU,,TGFBS (Liquid DMEM),PET723-30050,02-06-2024</v>
      </c>
      <c r="E2" s="18" t="str">
        <f>Samples!W43</f>
        <v>HP71-42,HP71-20240123,B2-2,sample,hide,,B2-2,45308,2,8,800,4,20,2144.19,2144.2,2134.96,2135,GU,,TGFBS (Liquid DMEM),PET723-30050,02-06-2024</v>
      </c>
      <c r="F2" s="18" t="str">
        <f>Samples!W51</f>
        <v>HP71-50,HP71-20240123,B4-2,sample,hide,,B4-2,45308,2,8,800,4,20,2183.23,2183.12,2174.32,2174.26,GU,,TGFBS (Liquid DMEM),PET723-30050,02-06-2024</v>
      </c>
      <c r="G2" s="18" t="str">
        <f>Samples!W20</f>
        <v>HP71-19,HP71-20240123,A2-3,sample,hide,,A2-3,45308,3,8,800,4,20,2152.59,2152.49,2143.89,2143.98,GU,,TGFBS (Liquid DMEM),PET723-30050,02-06-2024</v>
      </c>
      <c r="H2" s="18" t="str">
        <f>Samples!W28</f>
        <v>HP71-27,HP71-20240123,A4-3,sample,hide,,A4-3,45308,3,8,800,4,20,2150.62,2151.02,2142.31,2142.14999999999,GU,,TGFBS (Liquid DMEM),PET723-30050,02-06-2024</v>
      </c>
      <c r="I2" s="18" t="str">
        <f>Samples!W36</f>
        <v>HP71-35,HP71-20240123,A6-3,sample,hide,,A6-3,45308,3,8,800,4,20,2185.6,2185.56,2176.94,2176.71,GU,,TGFBS (Liquid DMEM),PET723-30050,02-06-2024</v>
      </c>
      <c r="J2" s="18" t="str">
        <f>Samples!W44</f>
        <v>HP71-43,HP71-20240123,B2-3,sample,hide,,B2-3,45308,3,8,800,4,20,2138.84,2139.03,2129.54,2129.5,GU,,TGFBS (Liquid DMEM),PET723-30050,02-06-2024</v>
      </c>
      <c r="K2" s="18" t="str">
        <f>Samples!W52</f>
        <v>HP71-51,HP71-20240123,B4-3,sample,hide,,B4-3,45308,3,8,800,4,20,2162.79,2162.82,2153.74,2153.75999999999,GU,,TGFBS (Liquid DMEM),PET723-30050,02-06-2024</v>
      </c>
      <c r="L2" s="18"/>
      <c r="M2" s="18"/>
    </row>
    <row r="3" spans="1:13" ht="57" customHeight="1">
      <c r="A3" s="16" t="s">
        <v>90</v>
      </c>
      <c r="B3" s="10" t="str">
        <f t="shared" ref="B3:K3" si="0">B2</f>
        <v>HP71-18,HP71-20240123,A2-2,sample,hide,,A2-2,45308,2,8,800,4,20,2329.19,2329.05,2319.49,2319.58999999999,GU,,TGFBS (Liquid DMEM),PET723-30050,02-06-2024</v>
      </c>
      <c r="C3" s="10" t="str">
        <f t="shared" si="0"/>
        <v>HP71-26,HP71-20240123,A4-2,sample,hide,,A4-2,45308,2,8,800,4,20,2155.34,2155.33,2145.75,2145.88,GU,,TGFBS (Liquid DMEM),PET723-30050,02-06-2024</v>
      </c>
      <c r="D3" s="10" t="str">
        <f t="shared" si="0"/>
        <v>HP71-34,HP71-20240123,A6-2,sample,hide,,A6-2,45308,2,8,800,4,20,2164.6,2164.62999999999,2157.14,2157.1,GU,,TGFBS (Liquid DMEM),PET723-30050,02-06-2024</v>
      </c>
      <c r="E3" s="10" t="str">
        <f t="shared" si="0"/>
        <v>HP71-42,HP71-20240123,B2-2,sample,hide,,B2-2,45308,2,8,800,4,20,2144.19,2144.2,2134.96,2135,GU,,TGFBS (Liquid DMEM),PET723-30050,02-06-2024</v>
      </c>
      <c r="F3" s="10" t="str">
        <f t="shared" si="0"/>
        <v>HP71-50,HP71-20240123,B4-2,sample,hide,,B4-2,45308,2,8,800,4,20,2183.23,2183.12,2174.32,2174.26,GU,,TGFBS (Liquid DMEM),PET723-30050,02-06-2024</v>
      </c>
      <c r="G3" s="10" t="str">
        <f t="shared" si="0"/>
        <v>HP71-19,HP71-20240123,A2-3,sample,hide,,A2-3,45308,3,8,800,4,20,2152.59,2152.49,2143.89,2143.98,GU,,TGFBS (Liquid DMEM),PET723-30050,02-06-2024</v>
      </c>
      <c r="H3" s="10" t="str">
        <f t="shared" si="0"/>
        <v>HP71-27,HP71-20240123,A4-3,sample,hide,,A4-3,45308,3,8,800,4,20,2150.62,2151.02,2142.31,2142.14999999999,GU,,TGFBS (Liquid DMEM),PET723-30050,02-06-2024</v>
      </c>
      <c r="I3" s="10" t="str">
        <f t="shared" si="0"/>
        <v>HP71-35,HP71-20240123,A6-3,sample,hide,,A6-3,45308,3,8,800,4,20,2185.6,2185.56,2176.94,2176.71,GU,,TGFBS (Liquid DMEM),PET723-30050,02-06-2024</v>
      </c>
      <c r="J3" s="10" t="str">
        <f t="shared" si="0"/>
        <v>HP71-43,HP71-20240123,B2-3,sample,hide,,B2-3,45308,3,8,800,4,20,2138.84,2139.03,2129.54,2129.5,GU,,TGFBS (Liquid DMEM),PET723-30050,02-06-2024</v>
      </c>
      <c r="K3" s="10" t="str">
        <f t="shared" si="0"/>
        <v>HP71-51,HP71-20240123,B4-3,sample,hide,,B4-3,45308,3,8,800,4,20,2162.79,2162.82,2153.74,2153.75999999999,GU,,TGFBS (Liquid DMEM),PET723-30050,02-06-2024</v>
      </c>
      <c r="L3" s="18"/>
      <c r="M3" s="18"/>
    </row>
    <row r="4" spans="1:13" ht="57" customHeight="1">
      <c r="A4" s="16" t="s">
        <v>91</v>
      </c>
      <c r="B4" s="10" t="str">
        <f t="shared" ref="B4:K4" si="1">B3</f>
        <v>HP71-18,HP71-20240123,A2-2,sample,hide,,A2-2,45308,2,8,800,4,20,2329.19,2329.05,2319.49,2319.58999999999,GU,,TGFBS (Liquid DMEM),PET723-30050,02-06-2024</v>
      </c>
      <c r="C4" s="10" t="str">
        <f t="shared" si="1"/>
        <v>HP71-26,HP71-20240123,A4-2,sample,hide,,A4-2,45308,2,8,800,4,20,2155.34,2155.33,2145.75,2145.88,GU,,TGFBS (Liquid DMEM),PET723-30050,02-06-2024</v>
      </c>
      <c r="D4" s="10" t="str">
        <f t="shared" si="1"/>
        <v>HP71-34,HP71-20240123,A6-2,sample,hide,,A6-2,45308,2,8,800,4,20,2164.6,2164.62999999999,2157.14,2157.1,GU,,TGFBS (Liquid DMEM),PET723-30050,02-06-2024</v>
      </c>
      <c r="E4" s="10" t="str">
        <f t="shared" si="1"/>
        <v>HP71-42,HP71-20240123,B2-2,sample,hide,,B2-2,45308,2,8,800,4,20,2144.19,2144.2,2134.96,2135,GU,,TGFBS (Liquid DMEM),PET723-30050,02-06-2024</v>
      </c>
      <c r="F4" s="10" t="str">
        <f t="shared" si="1"/>
        <v>HP71-50,HP71-20240123,B4-2,sample,hide,,B4-2,45308,2,8,800,4,20,2183.23,2183.12,2174.32,2174.26,GU,,TGFBS (Liquid DMEM),PET723-30050,02-06-2024</v>
      </c>
      <c r="G4" s="10" t="str">
        <f t="shared" si="1"/>
        <v>HP71-19,HP71-20240123,A2-3,sample,hide,,A2-3,45308,3,8,800,4,20,2152.59,2152.49,2143.89,2143.98,GU,,TGFBS (Liquid DMEM),PET723-30050,02-06-2024</v>
      </c>
      <c r="H4" s="10" t="str">
        <f t="shared" si="1"/>
        <v>HP71-27,HP71-20240123,A4-3,sample,hide,,A4-3,45308,3,8,800,4,20,2150.62,2151.02,2142.31,2142.14999999999,GU,,TGFBS (Liquid DMEM),PET723-30050,02-06-2024</v>
      </c>
      <c r="I4" s="10" t="str">
        <f t="shared" si="1"/>
        <v>HP71-35,HP71-20240123,A6-3,sample,hide,,A6-3,45308,3,8,800,4,20,2185.6,2185.56,2176.94,2176.71,GU,,TGFBS (Liquid DMEM),PET723-30050,02-06-2024</v>
      </c>
      <c r="J4" s="10" t="str">
        <f t="shared" si="1"/>
        <v>HP71-43,HP71-20240123,B2-3,sample,hide,,B2-3,45308,3,8,800,4,20,2138.84,2139.03,2129.54,2129.5,GU,,TGFBS (Liquid DMEM),PET723-30050,02-06-2024</v>
      </c>
      <c r="K4" s="10" t="str">
        <f t="shared" si="1"/>
        <v>HP71-51,HP71-20240123,B4-3,sample,hide,,B4-3,45308,3,8,800,4,20,2162.79,2162.82,2153.74,2153.75999999999,GU,,TGFBS (Liquid DMEM),PET723-30050,02-06-2024</v>
      </c>
      <c r="L4" s="18"/>
      <c r="M4" s="18"/>
    </row>
    <row r="5" spans="1:13" ht="57" customHeight="1">
      <c r="A5" s="16" t="s">
        <v>92</v>
      </c>
      <c r="B5" s="10" t="str">
        <f t="shared" ref="B5:K5" si="2">B4</f>
        <v>HP71-18,HP71-20240123,A2-2,sample,hide,,A2-2,45308,2,8,800,4,20,2329.19,2329.05,2319.49,2319.58999999999,GU,,TGFBS (Liquid DMEM),PET723-30050,02-06-2024</v>
      </c>
      <c r="C5" s="10" t="str">
        <f t="shared" si="2"/>
        <v>HP71-26,HP71-20240123,A4-2,sample,hide,,A4-2,45308,2,8,800,4,20,2155.34,2155.33,2145.75,2145.88,GU,,TGFBS (Liquid DMEM),PET723-30050,02-06-2024</v>
      </c>
      <c r="D5" s="10" t="str">
        <f t="shared" si="2"/>
        <v>HP71-34,HP71-20240123,A6-2,sample,hide,,A6-2,45308,2,8,800,4,20,2164.6,2164.62999999999,2157.14,2157.1,GU,,TGFBS (Liquid DMEM),PET723-30050,02-06-2024</v>
      </c>
      <c r="E5" s="10" t="str">
        <f t="shared" si="2"/>
        <v>HP71-42,HP71-20240123,B2-2,sample,hide,,B2-2,45308,2,8,800,4,20,2144.19,2144.2,2134.96,2135,GU,,TGFBS (Liquid DMEM),PET723-30050,02-06-2024</v>
      </c>
      <c r="F5" s="10" t="str">
        <f t="shared" si="2"/>
        <v>HP71-50,HP71-20240123,B4-2,sample,hide,,B4-2,45308,2,8,800,4,20,2183.23,2183.12,2174.32,2174.26,GU,,TGFBS (Liquid DMEM),PET723-30050,02-06-2024</v>
      </c>
      <c r="G5" s="10" t="str">
        <f t="shared" si="2"/>
        <v>HP71-19,HP71-20240123,A2-3,sample,hide,,A2-3,45308,3,8,800,4,20,2152.59,2152.49,2143.89,2143.98,GU,,TGFBS (Liquid DMEM),PET723-30050,02-06-2024</v>
      </c>
      <c r="H5" s="10" t="str">
        <f t="shared" si="2"/>
        <v>HP71-27,HP71-20240123,A4-3,sample,hide,,A4-3,45308,3,8,800,4,20,2150.62,2151.02,2142.31,2142.14999999999,GU,,TGFBS (Liquid DMEM),PET723-30050,02-06-2024</v>
      </c>
      <c r="I5" s="10" t="str">
        <f t="shared" si="2"/>
        <v>HP71-35,HP71-20240123,A6-3,sample,hide,,A6-3,45308,3,8,800,4,20,2185.6,2185.56,2176.94,2176.71,GU,,TGFBS (Liquid DMEM),PET723-30050,02-06-2024</v>
      </c>
      <c r="J5" s="10" t="str">
        <f t="shared" si="2"/>
        <v>HP71-43,HP71-20240123,B2-3,sample,hide,,B2-3,45308,3,8,800,4,20,2138.84,2139.03,2129.54,2129.5,GU,,TGFBS (Liquid DMEM),PET723-30050,02-06-2024</v>
      </c>
      <c r="K5" s="10" t="str">
        <f t="shared" si="2"/>
        <v>HP71-51,HP71-20240123,B4-3,sample,hide,,B4-3,45308,3,8,800,4,20,2162.79,2162.82,2153.74,2153.75999999999,GU,,TGFBS (Liquid DMEM),PET723-30050,02-06-2024</v>
      </c>
      <c r="L5" s="18"/>
      <c r="M5" s="18"/>
    </row>
    <row r="6" spans="1:13" ht="57" customHeight="1">
      <c r="A6" s="16" t="s">
        <v>93</v>
      </c>
      <c r="B6" s="18" t="str">
        <f>Samples!W21</f>
        <v>HP71-20,HP71-20240123,A2-4,sample,hide,,A2-4,45308,4,8,800,4,20,2186.87,2186.77,2178.39,2178.53,GU,,TGFBS (Liquid DMEM),PET723-30050,02-06-2024</v>
      </c>
      <c r="C6" s="18" t="str">
        <f>Samples!W29</f>
        <v>HP71-28,HP71-20240123,A4-4,sample,hide,,A4-4,45308,4,8,800,4,20,2175.34,2175.34,2167.14,2167.2,GU,,TGFBS (Liquid DMEM),PET723-30050,02-06-2024</v>
      </c>
      <c r="D6" s="18" t="str">
        <f>Samples!W37</f>
        <v>HP71-36,HP71-20240123,A6-4,sample,hide,,A6-4,45308,4,8,800,4,20,2163.81,2163.77,2154.36,2154.5,GU,,TGFBS (Liquid DMEM),PET723-30050,02-06-2024</v>
      </c>
      <c r="E6" s="18" t="str">
        <f>Samples!W45</f>
        <v>HP71-44,HP71-20240123,B2-4,sample,hide,,B2-4,45308,4,8,800,4,20,2188.27,2188.27,2178.55,2178.46,GU,,TGFBS (Liquid DMEM),PET723-30050,02-06-2024</v>
      </c>
      <c r="F6" s="18" t="str">
        <f>Samples!W53</f>
        <v>HP71-52,HP71-20240123,B4-4,sample,hide,,B4-4,45308,4,8,800,4,20,2129.5,2129.37,2120.35,2120.37,GU,,TGFBS (Liquid DMEM),PET723-30050,02-06-2024</v>
      </c>
      <c r="G6" s="18"/>
      <c r="H6" s="10" t="str">
        <f>Samples!W7</f>
        <v>HP71-6,HP71-20240123,Hydroxyproline St6,standard,liquid,,,,,,,,,,,,,GU,1,,,02-06-2024</v>
      </c>
      <c r="I6" s="10" t="str">
        <f>Samples!W6</f>
        <v>HP71-5,HP71-20240123,Hydroxyproline St5,standard,liquid,,,,,,,,,,,,,GU,0.8,,,02-06-2024</v>
      </c>
      <c r="J6" s="10" t="str">
        <f>Samples!W5</f>
        <v>HP71-4,HP71-20240123,Hydroxyproline St4,standard,liquid,,,,,,,,,,,,,GU,0.6,,,02-06-2024</v>
      </c>
      <c r="K6" s="10" t="str">
        <f>Samples!W4</f>
        <v>HP71-3,HP71-20240123,Hydroxyproline St3,standard,liquid,,,,,,,,,,,,,GU,0.4,,,02-06-2024</v>
      </c>
      <c r="L6" s="10" t="str">
        <f>Samples!W3</f>
        <v>HP71-2,HP71-20240123,Hydroxyproline St2,standard,liquid,,,,,,,,,,,,,GU,0.2,,,02-06-2024</v>
      </c>
      <c r="M6" s="10" t="str">
        <f>Samples!W2</f>
        <v>HP71-1,HP71-20240123,Hydroxyproline St1,standard,liquid,,,,,,,,,,,,,GU,0,,,02-06-2024</v>
      </c>
    </row>
    <row r="7" spans="1:13" ht="57" customHeight="1">
      <c r="A7" s="16" t="s">
        <v>94</v>
      </c>
      <c r="B7" s="10" t="str">
        <f t="shared" ref="B7:F7" si="3">B6</f>
        <v>HP71-20,HP71-20240123,A2-4,sample,hide,,A2-4,45308,4,8,800,4,20,2186.87,2186.77,2178.39,2178.53,GU,,TGFBS (Liquid DMEM),PET723-30050,02-06-2024</v>
      </c>
      <c r="C7" s="10" t="str">
        <f t="shared" si="3"/>
        <v>HP71-28,HP71-20240123,A4-4,sample,hide,,A4-4,45308,4,8,800,4,20,2175.34,2175.34,2167.14,2167.2,GU,,TGFBS (Liquid DMEM),PET723-30050,02-06-2024</v>
      </c>
      <c r="D7" s="10" t="str">
        <f t="shared" si="3"/>
        <v>HP71-36,HP71-20240123,A6-4,sample,hide,,A6-4,45308,4,8,800,4,20,2163.81,2163.77,2154.36,2154.5,GU,,TGFBS (Liquid DMEM),PET723-30050,02-06-2024</v>
      </c>
      <c r="E7" s="10" t="str">
        <f t="shared" si="3"/>
        <v>HP71-44,HP71-20240123,B2-4,sample,hide,,B2-4,45308,4,8,800,4,20,2188.27,2188.27,2178.55,2178.46,GU,,TGFBS (Liquid DMEM),PET723-30050,02-06-2024</v>
      </c>
      <c r="F7" s="10" t="str">
        <f t="shared" si="3"/>
        <v>HP71-52,HP71-20240123,B4-4,sample,hide,,B4-4,45308,4,8,800,4,20,2129.5,2129.37,2120.35,2120.37,GU,,TGFBS (Liquid DMEM),PET723-30050,02-06-2024</v>
      </c>
      <c r="G7" s="18"/>
      <c r="H7" s="10" t="str">
        <f t="shared" ref="H7:M7" si="4">H6</f>
        <v>HP71-6,HP71-20240123,Hydroxyproline St6,standard,liquid,,,,,,,,,,,,,GU,1,,,02-06-2024</v>
      </c>
      <c r="I7" s="10" t="str">
        <f t="shared" si="4"/>
        <v>HP71-5,HP71-20240123,Hydroxyproline St5,standard,liquid,,,,,,,,,,,,,GU,0.8,,,02-06-2024</v>
      </c>
      <c r="J7" s="10" t="str">
        <f t="shared" si="4"/>
        <v>HP71-4,HP71-20240123,Hydroxyproline St4,standard,liquid,,,,,,,,,,,,,GU,0.6,,,02-06-2024</v>
      </c>
      <c r="K7" s="10" t="str">
        <f t="shared" si="4"/>
        <v>HP71-3,HP71-20240123,Hydroxyproline St3,standard,liquid,,,,,,,,,,,,,GU,0.4,,,02-06-2024</v>
      </c>
      <c r="L7" s="10" t="str">
        <f t="shared" si="4"/>
        <v>HP71-2,HP71-20240123,Hydroxyproline St2,standard,liquid,,,,,,,,,,,,,GU,0.2,,,02-06-2024</v>
      </c>
      <c r="M7" s="10" t="str">
        <f t="shared" si="4"/>
        <v>HP71-1,HP71-20240123,Hydroxyproline St1,standard,liquid,,,,,,,,,,,,,GU,0,,,02-06-2024</v>
      </c>
    </row>
    <row r="8" spans="1:13" ht="57" customHeight="1">
      <c r="A8" s="16" t="s">
        <v>95</v>
      </c>
      <c r="B8" s="10" t="str">
        <f t="shared" ref="B8:F8" si="5">B7</f>
        <v>HP71-20,HP71-20240123,A2-4,sample,hide,,A2-4,45308,4,8,800,4,20,2186.87,2186.77,2178.39,2178.53,GU,,TGFBS (Liquid DMEM),PET723-30050,02-06-2024</v>
      </c>
      <c r="C8" s="10" t="str">
        <f t="shared" si="5"/>
        <v>HP71-28,HP71-20240123,A4-4,sample,hide,,A4-4,45308,4,8,800,4,20,2175.34,2175.34,2167.14,2167.2,GU,,TGFBS (Liquid DMEM),PET723-30050,02-06-2024</v>
      </c>
      <c r="D8" s="10" t="str">
        <f t="shared" si="5"/>
        <v>HP71-36,HP71-20240123,A6-4,sample,hide,,A6-4,45308,4,8,800,4,20,2163.81,2163.77,2154.36,2154.5,GU,,TGFBS (Liquid DMEM),PET723-30050,02-06-2024</v>
      </c>
      <c r="E8" s="10" t="str">
        <f t="shared" si="5"/>
        <v>HP71-44,HP71-20240123,B2-4,sample,hide,,B2-4,45308,4,8,800,4,20,2188.27,2188.27,2178.55,2178.46,GU,,TGFBS (Liquid DMEM),PET723-30050,02-06-2024</v>
      </c>
      <c r="F8" s="10" t="str">
        <f t="shared" si="5"/>
        <v>HP71-52,HP71-20240123,B4-4,sample,hide,,B4-4,45308,4,8,800,4,20,2129.5,2129.37,2120.35,2120.37,GU,,TGFBS (Liquid DMEM),PET723-30050,02-06-2024</v>
      </c>
      <c r="G8" s="18"/>
      <c r="H8" s="18"/>
      <c r="I8" s="18"/>
      <c r="J8" s="18"/>
      <c r="K8" s="18"/>
      <c r="L8" s="18"/>
      <c r="M8" s="18"/>
    </row>
    <row r="9" spans="1:13" ht="57" customHeight="1">
      <c r="A9" s="16" t="s">
        <v>96</v>
      </c>
      <c r="B9" s="10" t="str">
        <f t="shared" ref="B9:F9" si="6">B8</f>
        <v>HP71-20,HP71-20240123,A2-4,sample,hide,,A2-4,45308,4,8,800,4,20,2186.87,2186.77,2178.39,2178.53,GU,,TGFBS (Liquid DMEM),PET723-30050,02-06-2024</v>
      </c>
      <c r="C9" s="10" t="str">
        <f t="shared" si="6"/>
        <v>HP71-28,HP71-20240123,A4-4,sample,hide,,A4-4,45308,4,8,800,4,20,2175.34,2175.34,2167.14,2167.2,GU,,TGFBS (Liquid DMEM),PET723-30050,02-06-2024</v>
      </c>
      <c r="D9" s="10" t="str">
        <f t="shared" si="6"/>
        <v>HP71-36,HP71-20240123,A6-4,sample,hide,,A6-4,45308,4,8,800,4,20,2163.81,2163.77,2154.36,2154.5,GU,,TGFBS (Liquid DMEM),PET723-30050,02-06-2024</v>
      </c>
      <c r="E9" s="10" t="str">
        <f t="shared" si="6"/>
        <v>HP71-44,HP71-20240123,B2-4,sample,hide,,B2-4,45308,4,8,800,4,20,2188.27,2188.27,2178.55,2178.46,GU,,TGFBS (Liquid DMEM),PET723-30050,02-06-2024</v>
      </c>
      <c r="F9" s="10" t="str">
        <f t="shared" si="6"/>
        <v>HP71-52,HP71-20240123,B4-4,sample,hide,,B4-4,45308,4,8,800,4,20,2129.5,2129.37,2120.35,2120.37,GU,,TGFBS (Liquid DMEM),PET723-30050,02-06-2024</v>
      </c>
      <c r="G9" s="18"/>
      <c r="H9" s="18"/>
      <c r="I9" s="18"/>
      <c r="J9" s="18"/>
      <c r="K9" s="18"/>
      <c r="L9" s="18"/>
      <c r="M9" s="1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/>
  </sheetViews>
  <sheetFormatPr baseColWidth="10" defaultColWidth="11.1640625" defaultRowHeight="15" customHeight="1"/>
  <cols>
    <col min="1" max="12" width="10.5" customWidth="1"/>
    <col min="13" max="13" width="16.6640625" customWidth="1"/>
  </cols>
  <sheetData>
    <row r="1" spans="1:13" ht="48.75" customHeight="1">
      <c r="A1" s="16"/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ht="48.75" customHeight="1">
      <c r="A2" s="16" t="s">
        <v>89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48.75" customHeight="1">
      <c r="A3" s="16" t="s">
        <v>90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48.75" customHeight="1">
      <c r="A4" s="16" t="s">
        <v>91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48.75" customHeight="1">
      <c r="A5" s="16" t="s">
        <v>92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ht="48.75" customHeight="1">
      <c r="A6" s="16" t="s">
        <v>93</v>
      </c>
      <c r="B6" s="18"/>
      <c r="C6" s="18"/>
      <c r="D6" s="18"/>
      <c r="E6" s="18"/>
      <c r="F6" s="18"/>
      <c r="G6" s="18"/>
      <c r="H6" s="18"/>
      <c r="I6" s="18"/>
      <c r="J6" s="18"/>
      <c r="K6" s="19"/>
      <c r="L6" s="18"/>
      <c r="M6" s="18"/>
    </row>
    <row r="7" spans="1:13" ht="48.75" customHeight="1">
      <c r="A7" s="16" t="s">
        <v>94</v>
      </c>
      <c r="B7" s="18"/>
      <c r="C7" s="18"/>
      <c r="D7" s="18"/>
      <c r="E7" s="18"/>
      <c r="F7" s="18"/>
      <c r="G7" s="18"/>
      <c r="H7" s="18"/>
      <c r="I7" s="18"/>
      <c r="J7" s="18"/>
      <c r="K7" s="19"/>
      <c r="L7" s="18"/>
      <c r="M7" s="18"/>
    </row>
    <row r="8" spans="1:13" ht="48.75" customHeight="1">
      <c r="A8" s="16" t="s">
        <v>95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48.75" customHeight="1">
      <c r="A9" s="16" t="s">
        <v>96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93"/>
  <sheetViews>
    <sheetView workbookViewId="0"/>
  </sheetViews>
  <sheetFormatPr baseColWidth="10" defaultColWidth="11.1640625" defaultRowHeight="15" customHeight="1"/>
  <cols>
    <col min="2" max="2" width="24.1640625" customWidth="1"/>
    <col min="3" max="3" width="13.83203125" customWidth="1"/>
    <col min="4" max="4" width="14.5" customWidth="1"/>
    <col min="5" max="5" width="21.6640625" customWidth="1"/>
    <col min="6" max="7" width="15.5" customWidth="1"/>
    <col min="8" max="8" width="23.5" customWidth="1"/>
    <col min="9" max="9" width="15.5" customWidth="1"/>
    <col min="10" max="10" width="16.5" customWidth="1"/>
  </cols>
  <sheetData>
    <row r="1" spans="1:10">
      <c r="A1" s="20" t="s">
        <v>2</v>
      </c>
      <c r="B1" t="s">
        <v>97</v>
      </c>
      <c r="C1" t="s">
        <v>98</v>
      </c>
      <c r="D1" t="s">
        <v>99</v>
      </c>
      <c r="E1" s="20" t="s">
        <v>100</v>
      </c>
      <c r="F1" s="20" t="s">
        <v>101</v>
      </c>
      <c r="G1" t="s">
        <v>102</v>
      </c>
      <c r="H1" t="s">
        <v>103</v>
      </c>
      <c r="I1" t="s">
        <v>104</v>
      </c>
      <c r="J1" s="20" t="s">
        <v>105</v>
      </c>
    </row>
    <row r="2" spans="1:10">
      <c r="A2" t="str">
        <f t="array" ref="A2:A93">Samples!C2:C92</f>
        <v>Hydroxyproline St1</v>
      </c>
      <c r="E2" t="str">
        <f t="shared" ref="E2:E92" si="0">IF(B2="","",SUM(B2:D2))</f>
        <v/>
      </c>
      <c r="F2" s="21" t="str">
        <f t="shared" ref="F2:F92" si="1">IF(OR(B2="",A2=""),"",SUM(B2:D2)/B2)</f>
        <v/>
      </c>
      <c r="G2" t="b">
        <v>0</v>
      </c>
      <c r="J2" t="str">
        <f t="shared" ref="J2:J92" si="2">IF(G2=TRUE, SUM(B2:D2)/B2*SUM(H2:I2)/H2,F2)</f>
        <v/>
      </c>
    </row>
    <row r="3" spans="1:10">
      <c r="A3" t="str">
        <v>Hydroxyproline St2</v>
      </c>
      <c r="E3" t="str">
        <f t="shared" si="0"/>
        <v/>
      </c>
      <c r="F3" s="21" t="str">
        <f t="shared" si="1"/>
        <v/>
      </c>
      <c r="G3" t="b">
        <v>0</v>
      </c>
      <c r="J3" t="str">
        <f t="shared" si="2"/>
        <v/>
      </c>
    </row>
    <row r="4" spans="1:10">
      <c r="A4" t="str">
        <v>Hydroxyproline St3</v>
      </c>
      <c r="E4" t="str">
        <f t="shared" si="0"/>
        <v/>
      </c>
      <c r="F4" s="21" t="str">
        <f t="shared" si="1"/>
        <v/>
      </c>
      <c r="G4" t="b">
        <v>0</v>
      </c>
      <c r="J4" t="str">
        <f t="shared" si="2"/>
        <v/>
      </c>
    </row>
    <row r="5" spans="1:10">
      <c r="A5" t="str">
        <v>Hydroxyproline St4</v>
      </c>
      <c r="E5" t="str">
        <f t="shared" si="0"/>
        <v/>
      </c>
      <c r="F5" s="21" t="str">
        <f t="shared" si="1"/>
        <v/>
      </c>
      <c r="G5" t="b">
        <v>0</v>
      </c>
      <c r="J5" t="str">
        <f t="shared" si="2"/>
        <v/>
      </c>
    </row>
    <row r="6" spans="1:10">
      <c r="A6" t="str">
        <v>Hydroxyproline St5</v>
      </c>
      <c r="E6" t="str">
        <f t="shared" si="0"/>
        <v/>
      </c>
      <c r="F6" s="21" t="str">
        <f t="shared" si="1"/>
        <v/>
      </c>
      <c r="G6" t="b">
        <v>0</v>
      </c>
      <c r="J6" t="str">
        <f t="shared" si="2"/>
        <v/>
      </c>
    </row>
    <row r="7" spans="1:10">
      <c r="A7" t="str">
        <v>Hydroxyproline St6</v>
      </c>
      <c r="E7" t="str">
        <f t="shared" si="0"/>
        <v/>
      </c>
      <c r="F7" s="21" t="str">
        <f t="shared" si="1"/>
        <v/>
      </c>
      <c r="G7" t="b">
        <v>0</v>
      </c>
      <c r="J7" t="str">
        <f t="shared" si="2"/>
        <v/>
      </c>
    </row>
    <row r="8" spans="1:10">
      <c r="A8" t="str">
        <v>Gelatin 2.5</v>
      </c>
      <c r="E8" t="str">
        <f t="shared" si="0"/>
        <v/>
      </c>
      <c r="F8" s="21" t="str">
        <f t="shared" si="1"/>
        <v/>
      </c>
      <c r="G8" t="b">
        <v>0</v>
      </c>
      <c r="J8" t="str">
        <f t="shared" si="2"/>
        <v/>
      </c>
    </row>
    <row r="9" spans="1:10">
      <c r="A9" t="str">
        <v>Gelatin 1.25</v>
      </c>
      <c r="E9" t="str">
        <f t="shared" si="0"/>
        <v/>
      </c>
      <c r="F9" s="21" t="str">
        <f t="shared" si="1"/>
        <v/>
      </c>
      <c r="G9" t="b">
        <v>0</v>
      </c>
      <c r="J9" t="str">
        <f t="shared" si="2"/>
        <v/>
      </c>
    </row>
    <row r="10" spans="1:10">
      <c r="A10" t="str">
        <v>Gelatin 0.625</v>
      </c>
      <c r="E10" t="str">
        <f t="shared" si="0"/>
        <v/>
      </c>
      <c r="F10" s="21" t="str">
        <f t="shared" si="1"/>
        <v/>
      </c>
      <c r="G10" t="b">
        <v>0</v>
      </c>
      <c r="J10" t="str">
        <f t="shared" si="2"/>
        <v/>
      </c>
    </row>
    <row r="11" spans="1:10">
      <c r="A11" t="str">
        <v>Gelatin 0.3125</v>
      </c>
      <c r="E11" t="str">
        <f t="shared" si="0"/>
        <v/>
      </c>
      <c r="F11" s="21" t="str">
        <f t="shared" si="1"/>
        <v/>
      </c>
      <c r="G11" t="b">
        <v>0</v>
      </c>
      <c r="J11" t="str">
        <f t="shared" si="2"/>
        <v/>
      </c>
    </row>
    <row r="12" spans="1:10">
      <c r="A12" t="str">
        <v>Gelatin 0.15625</v>
      </c>
      <c r="E12" t="str">
        <f t="shared" si="0"/>
        <v/>
      </c>
      <c r="F12" s="21" t="str">
        <f t="shared" si="1"/>
        <v/>
      </c>
      <c r="G12" t="b">
        <v>0</v>
      </c>
      <c r="J12" t="str">
        <f t="shared" si="2"/>
        <v/>
      </c>
    </row>
    <row r="13" spans="1:10">
      <c r="A13" t="str">
        <v>Gelatin 0</v>
      </c>
      <c r="E13" t="str">
        <f t="shared" si="0"/>
        <v/>
      </c>
      <c r="F13" s="21" t="str">
        <f t="shared" si="1"/>
        <v/>
      </c>
      <c r="G13" t="b">
        <v>0</v>
      </c>
      <c r="J13" t="str">
        <f t="shared" si="2"/>
        <v/>
      </c>
    </row>
    <row r="14" spans="1:10">
      <c r="A14" t="str">
        <v>A1-1</v>
      </c>
      <c r="B14">
        <v>200</v>
      </c>
      <c r="C14">
        <v>100</v>
      </c>
      <c r="D14">
        <v>500</v>
      </c>
      <c r="E14">
        <f t="shared" si="0"/>
        <v>800</v>
      </c>
      <c r="F14" s="21">
        <f t="shared" si="1"/>
        <v>4</v>
      </c>
      <c r="G14" t="b">
        <v>0</v>
      </c>
      <c r="J14">
        <f t="shared" si="2"/>
        <v>4</v>
      </c>
    </row>
    <row r="15" spans="1:10">
      <c r="A15" t="str">
        <v>A1-2</v>
      </c>
      <c r="B15">
        <v>200</v>
      </c>
      <c r="C15">
        <v>100</v>
      </c>
      <c r="D15">
        <v>500</v>
      </c>
      <c r="E15">
        <f t="shared" si="0"/>
        <v>800</v>
      </c>
      <c r="F15" s="21">
        <f t="shared" si="1"/>
        <v>4</v>
      </c>
      <c r="G15" t="b">
        <v>0</v>
      </c>
      <c r="J15">
        <f t="shared" si="2"/>
        <v>4</v>
      </c>
    </row>
    <row r="16" spans="1:10">
      <c r="A16" t="str">
        <v>A1-3</v>
      </c>
      <c r="B16">
        <v>200</v>
      </c>
      <c r="C16">
        <v>100</v>
      </c>
      <c r="D16">
        <v>500</v>
      </c>
      <c r="E16">
        <f t="shared" si="0"/>
        <v>800</v>
      </c>
      <c r="F16" s="21">
        <f t="shared" si="1"/>
        <v>4</v>
      </c>
      <c r="G16" t="b">
        <v>0</v>
      </c>
      <c r="J16">
        <f t="shared" si="2"/>
        <v>4</v>
      </c>
    </row>
    <row r="17" spans="1:10">
      <c r="A17" t="str">
        <v>A1-4</v>
      </c>
      <c r="B17">
        <v>200</v>
      </c>
      <c r="C17">
        <v>100</v>
      </c>
      <c r="D17">
        <v>500</v>
      </c>
      <c r="E17">
        <f t="shared" si="0"/>
        <v>800</v>
      </c>
      <c r="F17" s="21">
        <f t="shared" si="1"/>
        <v>4</v>
      </c>
      <c r="G17" t="b">
        <v>0</v>
      </c>
      <c r="J17">
        <f t="shared" si="2"/>
        <v>4</v>
      </c>
    </row>
    <row r="18" spans="1:10">
      <c r="A18" t="str">
        <v>A2-1</v>
      </c>
      <c r="B18">
        <v>200</v>
      </c>
      <c r="C18">
        <v>100</v>
      </c>
      <c r="D18">
        <v>500</v>
      </c>
      <c r="E18">
        <f t="shared" si="0"/>
        <v>800</v>
      </c>
      <c r="F18" s="21">
        <f t="shared" si="1"/>
        <v>4</v>
      </c>
      <c r="G18" t="b">
        <v>0</v>
      </c>
      <c r="J18">
        <f t="shared" si="2"/>
        <v>4</v>
      </c>
    </row>
    <row r="19" spans="1:10">
      <c r="A19" t="str">
        <v>A2-2</v>
      </c>
      <c r="B19">
        <v>200</v>
      </c>
      <c r="C19">
        <v>100</v>
      </c>
      <c r="D19">
        <v>500</v>
      </c>
      <c r="E19">
        <f t="shared" si="0"/>
        <v>800</v>
      </c>
      <c r="F19" s="21">
        <f t="shared" si="1"/>
        <v>4</v>
      </c>
      <c r="G19" t="b">
        <v>0</v>
      </c>
      <c r="J19">
        <f t="shared" si="2"/>
        <v>4</v>
      </c>
    </row>
    <row r="20" spans="1:10">
      <c r="A20" t="str">
        <v>A2-3</v>
      </c>
      <c r="B20">
        <v>200</v>
      </c>
      <c r="C20">
        <v>100</v>
      </c>
      <c r="D20">
        <v>500</v>
      </c>
      <c r="E20">
        <f t="shared" si="0"/>
        <v>800</v>
      </c>
      <c r="F20" s="21">
        <f t="shared" si="1"/>
        <v>4</v>
      </c>
      <c r="G20" t="b">
        <v>0</v>
      </c>
      <c r="J20">
        <f t="shared" si="2"/>
        <v>4</v>
      </c>
    </row>
    <row r="21" spans="1:10">
      <c r="A21" t="str">
        <v>A2-4</v>
      </c>
      <c r="B21">
        <v>200</v>
      </c>
      <c r="C21">
        <v>100</v>
      </c>
      <c r="D21">
        <v>500</v>
      </c>
      <c r="E21">
        <f t="shared" si="0"/>
        <v>800</v>
      </c>
      <c r="F21" s="21">
        <f t="shared" si="1"/>
        <v>4</v>
      </c>
      <c r="G21" t="b">
        <v>0</v>
      </c>
      <c r="J21">
        <f t="shared" si="2"/>
        <v>4</v>
      </c>
    </row>
    <row r="22" spans="1:10">
      <c r="A22" t="str">
        <v>A3-1</v>
      </c>
      <c r="B22">
        <v>200</v>
      </c>
      <c r="C22">
        <v>100</v>
      </c>
      <c r="D22">
        <v>500</v>
      </c>
      <c r="E22">
        <f t="shared" si="0"/>
        <v>800</v>
      </c>
      <c r="F22" s="21">
        <f t="shared" si="1"/>
        <v>4</v>
      </c>
      <c r="G22" t="b">
        <v>0</v>
      </c>
      <c r="J22">
        <f t="shared" si="2"/>
        <v>4</v>
      </c>
    </row>
    <row r="23" spans="1:10">
      <c r="A23" t="str">
        <v>A3-2</v>
      </c>
      <c r="B23">
        <v>200</v>
      </c>
      <c r="C23">
        <v>100</v>
      </c>
      <c r="D23">
        <v>500</v>
      </c>
      <c r="E23">
        <f t="shared" si="0"/>
        <v>800</v>
      </c>
      <c r="F23" s="21">
        <f t="shared" si="1"/>
        <v>4</v>
      </c>
      <c r="G23" t="b">
        <v>0</v>
      </c>
      <c r="J23">
        <f t="shared" si="2"/>
        <v>4</v>
      </c>
    </row>
    <row r="24" spans="1:10">
      <c r="A24" t="str">
        <v>A3-3</v>
      </c>
      <c r="B24">
        <v>200</v>
      </c>
      <c r="C24">
        <v>100</v>
      </c>
      <c r="D24">
        <v>500</v>
      </c>
      <c r="E24">
        <f t="shared" si="0"/>
        <v>800</v>
      </c>
      <c r="F24" s="21">
        <f t="shared" si="1"/>
        <v>4</v>
      </c>
      <c r="G24" t="b">
        <v>0</v>
      </c>
      <c r="J24">
        <f t="shared" si="2"/>
        <v>4</v>
      </c>
    </row>
    <row r="25" spans="1:10">
      <c r="A25" t="str">
        <v>A3-4</v>
      </c>
      <c r="B25">
        <v>200</v>
      </c>
      <c r="C25">
        <v>100</v>
      </c>
      <c r="D25">
        <v>500</v>
      </c>
      <c r="E25">
        <f t="shared" si="0"/>
        <v>800</v>
      </c>
      <c r="F25" s="21">
        <f t="shared" si="1"/>
        <v>4</v>
      </c>
      <c r="G25" t="b">
        <v>0</v>
      </c>
      <c r="J25">
        <f t="shared" si="2"/>
        <v>4</v>
      </c>
    </row>
    <row r="26" spans="1:10">
      <c r="A26" t="str">
        <v>A4-1</v>
      </c>
      <c r="B26">
        <v>200</v>
      </c>
      <c r="C26">
        <v>100</v>
      </c>
      <c r="D26">
        <v>500</v>
      </c>
      <c r="E26">
        <f t="shared" si="0"/>
        <v>800</v>
      </c>
      <c r="F26" s="21">
        <f t="shared" si="1"/>
        <v>4</v>
      </c>
      <c r="G26" t="b">
        <v>0</v>
      </c>
      <c r="J26">
        <f t="shared" si="2"/>
        <v>4</v>
      </c>
    </row>
    <row r="27" spans="1:10">
      <c r="A27" t="str">
        <v>A4-2</v>
      </c>
      <c r="B27">
        <v>200</v>
      </c>
      <c r="C27">
        <v>100</v>
      </c>
      <c r="D27">
        <v>500</v>
      </c>
      <c r="E27">
        <f t="shared" si="0"/>
        <v>800</v>
      </c>
      <c r="F27" s="21">
        <f t="shared" si="1"/>
        <v>4</v>
      </c>
      <c r="G27" t="b">
        <v>0</v>
      </c>
      <c r="J27">
        <f t="shared" si="2"/>
        <v>4</v>
      </c>
    </row>
    <row r="28" spans="1:10">
      <c r="A28" t="str">
        <v>A4-3</v>
      </c>
      <c r="B28">
        <v>200</v>
      </c>
      <c r="C28">
        <v>100</v>
      </c>
      <c r="D28">
        <v>500</v>
      </c>
      <c r="E28">
        <f t="shared" si="0"/>
        <v>800</v>
      </c>
      <c r="F28" s="21">
        <f t="shared" si="1"/>
        <v>4</v>
      </c>
      <c r="G28" t="b">
        <v>0</v>
      </c>
      <c r="J28">
        <f t="shared" si="2"/>
        <v>4</v>
      </c>
    </row>
    <row r="29" spans="1:10">
      <c r="A29" t="str">
        <v>A4-4</v>
      </c>
      <c r="B29">
        <v>200</v>
      </c>
      <c r="C29">
        <v>100</v>
      </c>
      <c r="D29">
        <v>500</v>
      </c>
      <c r="E29">
        <f t="shared" si="0"/>
        <v>800</v>
      </c>
      <c r="F29" s="21">
        <f t="shared" si="1"/>
        <v>4</v>
      </c>
      <c r="G29" t="b">
        <v>0</v>
      </c>
      <c r="J29">
        <f t="shared" si="2"/>
        <v>4</v>
      </c>
    </row>
    <row r="30" spans="1:10">
      <c r="A30" t="str">
        <v>A5-1</v>
      </c>
      <c r="B30">
        <v>200</v>
      </c>
      <c r="C30">
        <v>100</v>
      </c>
      <c r="D30">
        <v>500</v>
      </c>
      <c r="E30">
        <f t="shared" si="0"/>
        <v>800</v>
      </c>
      <c r="F30" s="21">
        <f t="shared" si="1"/>
        <v>4</v>
      </c>
      <c r="G30" t="b">
        <v>0</v>
      </c>
      <c r="J30">
        <f t="shared" si="2"/>
        <v>4</v>
      </c>
    </row>
    <row r="31" spans="1:10">
      <c r="A31" t="str">
        <v>A5-2</v>
      </c>
      <c r="B31">
        <v>200</v>
      </c>
      <c r="C31">
        <v>100</v>
      </c>
      <c r="D31">
        <v>500</v>
      </c>
      <c r="E31">
        <f t="shared" si="0"/>
        <v>800</v>
      </c>
      <c r="F31" s="21">
        <f t="shared" si="1"/>
        <v>4</v>
      </c>
      <c r="G31" t="b">
        <v>0</v>
      </c>
      <c r="J31">
        <f t="shared" si="2"/>
        <v>4</v>
      </c>
    </row>
    <row r="32" spans="1:10">
      <c r="A32" t="str">
        <v>A5-3</v>
      </c>
      <c r="B32">
        <v>200</v>
      </c>
      <c r="C32">
        <v>100</v>
      </c>
      <c r="D32">
        <v>500</v>
      </c>
      <c r="E32">
        <f t="shared" si="0"/>
        <v>800</v>
      </c>
      <c r="F32" s="21">
        <f t="shared" si="1"/>
        <v>4</v>
      </c>
      <c r="G32" t="b">
        <v>0</v>
      </c>
      <c r="J32">
        <f t="shared" si="2"/>
        <v>4</v>
      </c>
    </row>
    <row r="33" spans="1:10">
      <c r="A33" t="str">
        <v>A5-4</v>
      </c>
      <c r="B33">
        <v>200</v>
      </c>
      <c r="C33">
        <v>100</v>
      </c>
      <c r="D33">
        <v>500</v>
      </c>
      <c r="E33">
        <f t="shared" si="0"/>
        <v>800</v>
      </c>
      <c r="F33" s="21">
        <f t="shared" si="1"/>
        <v>4</v>
      </c>
      <c r="G33" t="b">
        <v>0</v>
      </c>
      <c r="J33">
        <f t="shared" si="2"/>
        <v>4</v>
      </c>
    </row>
    <row r="34" spans="1:10">
      <c r="A34" t="str">
        <v>A6-1</v>
      </c>
      <c r="B34">
        <v>200</v>
      </c>
      <c r="C34">
        <v>100</v>
      </c>
      <c r="D34">
        <v>500</v>
      </c>
      <c r="E34">
        <f t="shared" si="0"/>
        <v>800</v>
      </c>
      <c r="F34" s="21">
        <f t="shared" si="1"/>
        <v>4</v>
      </c>
      <c r="G34" t="b">
        <v>0</v>
      </c>
      <c r="J34">
        <f t="shared" si="2"/>
        <v>4</v>
      </c>
    </row>
    <row r="35" spans="1:10">
      <c r="A35" t="str">
        <v>A6-2</v>
      </c>
      <c r="B35">
        <v>200</v>
      </c>
      <c r="C35">
        <v>100</v>
      </c>
      <c r="D35">
        <v>500</v>
      </c>
      <c r="E35">
        <f t="shared" si="0"/>
        <v>800</v>
      </c>
      <c r="F35" s="21">
        <f t="shared" si="1"/>
        <v>4</v>
      </c>
      <c r="G35" t="b">
        <v>0</v>
      </c>
      <c r="J35">
        <f t="shared" si="2"/>
        <v>4</v>
      </c>
    </row>
    <row r="36" spans="1:10">
      <c r="A36" t="str">
        <v>A6-3</v>
      </c>
      <c r="B36">
        <v>200</v>
      </c>
      <c r="C36">
        <v>100</v>
      </c>
      <c r="D36">
        <v>500</v>
      </c>
      <c r="E36">
        <f t="shared" si="0"/>
        <v>800</v>
      </c>
      <c r="F36" s="21">
        <f t="shared" si="1"/>
        <v>4</v>
      </c>
      <c r="G36" t="b">
        <v>0</v>
      </c>
      <c r="J36">
        <f t="shared" si="2"/>
        <v>4</v>
      </c>
    </row>
    <row r="37" spans="1:10">
      <c r="A37" t="str">
        <v>A6-4</v>
      </c>
      <c r="B37">
        <v>200</v>
      </c>
      <c r="C37">
        <v>100</v>
      </c>
      <c r="D37">
        <v>500</v>
      </c>
      <c r="E37">
        <f t="shared" si="0"/>
        <v>800</v>
      </c>
      <c r="F37" s="21">
        <f t="shared" si="1"/>
        <v>4</v>
      </c>
      <c r="G37" t="b">
        <v>0</v>
      </c>
      <c r="J37">
        <f t="shared" si="2"/>
        <v>4</v>
      </c>
    </row>
    <row r="38" spans="1:10">
      <c r="A38" t="str">
        <v>B1-1</v>
      </c>
      <c r="B38">
        <v>200</v>
      </c>
      <c r="C38">
        <v>100</v>
      </c>
      <c r="D38">
        <v>500</v>
      </c>
      <c r="E38">
        <f t="shared" si="0"/>
        <v>800</v>
      </c>
      <c r="F38" s="21">
        <f t="shared" si="1"/>
        <v>4</v>
      </c>
      <c r="G38" t="b">
        <v>0</v>
      </c>
      <c r="J38">
        <f t="shared" si="2"/>
        <v>4</v>
      </c>
    </row>
    <row r="39" spans="1:10">
      <c r="A39" t="str">
        <v>B1-2</v>
      </c>
      <c r="B39">
        <v>200</v>
      </c>
      <c r="C39">
        <v>100</v>
      </c>
      <c r="D39">
        <v>500</v>
      </c>
      <c r="E39">
        <f t="shared" si="0"/>
        <v>800</v>
      </c>
      <c r="F39" s="21">
        <f t="shared" si="1"/>
        <v>4</v>
      </c>
      <c r="G39" t="b">
        <v>0</v>
      </c>
      <c r="J39">
        <f t="shared" si="2"/>
        <v>4</v>
      </c>
    </row>
    <row r="40" spans="1:10">
      <c r="A40" t="str">
        <v>B1-3</v>
      </c>
      <c r="B40">
        <v>200</v>
      </c>
      <c r="C40">
        <v>100</v>
      </c>
      <c r="D40">
        <v>500</v>
      </c>
      <c r="E40">
        <f t="shared" si="0"/>
        <v>800</v>
      </c>
      <c r="F40" s="21">
        <f t="shared" si="1"/>
        <v>4</v>
      </c>
      <c r="G40" t="b">
        <v>0</v>
      </c>
      <c r="J40">
        <f t="shared" si="2"/>
        <v>4</v>
      </c>
    </row>
    <row r="41" spans="1:10">
      <c r="A41" t="str">
        <v>B1-4</v>
      </c>
      <c r="B41">
        <v>200</v>
      </c>
      <c r="C41">
        <v>100</v>
      </c>
      <c r="D41">
        <v>500</v>
      </c>
      <c r="E41">
        <f t="shared" si="0"/>
        <v>800</v>
      </c>
      <c r="F41" s="21">
        <f t="shared" si="1"/>
        <v>4</v>
      </c>
      <c r="G41" t="b">
        <v>0</v>
      </c>
      <c r="J41">
        <f t="shared" si="2"/>
        <v>4</v>
      </c>
    </row>
    <row r="42" spans="1:10">
      <c r="A42" t="str">
        <v>B2-1</v>
      </c>
      <c r="B42">
        <v>200</v>
      </c>
      <c r="C42">
        <v>100</v>
      </c>
      <c r="D42">
        <v>500</v>
      </c>
      <c r="E42">
        <f t="shared" si="0"/>
        <v>800</v>
      </c>
      <c r="F42" s="21">
        <f t="shared" si="1"/>
        <v>4</v>
      </c>
      <c r="G42" t="b">
        <v>0</v>
      </c>
      <c r="J42">
        <f t="shared" si="2"/>
        <v>4</v>
      </c>
    </row>
    <row r="43" spans="1:10">
      <c r="A43" t="str">
        <v>B2-2</v>
      </c>
      <c r="B43">
        <v>200</v>
      </c>
      <c r="C43">
        <v>100</v>
      </c>
      <c r="D43">
        <v>500</v>
      </c>
      <c r="E43">
        <f t="shared" si="0"/>
        <v>800</v>
      </c>
      <c r="F43" s="21">
        <f t="shared" si="1"/>
        <v>4</v>
      </c>
      <c r="G43" t="b">
        <v>0</v>
      </c>
      <c r="J43">
        <f t="shared" si="2"/>
        <v>4</v>
      </c>
    </row>
    <row r="44" spans="1:10">
      <c r="A44" t="str">
        <v>B2-3</v>
      </c>
      <c r="B44">
        <v>200</v>
      </c>
      <c r="C44">
        <v>100</v>
      </c>
      <c r="D44">
        <v>500</v>
      </c>
      <c r="E44">
        <f t="shared" si="0"/>
        <v>800</v>
      </c>
      <c r="F44" s="21">
        <f t="shared" si="1"/>
        <v>4</v>
      </c>
      <c r="G44" t="b">
        <v>0</v>
      </c>
      <c r="J44">
        <f t="shared" si="2"/>
        <v>4</v>
      </c>
    </row>
    <row r="45" spans="1:10">
      <c r="A45" t="str">
        <v>B2-4</v>
      </c>
      <c r="B45">
        <v>200</v>
      </c>
      <c r="C45">
        <v>100</v>
      </c>
      <c r="D45">
        <v>500</v>
      </c>
      <c r="E45">
        <f t="shared" si="0"/>
        <v>800</v>
      </c>
      <c r="F45" s="21">
        <f t="shared" si="1"/>
        <v>4</v>
      </c>
      <c r="G45" t="b">
        <v>0</v>
      </c>
      <c r="J45">
        <f t="shared" si="2"/>
        <v>4</v>
      </c>
    </row>
    <row r="46" spans="1:10">
      <c r="A46" t="str">
        <v>B3-1</v>
      </c>
      <c r="B46">
        <v>200</v>
      </c>
      <c r="C46">
        <v>100</v>
      </c>
      <c r="D46">
        <v>500</v>
      </c>
      <c r="E46">
        <f t="shared" si="0"/>
        <v>800</v>
      </c>
      <c r="F46" s="21">
        <f t="shared" si="1"/>
        <v>4</v>
      </c>
      <c r="G46" t="b">
        <v>0</v>
      </c>
      <c r="J46">
        <f t="shared" si="2"/>
        <v>4</v>
      </c>
    </row>
    <row r="47" spans="1:10">
      <c r="A47" t="str">
        <v>B3-2</v>
      </c>
      <c r="B47">
        <v>200</v>
      </c>
      <c r="C47">
        <v>100</v>
      </c>
      <c r="D47">
        <v>500</v>
      </c>
      <c r="E47">
        <f t="shared" si="0"/>
        <v>800</v>
      </c>
      <c r="F47" s="21">
        <f t="shared" si="1"/>
        <v>4</v>
      </c>
      <c r="G47" t="b">
        <v>0</v>
      </c>
      <c r="J47">
        <f t="shared" si="2"/>
        <v>4</v>
      </c>
    </row>
    <row r="48" spans="1:10">
      <c r="A48" t="str">
        <v>B3-3</v>
      </c>
      <c r="B48">
        <v>200</v>
      </c>
      <c r="C48">
        <v>100</v>
      </c>
      <c r="D48">
        <v>500</v>
      </c>
      <c r="E48">
        <f t="shared" si="0"/>
        <v>800</v>
      </c>
      <c r="F48" s="21">
        <f t="shared" si="1"/>
        <v>4</v>
      </c>
      <c r="G48" t="b">
        <v>0</v>
      </c>
      <c r="J48">
        <f t="shared" si="2"/>
        <v>4</v>
      </c>
    </row>
    <row r="49" spans="1:10">
      <c r="A49" t="str">
        <v>B3-4</v>
      </c>
      <c r="B49">
        <v>200</v>
      </c>
      <c r="C49">
        <v>100</v>
      </c>
      <c r="D49">
        <v>500</v>
      </c>
      <c r="E49">
        <f t="shared" si="0"/>
        <v>800</v>
      </c>
      <c r="F49" s="21">
        <f t="shared" si="1"/>
        <v>4</v>
      </c>
      <c r="G49" t="b">
        <v>0</v>
      </c>
      <c r="J49">
        <f t="shared" si="2"/>
        <v>4</v>
      </c>
    </row>
    <row r="50" spans="1:10">
      <c r="A50" t="str">
        <v>B4-1</v>
      </c>
      <c r="B50">
        <v>200</v>
      </c>
      <c r="C50">
        <v>100</v>
      </c>
      <c r="D50">
        <v>500</v>
      </c>
      <c r="E50">
        <f t="shared" si="0"/>
        <v>800</v>
      </c>
      <c r="F50" s="21">
        <f t="shared" si="1"/>
        <v>4</v>
      </c>
      <c r="G50" t="b">
        <v>0</v>
      </c>
      <c r="J50">
        <f t="shared" si="2"/>
        <v>4</v>
      </c>
    </row>
    <row r="51" spans="1:10">
      <c r="A51" t="str">
        <v>B4-2</v>
      </c>
      <c r="B51">
        <v>200</v>
      </c>
      <c r="C51">
        <v>100</v>
      </c>
      <c r="D51">
        <v>500</v>
      </c>
      <c r="E51">
        <f t="shared" si="0"/>
        <v>800</v>
      </c>
      <c r="F51" s="21">
        <f t="shared" si="1"/>
        <v>4</v>
      </c>
      <c r="G51" t="b">
        <v>0</v>
      </c>
      <c r="J51">
        <f t="shared" si="2"/>
        <v>4</v>
      </c>
    </row>
    <row r="52" spans="1:10">
      <c r="A52" t="str">
        <v>B4-3</v>
      </c>
      <c r="B52">
        <v>200</v>
      </c>
      <c r="C52">
        <v>100</v>
      </c>
      <c r="D52">
        <v>500</v>
      </c>
      <c r="E52">
        <f t="shared" si="0"/>
        <v>800</v>
      </c>
      <c r="F52" s="21">
        <f t="shared" si="1"/>
        <v>4</v>
      </c>
      <c r="G52" t="b">
        <v>0</v>
      </c>
      <c r="J52">
        <f t="shared" si="2"/>
        <v>4</v>
      </c>
    </row>
    <row r="53" spans="1:10">
      <c r="A53" t="str">
        <v>B4-4</v>
      </c>
      <c r="B53">
        <v>200</v>
      </c>
      <c r="C53">
        <v>100</v>
      </c>
      <c r="D53">
        <v>500</v>
      </c>
      <c r="E53">
        <f t="shared" si="0"/>
        <v>800</v>
      </c>
      <c r="F53" s="21">
        <f t="shared" si="1"/>
        <v>4</v>
      </c>
      <c r="G53" t="b">
        <v>0</v>
      </c>
      <c r="J53">
        <f t="shared" si="2"/>
        <v>4</v>
      </c>
    </row>
    <row r="54" spans="1:10">
      <c r="A54">
        <v>0</v>
      </c>
      <c r="E54" t="str">
        <f t="shared" si="0"/>
        <v/>
      </c>
      <c r="F54" s="21" t="str">
        <f t="shared" si="1"/>
        <v/>
      </c>
      <c r="G54" t="b">
        <v>0</v>
      </c>
      <c r="J54" t="str">
        <f t="shared" si="2"/>
        <v/>
      </c>
    </row>
    <row r="55" spans="1:10">
      <c r="A55">
        <v>0</v>
      </c>
      <c r="E55" t="str">
        <f t="shared" si="0"/>
        <v/>
      </c>
      <c r="F55" s="21" t="str">
        <f t="shared" si="1"/>
        <v/>
      </c>
      <c r="G55" t="b">
        <v>0</v>
      </c>
      <c r="J55" t="str">
        <f t="shared" si="2"/>
        <v/>
      </c>
    </row>
    <row r="56" spans="1:10">
      <c r="A56">
        <v>0</v>
      </c>
      <c r="E56" t="str">
        <f t="shared" si="0"/>
        <v/>
      </c>
      <c r="F56" s="21" t="str">
        <f t="shared" si="1"/>
        <v/>
      </c>
      <c r="G56" t="b">
        <v>0</v>
      </c>
      <c r="J56" t="str">
        <f t="shared" si="2"/>
        <v/>
      </c>
    </row>
    <row r="57" spans="1:10">
      <c r="A57">
        <v>0</v>
      </c>
      <c r="E57" t="str">
        <f t="shared" si="0"/>
        <v/>
      </c>
      <c r="F57" s="21" t="str">
        <f t="shared" si="1"/>
        <v/>
      </c>
      <c r="G57" t="b">
        <v>0</v>
      </c>
      <c r="J57" t="str">
        <f t="shared" si="2"/>
        <v/>
      </c>
    </row>
    <row r="58" spans="1:10">
      <c r="A58">
        <v>0</v>
      </c>
      <c r="E58" t="str">
        <f t="shared" si="0"/>
        <v/>
      </c>
      <c r="F58" s="21" t="str">
        <f t="shared" si="1"/>
        <v/>
      </c>
      <c r="G58" t="b">
        <v>0</v>
      </c>
      <c r="J58" t="str">
        <f t="shared" si="2"/>
        <v/>
      </c>
    </row>
    <row r="59" spans="1:10">
      <c r="A59">
        <v>0</v>
      </c>
      <c r="E59" t="str">
        <f t="shared" si="0"/>
        <v/>
      </c>
      <c r="F59" s="21" t="str">
        <f t="shared" si="1"/>
        <v/>
      </c>
      <c r="G59" t="b">
        <v>0</v>
      </c>
      <c r="J59" t="str">
        <f t="shared" si="2"/>
        <v/>
      </c>
    </row>
    <row r="60" spans="1:10">
      <c r="A60">
        <v>0</v>
      </c>
      <c r="E60" t="str">
        <f t="shared" si="0"/>
        <v/>
      </c>
      <c r="F60" s="21" t="str">
        <f t="shared" si="1"/>
        <v/>
      </c>
      <c r="G60" t="b">
        <v>0</v>
      </c>
      <c r="J60" t="str">
        <f t="shared" si="2"/>
        <v/>
      </c>
    </row>
    <row r="61" spans="1:10">
      <c r="A61">
        <v>0</v>
      </c>
      <c r="E61" t="str">
        <f t="shared" si="0"/>
        <v/>
      </c>
      <c r="F61" s="21" t="str">
        <f t="shared" si="1"/>
        <v/>
      </c>
      <c r="G61" t="b">
        <v>0</v>
      </c>
      <c r="J61" t="str">
        <f t="shared" si="2"/>
        <v/>
      </c>
    </row>
    <row r="62" spans="1:10">
      <c r="A62">
        <v>0</v>
      </c>
      <c r="E62" t="str">
        <f t="shared" si="0"/>
        <v/>
      </c>
      <c r="F62" s="21" t="str">
        <f t="shared" si="1"/>
        <v/>
      </c>
      <c r="G62" t="b">
        <v>0</v>
      </c>
      <c r="J62" t="str">
        <f t="shared" si="2"/>
        <v/>
      </c>
    </row>
    <row r="63" spans="1:10">
      <c r="A63">
        <v>0</v>
      </c>
      <c r="E63" t="str">
        <f t="shared" si="0"/>
        <v/>
      </c>
      <c r="F63" s="21" t="str">
        <f t="shared" si="1"/>
        <v/>
      </c>
      <c r="G63" t="b">
        <v>0</v>
      </c>
      <c r="J63" t="str">
        <f t="shared" si="2"/>
        <v/>
      </c>
    </row>
    <row r="64" spans="1:10">
      <c r="A64">
        <v>0</v>
      </c>
      <c r="E64" t="str">
        <f t="shared" si="0"/>
        <v/>
      </c>
      <c r="F64" s="21" t="str">
        <f t="shared" si="1"/>
        <v/>
      </c>
      <c r="G64" t="b">
        <v>0</v>
      </c>
      <c r="J64" t="str">
        <f t="shared" si="2"/>
        <v/>
      </c>
    </row>
    <row r="65" spans="1:10">
      <c r="A65">
        <v>0</v>
      </c>
      <c r="E65" t="str">
        <f t="shared" si="0"/>
        <v/>
      </c>
      <c r="F65" s="21" t="str">
        <f t="shared" si="1"/>
        <v/>
      </c>
      <c r="G65" t="b">
        <v>0</v>
      </c>
      <c r="J65" t="str">
        <f t="shared" si="2"/>
        <v/>
      </c>
    </row>
    <row r="66" spans="1:10">
      <c r="A66">
        <v>0</v>
      </c>
      <c r="E66" t="str">
        <f t="shared" si="0"/>
        <v/>
      </c>
      <c r="F66" s="21" t="str">
        <f t="shared" si="1"/>
        <v/>
      </c>
      <c r="G66" t="b">
        <v>0</v>
      </c>
      <c r="J66" t="str">
        <f t="shared" si="2"/>
        <v/>
      </c>
    </row>
    <row r="67" spans="1:10">
      <c r="A67">
        <v>0</v>
      </c>
      <c r="E67" t="str">
        <f t="shared" si="0"/>
        <v/>
      </c>
      <c r="F67" s="21" t="str">
        <f t="shared" si="1"/>
        <v/>
      </c>
      <c r="G67" t="b">
        <v>0</v>
      </c>
      <c r="J67" t="str">
        <f t="shared" si="2"/>
        <v/>
      </c>
    </row>
    <row r="68" spans="1:10">
      <c r="A68">
        <v>0</v>
      </c>
      <c r="E68" t="str">
        <f t="shared" si="0"/>
        <v/>
      </c>
      <c r="F68" s="21" t="str">
        <f t="shared" si="1"/>
        <v/>
      </c>
      <c r="G68" t="b">
        <v>0</v>
      </c>
      <c r="J68" t="str">
        <f t="shared" si="2"/>
        <v/>
      </c>
    </row>
    <row r="69" spans="1:10">
      <c r="A69">
        <v>0</v>
      </c>
      <c r="E69" t="str">
        <f t="shared" si="0"/>
        <v/>
      </c>
      <c r="F69" s="21" t="str">
        <f t="shared" si="1"/>
        <v/>
      </c>
      <c r="G69" t="b">
        <v>0</v>
      </c>
      <c r="J69" t="str">
        <f t="shared" si="2"/>
        <v/>
      </c>
    </row>
    <row r="70" spans="1:10">
      <c r="A70">
        <v>0</v>
      </c>
      <c r="E70" t="str">
        <f t="shared" si="0"/>
        <v/>
      </c>
      <c r="F70" s="21" t="str">
        <f t="shared" si="1"/>
        <v/>
      </c>
      <c r="G70" t="b">
        <v>0</v>
      </c>
      <c r="J70" t="str">
        <f t="shared" si="2"/>
        <v/>
      </c>
    </row>
    <row r="71" spans="1:10">
      <c r="A71">
        <v>0</v>
      </c>
      <c r="E71" t="str">
        <f t="shared" si="0"/>
        <v/>
      </c>
      <c r="F71" s="21" t="str">
        <f t="shared" si="1"/>
        <v/>
      </c>
      <c r="G71" t="b">
        <v>0</v>
      </c>
      <c r="J71" t="str">
        <f t="shared" si="2"/>
        <v/>
      </c>
    </row>
    <row r="72" spans="1:10">
      <c r="A72">
        <v>0</v>
      </c>
      <c r="E72" t="str">
        <f t="shared" si="0"/>
        <v/>
      </c>
      <c r="F72" s="21" t="str">
        <f t="shared" si="1"/>
        <v/>
      </c>
      <c r="G72" t="b">
        <v>0</v>
      </c>
      <c r="J72" t="str">
        <f t="shared" si="2"/>
        <v/>
      </c>
    </row>
    <row r="73" spans="1:10">
      <c r="A73">
        <v>0</v>
      </c>
      <c r="E73" t="str">
        <f t="shared" si="0"/>
        <v/>
      </c>
      <c r="F73" s="21" t="str">
        <f t="shared" si="1"/>
        <v/>
      </c>
      <c r="G73" t="b">
        <v>0</v>
      </c>
      <c r="J73" t="str">
        <f t="shared" si="2"/>
        <v/>
      </c>
    </row>
    <row r="74" spans="1:10">
      <c r="A74">
        <v>0</v>
      </c>
      <c r="E74" t="str">
        <f t="shared" si="0"/>
        <v/>
      </c>
      <c r="F74" s="21" t="str">
        <f t="shared" si="1"/>
        <v/>
      </c>
      <c r="G74" t="b">
        <v>0</v>
      </c>
      <c r="J74" t="str">
        <f t="shared" si="2"/>
        <v/>
      </c>
    </row>
    <row r="75" spans="1:10">
      <c r="A75">
        <v>0</v>
      </c>
      <c r="E75" t="str">
        <f t="shared" si="0"/>
        <v/>
      </c>
      <c r="F75" s="21" t="str">
        <f t="shared" si="1"/>
        <v/>
      </c>
      <c r="G75" t="b">
        <v>0</v>
      </c>
      <c r="J75" t="str">
        <f t="shared" si="2"/>
        <v/>
      </c>
    </row>
    <row r="76" spans="1:10">
      <c r="A76">
        <v>0</v>
      </c>
      <c r="E76" t="str">
        <f t="shared" si="0"/>
        <v/>
      </c>
      <c r="F76" s="21" t="str">
        <f t="shared" si="1"/>
        <v/>
      </c>
      <c r="G76" t="b">
        <v>0</v>
      </c>
      <c r="J76" t="str">
        <f t="shared" si="2"/>
        <v/>
      </c>
    </row>
    <row r="77" spans="1:10">
      <c r="A77">
        <v>0</v>
      </c>
      <c r="E77" t="str">
        <f t="shared" si="0"/>
        <v/>
      </c>
      <c r="F77" s="21" t="str">
        <f t="shared" si="1"/>
        <v/>
      </c>
      <c r="G77" t="b">
        <v>0</v>
      </c>
      <c r="J77" t="str">
        <f t="shared" si="2"/>
        <v/>
      </c>
    </row>
    <row r="78" spans="1:10">
      <c r="A78">
        <v>0</v>
      </c>
      <c r="E78" t="str">
        <f t="shared" si="0"/>
        <v/>
      </c>
      <c r="F78" s="21" t="str">
        <f t="shared" si="1"/>
        <v/>
      </c>
      <c r="G78" t="b">
        <v>0</v>
      </c>
      <c r="J78" t="str">
        <f t="shared" si="2"/>
        <v/>
      </c>
    </row>
    <row r="79" spans="1:10">
      <c r="A79">
        <v>0</v>
      </c>
      <c r="E79" t="str">
        <f t="shared" si="0"/>
        <v/>
      </c>
      <c r="F79" s="21" t="str">
        <f t="shared" si="1"/>
        <v/>
      </c>
      <c r="G79" t="b">
        <v>0</v>
      </c>
      <c r="J79" t="str">
        <f t="shared" si="2"/>
        <v/>
      </c>
    </row>
    <row r="80" spans="1:10">
      <c r="A80">
        <v>0</v>
      </c>
      <c r="E80" t="str">
        <f t="shared" si="0"/>
        <v/>
      </c>
      <c r="F80" s="21" t="str">
        <f t="shared" si="1"/>
        <v/>
      </c>
      <c r="G80" t="b">
        <v>0</v>
      </c>
      <c r="J80" t="str">
        <f t="shared" si="2"/>
        <v/>
      </c>
    </row>
    <row r="81" spans="1:10">
      <c r="A81">
        <v>0</v>
      </c>
      <c r="E81" t="str">
        <f t="shared" si="0"/>
        <v/>
      </c>
      <c r="F81" s="21" t="str">
        <f t="shared" si="1"/>
        <v/>
      </c>
      <c r="G81" t="b">
        <v>0</v>
      </c>
      <c r="J81" t="str">
        <f t="shared" si="2"/>
        <v/>
      </c>
    </row>
    <row r="82" spans="1:10">
      <c r="A82">
        <v>0</v>
      </c>
      <c r="E82" t="str">
        <f t="shared" si="0"/>
        <v/>
      </c>
      <c r="F82" s="21" t="str">
        <f t="shared" si="1"/>
        <v/>
      </c>
      <c r="G82" t="b">
        <v>0</v>
      </c>
      <c r="J82" t="str">
        <f t="shared" si="2"/>
        <v/>
      </c>
    </row>
    <row r="83" spans="1:10">
      <c r="A83">
        <v>0</v>
      </c>
      <c r="E83" t="str">
        <f t="shared" si="0"/>
        <v/>
      </c>
      <c r="F83" s="21" t="str">
        <f t="shared" si="1"/>
        <v/>
      </c>
      <c r="G83" t="b">
        <v>0</v>
      </c>
      <c r="J83" t="str">
        <f t="shared" si="2"/>
        <v/>
      </c>
    </row>
    <row r="84" spans="1:10">
      <c r="A84">
        <v>0</v>
      </c>
      <c r="E84" t="str">
        <f t="shared" si="0"/>
        <v/>
      </c>
      <c r="F84" s="21" t="str">
        <f t="shared" si="1"/>
        <v/>
      </c>
      <c r="G84" t="b">
        <v>0</v>
      </c>
      <c r="J84" t="str">
        <f t="shared" si="2"/>
        <v/>
      </c>
    </row>
    <row r="85" spans="1:10">
      <c r="A85">
        <v>0</v>
      </c>
      <c r="E85" t="str">
        <f t="shared" si="0"/>
        <v/>
      </c>
      <c r="F85" s="21" t="str">
        <f t="shared" si="1"/>
        <v/>
      </c>
      <c r="G85" t="b">
        <v>0</v>
      </c>
      <c r="J85" t="str">
        <f t="shared" si="2"/>
        <v/>
      </c>
    </row>
    <row r="86" spans="1:10">
      <c r="A86">
        <v>0</v>
      </c>
      <c r="E86" t="str">
        <f t="shared" si="0"/>
        <v/>
      </c>
      <c r="F86" s="21" t="str">
        <f t="shared" si="1"/>
        <v/>
      </c>
      <c r="G86" t="b">
        <v>0</v>
      </c>
      <c r="J86" t="str">
        <f t="shared" si="2"/>
        <v/>
      </c>
    </row>
    <row r="87" spans="1:10">
      <c r="A87">
        <v>0</v>
      </c>
      <c r="E87" t="str">
        <f t="shared" si="0"/>
        <v/>
      </c>
      <c r="F87" s="21" t="str">
        <f t="shared" si="1"/>
        <v/>
      </c>
      <c r="G87" t="b">
        <v>0</v>
      </c>
      <c r="J87" t="str">
        <f t="shared" si="2"/>
        <v/>
      </c>
    </row>
    <row r="88" spans="1:10">
      <c r="A88">
        <v>0</v>
      </c>
      <c r="E88" t="str">
        <f t="shared" si="0"/>
        <v/>
      </c>
      <c r="F88" s="21" t="str">
        <f t="shared" si="1"/>
        <v/>
      </c>
      <c r="G88" t="b">
        <v>0</v>
      </c>
      <c r="J88" t="str">
        <f t="shared" si="2"/>
        <v/>
      </c>
    </row>
    <row r="89" spans="1:10">
      <c r="A89">
        <v>0</v>
      </c>
      <c r="E89" t="str">
        <f t="shared" si="0"/>
        <v/>
      </c>
      <c r="F89" s="21" t="str">
        <f t="shared" si="1"/>
        <v/>
      </c>
      <c r="G89" t="b">
        <v>0</v>
      </c>
      <c r="J89" t="str">
        <f t="shared" si="2"/>
        <v/>
      </c>
    </row>
    <row r="90" spans="1:10">
      <c r="A90">
        <v>0</v>
      </c>
      <c r="E90" t="str">
        <f t="shared" si="0"/>
        <v/>
      </c>
      <c r="F90" s="21" t="str">
        <f t="shared" si="1"/>
        <v/>
      </c>
      <c r="G90" t="b">
        <v>0</v>
      </c>
      <c r="J90" t="str">
        <f t="shared" si="2"/>
        <v/>
      </c>
    </row>
    <row r="91" spans="1:10">
      <c r="A91">
        <v>0</v>
      </c>
      <c r="E91" t="str">
        <f t="shared" si="0"/>
        <v/>
      </c>
      <c r="F91" s="21" t="str">
        <f t="shared" si="1"/>
        <v/>
      </c>
      <c r="G91" t="b">
        <v>0</v>
      </c>
      <c r="J91" t="str">
        <f t="shared" si="2"/>
        <v/>
      </c>
    </row>
    <row r="92" spans="1:10">
      <c r="A92">
        <v>0</v>
      </c>
      <c r="E92" t="str">
        <f t="shared" si="0"/>
        <v/>
      </c>
      <c r="F92" s="21" t="str">
        <f t="shared" si="1"/>
        <v/>
      </c>
      <c r="G92" t="b">
        <v>0</v>
      </c>
      <c r="J92" t="str">
        <f t="shared" si="2"/>
        <v/>
      </c>
    </row>
    <row r="93" spans="1:10" ht="15" customHeight="1">
      <c r="A93" t="e">
        <v>#N/A</v>
      </c>
    </row>
  </sheetData>
  <dataValidations count="1">
    <dataValidation type="decimal" operator="greaterThanOrEqual" allowBlank="1" showDropDown="1" showErrorMessage="1" sqref="B2:D92 H2:I92" xr:uid="{00000000-0002-0000-0800-000000000000}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999"/>
  <sheetViews>
    <sheetView workbookViewId="0"/>
  </sheetViews>
  <sheetFormatPr baseColWidth="10" defaultColWidth="11.1640625" defaultRowHeight="15" customHeight="1"/>
  <cols>
    <col min="1" max="1" width="26.1640625" customWidth="1"/>
    <col min="2" max="6" width="22.6640625" customWidth="1"/>
  </cols>
  <sheetData>
    <row r="1" spans="1:6">
      <c r="A1" s="22"/>
      <c r="D1" s="23"/>
      <c r="E1" s="5"/>
      <c r="F1" s="5"/>
    </row>
    <row r="2" spans="1:6">
      <c r="A2" s="24" t="s">
        <v>106</v>
      </c>
      <c r="B2" s="25">
        <f>COUNTIF(Samples!D2:'Samples'!D92, "Sample")</f>
        <v>40</v>
      </c>
      <c r="C2" s="5" t="s">
        <v>107</v>
      </c>
      <c r="D2" s="5"/>
    </row>
    <row r="3" spans="1:6">
      <c r="A3" s="26" t="s">
        <v>108</v>
      </c>
      <c r="B3" s="27">
        <v>4</v>
      </c>
      <c r="C3" s="5"/>
      <c r="D3" s="5"/>
    </row>
    <row r="4" spans="1:6">
      <c r="A4" s="28" t="s">
        <v>109</v>
      </c>
      <c r="B4" s="29">
        <f>COUNTIF(Samples!D2:'Samples'!D92, "Control")</f>
        <v>6</v>
      </c>
      <c r="C4" s="5" t="s">
        <v>107</v>
      </c>
      <c r="D4" s="5"/>
    </row>
    <row r="5" spans="1:6">
      <c r="A5" s="26" t="s">
        <v>108</v>
      </c>
      <c r="B5" s="27">
        <v>4</v>
      </c>
      <c r="C5" s="5"/>
      <c r="D5" s="5"/>
    </row>
    <row r="6" spans="1:6">
      <c r="A6" s="28" t="s">
        <v>110</v>
      </c>
      <c r="B6" s="29">
        <f>(INT(COUNTA('Well layout1'!B2:M9)/96+0.9)+INT(COUNTA('Well layout2'!B2:M9)/96+0.9)+INT(COUNTA('Well layout3'!B2:M9)/96+0.9)+INT(COUNTA('Well layout4'!B2:M9)/96+0.9))*6</f>
        <v>18</v>
      </c>
      <c r="C6" s="5" t="s">
        <v>107</v>
      </c>
      <c r="D6" s="5"/>
    </row>
    <row r="7" spans="1:6">
      <c r="A7" s="26" t="s">
        <v>111</v>
      </c>
      <c r="B7" s="27">
        <v>2</v>
      </c>
      <c r="C7" s="5"/>
      <c r="D7" s="5"/>
    </row>
    <row r="8" spans="1:6">
      <c r="A8" s="26" t="s">
        <v>112</v>
      </c>
      <c r="B8" s="27">
        <f>B2*B3+B4*B5+B6*B7</f>
        <v>220</v>
      </c>
      <c r="C8" s="5"/>
      <c r="D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 t="s">
        <v>113</v>
      </c>
      <c r="C13" s="5" t="s">
        <v>114</v>
      </c>
      <c r="D13" s="7" t="s">
        <v>115</v>
      </c>
      <c r="E13" s="7" t="s">
        <v>116</v>
      </c>
      <c r="F13" s="7" t="s">
        <v>117</v>
      </c>
    </row>
    <row r="14" spans="1:6">
      <c r="A14" s="7" t="s">
        <v>118</v>
      </c>
      <c r="B14" s="5"/>
      <c r="C14" s="5"/>
      <c r="D14" s="9">
        <v>50</v>
      </c>
      <c r="E14" s="9">
        <f>B8*0.13</f>
        <v>28.6</v>
      </c>
      <c r="F14" s="9">
        <f>F15*D14/D15</f>
        <v>46.633333333333333</v>
      </c>
    </row>
    <row r="15" spans="1:6">
      <c r="A15" s="7" t="s">
        <v>119</v>
      </c>
      <c r="B15" s="30" t="s">
        <v>120</v>
      </c>
      <c r="C15" s="9" t="s">
        <v>121</v>
      </c>
      <c r="D15" s="9">
        <v>300</v>
      </c>
      <c r="E15" s="31">
        <f>E14*D15/D14</f>
        <v>171.6</v>
      </c>
      <c r="F15" s="32">
        <v>279.8</v>
      </c>
    </row>
    <row r="16" spans="1:6">
      <c r="A16" s="7" t="s">
        <v>122</v>
      </c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7" t="s">
        <v>115</v>
      </c>
      <c r="E19" s="7" t="s">
        <v>116</v>
      </c>
      <c r="F19" s="7" t="s">
        <v>117</v>
      </c>
    </row>
    <row r="20" spans="1:6">
      <c r="A20" s="33" t="s">
        <v>123</v>
      </c>
      <c r="B20" s="34" t="s">
        <v>124</v>
      </c>
      <c r="C20" s="11" t="s">
        <v>125</v>
      </c>
      <c r="D20" s="11">
        <v>52</v>
      </c>
      <c r="E20" s="35">
        <f t="shared" ref="E20:E22" si="0">$E$23*D20/$D$23</f>
        <v>21.870588235294118</v>
      </c>
      <c r="F20" s="11">
        <f t="shared" ref="F20:F21" si="1">$F$22*D20/$D$22</f>
        <v>22.844466666666669</v>
      </c>
    </row>
    <row r="21" spans="1:6">
      <c r="A21" s="33" t="s">
        <v>126</v>
      </c>
      <c r="B21" s="34" t="s">
        <v>127</v>
      </c>
      <c r="C21" s="11" t="s">
        <v>128</v>
      </c>
      <c r="D21" s="11">
        <v>16</v>
      </c>
      <c r="E21" s="35">
        <f t="shared" si="0"/>
        <v>6.7294117647058824</v>
      </c>
      <c r="F21" s="11">
        <f t="shared" si="1"/>
        <v>7.029066666666667</v>
      </c>
    </row>
    <row r="22" spans="1:6">
      <c r="A22" s="33" t="s">
        <v>129</v>
      </c>
      <c r="B22" s="34" t="s">
        <v>130</v>
      </c>
      <c r="C22" s="11" t="s">
        <v>131</v>
      </c>
      <c r="D22" s="11">
        <v>6000</v>
      </c>
      <c r="E22" s="36">
        <f t="shared" si="0"/>
        <v>2523.5294117647059</v>
      </c>
      <c r="F22" s="32">
        <v>2635.9</v>
      </c>
    </row>
    <row r="23" spans="1:6">
      <c r="A23" s="33" t="s">
        <v>132</v>
      </c>
      <c r="B23" s="37"/>
      <c r="C23" s="37"/>
      <c r="D23" s="11">
        <f>D20+D21</f>
        <v>68</v>
      </c>
      <c r="E23" s="9">
        <f>B8*0.13</f>
        <v>28.6</v>
      </c>
      <c r="F23" s="11">
        <f>F20+F21</f>
        <v>29.873533333333334</v>
      </c>
    </row>
    <row r="24" spans="1:6">
      <c r="B24" s="5"/>
      <c r="C24" s="5"/>
    </row>
    <row r="25" spans="1:6">
      <c r="B25" s="5"/>
      <c r="C25" s="5"/>
    </row>
    <row r="26" spans="1:6">
      <c r="B26" s="5"/>
      <c r="C26" s="5"/>
    </row>
    <row r="27" spans="1:6">
      <c r="B27" s="5"/>
      <c r="C27" s="5"/>
    </row>
    <row r="28" spans="1:6">
      <c r="B28" s="5"/>
      <c r="C28" s="5"/>
    </row>
    <row r="29" spans="1:6">
      <c r="B29" s="5"/>
      <c r="C29" s="5"/>
    </row>
    <row r="30" spans="1:6">
      <c r="B30" s="5"/>
      <c r="C30" s="5"/>
    </row>
    <row r="31" spans="1:6">
      <c r="B31" s="5"/>
      <c r="C31" s="5"/>
    </row>
    <row r="32" spans="1:6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  <row r="43" spans="2:3">
      <c r="B43" s="5"/>
      <c r="C43" s="5"/>
    </row>
    <row r="44" spans="2:3">
      <c r="B44" s="5"/>
      <c r="C44" s="5"/>
    </row>
    <row r="45" spans="2:3">
      <c r="B45" s="5"/>
      <c r="C45" s="5"/>
    </row>
    <row r="46" spans="2:3">
      <c r="B46" s="5"/>
      <c r="C46" s="5"/>
    </row>
    <row r="47" spans="2:3">
      <c r="B47" s="5"/>
      <c r="C47" s="5"/>
    </row>
    <row r="48" spans="2:3">
      <c r="B48" s="5"/>
      <c r="C48" s="5"/>
    </row>
    <row r="49" spans="2:3">
      <c r="B49" s="5"/>
      <c r="C49" s="5"/>
    </row>
    <row r="50" spans="2:3">
      <c r="B50" s="5"/>
      <c r="C50" s="5"/>
    </row>
    <row r="51" spans="2:3">
      <c r="B51" s="5"/>
      <c r="C51" s="5"/>
    </row>
    <row r="52" spans="2:3">
      <c r="B52" s="5"/>
      <c r="C52" s="5"/>
    </row>
    <row r="53" spans="2:3">
      <c r="B53" s="5"/>
      <c r="C53" s="5"/>
    </row>
    <row r="54" spans="2:3">
      <c r="B54" s="5"/>
      <c r="C54" s="5"/>
    </row>
    <row r="55" spans="2:3">
      <c r="B55" s="5"/>
      <c r="C55" s="5"/>
    </row>
    <row r="56" spans="2:3">
      <c r="B56" s="5"/>
      <c r="C56" s="5"/>
    </row>
    <row r="57" spans="2:3">
      <c r="B57" s="5"/>
      <c r="C57" s="5"/>
    </row>
    <row r="58" spans="2:3">
      <c r="B58" s="5"/>
      <c r="C58" s="5"/>
    </row>
    <row r="59" spans="2:3">
      <c r="B59" s="5"/>
      <c r="C59" s="5"/>
    </row>
    <row r="60" spans="2:3">
      <c r="B60" s="5"/>
      <c r="C60" s="5"/>
    </row>
    <row r="61" spans="2:3">
      <c r="B61" s="5"/>
      <c r="C61" s="5"/>
    </row>
    <row r="62" spans="2:3">
      <c r="B62" s="5"/>
      <c r="C62" s="5"/>
    </row>
    <row r="63" spans="2:3">
      <c r="B63" s="5"/>
      <c r="C63" s="5"/>
    </row>
    <row r="64" spans="2:3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  <row r="69" spans="2:3">
      <c r="B69" s="5"/>
      <c r="C69" s="5"/>
    </row>
    <row r="70" spans="2:3">
      <c r="B70" s="5"/>
      <c r="C70" s="5"/>
    </row>
    <row r="71" spans="2:3">
      <c r="B71" s="5"/>
      <c r="C71" s="5"/>
    </row>
    <row r="72" spans="2:3">
      <c r="B72" s="5"/>
      <c r="C72" s="5"/>
    </row>
    <row r="73" spans="2:3">
      <c r="B73" s="5"/>
      <c r="C73" s="5"/>
    </row>
    <row r="74" spans="2:3">
      <c r="B74" s="5"/>
      <c r="C74" s="5"/>
    </row>
    <row r="75" spans="2:3">
      <c r="B75" s="5"/>
      <c r="C75" s="5"/>
    </row>
    <row r="76" spans="2:3">
      <c r="B76" s="5"/>
      <c r="C76" s="5"/>
    </row>
    <row r="77" spans="2:3">
      <c r="B77" s="5"/>
      <c r="C77" s="5"/>
    </row>
    <row r="78" spans="2:3">
      <c r="B78" s="5"/>
      <c r="C78" s="5"/>
    </row>
    <row r="79" spans="2:3">
      <c r="B79" s="5"/>
      <c r="C79" s="5"/>
    </row>
    <row r="80" spans="2:3">
      <c r="B80" s="5"/>
      <c r="C80" s="5"/>
    </row>
    <row r="81" spans="2:3">
      <c r="B81" s="5"/>
      <c r="C81" s="5"/>
    </row>
    <row r="82" spans="2:3">
      <c r="B82" s="5"/>
      <c r="C82" s="5"/>
    </row>
    <row r="83" spans="2:3">
      <c r="B83" s="5"/>
      <c r="C83" s="5"/>
    </row>
    <row r="84" spans="2:3">
      <c r="B84" s="5"/>
      <c r="C84" s="5"/>
    </row>
    <row r="85" spans="2:3">
      <c r="B85" s="5"/>
      <c r="C85" s="5"/>
    </row>
    <row r="86" spans="2:3">
      <c r="B86" s="5"/>
      <c r="C86" s="5"/>
    </row>
    <row r="87" spans="2:3">
      <c r="B87" s="5"/>
      <c r="C87" s="5"/>
    </row>
    <row r="88" spans="2:3">
      <c r="B88" s="5"/>
      <c r="C88" s="5"/>
    </row>
    <row r="89" spans="2:3">
      <c r="B89" s="5"/>
      <c r="C89" s="5"/>
    </row>
    <row r="90" spans="2:3">
      <c r="B90" s="5"/>
      <c r="C90" s="5"/>
    </row>
    <row r="91" spans="2:3">
      <c r="B91" s="5"/>
      <c r="C91" s="5"/>
    </row>
    <row r="92" spans="2:3">
      <c r="B92" s="5"/>
      <c r="C92" s="5"/>
    </row>
    <row r="93" spans="2:3">
      <c r="B93" s="5"/>
      <c r="C93" s="5"/>
    </row>
    <row r="94" spans="2:3">
      <c r="B94" s="5"/>
      <c r="C94" s="5"/>
    </row>
    <row r="95" spans="2:3">
      <c r="B95" s="5"/>
      <c r="C95" s="5"/>
    </row>
    <row r="96" spans="2:3">
      <c r="B96" s="5"/>
      <c r="C96" s="5"/>
    </row>
    <row r="97" spans="2:3">
      <c r="B97" s="5"/>
      <c r="C97" s="5"/>
    </row>
    <row r="98" spans="2:3">
      <c r="B98" s="5"/>
      <c r="C98" s="5"/>
    </row>
    <row r="99" spans="2:3">
      <c r="B99" s="5"/>
      <c r="C99" s="5"/>
    </row>
    <row r="100" spans="2:3">
      <c r="B100" s="5"/>
      <c r="C100" s="5"/>
    </row>
    <row r="101" spans="2:3">
      <c r="B101" s="5"/>
      <c r="C101" s="5"/>
    </row>
    <row r="102" spans="2:3">
      <c r="B102" s="5"/>
      <c r="C102" s="5"/>
    </row>
    <row r="103" spans="2:3">
      <c r="B103" s="5"/>
      <c r="C103" s="5"/>
    </row>
    <row r="104" spans="2:3">
      <c r="B104" s="5"/>
      <c r="C104" s="5"/>
    </row>
    <row r="105" spans="2:3">
      <c r="B105" s="5"/>
      <c r="C105" s="5"/>
    </row>
    <row r="106" spans="2:3">
      <c r="B106" s="5"/>
      <c r="C106" s="5"/>
    </row>
    <row r="107" spans="2:3">
      <c r="B107" s="5"/>
      <c r="C107" s="5"/>
    </row>
    <row r="108" spans="2:3">
      <c r="B108" s="5"/>
      <c r="C108" s="5"/>
    </row>
    <row r="109" spans="2:3">
      <c r="B109" s="5"/>
      <c r="C109" s="5"/>
    </row>
    <row r="110" spans="2:3">
      <c r="B110" s="5"/>
      <c r="C110" s="5"/>
    </row>
    <row r="111" spans="2:3">
      <c r="B111" s="5"/>
      <c r="C111" s="5"/>
    </row>
    <row r="112" spans="2:3">
      <c r="B112" s="5"/>
      <c r="C112" s="5"/>
    </row>
    <row r="113" spans="2:3">
      <c r="B113" s="5"/>
      <c r="C113" s="5"/>
    </row>
    <row r="114" spans="2:3">
      <c r="B114" s="5"/>
      <c r="C114" s="5"/>
    </row>
    <row r="115" spans="2:3">
      <c r="B115" s="5"/>
      <c r="C115" s="5"/>
    </row>
    <row r="116" spans="2:3">
      <c r="B116" s="5"/>
      <c r="C116" s="5"/>
    </row>
    <row r="117" spans="2:3">
      <c r="B117" s="5"/>
      <c r="C117" s="5"/>
    </row>
    <row r="118" spans="2:3">
      <c r="B118" s="5"/>
      <c r="C118" s="5"/>
    </row>
    <row r="119" spans="2:3">
      <c r="B119" s="5"/>
      <c r="C119" s="5"/>
    </row>
    <row r="120" spans="2:3">
      <c r="B120" s="5"/>
      <c r="C120" s="5"/>
    </row>
    <row r="121" spans="2:3">
      <c r="B121" s="5"/>
      <c r="C121" s="5"/>
    </row>
    <row r="122" spans="2:3">
      <c r="B122" s="5"/>
      <c r="C122" s="5"/>
    </row>
    <row r="123" spans="2:3">
      <c r="B123" s="5"/>
      <c r="C123" s="5"/>
    </row>
    <row r="124" spans="2:3">
      <c r="B124" s="5"/>
      <c r="C124" s="5"/>
    </row>
    <row r="125" spans="2:3">
      <c r="B125" s="5"/>
      <c r="C125" s="5"/>
    </row>
    <row r="126" spans="2:3">
      <c r="B126" s="5"/>
      <c r="C126" s="5"/>
    </row>
    <row r="127" spans="2:3">
      <c r="B127" s="5"/>
      <c r="C127" s="5"/>
    </row>
    <row r="128" spans="2:3">
      <c r="B128" s="5"/>
      <c r="C128" s="5"/>
    </row>
    <row r="129" spans="2:3">
      <c r="B129" s="5"/>
      <c r="C129" s="5"/>
    </row>
    <row r="130" spans="2:3">
      <c r="B130" s="5"/>
      <c r="C130" s="5"/>
    </row>
    <row r="131" spans="2:3">
      <c r="B131" s="5"/>
      <c r="C131" s="5"/>
    </row>
    <row r="132" spans="2:3">
      <c r="B132" s="5"/>
      <c r="C132" s="5"/>
    </row>
    <row r="133" spans="2:3">
      <c r="B133" s="5"/>
      <c r="C133" s="5"/>
    </row>
    <row r="134" spans="2:3">
      <c r="B134" s="5"/>
      <c r="C134" s="5"/>
    </row>
    <row r="135" spans="2:3">
      <c r="B135" s="5"/>
      <c r="C135" s="5"/>
    </row>
    <row r="136" spans="2:3">
      <c r="B136" s="5"/>
      <c r="C136" s="5"/>
    </row>
    <row r="137" spans="2:3">
      <c r="B137" s="5"/>
      <c r="C137" s="5"/>
    </row>
    <row r="138" spans="2:3">
      <c r="B138" s="5"/>
      <c r="C138" s="5"/>
    </row>
    <row r="139" spans="2:3">
      <c r="B139" s="5"/>
      <c r="C139" s="5"/>
    </row>
    <row r="140" spans="2:3">
      <c r="B140" s="5"/>
      <c r="C140" s="5"/>
    </row>
    <row r="141" spans="2:3">
      <c r="B141" s="5"/>
      <c r="C141" s="5"/>
    </row>
    <row r="142" spans="2:3">
      <c r="B142" s="5"/>
      <c r="C142" s="5"/>
    </row>
    <row r="143" spans="2:3">
      <c r="B143" s="5"/>
      <c r="C143" s="5"/>
    </row>
    <row r="144" spans="2:3">
      <c r="B144" s="5"/>
      <c r="C144" s="5"/>
    </row>
    <row r="145" spans="2:3">
      <c r="B145" s="5"/>
      <c r="C145" s="5"/>
    </row>
    <row r="146" spans="2:3">
      <c r="B146" s="5"/>
      <c r="C146" s="5"/>
    </row>
    <row r="147" spans="2:3">
      <c r="B147" s="5"/>
      <c r="C147" s="5"/>
    </row>
    <row r="148" spans="2:3">
      <c r="B148" s="5"/>
      <c r="C148" s="5"/>
    </row>
    <row r="149" spans="2:3">
      <c r="B149" s="5"/>
      <c r="C149" s="5"/>
    </row>
    <row r="150" spans="2:3">
      <c r="B150" s="5"/>
      <c r="C150" s="5"/>
    </row>
    <row r="151" spans="2:3">
      <c r="B151" s="5"/>
      <c r="C151" s="5"/>
    </row>
    <row r="152" spans="2:3">
      <c r="B152" s="5"/>
      <c r="C152" s="5"/>
    </row>
    <row r="153" spans="2:3">
      <c r="B153" s="5"/>
      <c r="C153" s="5"/>
    </row>
    <row r="154" spans="2:3">
      <c r="B154" s="5"/>
      <c r="C154" s="5"/>
    </row>
    <row r="155" spans="2:3">
      <c r="B155" s="5"/>
      <c r="C155" s="5"/>
    </row>
    <row r="156" spans="2:3">
      <c r="B156" s="5"/>
      <c r="C156" s="5"/>
    </row>
    <row r="157" spans="2:3">
      <c r="B157" s="5"/>
      <c r="C157" s="5"/>
    </row>
    <row r="158" spans="2:3">
      <c r="B158" s="5"/>
      <c r="C158" s="5"/>
    </row>
    <row r="159" spans="2:3">
      <c r="B159" s="5"/>
      <c r="C159" s="5"/>
    </row>
    <row r="160" spans="2:3">
      <c r="B160" s="5"/>
      <c r="C160" s="5"/>
    </row>
    <row r="161" spans="2:3">
      <c r="B161" s="5"/>
      <c r="C161" s="5"/>
    </row>
    <row r="162" spans="2:3">
      <c r="B162" s="5"/>
      <c r="C162" s="5"/>
    </row>
    <row r="163" spans="2:3">
      <c r="B163" s="5"/>
      <c r="C163" s="5"/>
    </row>
    <row r="164" spans="2:3">
      <c r="B164" s="5"/>
      <c r="C164" s="5"/>
    </row>
    <row r="165" spans="2:3">
      <c r="B165" s="5"/>
      <c r="C165" s="5"/>
    </row>
    <row r="166" spans="2:3">
      <c r="B166" s="5"/>
      <c r="C166" s="5"/>
    </row>
    <row r="167" spans="2:3">
      <c r="B167" s="5"/>
      <c r="C167" s="5"/>
    </row>
    <row r="168" spans="2:3">
      <c r="B168" s="5"/>
      <c r="C168" s="5"/>
    </row>
    <row r="169" spans="2:3">
      <c r="B169" s="5"/>
      <c r="C169" s="5"/>
    </row>
    <row r="170" spans="2:3">
      <c r="B170" s="5"/>
      <c r="C170" s="5"/>
    </row>
    <row r="171" spans="2:3">
      <c r="B171" s="5"/>
      <c r="C171" s="5"/>
    </row>
    <row r="172" spans="2:3">
      <c r="B172" s="5"/>
      <c r="C172" s="5"/>
    </row>
    <row r="173" spans="2:3">
      <c r="B173" s="5"/>
      <c r="C173" s="5"/>
    </row>
    <row r="174" spans="2:3">
      <c r="B174" s="5"/>
      <c r="C174" s="5"/>
    </row>
    <row r="175" spans="2:3">
      <c r="B175" s="5"/>
      <c r="C175" s="5"/>
    </row>
    <row r="176" spans="2:3">
      <c r="B176" s="5"/>
      <c r="C176" s="5"/>
    </row>
    <row r="177" spans="2:3">
      <c r="B177" s="5"/>
      <c r="C177" s="5"/>
    </row>
    <row r="178" spans="2:3">
      <c r="B178" s="5"/>
      <c r="C178" s="5"/>
    </row>
    <row r="179" spans="2:3">
      <c r="B179" s="5"/>
      <c r="C179" s="5"/>
    </row>
    <row r="180" spans="2:3">
      <c r="B180" s="5"/>
      <c r="C180" s="5"/>
    </row>
    <row r="181" spans="2:3">
      <c r="B181" s="5"/>
      <c r="C181" s="5"/>
    </row>
    <row r="182" spans="2:3">
      <c r="B182" s="5"/>
      <c r="C182" s="5"/>
    </row>
    <row r="183" spans="2:3">
      <c r="B183" s="5"/>
      <c r="C183" s="5"/>
    </row>
    <row r="184" spans="2:3">
      <c r="B184" s="5"/>
      <c r="C184" s="5"/>
    </row>
    <row r="185" spans="2:3">
      <c r="B185" s="5"/>
      <c r="C185" s="5"/>
    </row>
    <row r="186" spans="2:3">
      <c r="B186" s="5"/>
      <c r="C186" s="5"/>
    </row>
    <row r="187" spans="2:3">
      <c r="B187" s="5"/>
      <c r="C187" s="5"/>
    </row>
    <row r="188" spans="2:3">
      <c r="B188" s="5"/>
      <c r="C188" s="5"/>
    </row>
    <row r="189" spans="2:3">
      <c r="B189" s="5"/>
      <c r="C189" s="5"/>
    </row>
    <row r="190" spans="2:3">
      <c r="B190" s="5"/>
      <c r="C190" s="5"/>
    </row>
    <row r="191" spans="2:3">
      <c r="B191" s="5"/>
      <c r="C191" s="5"/>
    </row>
    <row r="192" spans="2:3">
      <c r="B192" s="5"/>
      <c r="C192" s="5"/>
    </row>
    <row r="193" spans="2:3">
      <c r="B193" s="5"/>
      <c r="C193" s="5"/>
    </row>
    <row r="194" spans="2:3">
      <c r="B194" s="5"/>
      <c r="C194" s="5"/>
    </row>
    <row r="195" spans="2:3">
      <c r="B195" s="5"/>
      <c r="C195" s="5"/>
    </row>
    <row r="196" spans="2:3">
      <c r="B196" s="5"/>
      <c r="C196" s="5"/>
    </row>
    <row r="197" spans="2:3">
      <c r="B197" s="5"/>
      <c r="C197" s="5"/>
    </row>
    <row r="198" spans="2:3">
      <c r="B198" s="5"/>
      <c r="C198" s="5"/>
    </row>
    <row r="199" spans="2:3">
      <c r="B199" s="5"/>
      <c r="C199" s="5"/>
    </row>
    <row r="200" spans="2:3">
      <c r="B200" s="5"/>
      <c r="C200" s="5"/>
    </row>
    <row r="201" spans="2:3">
      <c r="B201" s="5"/>
      <c r="C201" s="5"/>
    </row>
    <row r="202" spans="2:3">
      <c r="B202" s="5"/>
      <c r="C202" s="5"/>
    </row>
    <row r="203" spans="2:3">
      <c r="B203" s="5"/>
      <c r="C203" s="5"/>
    </row>
    <row r="204" spans="2:3">
      <c r="B204" s="5"/>
      <c r="C204" s="5"/>
    </row>
    <row r="205" spans="2:3">
      <c r="B205" s="5"/>
      <c r="C205" s="5"/>
    </row>
    <row r="206" spans="2:3">
      <c r="B206" s="5"/>
      <c r="C206" s="5"/>
    </row>
    <row r="207" spans="2:3">
      <c r="B207" s="5"/>
      <c r="C207" s="5"/>
    </row>
    <row r="208" spans="2:3">
      <c r="B208" s="5"/>
      <c r="C208" s="5"/>
    </row>
    <row r="209" spans="2:3">
      <c r="B209" s="5"/>
      <c r="C209" s="5"/>
    </row>
    <row r="210" spans="2:3">
      <c r="B210" s="5"/>
      <c r="C210" s="5"/>
    </row>
    <row r="211" spans="2:3">
      <c r="B211" s="5"/>
      <c r="C211" s="5"/>
    </row>
    <row r="212" spans="2:3">
      <c r="B212" s="5"/>
      <c r="C212" s="5"/>
    </row>
    <row r="213" spans="2:3">
      <c r="B213" s="5"/>
      <c r="C213" s="5"/>
    </row>
    <row r="214" spans="2:3">
      <c r="B214" s="5"/>
      <c r="C214" s="5"/>
    </row>
    <row r="215" spans="2:3">
      <c r="B215" s="5"/>
      <c r="C215" s="5"/>
    </row>
    <row r="216" spans="2:3">
      <c r="B216" s="5"/>
      <c r="C216" s="5"/>
    </row>
    <row r="217" spans="2:3">
      <c r="B217" s="5"/>
      <c r="C217" s="5"/>
    </row>
    <row r="218" spans="2:3">
      <c r="B218" s="5"/>
      <c r="C218" s="5"/>
    </row>
    <row r="219" spans="2:3">
      <c r="B219" s="5"/>
      <c r="C219" s="5"/>
    </row>
    <row r="220" spans="2:3">
      <c r="B220" s="5"/>
      <c r="C220" s="5"/>
    </row>
    <row r="221" spans="2:3">
      <c r="B221" s="5"/>
      <c r="C221" s="5"/>
    </row>
    <row r="222" spans="2:3">
      <c r="B222" s="5"/>
      <c r="C222" s="5"/>
    </row>
    <row r="223" spans="2:3">
      <c r="B223" s="5"/>
      <c r="C223" s="5"/>
    </row>
    <row r="224" spans="2:3">
      <c r="B224" s="5"/>
      <c r="C224" s="5"/>
    </row>
    <row r="225" spans="2:3">
      <c r="B225" s="5"/>
      <c r="C225" s="5"/>
    </row>
    <row r="226" spans="2:3">
      <c r="B226" s="5"/>
      <c r="C226" s="5"/>
    </row>
    <row r="227" spans="2:3">
      <c r="B227" s="5"/>
      <c r="C227" s="5"/>
    </row>
    <row r="228" spans="2:3">
      <c r="B228" s="5"/>
      <c r="C228" s="5"/>
    </row>
    <row r="229" spans="2:3">
      <c r="B229" s="5"/>
      <c r="C229" s="5"/>
    </row>
    <row r="230" spans="2:3">
      <c r="B230" s="5"/>
      <c r="C230" s="5"/>
    </row>
    <row r="231" spans="2:3">
      <c r="B231" s="5"/>
      <c r="C231" s="5"/>
    </row>
    <row r="232" spans="2:3">
      <c r="B232" s="5"/>
      <c r="C232" s="5"/>
    </row>
    <row r="233" spans="2:3">
      <c r="B233" s="5"/>
      <c r="C233" s="5"/>
    </row>
    <row r="234" spans="2:3">
      <c r="B234" s="5"/>
      <c r="C234" s="5"/>
    </row>
    <row r="235" spans="2:3">
      <c r="B235" s="5"/>
      <c r="C235" s="5"/>
    </row>
    <row r="236" spans="2:3">
      <c r="B236" s="5"/>
      <c r="C236" s="5"/>
    </row>
    <row r="237" spans="2:3">
      <c r="B237" s="5"/>
      <c r="C237" s="5"/>
    </row>
    <row r="238" spans="2:3">
      <c r="B238" s="5"/>
      <c r="C238" s="5"/>
    </row>
    <row r="239" spans="2:3">
      <c r="B239" s="5"/>
      <c r="C239" s="5"/>
    </row>
    <row r="240" spans="2:3">
      <c r="B240" s="5"/>
      <c r="C240" s="5"/>
    </row>
    <row r="241" spans="2:3">
      <c r="B241" s="5"/>
      <c r="C241" s="5"/>
    </row>
    <row r="242" spans="2:3">
      <c r="B242" s="5"/>
      <c r="C242" s="5"/>
    </row>
    <row r="243" spans="2:3">
      <c r="B243" s="5"/>
      <c r="C243" s="5"/>
    </row>
    <row r="244" spans="2:3">
      <c r="B244" s="5"/>
      <c r="C244" s="5"/>
    </row>
    <row r="245" spans="2:3">
      <c r="B245" s="5"/>
      <c r="C245" s="5"/>
    </row>
    <row r="246" spans="2:3">
      <c r="B246" s="5"/>
      <c r="C246" s="5"/>
    </row>
    <row r="247" spans="2:3">
      <c r="B247" s="5"/>
      <c r="C247" s="5"/>
    </row>
    <row r="248" spans="2:3">
      <c r="B248" s="5"/>
      <c r="C248" s="5"/>
    </row>
    <row r="249" spans="2:3">
      <c r="B249" s="5"/>
      <c r="C249" s="5"/>
    </row>
    <row r="250" spans="2:3">
      <c r="B250" s="5"/>
      <c r="C250" s="5"/>
    </row>
    <row r="251" spans="2:3">
      <c r="B251" s="5"/>
      <c r="C251" s="5"/>
    </row>
    <row r="252" spans="2:3">
      <c r="B252" s="5"/>
      <c r="C252" s="5"/>
    </row>
    <row r="253" spans="2:3">
      <c r="B253" s="5"/>
      <c r="C253" s="5"/>
    </row>
    <row r="254" spans="2:3">
      <c r="B254" s="5"/>
      <c r="C254" s="5"/>
    </row>
    <row r="255" spans="2:3">
      <c r="B255" s="5"/>
      <c r="C255" s="5"/>
    </row>
    <row r="256" spans="2:3">
      <c r="B256" s="5"/>
      <c r="C256" s="5"/>
    </row>
    <row r="257" spans="2:3">
      <c r="B257" s="5"/>
      <c r="C257" s="5"/>
    </row>
    <row r="258" spans="2:3">
      <c r="B258" s="5"/>
      <c r="C258" s="5"/>
    </row>
    <row r="259" spans="2:3">
      <c r="B259" s="5"/>
      <c r="C259" s="5"/>
    </row>
    <row r="260" spans="2:3">
      <c r="B260" s="5"/>
      <c r="C260" s="5"/>
    </row>
    <row r="261" spans="2:3">
      <c r="B261" s="5"/>
      <c r="C261" s="5"/>
    </row>
    <row r="262" spans="2:3">
      <c r="B262" s="5"/>
      <c r="C262" s="5"/>
    </row>
    <row r="263" spans="2:3">
      <c r="B263" s="5"/>
      <c r="C263" s="5"/>
    </row>
    <row r="264" spans="2:3">
      <c r="B264" s="5"/>
      <c r="C264" s="5"/>
    </row>
    <row r="265" spans="2:3">
      <c r="B265" s="5"/>
      <c r="C265" s="5"/>
    </row>
    <row r="266" spans="2:3">
      <c r="B266" s="5"/>
      <c r="C266" s="5"/>
    </row>
    <row r="267" spans="2:3">
      <c r="B267" s="5"/>
      <c r="C267" s="5"/>
    </row>
    <row r="268" spans="2:3">
      <c r="B268" s="5"/>
      <c r="C268" s="5"/>
    </row>
    <row r="269" spans="2:3">
      <c r="B269" s="5"/>
      <c r="C269" s="5"/>
    </row>
    <row r="270" spans="2:3">
      <c r="B270" s="5"/>
      <c r="C270" s="5"/>
    </row>
    <row r="271" spans="2:3">
      <c r="B271" s="5"/>
      <c r="C271" s="5"/>
    </row>
    <row r="272" spans="2:3">
      <c r="B272" s="5"/>
      <c r="C272" s="5"/>
    </row>
    <row r="273" spans="2:3">
      <c r="B273" s="5"/>
      <c r="C273" s="5"/>
    </row>
    <row r="274" spans="2:3">
      <c r="B274" s="5"/>
      <c r="C274" s="5"/>
    </row>
    <row r="275" spans="2:3">
      <c r="B275" s="5"/>
      <c r="C275" s="5"/>
    </row>
    <row r="276" spans="2:3">
      <c r="B276" s="5"/>
      <c r="C276" s="5"/>
    </row>
    <row r="277" spans="2:3">
      <c r="B277" s="5"/>
      <c r="C277" s="5"/>
    </row>
    <row r="278" spans="2:3">
      <c r="B278" s="5"/>
      <c r="C278" s="5"/>
    </row>
    <row r="279" spans="2:3">
      <c r="B279" s="5"/>
      <c r="C279" s="5"/>
    </row>
    <row r="280" spans="2:3">
      <c r="B280" s="5"/>
      <c r="C280" s="5"/>
    </row>
    <row r="281" spans="2:3">
      <c r="B281" s="5"/>
      <c r="C281" s="5"/>
    </row>
    <row r="282" spans="2:3">
      <c r="B282" s="5"/>
      <c r="C282" s="5"/>
    </row>
    <row r="283" spans="2:3">
      <c r="B283" s="5"/>
      <c r="C283" s="5"/>
    </row>
    <row r="284" spans="2:3">
      <c r="B284" s="5"/>
      <c r="C284" s="5"/>
    </row>
    <row r="285" spans="2:3">
      <c r="B285" s="5"/>
      <c r="C285" s="5"/>
    </row>
    <row r="286" spans="2:3">
      <c r="B286" s="5"/>
      <c r="C286" s="5"/>
    </row>
    <row r="287" spans="2:3">
      <c r="B287" s="5"/>
      <c r="C287" s="5"/>
    </row>
    <row r="288" spans="2:3">
      <c r="B288" s="5"/>
      <c r="C288" s="5"/>
    </row>
    <row r="289" spans="2:3">
      <c r="B289" s="5"/>
      <c r="C289" s="5"/>
    </row>
    <row r="290" spans="2:3">
      <c r="B290" s="5"/>
      <c r="C290" s="5"/>
    </row>
    <row r="291" spans="2:3">
      <c r="B291" s="5"/>
      <c r="C291" s="5"/>
    </row>
    <row r="292" spans="2:3">
      <c r="B292" s="5"/>
      <c r="C292" s="5"/>
    </row>
    <row r="293" spans="2:3">
      <c r="B293" s="5"/>
      <c r="C293" s="5"/>
    </row>
    <row r="294" spans="2:3">
      <c r="B294" s="5"/>
      <c r="C294" s="5"/>
    </row>
    <row r="295" spans="2:3">
      <c r="B295" s="5"/>
      <c r="C295" s="5"/>
    </row>
    <row r="296" spans="2:3">
      <c r="B296" s="5"/>
      <c r="C296" s="5"/>
    </row>
    <row r="297" spans="2:3">
      <c r="B297" s="5"/>
      <c r="C297" s="5"/>
    </row>
    <row r="298" spans="2:3">
      <c r="B298" s="5"/>
      <c r="C298" s="5"/>
    </row>
    <row r="299" spans="2:3">
      <c r="B299" s="5"/>
      <c r="C299" s="5"/>
    </row>
    <row r="300" spans="2:3">
      <c r="B300" s="5"/>
      <c r="C300" s="5"/>
    </row>
    <row r="301" spans="2:3">
      <c r="B301" s="5"/>
      <c r="C301" s="5"/>
    </row>
    <row r="302" spans="2:3">
      <c r="B302" s="5"/>
      <c r="C302" s="5"/>
    </row>
    <row r="303" spans="2:3">
      <c r="B303" s="5"/>
      <c r="C303" s="5"/>
    </row>
    <row r="304" spans="2:3">
      <c r="B304" s="5"/>
      <c r="C304" s="5"/>
    </row>
    <row r="305" spans="2:3">
      <c r="B305" s="5"/>
      <c r="C305" s="5"/>
    </row>
    <row r="306" spans="2:3">
      <c r="B306" s="5"/>
      <c r="C306" s="5"/>
    </row>
    <row r="307" spans="2:3">
      <c r="B307" s="5"/>
      <c r="C307" s="5"/>
    </row>
    <row r="308" spans="2:3">
      <c r="B308" s="5"/>
      <c r="C308" s="5"/>
    </row>
    <row r="309" spans="2:3">
      <c r="B309" s="5"/>
      <c r="C309" s="5"/>
    </row>
    <row r="310" spans="2:3">
      <c r="B310" s="5"/>
      <c r="C310" s="5"/>
    </row>
    <row r="311" spans="2:3">
      <c r="B311" s="5"/>
      <c r="C311" s="5"/>
    </row>
    <row r="312" spans="2:3">
      <c r="B312" s="5"/>
      <c r="C312" s="5"/>
    </row>
    <row r="313" spans="2:3">
      <c r="B313" s="5"/>
      <c r="C313" s="5"/>
    </row>
    <row r="314" spans="2:3">
      <c r="B314" s="5"/>
      <c r="C314" s="5"/>
    </row>
    <row r="315" spans="2:3">
      <c r="B315" s="5"/>
      <c r="C315" s="5"/>
    </row>
    <row r="316" spans="2:3">
      <c r="B316" s="5"/>
      <c r="C316" s="5"/>
    </row>
    <row r="317" spans="2:3">
      <c r="B317" s="5"/>
      <c r="C317" s="5"/>
    </row>
    <row r="318" spans="2:3">
      <c r="B318" s="5"/>
      <c r="C318" s="5"/>
    </row>
    <row r="319" spans="2:3">
      <c r="B319" s="5"/>
      <c r="C319" s="5"/>
    </row>
    <row r="320" spans="2:3">
      <c r="B320" s="5"/>
      <c r="C320" s="5"/>
    </row>
    <row r="321" spans="2:3">
      <c r="B321" s="5"/>
      <c r="C321" s="5"/>
    </row>
    <row r="322" spans="2:3">
      <c r="B322" s="5"/>
      <c r="C322" s="5"/>
    </row>
    <row r="323" spans="2:3">
      <c r="B323" s="5"/>
      <c r="C323" s="5"/>
    </row>
    <row r="324" spans="2:3">
      <c r="B324" s="5"/>
      <c r="C324" s="5"/>
    </row>
    <row r="325" spans="2:3">
      <c r="B325" s="5"/>
      <c r="C325" s="5"/>
    </row>
    <row r="326" spans="2:3">
      <c r="B326" s="5"/>
      <c r="C326" s="5"/>
    </row>
    <row r="327" spans="2:3">
      <c r="B327" s="5"/>
      <c r="C327" s="5"/>
    </row>
    <row r="328" spans="2:3">
      <c r="B328" s="5"/>
      <c r="C328" s="5"/>
    </row>
    <row r="329" spans="2:3">
      <c r="B329" s="5"/>
      <c r="C329" s="5"/>
    </row>
    <row r="330" spans="2:3">
      <c r="B330" s="5"/>
      <c r="C330" s="5"/>
    </row>
    <row r="331" spans="2:3">
      <c r="B331" s="5"/>
      <c r="C331" s="5"/>
    </row>
    <row r="332" spans="2:3">
      <c r="B332" s="5"/>
      <c r="C332" s="5"/>
    </row>
    <row r="333" spans="2:3">
      <c r="B333" s="5"/>
      <c r="C333" s="5"/>
    </row>
    <row r="334" spans="2:3">
      <c r="B334" s="5"/>
      <c r="C334" s="5"/>
    </row>
    <row r="335" spans="2:3">
      <c r="B335" s="5"/>
      <c r="C335" s="5"/>
    </row>
    <row r="336" spans="2:3">
      <c r="B336" s="5"/>
      <c r="C336" s="5"/>
    </row>
    <row r="337" spans="2:3">
      <c r="B337" s="5"/>
      <c r="C337" s="5"/>
    </row>
    <row r="338" spans="2:3">
      <c r="B338" s="5"/>
      <c r="C338" s="5"/>
    </row>
    <row r="339" spans="2:3">
      <c r="B339" s="5"/>
      <c r="C339" s="5"/>
    </row>
    <row r="340" spans="2:3">
      <c r="B340" s="5"/>
      <c r="C340" s="5"/>
    </row>
    <row r="341" spans="2:3">
      <c r="B341" s="5"/>
      <c r="C341" s="5"/>
    </row>
    <row r="342" spans="2:3">
      <c r="B342" s="5"/>
      <c r="C342" s="5"/>
    </row>
    <row r="343" spans="2:3">
      <c r="B343" s="5"/>
      <c r="C343" s="5"/>
    </row>
    <row r="344" spans="2:3">
      <c r="B344" s="5"/>
      <c r="C344" s="5"/>
    </row>
    <row r="345" spans="2:3">
      <c r="B345" s="5"/>
      <c r="C345" s="5"/>
    </row>
    <row r="346" spans="2:3">
      <c r="B346" s="5"/>
      <c r="C346" s="5"/>
    </row>
    <row r="347" spans="2:3">
      <c r="B347" s="5"/>
      <c r="C347" s="5"/>
    </row>
    <row r="348" spans="2:3">
      <c r="B348" s="5"/>
      <c r="C348" s="5"/>
    </row>
    <row r="349" spans="2:3">
      <c r="B349" s="5"/>
      <c r="C349" s="5"/>
    </row>
    <row r="350" spans="2:3">
      <c r="B350" s="5"/>
      <c r="C350" s="5"/>
    </row>
    <row r="351" spans="2:3">
      <c r="B351" s="5"/>
      <c r="C351" s="5"/>
    </row>
    <row r="352" spans="2:3">
      <c r="B352" s="5"/>
      <c r="C352" s="5"/>
    </row>
    <row r="353" spans="2:3">
      <c r="B353" s="5"/>
      <c r="C353" s="5"/>
    </row>
    <row r="354" spans="2:3">
      <c r="B354" s="5"/>
      <c r="C354" s="5"/>
    </row>
    <row r="355" spans="2:3">
      <c r="B355" s="5"/>
      <c r="C355" s="5"/>
    </row>
    <row r="356" spans="2:3">
      <c r="B356" s="5"/>
      <c r="C356" s="5"/>
    </row>
    <row r="357" spans="2:3">
      <c r="B357" s="5"/>
      <c r="C357" s="5"/>
    </row>
    <row r="358" spans="2:3">
      <c r="B358" s="5"/>
      <c r="C358" s="5"/>
    </row>
    <row r="359" spans="2:3">
      <c r="B359" s="5"/>
      <c r="C359" s="5"/>
    </row>
    <row r="360" spans="2:3">
      <c r="B360" s="5"/>
      <c r="C360" s="5"/>
    </row>
    <row r="361" spans="2:3">
      <c r="B361" s="5"/>
      <c r="C361" s="5"/>
    </row>
    <row r="362" spans="2:3">
      <c r="B362" s="5"/>
      <c r="C362" s="5"/>
    </row>
    <row r="363" spans="2:3">
      <c r="B363" s="5"/>
      <c r="C363" s="5"/>
    </row>
    <row r="364" spans="2:3">
      <c r="B364" s="5"/>
      <c r="C364" s="5"/>
    </row>
    <row r="365" spans="2:3">
      <c r="B365" s="5"/>
      <c r="C365" s="5"/>
    </row>
    <row r="366" spans="2:3">
      <c r="B366" s="5"/>
      <c r="C366" s="5"/>
    </row>
    <row r="367" spans="2:3">
      <c r="B367" s="5"/>
      <c r="C367" s="5"/>
    </row>
    <row r="368" spans="2:3">
      <c r="B368" s="5"/>
      <c r="C368" s="5"/>
    </row>
    <row r="369" spans="2:3">
      <c r="B369" s="5"/>
      <c r="C369" s="5"/>
    </row>
    <row r="370" spans="2:3">
      <c r="B370" s="5"/>
      <c r="C370" s="5"/>
    </row>
    <row r="371" spans="2:3">
      <c r="B371" s="5"/>
      <c r="C371" s="5"/>
    </row>
    <row r="372" spans="2:3">
      <c r="B372" s="5"/>
      <c r="C372" s="5"/>
    </row>
    <row r="373" spans="2:3">
      <c r="B373" s="5"/>
      <c r="C373" s="5"/>
    </row>
    <row r="374" spans="2:3">
      <c r="B374" s="5"/>
      <c r="C374" s="5"/>
    </row>
    <row r="375" spans="2:3">
      <c r="B375" s="5"/>
      <c r="C375" s="5"/>
    </row>
    <row r="376" spans="2:3">
      <c r="B376" s="5"/>
      <c r="C376" s="5"/>
    </row>
    <row r="377" spans="2:3">
      <c r="B377" s="5"/>
      <c r="C377" s="5"/>
    </row>
    <row r="378" spans="2:3">
      <c r="B378" s="5"/>
      <c r="C378" s="5"/>
    </row>
    <row r="379" spans="2:3">
      <c r="B379" s="5"/>
      <c r="C379" s="5"/>
    </row>
    <row r="380" spans="2:3">
      <c r="B380" s="5"/>
      <c r="C380" s="5"/>
    </row>
    <row r="381" spans="2:3">
      <c r="B381" s="5"/>
      <c r="C381" s="5"/>
    </row>
    <row r="382" spans="2:3">
      <c r="B382" s="5"/>
      <c r="C382" s="5"/>
    </row>
    <row r="383" spans="2:3">
      <c r="B383" s="5"/>
      <c r="C383" s="5"/>
    </row>
    <row r="384" spans="2:3">
      <c r="B384" s="5"/>
      <c r="C384" s="5"/>
    </row>
    <row r="385" spans="2:3">
      <c r="B385" s="5"/>
      <c r="C385" s="5"/>
    </row>
    <row r="386" spans="2:3">
      <c r="B386" s="5"/>
      <c r="C386" s="5"/>
    </row>
    <row r="387" spans="2:3">
      <c r="B387" s="5"/>
      <c r="C387" s="5"/>
    </row>
    <row r="388" spans="2:3">
      <c r="B388" s="5"/>
      <c r="C388" s="5"/>
    </row>
    <row r="389" spans="2:3">
      <c r="B389" s="5"/>
      <c r="C389" s="5"/>
    </row>
    <row r="390" spans="2:3">
      <c r="B390" s="5"/>
      <c r="C390" s="5"/>
    </row>
    <row r="391" spans="2:3">
      <c r="B391" s="5"/>
      <c r="C391" s="5"/>
    </row>
    <row r="392" spans="2:3">
      <c r="B392" s="5"/>
      <c r="C392" s="5"/>
    </row>
    <row r="393" spans="2:3">
      <c r="B393" s="5"/>
      <c r="C393" s="5"/>
    </row>
    <row r="394" spans="2:3">
      <c r="B394" s="5"/>
      <c r="C394" s="5"/>
    </row>
    <row r="395" spans="2:3">
      <c r="B395" s="5"/>
      <c r="C395" s="5"/>
    </row>
    <row r="396" spans="2:3">
      <c r="B396" s="5"/>
      <c r="C396" s="5"/>
    </row>
    <row r="397" spans="2:3">
      <c r="B397" s="5"/>
      <c r="C397" s="5"/>
    </row>
    <row r="398" spans="2:3">
      <c r="B398" s="5"/>
      <c r="C398" s="5"/>
    </row>
    <row r="399" spans="2:3">
      <c r="B399" s="5"/>
      <c r="C399" s="5"/>
    </row>
    <row r="400" spans="2:3">
      <c r="B400" s="5"/>
      <c r="C400" s="5"/>
    </row>
    <row r="401" spans="2:3">
      <c r="B401" s="5"/>
      <c r="C401" s="5"/>
    </row>
    <row r="402" spans="2:3">
      <c r="B402" s="5"/>
      <c r="C402" s="5"/>
    </row>
    <row r="403" spans="2:3">
      <c r="B403" s="5"/>
      <c r="C403" s="5"/>
    </row>
    <row r="404" spans="2:3">
      <c r="B404" s="5"/>
      <c r="C404" s="5"/>
    </row>
    <row r="405" spans="2:3">
      <c r="B405" s="5"/>
      <c r="C405" s="5"/>
    </row>
    <row r="406" spans="2:3">
      <c r="B406" s="5"/>
      <c r="C406" s="5"/>
    </row>
    <row r="407" spans="2:3">
      <c r="B407" s="5"/>
      <c r="C407" s="5"/>
    </row>
    <row r="408" spans="2:3">
      <c r="B408" s="5"/>
      <c r="C408" s="5"/>
    </row>
    <row r="409" spans="2:3">
      <c r="B409" s="5"/>
      <c r="C409" s="5"/>
    </row>
    <row r="410" spans="2:3">
      <c r="B410" s="5"/>
      <c r="C410" s="5"/>
    </row>
    <row r="411" spans="2:3">
      <c r="B411" s="5"/>
      <c r="C411" s="5"/>
    </row>
    <row r="412" spans="2:3">
      <c r="B412" s="5"/>
      <c r="C412" s="5"/>
    </row>
    <row r="413" spans="2:3">
      <c r="B413" s="5"/>
      <c r="C413" s="5"/>
    </row>
    <row r="414" spans="2:3">
      <c r="B414" s="5"/>
      <c r="C414" s="5"/>
    </row>
    <row r="415" spans="2:3">
      <c r="B415" s="5"/>
      <c r="C415" s="5"/>
    </row>
    <row r="416" spans="2:3">
      <c r="B416" s="5"/>
      <c r="C416" s="5"/>
    </row>
    <row r="417" spans="2:3">
      <c r="B417" s="5"/>
      <c r="C417" s="5"/>
    </row>
    <row r="418" spans="2:3">
      <c r="B418" s="5"/>
      <c r="C418" s="5"/>
    </row>
    <row r="419" spans="2:3">
      <c r="B419" s="5"/>
      <c r="C419" s="5"/>
    </row>
    <row r="420" spans="2:3">
      <c r="B420" s="5"/>
      <c r="C420" s="5"/>
    </row>
    <row r="421" spans="2:3">
      <c r="B421" s="5"/>
      <c r="C421" s="5"/>
    </row>
    <row r="422" spans="2:3">
      <c r="B422" s="5"/>
      <c r="C422" s="5"/>
    </row>
    <row r="423" spans="2:3">
      <c r="B423" s="5"/>
      <c r="C423" s="5"/>
    </row>
    <row r="424" spans="2:3">
      <c r="B424" s="5"/>
      <c r="C424" s="5"/>
    </row>
    <row r="425" spans="2:3">
      <c r="B425" s="5"/>
      <c r="C425" s="5"/>
    </row>
    <row r="426" spans="2:3">
      <c r="B426" s="5"/>
      <c r="C426" s="5"/>
    </row>
    <row r="427" spans="2:3">
      <c r="B427" s="5"/>
      <c r="C427" s="5"/>
    </row>
    <row r="428" spans="2:3">
      <c r="B428" s="5"/>
      <c r="C428" s="5"/>
    </row>
    <row r="429" spans="2:3">
      <c r="B429" s="5"/>
      <c r="C429" s="5"/>
    </row>
    <row r="430" spans="2:3">
      <c r="B430" s="5"/>
      <c r="C430" s="5"/>
    </row>
    <row r="431" spans="2:3">
      <c r="B431" s="5"/>
      <c r="C431" s="5"/>
    </row>
    <row r="432" spans="2:3">
      <c r="B432" s="5"/>
      <c r="C432" s="5"/>
    </row>
    <row r="433" spans="2:3">
      <c r="B433" s="5"/>
      <c r="C433" s="5"/>
    </row>
    <row r="434" spans="2:3">
      <c r="B434" s="5"/>
      <c r="C434" s="5"/>
    </row>
    <row r="435" spans="2:3">
      <c r="B435" s="5"/>
      <c r="C435" s="5"/>
    </row>
    <row r="436" spans="2:3">
      <c r="B436" s="5"/>
      <c r="C436" s="5"/>
    </row>
    <row r="437" spans="2:3">
      <c r="B437" s="5"/>
      <c r="C437" s="5"/>
    </row>
    <row r="438" spans="2:3">
      <c r="B438" s="5"/>
      <c r="C438" s="5"/>
    </row>
    <row r="439" spans="2:3">
      <c r="B439" s="5"/>
      <c r="C439" s="5"/>
    </row>
    <row r="440" spans="2:3">
      <c r="B440" s="5"/>
      <c r="C440" s="5"/>
    </row>
    <row r="441" spans="2:3">
      <c r="B441" s="5"/>
      <c r="C441" s="5"/>
    </row>
    <row r="442" spans="2:3">
      <c r="B442" s="5"/>
      <c r="C442" s="5"/>
    </row>
    <row r="443" spans="2:3">
      <c r="B443" s="5"/>
      <c r="C443" s="5"/>
    </row>
    <row r="444" spans="2:3">
      <c r="B444" s="5"/>
      <c r="C444" s="5"/>
    </row>
    <row r="445" spans="2:3">
      <c r="B445" s="5"/>
      <c r="C445" s="5"/>
    </row>
    <row r="446" spans="2:3">
      <c r="B446" s="5"/>
      <c r="C446" s="5"/>
    </row>
    <row r="447" spans="2:3">
      <c r="B447" s="5"/>
      <c r="C447" s="5"/>
    </row>
    <row r="448" spans="2:3">
      <c r="B448" s="5"/>
      <c r="C448" s="5"/>
    </row>
    <row r="449" spans="2:3">
      <c r="B449" s="5"/>
      <c r="C449" s="5"/>
    </row>
    <row r="450" spans="2:3">
      <c r="B450" s="5"/>
      <c r="C450" s="5"/>
    </row>
    <row r="451" spans="2:3">
      <c r="B451" s="5"/>
      <c r="C451" s="5"/>
    </row>
    <row r="452" spans="2:3">
      <c r="B452" s="5"/>
      <c r="C452" s="5"/>
    </row>
    <row r="453" spans="2:3">
      <c r="B453" s="5"/>
      <c r="C453" s="5"/>
    </row>
    <row r="454" spans="2:3">
      <c r="B454" s="5"/>
      <c r="C454" s="5"/>
    </row>
    <row r="455" spans="2:3">
      <c r="B455" s="5"/>
      <c r="C455" s="5"/>
    </row>
    <row r="456" spans="2:3">
      <c r="B456" s="5"/>
      <c r="C456" s="5"/>
    </row>
    <row r="457" spans="2:3">
      <c r="B457" s="5"/>
      <c r="C457" s="5"/>
    </row>
    <row r="458" spans="2:3">
      <c r="B458" s="5"/>
      <c r="C458" s="5"/>
    </row>
    <row r="459" spans="2:3">
      <c r="B459" s="5"/>
      <c r="C459" s="5"/>
    </row>
    <row r="460" spans="2:3">
      <c r="B460" s="5"/>
      <c r="C460" s="5"/>
    </row>
    <row r="461" spans="2:3">
      <c r="B461" s="5"/>
      <c r="C461" s="5"/>
    </row>
    <row r="462" spans="2:3">
      <c r="B462" s="5"/>
      <c r="C462" s="5"/>
    </row>
    <row r="463" spans="2:3">
      <c r="B463" s="5"/>
      <c r="C463" s="5"/>
    </row>
    <row r="464" spans="2:3">
      <c r="B464" s="5"/>
      <c r="C464" s="5"/>
    </row>
    <row r="465" spans="2:3">
      <c r="B465" s="5"/>
      <c r="C465" s="5"/>
    </row>
    <row r="466" spans="2:3">
      <c r="B466" s="5"/>
      <c r="C466" s="5"/>
    </row>
    <row r="467" spans="2:3">
      <c r="B467" s="5"/>
      <c r="C467" s="5"/>
    </row>
    <row r="468" spans="2:3">
      <c r="B468" s="5"/>
      <c r="C468" s="5"/>
    </row>
    <row r="469" spans="2:3">
      <c r="B469" s="5"/>
      <c r="C469" s="5"/>
    </row>
    <row r="470" spans="2:3">
      <c r="B470" s="5"/>
      <c r="C470" s="5"/>
    </row>
    <row r="471" spans="2:3">
      <c r="B471" s="5"/>
      <c r="C471" s="5"/>
    </row>
    <row r="472" spans="2:3">
      <c r="B472" s="5"/>
      <c r="C472" s="5"/>
    </row>
    <row r="473" spans="2:3">
      <c r="B473" s="5"/>
      <c r="C473" s="5"/>
    </row>
    <row r="474" spans="2:3">
      <c r="B474" s="5"/>
      <c r="C474" s="5"/>
    </row>
    <row r="475" spans="2:3">
      <c r="B475" s="5"/>
      <c r="C475" s="5"/>
    </row>
    <row r="476" spans="2:3">
      <c r="B476" s="5"/>
      <c r="C476" s="5"/>
    </row>
    <row r="477" spans="2:3">
      <c r="B477" s="5"/>
      <c r="C477" s="5"/>
    </row>
    <row r="478" spans="2:3">
      <c r="B478" s="5"/>
      <c r="C478" s="5"/>
    </row>
    <row r="479" spans="2:3">
      <c r="B479" s="5"/>
      <c r="C479" s="5"/>
    </row>
    <row r="480" spans="2:3">
      <c r="B480" s="5"/>
      <c r="C480" s="5"/>
    </row>
    <row r="481" spans="2:3">
      <c r="B481" s="5"/>
      <c r="C481" s="5"/>
    </row>
    <row r="482" spans="2:3">
      <c r="B482" s="5"/>
      <c r="C482" s="5"/>
    </row>
    <row r="483" spans="2:3">
      <c r="B483" s="5"/>
      <c r="C483" s="5"/>
    </row>
    <row r="484" spans="2:3">
      <c r="B484" s="5"/>
      <c r="C484" s="5"/>
    </row>
    <row r="485" spans="2:3">
      <c r="B485" s="5"/>
      <c r="C485" s="5"/>
    </row>
    <row r="486" spans="2:3">
      <c r="B486" s="5"/>
      <c r="C486" s="5"/>
    </row>
    <row r="487" spans="2:3">
      <c r="B487" s="5"/>
      <c r="C487" s="5"/>
    </row>
    <row r="488" spans="2:3">
      <c r="B488" s="5"/>
      <c r="C488" s="5"/>
    </row>
    <row r="489" spans="2:3">
      <c r="B489" s="5"/>
      <c r="C489" s="5"/>
    </row>
    <row r="490" spans="2:3">
      <c r="B490" s="5"/>
      <c r="C490" s="5"/>
    </row>
    <row r="491" spans="2:3">
      <c r="B491" s="5"/>
      <c r="C491" s="5"/>
    </row>
    <row r="492" spans="2:3">
      <c r="B492" s="5"/>
      <c r="C492" s="5"/>
    </row>
    <row r="493" spans="2:3">
      <c r="B493" s="5"/>
      <c r="C493" s="5"/>
    </row>
    <row r="494" spans="2:3">
      <c r="B494" s="5"/>
      <c r="C494" s="5"/>
    </row>
    <row r="495" spans="2:3">
      <c r="B495" s="5"/>
      <c r="C495" s="5"/>
    </row>
    <row r="496" spans="2:3">
      <c r="B496" s="5"/>
      <c r="C496" s="5"/>
    </row>
    <row r="497" spans="2:3">
      <c r="B497" s="5"/>
      <c r="C497" s="5"/>
    </row>
    <row r="498" spans="2:3">
      <c r="B498" s="5"/>
      <c r="C498" s="5"/>
    </row>
    <row r="499" spans="2:3">
      <c r="B499" s="5"/>
      <c r="C499" s="5"/>
    </row>
    <row r="500" spans="2:3">
      <c r="B500" s="5"/>
      <c r="C500" s="5"/>
    </row>
    <row r="501" spans="2:3">
      <c r="B501" s="5"/>
      <c r="C501" s="5"/>
    </row>
    <row r="502" spans="2:3">
      <c r="B502" s="5"/>
      <c r="C502" s="5"/>
    </row>
    <row r="503" spans="2:3">
      <c r="B503" s="5"/>
      <c r="C503" s="5"/>
    </row>
    <row r="504" spans="2:3">
      <c r="B504" s="5"/>
      <c r="C504" s="5"/>
    </row>
    <row r="505" spans="2:3">
      <c r="B505" s="5"/>
      <c r="C505" s="5"/>
    </row>
    <row r="506" spans="2:3">
      <c r="B506" s="5"/>
      <c r="C506" s="5"/>
    </row>
    <row r="507" spans="2:3">
      <c r="B507" s="5"/>
      <c r="C507" s="5"/>
    </row>
    <row r="508" spans="2:3">
      <c r="B508" s="5"/>
      <c r="C508" s="5"/>
    </row>
    <row r="509" spans="2:3">
      <c r="B509" s="5"/>
      <c r="C509" s="5"/>
    </row>
    <row r="510" spans="2:3">
      <c r="B510" s="5"/>
      <c r="C510" s="5"/>
    </row>
    <row r="511" spans="2:3">
      <c r="B511" s="5"/>
      <c r="C511" s="5"/>
    </row>
    <row r="512" spans="2:3">
      <c r="B512" s="5"/>
      <c r="C512" s="5"/>
    </row>
    <row r="513" spans="2:3">
      <c r="B513" s="5"/>
      <c r="C513" s="5"/>
    </row>
    <row r="514" spans="2:3">
      <c r="B514" s="5"/>
      <c r="C514" s="5"/>
    </row>
    <row r="515" spans="2:3">
      <c r="B515" s="5"/>
      <c r="C515" s="5"/>
    </row>
    <row r="516" spans="2:3">
      <c r="B516" s="5"/>
      <c r="C516" s="5"/>
    </row>
    <row r="517" spans="2:3">
      <c r="B517" s="5"/>
      <c r="C517" s="5"/>
    </row>
    <row r="518" spans="2:3">
      <c r="B518" s="5"/>
      <c r="C518" s="5"/>
    </row>
    <row r="519" spans="2:3">
      <c r="B519" s="5"/>
      <c r="C519" s="5"/>
    </row>
    <row r="520" spans="2:3">
      <c r="B520" s="5"/>
      <c r="C520" s="5"/>
    </row>
    <row r="521" spans="2:3">
      <c r="B521" s="5"/>
      <c r="C521" s="5"/>
    </row>
    <row r="522" spans="2:3">
      <c r="B522" s="5"/>
      <c r="C522" s="5"/>
    </row>
    <row r="523" spans="2:3">
      <c r="B523" s="5"/>
      <c r="C523" s="5"/>
    </row>
    <row r="524" spans="2:3">
      <c r="B524" s="5"/>
      <c r="C524" s="5"/>
    </row>
    <row r="525" spans="2:3">
      <c r="B525" s="5"/>
      <c r="C525" s="5"/>
    </row>
    <row r="526" spans="2:3">
      <c r="B526" s="5"/>
      <c r="C526" s="5"/>
    </row>
    <row r="527" spans="2:3">
      <c r="B527" s="5"/>
      <c r="C527" s="5"/>
    </row>
    <row r="528" spans="2:3">
      <c r="B528" s="5"/>
      <c r="C528" s="5"/>
    </row>
    <row r="529" spans="2:3">
      <c r="B529" s="5"/>
      <c r="C529" s="5"/>
    </row>
    <row r="530" spans="2:3">
      <c r="B530" s="5"/>
      <c r="C530" s="5"/>
    </row>
    <row r="531" spans="2:3">
      <c r="B531" s="5"/>
      <c r="C531" s="5"/>
    </row>
    <row r="532" spans="2:3">
      <c r="B532" s="5"/>
      <c r="C532" s="5"/>
    </row>
    <row r="533" spans="2:3">
      <c r="B533" s="5"/>
      <c r="C533" s="5"/>
    </row>
    <row r="534" spans="2:3">
      <c r="B534" s="5"/>
      <c r="C534" s="5"/>
    </row>
    <row r="535" spans="2:3">
      <c r="B535" s="5"/>
      <c r="C535" s="5"/>
    </row>
    <row r="536" spans="2:3">
      <c r="B536" s="5"/>
      <c r="C536" s="5"/>
    </row>
    <row r="537" spans="2:3">
      <c r="B537" s="5"/>
      <c r="C537" s="5"/>
    </row>
    <row r="538" spans="2:3">
      <c r="B538" s="5"/>
      <c r="C538" s="5"/>
    </row>
    <row r="539" spans="2:3">
      <c r="B539" s="5"/>
      <c r="C539" s="5"/>
    </row>
    <row r="540" spans="2:3">
      <c r="B540" s="5"/>
      <c r="C540" s="5"/>
    </row>
    <row r="541" spans="2:3">
      <c r="B541" s="5"/>
      <c r="C541" s="5"/>
    </row>
    <row r="542" spans="2:3">
      <c r="B542" s="5"/>
      <c r="C542" s="5"/>
    </row>
    <row r="543" spans="2:3">
      <c r="B543" s="5"/>
      <c r="C543" s="5"/>
    </row>
    <row r="544" spans="2:3">
      <c r="B544" s="5"/>
      <c r="C544" s="5"/>
    </row>
    <row r="545" spans="2:3">
      <c r="B545" s="5"/>
      <c r="C545" s="5"/>
    </row>
    <row r="546" spans="2:3">
      <c r="B546" s="5"/>
      <c r="C546" s="5"/>
    </row>
    <row r="547" spans="2:3">
      <c r="B547" s="5"/>
      <c r="C547" s="5"/>
    </row>
    <row r="548" spans="2:3">
      <c r="B548" s="5"/>
      <c r="C548" s="5"/>
    </row>
    <row r="549" spans="2:3">
      <c r="B549" s="5"/>
      <c r="C549" s="5"/>
    </row>
    <row r="550" spans="2:3">
      <c r="B550" s="5"/>
      <c r="C550" s="5"/>
    </row>
    <row r="551" spans="2:3">
      <c r="B551" s="5"/>
      <c r="C551" s="5"/>
    </row>
    <row r="552" spans="2:3">
      <c r="B552" s="5"/>
      <c r="C552" s="5"/>
    </row>
    <row r="553" spans="2:3">
      <c r="B553" s="5"/>
      <c r="C553" s="5"/>
    </row>
    <row r="554" spans="2:3">
      <c r="B554" s="5"/>
      <c r="C554" s="5"/>
    </row>
    <row r="555" spans="2:3">
      <c r="B555" s="5"/>
      <c r="C555" s="5"/>
    </row>
    <row r="556" spans="2:3">
      <c r="B556" s="5"/>
      <c r="C556" s="5"/>
    </row>
    <row r="557" spans="2:3">
      <c r="B557" s="5"/>
      <c r="C557" s="5"/>
    </row>
    <row r="558" spans="2:3">
      <c r="B558" s="5"/>
      <c r="C558" s="5"/>
    </row>
    <row r="559" spans="2:3">
      <c r="B559" s="5"/>
      <c r="C559" s="5"/>
    </row>
    <row r="560" spans="2:3">
      <c r="B560" s="5"/>
      <c r="C560" s="5"/>
    </row>
    <row r="561" spans="2:3">
      <c r="B561" s="5"/>
      <c r="C561" s="5"/>
    </row>
    <row r="562" spans="2:3">
      <c r="B562" s="5"/>
      <c r="C562" s="5"/>
    </row>
    <row r="563" spans="2:3">
      <c r="B563" s="5"/>
      <c r="C563" s="5"/>
    </row>
    <row r="564" spans="2:3">
      <c r="B564" s="5"/>
      <c r="C564" s="5"/>
    </row>
    <row r="565" spans="2:3">
      <c r="B565" s="5"/>
      <c r="C565" s="5"/>
    </row>
    <row r="566" spans="2:3">
      <c r="B566" s="5"/>
      <c r="C566" s="5"/>
    </row>
    <row r="567" spans="2:3">
      <c r="B567" s="5"/>
      <c r="C567" s="5"/>
    </row>
    <row r="568" spans="2:3">
      <c r="B568" s="5"/>
      <c r="C568" s="5"/>
    </row>
    <row r="569" spans="2:3">
      <c r="B569" s="5"/>
      <c r="C569" s="5"/>
    </row>
    <row r="570" spans="2:3">
      <c r="B570" s="5"/>
      <c r="C570" s="5"/>
    </row>
    <row r="571" spans="2:3">
      <c r="B571" s="5"/>
      <c r="C571" s="5"/>
    </row>
    <row r="572" spans="2:3">
      <c r="B572" s="5"/>
      <c r="C572" s="5"/>
    </row>
    <row r="573" spans="2:3">
      <c r="B573" s="5"/>
      <c r="C573" s="5"/>
    </row>
    <row r="574" spans="2:3">
      <c r="B574" s="5"/>
      <c r="C574" s="5"/>
    </row>
    <row r="575" spans="2:3">
      <c r="B575" s="5"/>
      <c r="C575" s="5"/>
    </row>
    <row r="576" spans="2:3">
      <c r="B576" s="5"/>
      <c r="C576" s="5"/>
    </row>
    <row r="577" spans="2:3">
      <c r="B577" s="5"/>
      <c r="C577" s="5"/>
    </row>
    <row r="578" spans="2:3">
      <c r="B578" s="5"/>
      <c r="C578" s="5"/>
    </row>
    <row r="579" spans="2:3">
      <c r="B579" s="5"/>
      <c r="C579" s="5"/>
    </row>
    <row r="580" spans="2:3">
      <c r="B580" s="5"/>
      <c r="C580" s="5"/>
    </row>
    <row r="581" spans="2:3">
      <c r="B581" s="5"/>
      <c r="C581" s="5"/>
    </row>
    <row r="582" spans="2:3">
      <c r="B582" s="5"/>
      <c r="C582" s="5"/>
    </row>
    <row r="583" spans="2:3">
      <c r="B583" s="5"/>
      <c r="C583" s="5"/>
    </row>
    <row r="584" spans="2:3">
      <c r="B584" s="5"/>
      <c r="C584" s="5"/>
    </row>
    <row r="585" spans="2:3">
      <c r="B585" s="5"/>
      <c r="C585" s="5"/>
    </row>
    <row r="586" spans="2:3">
      <c r="B586" s="5"/>
      <c r="C586" s="5"/>
    </row>
    <row r="587" spans="2:3">
      <c r="B587" s="5"/>
      <c r="C587" s="5"/>
    </row>
    <row r="588" spans="2:3">
      <c r="B588" s="5"/>
      <c r="C588" s="5"/>
    </row>
    <row r="589" spans="2:3">
      <c r="B589" s="5"/>
      <c r="C589" s="5"/>
    </row>
    <row r="590" spans="2:3">
      <c r="B590" s="5"/>
      <c r="C590" s="5"/>
    </row>
    <row r="591" spans="2:3">
      <c r="B591" s="5"/>
      <c r="C591" s="5"/>
    </row>
    <row r="592" spans="2:3">
      <c r="B592" s="5"/>
      <c r="C592" s="5"/>
    </row>
    <row r="593" spans="2:3">
      <c r="B593" s="5"/>
      <c r="C593" s="5"/>
    </row>
    <row r="594" spans="2:3">
      <c r="B594" s="5"/>
      <c r="C594" s="5"/>
    </row>
    <row r="595" spans="2:3">
      <c r="B595" s="5"/>
      <c r="C595" s="5"/>
    </row>
    <row r="596" spans="2:3">
      <c r="B596" s="5"/>
      <c r="C596" s="5"/>
    </row>
    <row r="597" spans="2:3">
      <c r="B597" s="5"/>
      <c r="C597" s="5"/>
    </row>
    <row r="598" spans="2:3">
      <c r="B598" s="5"/>
      <c r="C598" s="5"/>
    </row>
    <row r="599" spans="2:3">
      <c r="B599" s="5"/>
      <c r="C599" s="5"/>
    </row>
    <row r="600" spans="2:3">
      <c r="B600" s="5"/>
      <c r="C600" s="5"/>
    </row>
    <row r="601" spans="2:3">
      <c r="B601" s="5"/>
      <c r="C601" s="5"/>
    </row>
    <row r="602" spans="2:3">
      <c r="B602" s="5"/>
      <c r="C602" s="5"/>
    </row>
    <row r="603" spans="2:3">
      <c r="B603" s="5"/>
      <c r="C603" s="5"/>
    </row>
    <row r="604" spans="2:3">
      <c r="B604" s="5"/>
      <c r="C604" s="5"/>
    </row>
    <row r="605" spans="2:3">
      <c r="B605" s="5"/>
      <c r="C605" s="5"/>
    </row>
    <row r="606" spans="2:3">
      <c r="B606" s="5"/>
      <c r="C606" s="5"/>
    </row>
    <row r="607" spans="2:3">
      <c r="B607" s="5"/>
      <c r="C607" s="5"/>
    </row>
    <row r="608" spans="2:3">
      <c r="B608" s="5"/>
      <c r="C608" s="5"/>
    </row>
    <row r="609" spans="2:3">
      <c r="B609" s="5"/>
      <c r="C609" s="5"/>
    </row>
    <row r="610" spans="2:3">
      <c r="B610" s="5"/>
      <c r="C610" s="5"/>
    </row>
    <row r="611" spans="2:3">
      <c r="B611" s="5"/>
      <c r="C611" s="5"/>
    </row>
    <row r="612" spans="2:3">
      <c r="B612" s="5"/>
      <c r="C612" s="5"/>
    </row>
    <row r="613" spans="2:3">
      <c r="B613" s="5"/>
      <c r="C613" s="5"/>
    </row>
    <row r="614" spans="2:3">
      <c r="B614" s="5"/>
      <c r="C614" s="5"/>
    </row>
    <row r="615" spans="2:3">
      <c r="B615" s="5"/>
      <c r="C615" s="5"/>
    </row>
    <row r="616" spans="2:3">
      <c r="B616" s="5"/>
      <c r="C616" s="5"/>
    </row>
    <row r="617" spans="2:3">
      <c r="B617" s="5"/>
      <c r="C617" s="5"/>
    </row>
    <row r="618" spans="2:3">
      <c r="B618" s="5"/>
      <c r="C618" s="5"/>
    </row>
    <row r="619" spans="2:3">
      <c r="B619" s="5"/>
      <c r="C619" s="5"/>
    </row>
    <row r="620" spans="2:3">
      <c r="B620" s="5"/>
      <c r="C620" s="5"/>
    </row>
    <row r="621" spans="2:3">
      <c r="B621" s="5"/>
      <c r="C621" s="5"/>
    </row>
    <row r="622" spans="2:3">
      <c r="B622" s="5"/>
      <c r="C622" s="5"/>
    </row>
    <row r="623" spans="2:3">
      <c r="B623" s="5"/>
      <c r="C623" s="5"/>
    </row>
    <row r="624" spans="2:3">
      <c r="B624" s="5"/>
      <c r="C624" s="5"/>
    </row>
    <row r="625" spans="2:3">
      <c r="B625" s="5"/>
      <c r="C625" s="5"/>
    </row>
    <row r="626" spans="2:3">
      <c r="B626" s="5"/>
      <c r="C626" s="5"/>
    </row>
    <row r="627" spans="2:3">
      <c r="B627" s="5"/>
      <c r="C627" s="5"/>
    </row>
    <row r="628" spans="2:3">
      <c r="B628" s="5"/>
      <c r="C628" s="5"/>
    </row>
    <row r="629" spans="2:3">
      <c r="B629" s="5"/>
      <c r="C629" s="5"/>
    </row>
    <row r="630" spans="2:3">
      <c r="B630" s="5"/>
      <c r="C630" s="5"/>
    </row>
    <row r="631" spans="2:3">
      <c r="B631" s="5"/>
      <c r="C631" s="5"/>
    </row>
    <row r="632" spans="2:3">
      <c r="B632" s="5"/>
      <c r="C632" s="5"/>
    </row>
    <row r="633" spans="2:3">
      <c r="B633" s="5"/>
      <c r="C633" s="5"/>
    </row>
    <row r="634" spans="2:3">
      <c r="B634" s="5"/>
      <c r="C634" s="5"/>
    </row>
    <row r="635" spans="2:3">
      <c r="B635" s="5"/>
      <c r="C635" s="5"/>
    </row>
    <row r="636" spans="2:3">
      <c r="B636" s="5"/>
      <c r="C636" s="5"/>
    </row>
    <row r="637" spans="2:3">
      <c r="B637" s="5"/>
      <c r="C637" s="5"/>
    </row>
    <row r="638" spans="2:3">
      <c r="B638" s="5"/>
      <c r="C638" s="5"/>
    </row>
    <row r="639" spans="2:3">
      <c r="B639" s="5"/>
      <c r="C639" s="5"/>
    </row>
    <row r="640" spans="2:3">
      <c r="B640" s="5"/>
      <c r="C640" s="5"/>
    </row>
    <row r="641" spans="2:3">
      <c r="B641" s="5"/>
      <c r="C641" s="5"/>
    </row>
    <row r="642" spans="2:3">
      <c r="B642" s="5"/>
      <c r="C642" s="5"/>
    </row>
    <row r="643" spans="2:3">
      <c r="B643" s="5"/>
      <c r="C643" s="5"/>
    </row>
    <row r="644" spans="2:3">
      <c r="B644" s="5"/>
      <c r="C644" s="5"/>
    </row>
    <row r="645" spans="2:3">
      <c r="B645" s="5"/>
      <c r="C645" s="5"/>
    </row>
    <row r="646" spans="2:3">
      <c r="B646" s="5"/>
      <c r="C646" s="5"/>
    </row>
    <row r="647" spans="2:3">
      <c r="B647" s="5"/>
      <c r="C647" s="5"/>
    </row>
    <row r="648" spans="2:3">
      <c r="B648" s="5"/>
      <c r="C648" s="5"/>
    </row>
    <row r="649" spans="2:3">
      <c r="B649" s="5"/>
      <c r="C649" s="5"/>
    </row>
    <row r="650" spans="2:3">
      <c r="B650" s="5"/>
      <c r="C650" s="5"/>
    </row>
    <row r="651" spans="2:3">
      <c r="B651" s="5"/>
      <c r="C651" s="5"/>
    </row>
    <row r="652" spans="2:3">
      <c r="B652" s="5"/>
      <c r="C652" s="5"/>
    </row>
    <row r="653" spans="2:3">
      <c r="B653" s="5"/>
      <c r="C653" s="5"/>
    </row>
    <row r="654" spans="2:3">
      <c r="B654" s="5"/>
      <c r="C654" s="5"/>
    </row>
    <row r="655" spans="2:3">
      <c r="B655" s="5"/>
      <c r="C655" s="5"/>
    </row>
    <row r="656" spans="2:3">
      <c r="B656" s="5"/>
      <c r="C656" s="5"/>
    </row>
    <row r="657" spans="2:3">
      <c r="B657" s="5"/>
      <c r="C657" s="5"/>
    </row>
    <row r="658" spans="2:3">
      <c r="B658" s="5"/>
      <c r="C658" s="5"/>
    </row>
    <row r="659" spans="2:3">
      <c r="B659" s="5"/>
      <c r="C659" s="5"/>
    </row>
    <row r="660" spans="2:3">
      <c r="B660" s="5"/>
      <c r="C660" s="5"/>
    </row>
    <row r="661" spans="2:3">
      <c r="B661" s="5"/>
      <c r="C661" s="5"/>
    </row>
    <row r="662" spans="2:3">
      <c r="B662" s="5"/>
      <c r="C662" s="5"/>
    </row>
    <row r="663" spans="2:3">
      <c r="B663" s="5"/>
      <c r="C663" s="5"/>
    </row>
    <row r="664" spans="2:3">
      <c r="B664" s="5"/>
      <c r="C664" s="5"/>
    </row>
    <row r="665" spans="2:3">
      <c r="B665" s="5"/>
      <c r="C665" s="5"/>
    </row>
    <row r="666" spans="2:3">
      <c r="B666" s="5"/>
      <c r="C666" s="5"/>
    </row>
    <row r="667" spans="2:3">
      <c r="B667" s="5"/>
      <c r="C667" s="5"/>
    </row>
    <row r="668" spans="2:3">
      <c r="B668" s="5"/>
      <c r="C668" s="5"/>
    </row>
    <row r="669" spans="2:3">
      <c r="B669" s="5"/>
      <c r="C669" s="5"/>
    </row>
    <row r="670" spans="2:3">
      <c r="B670" s="5"/>
      <c r="C670" s="5"/>
    </row>
    <row r="671" spans="2:3">
      <c r="B671" s="5"/>
      <c r="C671" s="5"/>
    </row>
    <row r="672" spans="2:3">
      <c r="B672" s="5"/>
      <c r="C672" s="5"/>
    </row>
    <row r="673" spans="2:3">
      <c r="B673" s="5"/>
      <c r="C673" s="5"/>
    </row>
    <row r="674" spans="2:3">
      <c r="B674" s="5"/>
      <c r="C674" s="5"/>
    </row>
    <row r="675" spans="2:3">
      <c r="B675" s="5"/>
      <c r="C675" s="5"/>
    </row>
    <row r="676" spans="2:3">
      <c r="B676" s="5"/>
      <c r="C676" s="5"/>
    </row>
    <row r="677" spans="2:3">
      <c r="B677" s="5"/>
      <c r="C677" s="5"/>
    </row>
    <row r="678" spans="2:3">
      <c r="B678" s="5"/>
      <c r="C678" s="5"/>
    </row>
    <row r="679" spans="2:3">
      <c r="B679" s="5"/>
      <c r="C679" s="5"/>
    </row>
    <row r="680" spans="2:3">
      <c r="B680" s="5"/>
      <c r="C680" s="5"/>
    </row>
    <row r="681" spans="2:3">
      <c r="B681" s="5"/>
      <c r="C681" s="5"/>
    </row>
    <row r="682" spans="2:3">
      <c r="B682" s="5"/>
      <c r="C682" s="5"/>
    </row>
    <row r="683" spans="2:3">
      <c r="B683" s="5"/>
      <c r="C683" s="5"/>
    </row>
    <row r="684" spans="2:3">
      <c r="B684" s="5"/>
      <c r="C684" s="5"/>
    </row>
    <row r="685" spans="2:3">
      <c r="B685" s="5"/>
      <c r="C685" s="5"/>
    </row>
    <row r="686" spans="2:3">
      <c r="B686" s="5"/>
      <c r="C686" s="5"/>
    </row>
    <row r="687" spans="2:3">
      <c r="B687" s="5"/>
      <c r="C687" s="5"/>
    </row>
    <row r="688" spans="2:3">
      <c r="B688" s="5"/>
      <c r="C688" s="5"/>
    </row>
    <row r="689" spans="2:3">
      <c r="B689" s="5"/>
      <c r="C689" s="5"/>
    </row>
    <row r="690" spans="2:3">
      <c r="B690" s="5"/>
      <c r="C690" s="5"/>
    </row>
    <row r="691" spans="2:3">
      <c r="B691" s="5"/>
      <c r="C691" s="5"/>
    </row>
    <row r="692" spans="2:3">
      <c r="B692" s="5"/>
      <c r="C692" s="5"/>
    </row>
    <row r="693" spans="2:3">
      <c r="B693" s="5"/>
      <c r="C693" s="5"/>
    </row>
    <row r="694" spans="2:3">
      <c r="B694" s="5"/>
      <c r="C694" s="5"/>
    </row>
    <row r="695" spans="2:3">
      <c r="B695" s="5"/>
      <c r="C695" s="5"/>
    </row>
    <row r="696" spans="2:3">
      <c r="B696" s="5"/>
      <c r="C696" s="5"/>
    </row>
    <row r="697" spans="2:3">
      <c r="B697" s="5"/>
      <c r="C697" s="5"/>
    </row>
    <row r="698" spans="2:3">
      <c r="B698" s="5"/>
      <c r="C698" s="5"/>
    </row>
    <row r="699" spans="2:3">
      <c r="B699" s="5"/>
      <c r="C699" s="5"/>
    </row>
    <row r="700" spans="2:3">
      <c r="B700" s="5"/>
      <c r="C700" s="5"/>
    </row>
    <row r="701" spans="2:3">
      <c r="B701" s="5"/>
      <c r="C701" s="5"/>
    </row>
    <row r="702" spans="2:3">
      <c r="B702" s="5"/>
      <c r="C702" s="5"/>
    </row>
    <row r="703" spans="2:3">
      <c r="B703" s="5"/>
      <c r="C703" s="5"/>
    </row>
    <row r="704" spans="2:3">
      <c r="B704" s="5"/>
      <c r="C704" s="5"/>
    </row>
    <row r="705" spans="2:3">
      <c r="B705" s="5"/>
      <c r="C705" s="5"/>
    </row>
    <row r="706" spans="2:3">
      <c r="B706" s="5"/>
      <c r="C706" s="5"/>
    </row>
    <row r="707" spans="2:3">
      <c r="B707" s="5"/>
      <c r="C707" s="5"/>
    </row>
    <row r="708" spans="2:3">
      <c r="B708" s="5"/>
      <c r="C708" s="5"/>
    </row>
    <row r="709" spans="2:3">
      <c r="B709" s="5"/>
      <c r="C709" s="5"/>
    </row>
    <row r="710" spans="2:3">
      <c r="B710" s="5"/>
      <c r="C710" s="5"/>
    </row>
    <row r="711" spans="2:3">
      <c r="B711" s="5"/>
      <c r="C711" s="5"/>
    </row>
    <row r="712" spans="2:3">
      <c r="B712" s="5"/>
      <c r="C712" s="5"/>
    </row>
    <row r="713" spans="2:3">
      <c r="B713" s="5"/>
      <c r="C713" s="5"/>
    </row>
    <row r="714" spans="2:3">
      <c r="B714" s="5"/>
      <c r="C714" s="5"/>
    </row>
    <row r="715" spans="2:3">
      <c r="B715" s="5"/>
      <c r="C715" s="5"/>
    </row>
    <row r="716" spans="2:3">
      <c r="B716" s="5"/>
      <c r="C716" s="5"/>
    </row>
    <row r="717" spans="2:3">
      <c r="B717" s="5"/>
      <c r="C717" s="5"/>
    </row>
    <row r="718" spans="2:3">
      <c r="B718" s="5"/>
      <c r="C718" s="5"/>
    </row>
    <row r="719" spans="2:3">
      <c r="B719" s="5"/>
      <c r="C719" s="5"/>
    </row>
    <row r="720" spans="2:3">
      <c r="B720" s="5"/>
      <c r="C720" s="5"/>
    </row>
    <row r="721" spans="2:3">
      <c r="B721" s="5"/>
      <c r="C721" s="5"/>
    </row>
    <row r="722" spans="2:3">
      <c r="B722" s="5"/>
      <c r="C722" s="5"/>
    </row>
    <row r="723" spans="2:3">
      <c r="B723" s="5"/>
      <c r="C723" s="5"/>
    </row>
    <row r="724" spans="2:3">
      <c r="B724" s="5"/>
      <c r="C724" s="5"/>
    </row>
    <row r="725" spans="2:3">
      <c r="B725" s="5"/>
      <c r="C725" s="5"/>
    </row>
    <row r="726" spans="2:3">
      <c r="B726" s="5"/>
      <c r="C726" s="5"/>
    </row>
    <row r="727" spans="2:3">
      <c r="B727" s="5"/>
      <c r="C727" s="5"/>
    </row>
    <row r="728" spans="2:3">
      <c r="B728" s="5"/>
      <c r="C728" s="5"/>
    </row>
    <row r="729" spans="2:3">
      <c r="B729" s="5"/>
      <c r="C729" s="5"/>
    </row>
    <row r="730" spans="2:3">
      <c r="B730" s="5"/>
      <c r="C730" s="5"/>
    </row>
    <row r="731" spans="2:3">
      <c r="B731" s="5"/>
      <c r="C731" s="5"/>
    </row>
    <row r="732" spans="2:3">
      <c r="B732" s="5"/>
      <c r="C732" s="5"/>
    </row>
    <row r="733" spans="2:3">
      <c r="B733" s="5"/>
      <c r="C733" s="5"/>
    </row>
    <row r="734" spans="2:3">
      <c r="B734" s="5"/>
      <c r="C734" s="5"/>
    </row>
    <row r="735" spans="2:3">
      <c r="B735" s="5"/>
      <c r="C735" s="5"/>
    </row>
    <row r="736" spans="2:3">
      <c r="B736" s="5"/>
      <c r="C736" s="5"/>
    </row>
    <row r="737" spans="2:3">
      <c r="B737" s="5"/>
      <c r="C737" s="5"/>
    </row>
    <row r="738" spans="2:3">
      <c r="B738" s="5"/>
      <c r="C738" s="5"/>
    </row>
    <row r="739" spans="2:3">
      <c r="B739" s="5"/>
      <c r="C739" s="5"/>
    </row>
    <row r="740" spans="2:3">
      <c r="B740" s="5"/>
      <c r="C740" s="5"/>
    </row>
    <row r="741" spans="2:3">
      <c r="B741" s="5"/>
      <c r="C741" s="5"/>
    </row>
    <row r="742" spans="2:3">
      <c r="B742" s="5"/>
      <c r="C742" s="5"/>
    </row>
    <row r="743" spans="2:3">
      <c r="B743" s="5"/>
      <c r="C743" s="5"/>
    </row>
    <row r="744" spans="2:3">
      <c r="B744" s="5"/>
      <c r="C744" s="5"/>
    </row>
    <row r="745" spans="2:3">
      <c r="B745" s="5"/>
      <c r="C745" s="5"/>
    </row>
    <row r="746" spans="2:3">
      <c r="B746" s="5"/>
      <c r="C746" s="5"/>
    </row>
    <row r="747" spans="2:3">
      <c r="B747" s="5"/>
      <c r="C747" s="5"/>
    </row>
    <row r="748" spans="2:3">
      <c r="B748" s="5"/>
      <c r="C748" s="5"/>
    </row>
    <row r="749" spans="2:3">
      <c r="B749" s="5"/>
      <c r="C749" s="5"/>
    </row>
    <row r="750" spans="2:3">
      <c r="B750" s="5"/>
      <c r="C750" s="5"/>
    </row>
    <row r="751" spans="2:3">
      <c r="B751" s="5"/>
      <c r="C751" s="5"/>
    </row>
    <row r="752" spans="2:3">
      <c r="B752" s="5"/>
      <c r="C752" s="5"/>
    </row>
    <row r="753" spans="2:3">
      <c r="B753" s="5"/>
      <c r="C753" s="5"/>
    </row>
    <row r="754" spans="2:3">
      <c r="B754" s="5"/>
      <c r="C754" s="5"/>
    </row>
    <row r="755" spans="2:3">
      <c r="B755" s="5"/>
      <c r="C755" s="5"/>
    </row>
    <row r="756" spans="2:3">
      <c r="B756" s="5"/>
      <c r="C756" s="5"/>
    </row>
    <row r="757" spans="2:3">
      <c r="B757" s="5"/>
      <c r="C757" s="5"/>
    </row>
    <row r="758" spans="2:3">
      <c r="B758" s="5"/>
      <c r="C758" s="5"/>
    </row>
    <row r="759" spans="2:3">
      <c r="B759" s="5"/>
      <c r="C759" s="5"/>
    </row>
    <row r="760" spans="2:3">
      <c r="B760" s="5"/>
      <c r="C760" s="5"/>
    </row>
    <row r="761" spans="2:3">
      <c r="B761" s="5"/>
      <c r="C761" s="5"/>
    </row>
    <row r="762" spans="2:3">
      <c r="B762" s="5"/>
      <c r="C762" s="5"/>
    </row>
    <row r="763" spans="2:3">
      <c r="B763" s="5"/>
      <c r="C763" s="5"/>
    </row>
    <row r="764" spans="2:3">
      <c r="B764" s="5"/>
      <c r="C764" s="5"/>
    </row>
    <row r="765" spans="2:3">
      <c r="B765" s="5"/>
      <c r="C765" s="5"/>
    </row>
    <row r="766" spans="2:3">
      <c r="B766" s="5"/>
      <c r="C766" s="5"/>
    </row>
    <row r="767" spans="2:3">
      <c r="B767" s="5"/>
      <c r="C767" s="5"/>
    </row>
    <row r="768" spans="2:3">
      <c r="B768" s="5"/>
      <c r="C768" s="5"/>
    </row>
    <row r="769" spans="2:3">
      <c r="B769" s="5"/>
      <c r="C769" s="5"/>
    </row>
    <row r="770" spans="2:3">
      <c r="B770" s="5"/>
      <c r="C770" s="5"/>
    </row>
    <row r="771" spans="2:3">
      <c r="B771" s="5"/>
      <c r="C771" s="5"/>
    </row>
    <row r="772" spans="2:3">
      <c r="B772" s="5"/>
      <c r="C772" s="5"/>
    </row>
    <row r="773" spans="2:3">
      <c r="B773" s="5"/>
      <c r="C773" s="5"/>
    </row>
    <row r="774" spans="2:3">
      <c r="B774" s="5"/>
      <c r="C774" s="5"/>
    </row>
    <row r="775" spans="2:3">
      <c r="B775" s="5"/>
      <c r="C775" s="5"/>
    </row>
    <row r="776" spans="2:3">
      <c r="B776" s="5"/>
      <c r="C776" s="5"/>
    </row>
    <row r="777" spans="2:3">
      <c r="B777" s="5"/>
      <c r="C777" s="5"/>
    </row>
    <row r="778" spans="2:3">
      <c r="B778" s="5"/>
      <c r="C778" s="5"/>
    </row>
    <row r="779" spans="2:3">
      <c r="B779" s="5"/>
      <c r="C779" s="5"/>
    </row>
    <row r="780" spans="2:3">
      <c r="B780" s="5"/>
      <c r="C780" s="5"/>
    </row>
    <row r="781" spans="2:3">
      <c r="B781" s="5"/>
      <c r="C781" s="5"/>
    </row>
    <row r="782" spans="2:3">
      <c r="B782" s="5"/>
      <c r="C782" s="5"/>
    </row>
    <row r="783" spans="2:3">
      <c r="B783" s="5"/>
      <c r="C783" s="5"/>
    </row>
    <row r="784" spans="2:3">
      <c r="B784" s="5"/>
      <c r="C784" s="5"/>
    </row>
    <row r="785" spans="2:3">
      <c r="B785" s="5"/>
      <c r="C785" s="5"/>
    </row>
    <row r="786" spans="2:3">
      <c r="B786" s="5"/>
      <c r="C786" s="5"/>
    </row>
    <row r="787" spans="2:3">
      <c r="B787" s="5"/>
      <c r="C787" s="5"/>
    </row>
    <row r="788" spans="2:3">
      <c r="B788" s="5"/>
      <c r="C788" s="5"/>
    </row>
    <row r="789" spans="2:3">
      <c r="B789" s="5"/>
      <c r="C789" s="5"/>
    </row>
    <row r="790" spans="2:3">
      <c r="B790" s="5"/>
      <c r="C790" s="5"/>
    </row>
    <row r="791" spans="2:3">
      <c r="B791" s="5"/>
      <c r="C791" s="5"/>
    </row>
    <row r="792" spans="2:3">
      <c r="B792" s="5"/>
      <c r="C792" s="5"/>
    </row>
    <row r="793" spans="2:3">
      <c r="B793" s="5"/>
      <c r="C793" s="5"/>
    </row>
    <row r="794" spans="2:3">
      <c r="B794" s="5"/>
      <c r="C794" s="5"/>
    </row>
    <row r="795" spans="2:3">
      <c r="B795" s="5"/>
      <c r="C795" s="5"/>
    </row>
    <row r="796" spans="2:3">
      <c r="B796" s="5"/>
      <c r="C796" s="5"/>
    </row>
    <row r="797" spans="2:3">
      <c r="B797" s="5"/>
      <c r="C797" s="5"/>
    </row>
    <row r="798" spans="2:3">
      <c r="B798" s="5"/>
      <c r="C798" s="5"/>
    </row>
    <row r="799" spans="2:3">
      <c r="B799" s="5"/>
      <c r="C799" s="5"/>
    </row>
    <row r="800" spans="2:3">
      <c r="B800" s="5"/>
      <c r="C800" s="5"/>
    </row>
    <row r="801" spans="2:3">
      <c r="B801" s="5"/>
      <c r="C801" s="5"/>
    </row>
    <row r="802" spans="2:3">
      <c r="B802" s="5"/>
      <c r="C802" s="5"/>
    </row>
    <row r="803" spans="2:3">
      <c r="B803" s="5"/>
      <c r="C803" s="5"/>
    </row>
    <row r="804" spans="2:3">
      <c r="B804" s="5"/>
      <c r="C804" s="5"/>
    </row>
    <row r="805" spans="2:3">
      <c r="B805" s="5"/>
      <c r="C805" s="5"/>
    </row>
    <row r="806" spans="2:3">
      <c r="B806" s="5"/>
      <c r="C806" s="5"/>
    </row>
    <row r="807" spans="2:3">
      <c r="B807" s="5"/>
      <c r="C807" s="5"/>
    </row>
    <row r="808" spans="2:3">
      <c r="B808" s="5"/>
      <c r="C808" s="5"/>
    </row>
    <row r="809" spans="2:3">
      <c r="B809" s="5"/>
      <c r="C809" s="5"/>
    </row>
    <row r="810" spans="2:3">
      <c r="B810" s="5"/>
      <c r="C810" s="5"/>
    </row>
    <row r="811" spans="2:3">
      <c r="B811" s="5"/>
      <c r="C811" s="5"/>
    </row>
    <row r="812" spans="2:3">
      <c r="B812" s="5"/>
      <c r="C812" s="5"/>
    </row>
    <row r="813" spans="2:3">
      <c r="B813" s="5"/>
      <c r="C813" s="5"/>
    </row>
    <row r="814" spans="2:3">
      <c r="B814" s="5"/>
      <c r="C814" s="5"/>
    </row>
    <row r="815" spans="2:3">
      <c r="B815" s="5"/>
      <c r="C815" s="5"/>
    </row>
    <row r="816" spans="2:3">
      <c r="B816" s="5"/>
      <c r="C816" s="5"/>
    </row>
    <row r="817" spans="2:3">
      <c r="B817" s="5"/>
      <c r="C817" s="5"/>
    </row>
    <row r="818" spans="2:3">
      <c r="B818" s="5"/>
      <c r="C818" s="5"/>
    </row>
    <row r="819" spans="2:3">
      <c r="B819" s="5"/>
      <c r="C819" s="5"/>
    </row>
    <row r="820" spans="2:3">
      <c r="B820" s="5"/>
      <c r="C820" s="5"/>
    </row>
    <row r="821" spans="2:3">
      <c r="B821" s="5"/>
      <c r="C821" s="5"/>
    </row>
    <row r="822" spans="2:3">
      <c r="B822" s="5"/>
      <c r="C822" s="5"/>
    </row>
    <row r="823" spans="2:3">
      <c r="B823" s="5"/>
      <c r="C823" s="5"/>
    </row>
    <row r="824" spans="2:3">
      <c r="B824" s="5"/>
      <c r="C824" s="5"/>
    </row>
    <row r="825" spans="2:3">
      <c r="B825" s="5"/>
      <c r="C825" s="5"/>
    </row>
    <row r="826" spans="2:3">
      <c r="B826" s="5"/>
      <c r="C826" s="5"/>
    </row>
    <row r="827" spans="2:3">
      <c r="B827" s="5"/>
      <c r="C827" s="5"/>
    </row>
    <row r="828" spans="2:3">
      <c r="B828" s="5"/>
      <c r="C828" s="5"/>
    </row>
    <row r="829" spans="2:3">
      <c r="B829" s="5"/>
      <c r="C829" s="5"/>
    </row>
    <row r="830" spans="2:3">
      <c r="B830" s="5"/>
      <c r="C830" s="5"/>
    </row>
    <row r="831" spans="2:3">
      <c r="B831" s="5"/>
      <c r="C831" s="5"/>
    </row>
    <row r="832" spans="2:3">
      <c r="B832" s="5"/>
      <c r="C832" s="5"/>
    </row>
    <row r="833" spans="2:3">
      <c r="B833" s="5"/>
      <c r="C833" s="5"/>
    </row>
    <row r="834" spans="2:3">
      <c r="B834" s="5"/>
      <c r="C834" s="5"/>
    </row>
    <row r="835" spans="2:3">
      <c r="B835" s="5"/>
      <c r="C835" s="5"/>
    </row>
    <row r="836" spans="2:3">
      <c r="B836" s="5"/>
      <c r="C836" s="5"/>
    </row>
    <row r="837" spans="2:3">
      <c r="B837" s="5"/>
      <c r="C837" s="5"/>
    </row>
    <row r="838" spans="2:3">
      <c r="B838" s="5"/>
      <c r="C838" s="5"/>
    </row>
    <row r="839" spans="2:3">
      <c r="B839" s="5"/>
      <c r="C839" s="5"/>
    </row>
    <row r="840" spans="2:3">
      <c r="B840" s="5"/>
      <c r="C840" s="5"/>
    </row>
    <row r="841" spans="2:3">
      <c r="B841" s="5"/>
      <c r="C841" s="5"/>
    </row>
    <row r="842" spans="2:3">
      <c r="B842" s="5"/>
      <c r="C842" s="5"/>
    </row>
    <row r="843" spans="2:3">
      <c r="B843" s="5"/>
      <c r="C843" s="5"/>
    </row>
    <row r="844" spans="2:3">
      <c r="B844" s="5"/>
      <c r="C844" s="5"/>
    </row>
    <row r="845" spans="2:3">
      <c r="B845" s="5"/>
      <c r="C845" s="5"/>
    </row>
    <row r="846" spans="2:3">
      <c r="B846" s="5"/>
      <c r="C846" s="5"/>
    </row>
    <row r="847" spans="2:3">
      <c r="B847" s="5"/>
      <c r="C847" s="5"/>
    </row>
    <row r="848" spans="2:3">
      <c r="B848" s="5"/>
      <c r="C848" s="5"/>
    </row>
    <row r="849" spans="2:3">
      <c r="B849" s="5"/>
      <c r="C849" s="5"/>
    </row>
    <row r="850" spans="2:3">
      <c r="B850" s="5"/>
      <c r="C850" s="5"/>
    </row>
    <row r="851" spans="2:3">
      <c r="B851" s="5"/>
      <c r="C851" s="5"/>
    </row>
    <row r="852" spans="2:3">
      <c r="B852" s="5"/>
      <c r="C852" s="5"/>
    </row>
    <row r="853" spans="2:3">
      <c r="B853" s="5"/>
      <c r="C853" s="5"/>
    </row>
    <row r="854" spans="2:3">
      <c r="B854" s="5"/>
      <c r="C854" s="5"/>
    </row>
    <row r="855" spans="2:3">
      <c r="B855" s="5"/>
      <c r="C855" s="5"/>
    </row>
    <row r="856" spans="2:3">
      <c r="B856" s="5"/>
      <c r="C856" s="5"/>
    </row>
    <row r="857" spans="2:3">
      <c r="B857" s="5"/>
      <c r="C857" s="5"/>
    </row>
    <row r="858" spans="2:3">
      <c r="B858" s="5"/>
      <c r="C858" s="5"/>
    </row>
    <row r="859" spans="2:3">
      <c r="B859" s="5"/>
      <c r="C859" s="5"/>
    </row>
    <row r="860" spans="2:3">
      <c r="B860" s="5"/>
      <c r="C860" s="5"/>
    </row>
    <row r="861" spans="2:3">
      <c r="B861" s="5"/>
      <c r="C861" s="5"/>
    </row>
    <row r="862" spans="2:3">
      <c r="B862" s="5"/>
      <c r="C862" s="5"/>
    </row>
    <row r="863" spans="2:3">
      <c r="B863" s="5"/>
      <c r="C863" s="5"/>
    </row>
    <row r="864" spans="2:3">
      <c r="B864" s="5"/>
      <c r="C864" s="5"/>
    </row>
    <row r="865" spans="2:3">
      <c r="B865" s="5"/>
      <c r="C865" s="5"/>
    </row>
    <row r="866" spans="2:3">
      <c r="B866" s="5"/>
      <c r="C866" s="5"/>
    </row>
    <row r="867" spans="2:3">
      <c r="B867" s="5"/>
      <c r="C867" s="5"/>
    </row>
    <row r="868" spans="2:3">
      <c r="B868" s="5"/>
      <c r="C868" s="5"/>
    </row>
    <row r="869" spans="2:3">
      <c r="B869" s="5"/>
      <c r="C869" s="5"/>
    </row>
    <row r="870" spans="2:3">
      <c r="B870" s="5"/>
      <c r="C870" s="5"/>
    </row>
    <row r="871" spans="2:3">
      <c r="B871" s="5"/>
      <c r="C871" s="5"/>
    </row>
    <row r="872" spans="2:3">
      <c r="B872" s="5"/>
      <c r="C872" s="5"/>
    </row>
    <row r="873" spans="2:3">
      <c r="B873" s="5"/>
      <c r="C873" s="5"/>
    </row>
    <row r="874" spans="2:3">
      <c r="B874" s="5"/>
      <c r="C874" s="5"/>
    </row>
    <row r="875" spans="2:3">
      <c r="B875" s="5"/>
      <c r="C875" s="5"/>
    </row>
    <row r="876" spans="2:3">
      <c r="B876" s="5"/>
      <c r="C876" s="5"/>
    </row>
    <row r="877" spans="2:3">
      <c r="B877" s="5"/>
      <c r="C877" s="5"/>
    </row>
    <row r="878" spans="2:3">
      <c r="B878" s="5"/>
      <c r="C878" s="5"/>
    </row>
    <row r="879" spans="2:3">
      <c r="B879" s="5"/>
      <c r="C879" s="5"/>
    </row>
    <row r="880" spans="2:3">
      <c r="B880" s="5"/>
      <c r="C880" s="5"/>
    </row>
    <row r="881" spans="2:3">
      <c r="B881" s="5"/>
      <c r="C881" s="5"/>
    </row>
    <row r="882" spans="2:3">
      <c r="B882" s="5"/>
      <c r="C882" s="5"/>
    </row>
    <row r="883" spans="2:3">
      <c r="B883" s="5"/>
      <c r="C883" s="5"/>
    </row>
    <row r="884" spans="2:3">
      <c r="B884" s="5"/>
      <c r="C884" s="5"/>
    </row>
    <row r="885" spans="2:3">
      <c r="B885" s="5"/>
      <c r="C885" s="5"/>
    </row>
    <row r="886" spans="2:3">
      <c r="B886" s="5"/>
      <c r="C886" s="5"/>
    </row>
    <row r="887" spans="2:3">
      <c r="B887" s="5"/>
      <c r="C887" s="5"/>
    </row>
    <row r="888" spans="2:3">
      <c r="B888" s="5"/>
      <c r="C888" s="5"/>
    </row>
    <row r="889" spans="2:3">
      <c r="B889" s="5"/>
      <c r="C889" s="5"/>
    </row>
    <row r="890" spans="2:3">
      <c r="B890" s="5"/>
      <c r="C890" s="5"/>
    </row>
    <row r="891" spans="2:3">
      <c r="B891" s="5"/>
      <c r="C891" s="5"/>
    </row>
    <row r="892" spans="2:3">
      <c r="B892" s="5"/>
      <c r="C892" s="5"/>
    </row>
    <row r="893" spans="2:3">
      <c r="B893" s="5"/>
      <c r="C893" s="5"/>
    </row>
    <row r="894" spans="2:3">
      <c r="B894" s="5"/>
      <c r="C894" s="5"/>
    </row>
    <row r="895" spans="2:3">
      <c r="B895" s="5"/>
      <c r="C895" s="5"/>
    </row>
    <row r="896" spans="2:3">
      <c r="B896" s="5"/>
      <c r="C896" s="5"/>
    </row>
    <row r="897" spans="2:3">
      <c r="B897" s="5"/>
      <c r="C897" s="5"/>
    </row>
    <row r="898" spans="2:3">
      <c r="B898" s="5"/>
      <c r="C898" s="5"/>
    </row>
    <row r="899" spans="2:3">
      <c r="B899" s="5"/>
      <c r="C899" s="5"/>
    </row>
    <row r="900" spans="2:3">
      <c r="B900" s="5"/>
      <c r="C900" s="5"/>
    </row>
    <row r="901" spans="2:3">
      <c r="B901" s="5"/>
      <c r="C901" s="5"/>
    </row>
    <row r="902" spans="2:3">
      <c r="B902" s="5"/>
      <c r="C902" s="5"/>
    </row>
    <row r="903" spans="2:3">
      <c r="B903" s="5"/>
      <c r="C903" s="5"/>
    </row>
    <row r="904" spans="2:3">
      <c r="B904" s="5"/>
      <c r="C904" s="5"/>
    </row>
    <row r="905" spans="2:3">
      <c r="B905" s="5"/>
      <c r="C905" s="5"/>
    </row>
    <row r="906" spans="2:3">
      <c r="B906" s="5"/>
      <c r="C906" s="5"/>
    </row>
    <row r="907" spans="2:3">
      <c r="B907" s="5"/>
      <c r="C907" s="5"/>
    </row>
    <row r="908" spans="2:3">
      <c r="B908" s="5"/>
      <c r="C908" s="5"/>
    </row>
    <row r="909" spans="2:3">
      <c r="B909" s="5"/>
      <c r="C909" s="5"/>
    </row>
    <row r="910" spans="2:3">
      <c r="B910" s="5"/>
      <c r="C910" s="5"/>
    </row>
    <row r="911" spans="2:3">
      <c r="B911" s="5"/>
      <c r="C911" s="5"/>
    </row>
    <row r="912" spans="2:3">
      <c r="B912" s="5"/>
      <c r="C912" s="5"/>
    </row>
    <row r="913" spans="2:3">
      <c r="B913" s="5"/>
      <c r="C913" s="5"/>
    </row>
    <row r="914" spans="2:3">
      <c r="B914" s="5"/>
      <c r="C914" s="5"/>
    </row>
    <row r="915" spans="2:3">
      <c r="B915" s="5"/>
      <c r="C915" s="5"/>
    </row>
    <row r="916" spans="2:3">
      <c r="B916" s="5"/>
      <c r="C916" s="5"/>
    </row>
    <row r="917" spans="2:3">
      <c r="B917" s="5"/>
      <c r="C917" s="5"/>
    </row>
    <row r="918" spans="2:3">
      <c r="B918" s="5"/>
      <c r="C918" s="5"/>
    </row>
    <row r="919" spans="2:3">
      <c r="B919" s="5"/>
      <c r="C919" s="5"/>
    </row>
    <row r="920" spans="2:3">
      <c r="B920" s="5"/>
      <c r="C920" s="5"/>
    </row>
    <row r="921" spans="2:3">
      <c r="B921" s="5"/>
      <c r="C921" s="5"/>
    </row>
    <row r="922" spans="2:3">
      <c r="B922" s="5"/>
      <c r="C922" s="5"/>
    </row>
    <row r="923" spans="2:3">
      <c r="B923" s="5"/>
      <c r="C923" s="5"/>
    </row>
    <row r="924" spans="2:3">
      <c r="B924" s="5"/>
      <c r="C924" s="5"/>
    </row>
    <row r="925" spans="2:3">
      <c r="B925" s="5"/>
      <c r="C925" s="5"/>
    </row>
    <row r="926" spans="2:3">
      <c r="B926" s="5"/>
      <c r="C926" s="5"/>
    </row>
    <row r="927" spans="2:3">
      <c r="B927" s="5"/>
      <c r="C927" s="5"/>
    </row>
    <row r="928" spans="2:3">
      <c r="B928" s="5"/>
      <c r="C928" s="5"/>
    </row>
    <row r="929" spans="2:3">
      <c r="B929" s="5"/>
      <c r="C929" s="5"/>
    </row>
    <row r="930" spans="2:3">
      <c r="B930" s="5"/>
      <c r="C930" s="5"/>
    </row>
    <row r="931" spans="2:3">
      <c r="B931" s="5"/>
      <c r="C931" s="5"/>
    </row>
    <row r="932" spans="2:3">
      <c r="B932" s="5"/>
      <c r="C932" s="5"/>
    </row>
    <row r="933" spans="2:3">
      <c r="B933" s="5"/>
      <c r="C933" s="5"/>
    </row>
    <row r="934" spans="2:3">
      <c r="B934" s="5"/>
      <c r="C934" s="5"/>
    </row>
    <row r="935" spans="2:3">
      <c r="B935" s="5"/>
      <c r="C935" s="5"/>
    </row>
    <row r="936" spans="2:3">
      <c r="B936" s="5"/>
      <c r="C936" s="5"/>
    </row>
    <row r="937" spans="2:3">
      <c r="B937" s="5"/>
      <c r="C937" s="5"/>
    </row>
    <row r="938" spans="2:3">
      <c r="B938" s="5"/>
      <c r="C938" s="5"/>
    </row>
    <row r="939" spans="2:3">
      <c r="B939" s="5"/>
      <c r="C939" s="5"/>
    </row>
    <row r="940" spans="2:3">
      <c r="B940" s="5"/>
      <c r="C940" s="5"/>
    </row>
    <row r="941" spans="2:3">
      <c r="B941" s="5"/>
      <c r="C941" s="5"/>
    </row>
    <row r="942" spans="2:3">
      <c r="B942" s="5"/>
      <c r="C942" s="5"/>
    </row>
    <row r="943" spans="2:3">
      <c r="B943" s="5"/>
      <c r="C943" s="5"/>
    </row>
    <row r="944" spans="2:3">
      <c r="B944" s="5"/>
      <c r="C944" s="5"/>
    </row>
    <row r="945" spans="2:3">
      <c r="B945" s="5"/>
      <c r="C945" s="5"/>
    </row>
    <row r="946" spans="2:3">
      <c r="B946" s="5"/>
      <c r="C946" s="5"/>
    </row>
    <row r="947" spans="2:3">
      <c r="B947" s="5"/>
      <c r="C947" s="5"/>
    </row>
    <row r="948" spans="2:3">
      <c r="B948" s="5"/>
      <c r="C948" s="5"/>
    </row>
    <row r="949" spans="2:3">
      <c r="B949" s="5"/>
      <c r="C949" s="5"/>
    </row>
    <row r="950" spans="2:3">
      <c r="B950" s="5"/>
      <c r="C950" s="5"/>
    </row>
    <row r="951" spans="2:3">
      <c r="B951" s="5"/>
      <c r="C951" s="5"/>
    </row>
    <row r="952" spans="2:3">
      <c r="B952" s="5"/>
      <c r="C952" s="5"/>
    </row>
    <row r="953" spans="2:3">
      <c r="B953" s="5"/>
      <c r="C953" s="5"/>
    </row>
    <row r="954" spans="2:3">
      <c r="B954" s="5"/>
      <c r="C954" s="5"/>
    </row>
    <row r="955" spans="2:3">
      <c r="B955" s="5"/>
      <c r="C955" s="5"/>
    </row>
    <row r="956" spans="2:3">
      <c r="B956" s="5"/>
      <c r="C956" s="5"/>
    </row>
    <row r="957" spans="2:3">
      <c r="B957" s="5"/>
      <c r="C957" s="5"/>
    </row>
    <row r="958" spans="2:3">
      <c r="B958" s="5"/>
      <c r="C958" s="5"/>
    </row>
    <row r="959" spans="2:3">
      <c r="B959" s="5"/>
      <c r="C959" s="5"/>
    </row>
    <row r="960" spans="2:3">
      <c r="B960" s="5"/>
      <c r="C960" s="5"/>
    </row>
    <row r="961" spans="2:3">
      <c r="B961" s="5"/>
      <c r="C961" s="5"/>
    </row>
    <row r="962" spans="2:3">
      <c r="B962" s="5"/>
      <c r="C962" s="5"/>
    </row>
    <row r="963" spans="2:3">
      <c r="B963" s="5"/>
      <c r="C963" s="5"/>
    </row>
    <row r="964" spans="2:3">
      <c r="B964" s="5"/>
      <c r="C964" s="5"/>
    </row>
    <row r="965" spans="2:3">
      <c r="B965" s="5"/>
      <c r="C965" s="5"/>
    </row>
    <row r="966" spans="2:3">
      <c r="B966" s="5"/>
      <c r="C966" s="5"/>
    </row>
    <row r="967" spans="2:3">
      <c r="B967" s="5"/>
      <c r="C967" s="5"/>
    </row>
    <row r="968" spans="2:3">
      <c r="B968" s="5"/>
      <c r="C968" s="5"/>
    </row>
    <row r="969" spans="2:3">
      <c r="B969" s="5"/>
      <c r="C969" s="5"/>
    </row>
    <row r="970" spans="2:3">
      <c r="B970" s="5"/>
      <c r="C970" s="5"/>
    </row>
    <row r="971" spans="2:3">
      <c r="B971" s="5"/>
      <c r="C971" s="5"/>
    </row>
    <row r="972" spans="2:3">
      <c r="B972" s="5"/>
      <c r="C972" s="5"/>
    </row>
    <row r="973" spans="2:3">
      <c r="B973" s="5"/>
      <c r="C973" s="5"/>
    </row>
    <row r="974" spans="2:3">
      <c r="B974" s="5"/>
      <c r="C974" s="5"/>
    </row>
    <row r="975" spans="2:3">
      <c r="B975" s="5"/>
      <c r="C975" s="5"/>
    </row>
    <row r="976" spans="2:3">
      <c r="B976" s="5"/>
      <c r="C976" s="5"/>
    </row>
    <row r="977" spans="2:3">
      <c r="B977" s="5"/>
      <c r="C977" s="5"/>
    </row>
    <row r="978" spans="2:3">
      <c r="B978" s="5"/>
      <c r="C978" s="5"/>
    </row>
    <row r="979" spans="2:3">
      <c r="B979" s="5"/>
      <c r="C979" s="5"/>
    </row>
    <row r="980" spans="2:3">
      <c r="B980" s="5"/>
      <c r="C980" s="5"/>
    </row>
    <row r="981" spans="2:3">
      <c r="B981" s="5"/>
      <c r="C981" s="5"/>
    </row>
    <row r="982" spans="2:3">
      <c r="B982" s="5"/>
      <c r="C982" s="5"/>
    </row>
    <row r="983" spans="2:3">
      <c r="B983" s="5"/>
      <c r="C983" s="5"/>
    </row>
    <row r="984" spans="2:3">
      <c r="B984" s="5"/>
      <c r="C984" s="5"/>
    </row>
    <row r="985" spans="2:3">
      <c r="B985" s="5"/>
      <c r="C985" s="5"/>
    </row>
    <row r="986" spans="2:3">
      <c r="B986" s="5"/>
      <c r="C986" s="5"/>
    </row>
    <row r="987" spans="2:3">
      <c r="B987" s="5"/>
      <c r="C987" s="5"/>
    </row>
    <row r="988" spans="2:3">
      <c r="B988" s="5"/>
      <c r="C988" s="5"/>
    </row>
    <row r="989" spans="2:3">
      <c r="B989" s="5"/>
      <c r="C989" s="5"/>
    </row>
    <row r="990" spans="2:3">
      <c r="B990" s="5"/>
      <c r="C990" s="5"/>
    </row>
    <row r="991" spans="2:3">
      <c r="B991" s="5"/>
      <c r="C991" s="5"/>
    </row>
    <row r="992" spans="2:3">
      <c r="B992" s="5"/>
      <c r="C992" s="5"/>
    </row>
    <row r="993" spans="2:3">
      <c r="B993" s="5"/>
      <c r="C993" s="5"/>
    </row>
    <row r="994" spans="2:3">
      <c r="B994" s="5"/>
      <c r="C994" s="5"/>
    </row>
    <row r="995" spans="2:3">
      <c r="B995" s="5"/>
      <c r="C995" s="5"/>
    </row>
    <row r="996" spans="2:3">
      <c r="B996" s="5"/>
      <c r="C996" s="5"/>
    </row>
    <row r="997" spans="2:3">
      <c r="B997" s="5"/>
      <c r="C997" s="5"/>
    </row>
    <row r="998" spans="2:3">
      <c r="B998" s="5"/>
      <c r="C998" s="5"/>
    </row>
    <row r="999" spans="2:3">
      <c r="B999" s="5"/>
      <c r="C99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78"/>
  <sheetViews>
    <sheetView workbookViewId="0"/>
  </sheetViews>
  <sheetFormatPr baseColWidth="10" defaultColWidth="11.1640625" defaultRowHeight="15" customHeight="1"/>
  <cols>
    <col min="1" max="1" width="14.1640625" customWidth="1"/>
    <col min="2" max="2" width="18.1640625" customWidth="1"/>
  </cols>
  <sheetData>
    <row r="1" spans="1:4">
      <c r="A1" s="38" t="s">
        <v>133</v>
      </c>
      <c r="B1" s="38" t="s">
        <v>20</v>
      </c>
      <c r="C1" s="38" t="s">
        <v>19</v>
      </c>
      <c r="D1" s="38" t="s">
        <v>6</v>
      </c>
    </row>
    <row r="2" spans="1:4">
      <c r="A2" s="3" t="s">
        <v>134</v>
      </c>
      <c r="B2" s="3" t="s">
        <v>135</v>
      </c>
      <c r="C2" s="3" t="s">
        <v>136</v>
      </c>
      <c r="D2" s="3" t="e">
        <v>#N/A</v>
      </c>
    </row>
    <row r="3" spans="1:4">
      <c r="A3" s="3" t="s">
        <v>137</v>
      </c>
      <c r="B3" s="3" t="s">
        <v>138</v>
      </c>
      <c r="C3" s="3" t="s">
        <v>48</v>
      </c>
      <c r="D3" s="3" t="s">
        <v>139</v>
      </c>
    </row>
    <row r="4" spans="1:4">
      <c r="A4" s="3" t="s">
        <v>140</v>
      </c>
      <c r="B4" s="3" t="s">
        <v>141</v>
      </c>
      <c r="C4" s="3" t="s">
        <v>142</v>
      </c>
      <c r="D4" s="3" t="s">
        <v>143</v>
      </c>
    </row>
    <row r="5" spans="1:4">
      <c r="A5" s="3" t="s">
        <v>144</v>
      </c>
      <c r="B5" s="3" t="s">
        <v>145</v>
      </c>
      <c r="C5" s="3" t="s">
        <v>146</v>
      </c>
      <c r="D5" s="3" t="s">
        <v>147</v>
      </c>
    </row>
    <row r="6" spans="1:4">
      <c r="A6" s="3" t="s">
        <v>148</v>
      </c>
      <c r="B6" s="3" t="s">
        <v>149</v>
      </c>
      <c r="C6" s="3" t="s">
        <v>150</v>
      </c>
      <c r="D6" s="3" t="s">
        <v>151</v>
      </c>
    </row>
    <row r="7" spans="1:4">
      <c r="A7" s="3" t="s">
        <v>152</v>
      </c>
      <c r="B7" s="3" t="s">
        <v>153</v>
      </c>
      <c r="C7" s="3" t="s">
        <v>154</v>
      </c>
      <c r="D7" s="3" t="s">
        <v>155</v>
      </c>
    </row>
    <row r="8" spans="1:4">
      <c r="A8" s="3" t="s">
        <v>156</v>
      </c>
      <c r="B8" s="3" t="s">
        <v>157</v>
      </c>
      <c r="C8" s="3" t="s">
        <v>158</v>
      </c>
      <c r="D8" s="3" t="s">
        <v>159</v>
      </c>
    </row>
    <row r="9" spans="1:4">
      <c r="A9" s="3" t="s">
        <v>160</v>
      </c>
      <c r="B9" s="3" t="s">
        <v>49</v>
      </c>
      <c r="C9" s="3" t="s">
        <v>161</v>
      </c>
      <c r="D9" s="3" t="s">
        <v>162</v>
      </c>
    </row>
    <row r="10" spans="1:4">
      <c r="A10" s="3" t="s">
        <v>163</v>
      </c>
      <c r="B10" s="3" t="s">
        <v>164</v>
      </c>
      <c r="C10" s="3" t="s">
        <v>165</v>
      </c>
      <c r="D10" s="3" t="s">
        <v>166</v>
      </c>
    </row>
    <row r="11" spans="1:4">
      <c r="A11" s="3" t="s">
        <v>167</v>
      </c>
      <c r="B11" s="3" t="s">
        <v>168</v>
      </c>
      <c r="D11" s="3" t="s">
        <v>169</v>
      </c>
    </row>
    <row r="12" spans="1:4">
      <c r="A12" s="3" t="s">
        <v>170</v>
      </c>
      <c r="B12" s="3" t="s">
        <v>171</v>
      </c>
      <c r="D12" s="3" t="s">
        <v>172</v>
      </c>
    </row>
    <row r="13" spans="1:4">
      <c r="A13" s="3" t="s">
        <v>173</v>
      </c>
      <c r="B13" s="3" t="s">
        <v>174</v>
      </c>
      <c r="D13" s="3" t="s">
        <v>175</v>
      </c>
    </row>
    <row r="14" spans="1:4">
      <c r="A14" s="3" t="s">
        <v>176</v>
      </c>
      <c r="B14" s="3" t="s">
        <v>177</v>
      </c>
      <c r="D14" s="3" t="s">
        <v>178</v>
      </c>
    </row>
    <row r="15" spans="1:4">
      <c r="A15" s="3" t="s">
        <v>179</v>
      </c>
      <c r="B15" s="3" t="s">
        <v>180</v>
      </c>
      <c r="D15" s="3" t="s">
        <v>181</v>
      </c>
    </row>
    <row r="16" spans="1:4">
      <c r="A16" s="3" t="s">
        <v>182</v>
      </c>
      <c r="B16" s="3" t="s">
        <v>168</v>
      </c>
      <c r="D16" s="3" t="s">
        <v>183</v>
      </c>
    </row>
    <row r="17" spans="1:4">
      <c r="A17" s="3" t="s">
        <v>184</v>
      </c>
      <c r="B17" s="3" t="s">
        <v>185</v>
      </c>
      <c r="D17" s="3" t="s">
        <v>186</v>
      </c>
    </row>
    <row r="18" spans="1:4">
      <c r="A18" s="3" t="s">
        <v>187</v>
      </c>
      <c r="B18" s="3" t="s">
        <v>188</v>
      </c>
      <c r="D18" s="3" t="s">
        <v>189</v>
      </c>
    </row>
    <row r="19" spans="1:4">
      <c r="A19" s="3" t="s">
        <v>190</v>
      </c>
      <c r="B19" s="3" t="s">
        <v>191</v>
      </c>
      <c r="D19" s="3" t="s">
        <v>192</v>
      </c>
    </row>
    <row r="20" spans="1:4">
      <c r="A20" s="3" t="s">
        <v>193</v>
      </c>
      <c r="B20" s="3" t="s">
        <v>194</v>
      </c>
      <c r="D20" s="3" t="s">
        <v>195</v>
      </c>
    </row>
    <row r="21" spans="1:4">
      <c r="A21" s="3" t="s">
        <v>196</v>
      </c>
      <c r="B21" s="3" t="s">
        <v>197</v>
      </c>
      <c r="D21" s="3" t="s">
        <v>198</v>
      </c>
    </row>
    <row r="22" spans="1:4">
      <c r="A22" s="3" t="s">
        <v>199</v>
      </c>
      <c r="B22" s="3" t="s">
        <v>200</v>
      </c>
      <c r="D22" s="3" t="s">
        <v>201</v>
      </c>
    </row>
    <row r="23" spans="1:4">
      <c r="A23" s="3" t="s">
        <v>202</v>
      </c>
      <c r="B23" s="3" t="s">
        <v>203</v>
      </c>
      <c r="D23" s="3" t="s">
        <v>204</v>
      </c>
    </row>
    <row r="24" spans="1:4">
      <c r="A24" s="3" t="s">
        <v>205</v>
      </c>
      <c r="B24" s="3" t="s">
        <v>206</v>
      </c>
      <c r="D24" s="3" t="s">
        <v>207</v>
      </c>
    </row>
    <row r="25" spans="1:4">
      <c r="A25" s="3" t="s">
        <v>208</v>
      </c>
      <c r="B25" s="3" t="s">
        <v>209</v>
      </c>
      <c r="D25" s="3" t="s">
        <v>210</v>
      </c>
    </row>
    <row r="26" spans="1:4">
      <c r="A26" s="3" t="s">
        <v>211</v>
      </c>
      <c r="B26" s="3" t="s">
        <v>212</v>
      </c>
      <c r="D26" s="3" t="s">
        <v>213</v>
      </c>
    </row>
    <row r="27" spans="1:4">
      <c r="A27" s="3" t="s">
        <v>214</v>
      </c>
      <c r="B27" s="3" t="s">
        <v>215</v>
      </c>
      <c r="D27" s="3" t="s">
        <v>216</v>
      </c>
    </row>
    <row r="28" spans="1:4">
      <c r="A28" s="3" t="s">
        <v>217</v>
      </c>
      <c r="B28" s="3" t="s">
        <v>218</v>
      </c>
    </row>
    <row r="29" spans="1:4">
      <c r="A29" s="3" t="s">
        <v>219</v>
      </c>
      <c r="B29" s="3" t="s">
        <v>220</v>
      </c>
    </row>
    <row r="30" spans="1:4">
      <c r="A30" s="3" t="s">
        <v>221</v>
      </c>
      <c r="B30" s="3" t="s">
        <v>222</v>
      </c>
    </row>
    <row r="31" spans="1:4">
      <c r="A31" s="3" t="s">
        <v>223</v>
      </c>
      <c r="B31" s="3" t="s">
        <v>224</v>
      </c>
    </row>
    <row r="32" spans="1:4">
      <c r="A32" s="3" t="s">
        <v>225</v>
      </c>
      <c r="B32" s="3" t="s">
        <v>226</v>
      </c>
    </row>
    <row r="33" spans="1:2">
      <c r="A33" s="3" t="s">
        <v>227</v>
      </c>
      <c r="B33" s="3" t="s">
        <v>228</v>
      </c>
    </row>
    <row r="34" spans="1:2">
      <c r="A34" s="3" t="s">
        <v>229</v>
      </c>
      <c r="B34" s="3" t="s">
        <v>230</v>
      </c>
    </row>
    <row r="35" spans="1:2">
      <c r="A35" s="3" t="s">
        <v>231</v>
      </c>
      <c r="B35" s="3" t="s">
        <v>232</v>
      </c>
    </row>
    <row r="36" spans="1:2">
      <c r="A36" s="3" t="s">
        <v>233</v>
      </c>
      <c r="B36" s="3" t="s">
        <v>234</v>
      </c>
    </row>
    <row r="37" spans="1:2">
      <c r="A37" s="3" t="s">
        <v>235</v>
      </c>
      <c r="B37" s="3" t="s">
        <v>230</v>
      </c>
    </row>
    <row r="38" spans="1:2">
      <c r="A38" s="3" t="s">
        <v>236</v>
      </c>
      <c r="B38" s="3" t="s">
        <v>237</v>
      </c>
    </row>
    <row r="39" spans="1:2">
      <c r="A39" s="3" t="s">
        <v>238</v>
      </c>
    </row>
    <row r="40" spans="1:2">
      <c r="A40" s="3" t="s">
        <v>239</v>
      </c>
    </row>
    <row r="41" spans="1:2">
      <c r="A41" s="3" t="s">
        <v>240</v>
      </c>
    </row>
    <row r="42" spans="1:2">
      <c r="A42" s="3" t="s">
        <v>241</v>
      </c>
    </row>
    <row r="43" spans="1:2">
      <c r="A43" s="3" t="s">
        <v>242</v>
      </c>
    </row>
    <row r="44" spans="1:2">
      <c r="A44" s="3" t="s">
        <v>243</v>
      </c>
    </row>
    <row r="45" spans="1:2">
      <c r="A45" s="3" t="s">
        <v>244</v>
      </c>
    </row>
    <row r="46" spans="1:2">
      <c r="A46" s="3" t="s">
        <v>245</v>
      </c>
    </row>
    <row r="47" spans="1:2">
      <c r="A47" s="3" t="s">
        <v>246</v>
      </c>
    </row>
    <row r="48" spans="1:2">
      <c r="A48" s="3" t="s">
        <v>247</v>
      </c>
    </row>
    <row r="49" spans="1:1">
      <c r="A49" s="3" t="s">
        <v>248</v>
      </c>
    </row>
    <row r="50" spans="1:1">
      <c r="A50" s="3" t="s">
        <v>249</v>
      </c>
    </row>
    <row r="51" spans="1:1">
      <c r="A51" s="3" t="s">
        <v>250</v>
      </c>
    </row>
    <row r="52" spans="1:1">
      <c r="A52" s="3" t="s">
        <v>251</v>
      </c>
    </row>
    <row r="53" spans="1:1">
      <c r="A53" s="3" t="s">
        <v>252</v>
      </c>
    </row>
    <row r="54" spans="1:1">
      <c r="A54" s="3" t="s">
        <v>253</v>
      </c>
    </row>
    <row r="55" spans="1:1">
      <c r="A55" s="3" t="s">
        <v>254</v>
      </c>
    </row>
    <row r="56" spans="1:1">
      <c r="A56" s="3" t="s">
        <v>255</v>
      </c>
    </row>
    <row r="57" spans="1:1">
      <c r="A57" s="3" t="s">
        <v>256</v>
      </c>
    </row>
    <row r="58" spans="1:1">
      <c r="A58" s="3" t="s">
        <v>257</v>
      </c>
    </row>
    <row r="59" spans="1:1">
      <c r="A59" s="3" t="s">
        <v>258</v>
      </c>
    </row>
    <row r="60" spans="1:1">
      <c r="A60" s="3" t="s">
        <v>259</v>
      </c>
    </row>
    <row r="61" spans="1:1">
      <c r="A61" s="3" t="s">
        <v>260</v>
      </c>
    </row>
    <row r="62" spans="1:1">
      <c r="A62" s="3" t="s">
        <v>261</v>
      </c>
    </row>
    <row r="63" spans="1:1">
      <c r="A63" s="3" t="s">
        <v>262</v>
      </c>
    </row>
    <row r="64" spans="1:1">
      <c r="A64" s="3" t="s">
        <v>263</v>
      </c>
    </row>
    <row r="65" spans="1:1">
      <c r="A65" s="3" t="s">
        <v>264</v>
      </c>
    </row>
    <row r="66" spans="1:1">
      <c r="A66" s="3" t="s">
        <v>265</v>
      </c>
    </row>
    <row r="67" spans="1:1">
      <c r="A67" s="3" t="s">
        <v>266</v>
      </c>
    </row>
    <row r="68" spans="1:1">
      <c r="A68" s="3" t="s">
        <v>267</v>
      </c>
    </row>
    <row r="69" spans="1:1">
      <c r="A69" s="3" t="s">
        <v>268</v>
      </c>
    </row>
    <row r="70" spans="1:1">
      <c r="A70" s="3" t="s">
        <v>269</v>
      </c>
    </row>
    <row r="71" spans="1:1">
      <c r="A71" s="3" t="s">
        <v>270</v>
      </c>
    </row>
    <row r="72" spans="1:1">
      <c r="A72" s="3" t="s">
        <v>28</v>
      </c>
    </row>
    <row r="73" spans="1:1">
      <c r="A73" s="3" t="s">
        <v>271</v>
      </c>
    </row>
    <row r="74" spans="1:1">
      <c r="A74" s="3" t="s">
        <v>272</v>
      </c>
    </row>
    <row r="75" spans="1:1">
      <c r="A75" s="3" t="s">
        <v>273</v>
      </c>
    </row>
    <row r="76" spans="1:1">
      <c r="A76" s="3" t="s">
        <v>274</v>
      </c>
    </row>
    <row r="77" spans="1:1">
      <c r="A77" s="3" t="s">
        <v>275</v>
      </c>
    </row>
    <row r="78" spans="1:1">
      <c r="A78" s="3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1000"/>
  <sheetViews>
    <sheetView workbookViewId="0"/>
  </sheetViews>
  <sheetFormatPr baseColWidth="10" defaultColWidth="11.1640625" defaultRowHeight="15" customHeight="1"/>
  <sheetData>
    <row r="1" spans="1:13">
      <c r="A1" s="15"/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>
      <c r="A2" s="16" t="s">
        <v>89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>
      <c r="A3" s="16" t="s">
        <v>90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>
      <c r="A4" s="16" t="s">
        <v>91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>
      <c r="A5" s="16" t="s">
        <v>92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>
      <c r="A6" s="16" t="s">
        <v>93</v>
      </c>
      <c r="B6" s="18"/>
      <c r="C6" s="18"/>
      <c r="D6" s="18"/>
      <c r="E6" s="18"/>
      <c r="F6" s="18"/>
      <c r="G6" s="18"/>
      <c r="H6" s="18"/>
      <c r="I6" s="18"/>
      <c r="J6" s="18"/>
      <c r="K6" s="19"/>
      <c r="L6" s="18"/>
      <c r="M6" s="18"/>
    </row>
    <row r="7" spans="1:13">
      <c r="A7" s="16" t="s">
        <v>94</v>
      </c>
      <c r="B7" s="18"/>
      <c r="C7" s="18"/>
      <c r="D7" s="18"/>
      <c r="E7" s="18"/>
      <c r="F7" s="18"/>
      <c r="G7" s="18"/>
      <c r="H7" s="18"/>
      <c r="I7" s="18"/>
      <c r="J7" s="18"/>
      <c r="K7" s="19"/>
      <c r="L7" s="18"/>
      <c r="M7" s="18"/>
    </row>
    <row r="8" spans="1:13">
      <c r="A8" s="16" t="s">
        <v>95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>
      <c r="A9" s="16" t="s">
        <v>96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1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</row>
    <row r="36" spans="1:13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</row>
    <row r="37" spans="1:13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</row>
    <row r="38" spans="1:13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</row>
    <row r="39" spans="1:13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</row>
    <row r="40" spans="1:13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pans="1:13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1:13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</row>
    <row r="43" spans="1:1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</row>
    <row r="44" spans="1:13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</row>
    <row r="45" spans="1:13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</row>
    <row r="46" spans="1:13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1:13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pans="1:13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</row>
    <row r="49" spans="1:13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1:13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1:13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pans="1:1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</row>
    <row r="54" spans="1:13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</row>
    <row r="55" spans="1:13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</row>
    <row r="56" spans="1:13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</row>
    <row r="57" spans="1:13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</row>
    <row r="58" spans="1:13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pans="1:13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</row>
    <row r="60" spans="1:1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</row>
    <row r="61" spans="1:13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</row>
    <row r="62" spans="1:13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</row>
    <row r="63" spans="1:1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</row>
    <row r="64" spans="1:13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</row>
    <row r="65" spans="1:1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pans="1:1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</row>
    <row r="67" spans="1:1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</row>
    <row r="68" spans="1:1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</row>
    <row r="69" spans="1:1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</row>
    <row r="70" spans="1:1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</row>
    <row r="71" spans="1:13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</row>
    <row r="72" spans="1:13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</row>
    <row r="73" spans="1:1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</row>
    <row r="74" spans="1:13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</row>
    <row r="75" spans="1:13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</row>
    <row r="76" spans="1:13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</row>
    <row r="77" spans="1:13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</row>
    <row r="78" spans="1:13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</row>
    <row r="79" spans="1:13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</row>
    <row r="80" spans="1:13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</row>
    <row r="81" spans="1:13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</row>
    <row r="82" spans="1:13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</row>
    <row r="83" spans="1:1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</row>
    <row r="84" spans="1:13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</row>
    <row r="85" spans="1:13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</row>
    <row r="86" spans="1:13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</row>
    <row r="87" spans="1:13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</row>
    <row r="88" spans="1:13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</row>
    <row r="89" spans="1:13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</row>
    <row r="90" spans="1:13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</row>
    <row r="91" spans="1:13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</row>
    <row r="92" spans="1:13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</row>
    <row r="93" spans="1:1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</row>
    <row r="94" spans="1:13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</row>
    <row r="95" spans="1:13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</row>
    <row r="96" spans="1:13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</row>
    <row r="97" spans="1:13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</row>
    <row r="98" spans="1:13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</row>
    <row r="99" spans="1:13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</row>
    <row r="100" spans="1:13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</row>
    <row r="101" spans="1:13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</row>
    <row r="102" spans="1:13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</row>
    <row r="103" spans="1:1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</row>
    <row r="104" spans="1:13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</row>
    <row r="105" spans="1:13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</row>
    <row r="106" spans="1:13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</row>
    <row r="107" spans="1:13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</row>
    <row r="108" spans="1:13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</row>
    <row r="109" spans="1:13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</row>
    <row r="110" spans="1:13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</row>
    <row r="111" spans="1:13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</row>
    <row r="112" spans="1:13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</row>
    <row r="113" spans="1: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</row>
    <row r="114" spans="1:13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</row>
    <row r="115" spans="1:13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</row>
    <row r="116" spans="1:13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</row>
    <row r="117" spans="1:13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</row>
    <row r="118" spans="1:13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</row>
    <row r="119" spans="1:13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</row>
    <row r="120" spans="1:13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</row>
    <row r="121" spans="1:13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</row>
    <row r="122" spans="1:13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</row>
    <row r="123" spans="1:1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</row>
    <row r="124" spans="1:13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</row>
    <row r="125" spans="1:13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</row>
    <row r="126" spans="1:13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</row>
    <row r="127" spans="1:13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</row>
    <row r="128" spans="1:13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</row>
    <row r="129" spans="1:13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</row>
    <row r="130" spans="1:13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</row>
    <row r="131" spans="1:13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</row>
    <row r="132" spans="1:13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</row>
    <row r="133" spans="1:1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</row>
    <row r="134" spans="1:13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</row>
    <row r="135" spans="1:13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</row>
    <row r="136" spans="1:13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</row>
    <row r="137" spans="1:13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</row>
    <row r="138" spans="1:13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</row>
    <row r="139" spans="1:13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</row>
    <row r="140" spans="1:13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</row>
    <row r="141" spans="1:13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</row>
    <row r="142" spans="1:13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</row>
    <row r="143" spans="1:1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</row>
    <row r="144" spans="1:13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</row>
    <row r="145" spans="1:13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</row>
    <row r="146" spans="1:13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</row>
    <row r="147" spans="1:13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</row>
    <row r="148" spans="1:13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</row>
    <row r="149" spans="1:13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</row>
    <row r="150" spans="1:13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</row>
    <row r="151" spans="1:13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</row>
    <row r="152" spans="1:13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</row>
    <row r="153" spans="1:1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</row>
    <row r="154" spans="1:13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</row>
    <row r="155" spans="1:13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</row>
    <row r="156" spans="1:13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</row>
    <row r="157" spans="1:13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</row>
    <row r="158" spans="1:13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</row>
    <row r="159" spans="1:13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</row>
    <row r="160" spans="1:13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</row>
    <row r="161" spans="1:13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</row>
    <row r="162" spans="1:13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</row>
    <row r="163" spans="1:1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</row>
    <row r="164" spans="1:13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</row>
    <row r="165" spans="1:13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</row>
    <row r="166" spans="1:13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</row>
    <row r="167" spans="1:13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</row>
    <row r="168" spans="1:13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</row>
    <row r="169" spans="1:13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</row>
    <row r="170" spans="1:13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</row>
    <row r="171" spans="1:13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</row>
    <row r="172" spans="1:13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</row>
    <row r="173" spans="1:1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</row>
    <row r="174" spans="1:13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</row>
    <row r="175" spans="1:13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</row>
    <row r="176" spans="1:13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</row>
    <row r="177" spans="1:13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</row>
    <row r="178" spans="1:13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</row>
    <row r="179" spans="1:13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</row>
    <row r="180" spans="1:13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</row>
    <row r="181" spans="1:13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</row>
    <row r="182" spans="1:13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</row>
    <row r="183" spans="1:1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</row>
    <row r="184" spans="1:13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</row>
    <row r="185" spans="1:13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</row>
    <row r="186" spans="1:13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</row>
    <row r="187" spans="1:13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</row>
    <row r="188" spans="1:13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</row>
    <row r="189" spans="1:13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</row>
    <row r="190" spans="1:13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</row>
    <row r="191" spans="1:13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</row>
    <row r="192" spans="1:13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</row>
    <row r="193" spans="1:1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</row>
    <row r="194" spans="1:13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</row>
    <row r="195" spans="1:13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</row>
    <row r="196" spans="1:13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</row>
    <row r="197" spans="1:13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</row>
    <row r="198" spans="1:13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</row>
    <row r="199" spans="1:13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</row>
    <row r="200" spans="1:13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</row>
    <row r="201" spans="1:13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</row>
    <row r="202" spans="1:13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</row>
    <row r="203" spans="1:1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</row>
    <row r="204" spans="1:13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</row>
    <row r="205" spans="1:13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</row>
    <row r="206" spans="1:13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</row>
    <row r="207" spans="1:13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</row>
    <row r="208" spans="1:13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</row>
    <row r="209" spans="1:13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</row>
    <row r="210" spans="1:13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</row>
    <row r="211" spans="1:13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</row>
    <row r="212" spans="1:13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</row>
    <row r="213" spans="1: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</row>
    <row r="214" spans="1:13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</row>
    <row r="215" spans="1:13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</row>
    <row r="216" spans="1:13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</row>
    <row r="217" spans="1:13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</row>
    <row r="218" spans="1:13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</row>
    <row r="219" spans="1:13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</row>
    <row r="220" spans="1:13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</row>
    <row r="221" spans="1:13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</row>
    <row r="222" spans="1:13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</row>
    <row r="223" spans="1:1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</row>
    <row r="224" spans="1:13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</row>
    <row r="225" spans="1:13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</row>
    <row r="226" spans="1:13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</row>
    <row r="227" spans="1:13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</row>
    <row r="228" spans="1:13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</row>
    <row r="229" spans="1:13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</row>
    <row r="230" spans="1:13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</row>
    <row r="231" spans="1:13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</row>
    <row r="232" spans="1:13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</row>
    <row r="233" spans="1:1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</row>
    <row r="234" spans="1:13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</row>
    <row r="235" spans="1:13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</row>
    <row r="236" spans="1:13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</row>
    <row r="237" spans="1:13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</row>
    <row r="238" spans="1:13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</row>
    <row r="239" spans="1:13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</row>
    <row r="240" spans="1:13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</row>
    <row r="241" spans="1:13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</row>
    <row r="242" spans="1:13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</row>
    <row r="243" spans="1:1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</row>
    <row r="244" spans="1:13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</row>
    <row r="245" spans="1:13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</row>
    <row r="246" spans="1:13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</row>
    <row r="247" spans="1:13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</row>
    <row r="248" spans="1:13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</row>
    <row r="249" spans="1:13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</row>
    <row r="250" spans="1:13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</row>
    <row r="251" spans="1:13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</row>
    <row r="252" spans="1:13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</row>
    <row r="253" spans="1:1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</row>
    <row r="254" spans="1:13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</row>
    <row r="255" spans="1:13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</row>
    <row r="256" spans="1:13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</row>
    <row r="257" spans="1:13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</row>
    <row r="258" spans="1:13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</row>
    <row r="259" spans="1:13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</row>
    <row r="260" spans="1:13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</row>
    <row r="261" spans="1:13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</row>
    <row r="262" spans="1:13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</row>
    <row r="263" spans="1:1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</row>
    <row r="264" spans="1:13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</row>
    <row r="265" spans="1:13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</row>
    <row r="266" spans="1:13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</row>
    <row r="267" spans="1:13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</row>
    <row r="268" spans="1:13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</row>
    <row r="269" spans="1:13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</row>
    <row r="270" spans="1:13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</row>
    <row r="271" spans="1:13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</row>
    <row r="272" spans="1:13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</row>
    <row r="273" spans="1:1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</row>
    <row r="274" spans="1:13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</row>
    <row r="275" spans="1:13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</row>
    <row r="276" spans="1:13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</row>
    <row r="277" spans="1:13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</row>
    <row r="278" spans="1:13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</row>
    <row r="279" spans="1:13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</row>
    <row r="280" spans="1:13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</row>
    <row r="281" spans="1:13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</row>
    <row r="282" spans="1:13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</row>
    <row r="283" spans="1:1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</row>
    <row r="284" spans="1:13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</row>
    <row r="285" spans="1:13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</row>
    <row r="286" spans="1:13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</row>
    <row r="287" spans="1:13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</row>
    <row r="288" spans="1:13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</row>
    <row r="289" spans="1:13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</row>
    <row r="290" spans="1:13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</row>
    <row r="291" spans="1:13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</row>
    <row r="292" spans="1:13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</row>
    <row r="293" spans="1:1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</row>
    <row r="294" spans="1:13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</row>
    <row r="295" spans="1:13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</row>
    <row r="296" spans="1:13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</row>
    <row r="297" spans="1:13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</row>
    <row r="298" spans="1:13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</row>
    <row r="299" spans="1:13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</row>
    <row r="300" spans="1:13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</row>
    <row r="301" spans="1:13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</row>
    <row r="302" spans="1:13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</row>
    <row r="303" spans="1:1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</row>
    <row r="304" spans="1:13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</row>
    <row r="305" spans="1:13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</row>
    <row r="306" spans="1:13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</row>
    <row r="307" spans="1:13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</row>
    <row r="308" spans="1:13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</row>
    <row r="309" spans="1:13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</row>
    <row r="310" spans="1:13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</row>
    <row r="311" spans="1:13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</row>
    <row r="312" spans="1:13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</row>
    <row r="313" spans="1: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</row>
    <row r="314" spans="1:13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</row>
    <row r="315" spans="1:13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</row>
    <row r="316" spans="1:13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</row>
    <row r="317" spans="1:13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</row>
    <row r="318" spans="1:13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</row>
    <row r="319" spans="1:13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</row>
    <row r="320" spans="1:13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</row>
    <row r="321" spans="1:13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</row>
    <row r="322" spans="1:13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</row>
    <row r="323" spans="1:1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</row>
    <row r="324" spans="1:13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</row>
    <row r="325" spans="1:13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</row>
    <row r="326" spans="1:13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</row>
    <row r="327" spans="1:13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</row>
    <row r="328" spans="1:13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</row>
    <row r="329" spans="1:13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</row>
    <row r="330" spans="1:13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</row>
    <row r="331" spans="1:13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</row>
    <row r="332" spans="1:13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</row>
    <row r="333" spans="1:1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</row>
    <row r="334" spans="1:13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</row>
    <row r="335" spans="1:13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</row>
    <row r="336" spans="1:13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</row>
    <row r="337" spans="1:13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</row>
    <row r="338" spans="1:13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</row>
    <row r="339" spans="1:13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</row>
    <row r="340" spans="1:13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</row>
    <row r="341" spans="1:13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</row>
    <row r="342" spans="1:13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</row>
    <row r="343" spans="1:1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</row>
    <row r="344" spans="1:13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</row>
    <row r="345" spans="1:13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</row>
    <row r="346" spans="1:13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</row>
    <row r="347" spans="1:13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</row>
    <row r="348" spans="1:13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</row>
    <row r="349" spans="1:13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</row>
    <row r="350" spans="1:13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</row>
    <row r="351" spans="1:13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</row>
    <row r="352" spans="1:13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</row>
    <row r="353" spans="1:1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</row>
    <row r="354" spans="1:13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</row>
    <row r="355" spans="1:13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</row>
    <row r="356" spans="1:13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</row>
    <row r="357" spans="1:13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</row>
    <row r="358" spans="1:13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</row>
    <row r="359" spans="1:13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</row>
    <row r="360" spans="1:13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</row>
    <row r="361" spans="1:13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</row>
    <row r="362" spans="1:13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</row>
    <row r="363" spans="1:1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</row>
    <row r="364" spans="1:13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</row>
    <row r="365" spans="1:13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</row>
    <row r="366" spans="1:13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</row>
    <row r="367" spans="1:13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</row>
    <row r="368" spans="1:13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</row>
    <row r="369" spans="1:13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</row>
    <row r="370" spans="1:13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</row>
    <row r="371" spans="1:13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</row>
    <row r="372" spans="1:13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</row>
    <row r="373" spans="1:1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</row>
    <row r="374" spans="1:13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</row>
    <row r="375" spans="1:13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</row>
    <row r="376" spans="1:13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</row>
    <row r="377" spans="1:13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</row>
    <row r="378" spans="1:13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</row>
    <row r="379" spans="1:13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</row>
    <row r="380" spans="1:13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</row>
    <row r="381" spans="1:13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</row>
    <row r="382" spans="1:13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</row>
    <row r="383" spans="1:1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</row>
    <row r="384" spans="1:13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</row>
    <row r="385" spans="1:13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</row>
    <row r="386" spans="1:13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</row>
    <row r="387" spans="1:13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</row>
    <row r="388" spans="1:13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</row>
    <row r="389" spans="1:13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</row>
    <row r="390" spans="1:13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</row>
    <row r="391" spans="1:13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</row>
    <row r="392" spans="1:13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</row>
    <row r="393" spans="1:1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</row>
    <row r="394" spans="1:13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</row>
    <row r="395" spans="1:13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</row>
    <row r="396" spans="1:13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</row>
    <row r="397" spans="1:13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</row>
    <row r="398" spans="1:13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</row>
    <row r="399" spans="1:13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</row>
    <row r="400" spans="1:13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</row>
    <row r="401" spans="1:13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</row>
    <row r="402" spans="1:13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</row>
    <row r="403" spans="1:1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</row>
    <row r="404" spans="1:13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</row>
    <row r="405" spans="1:13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</row>
    <row r="406" spans="1:13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</row>
    <row r="407" spans="1:13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</row>
    <row r="408" spans="1:13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</row>
    <row r="409" spans="1:13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</row>
    <row r="410" spans="1:13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</row>
    <row r="411" spans="1:13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</row>
    <row r="412" spans="1:13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</row>
    <row r="413" spans="1: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</row>
    <row r="414" spans="1:13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</row>
    <row r="415" spans="1:13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</row>
    <row r="416" spans="1:13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</row>
    <row r="417" spans="1:13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</row>
    <row r="418" spans="1:13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</row>
    <row r="419" spans="1:13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</row>
    <row r="420" spans="1:13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</row>
    <row r="421" spans="1:13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</row>
    <row r="422" spans="1:13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</row>
    <row r="423" spans="1:1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</row>
    <row r="424" spans="1:13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</row>
    <row r="425" spans="1:13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</row>
    <row r="426" spans="1:13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</row>
    <row r="427" spans="1:13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</row>
    <row r="428" spans="1:13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</row>
    <row r="429" spans="1:13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</row>
    <row r="430" spans="1:13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</row>
    <row r="431" spans="1:13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</row>
    <row r="432" spans="1:13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</row>
    <row r="433" spans="1:1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</row>
    <row r="434" spans="1:13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</row>
    <row r="435" spans="1:13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</row>
    <row r="436" spans="1:13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</row>
    <row r="437" spans="1:13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</row>
    <row r="438" spans="1:13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</row>
    <row r="439" spans="1:13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</row>
    <row r="440" spans="1:13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</row>
    <row r="441" spans="1:13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</row>
    <row r="442" spans="1:13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</row>
    <row r="443" spans="1:1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</row>
    <row r="444" spans="1:13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</row>
    <row r="445" spans="1:13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</row>
    <row r="446" spans="1:13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</row>
    <row r="447" spans="1:13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</row>
    <row r="448" spans="1:13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</row>
    <row r="449" spans="1:13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</row>
    <row r="450" spans="1:13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</row>
    <row r="451" spans="1:13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</row>
    <row r="452" spans="1:13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</row>
    <row r="453" spans="1:1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</row>
    <row r="454" spans="1:13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</row>
    <row r="455" spans="1:13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</row>
    <row r="456" spans="1:13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</row>
    <row r="457" spans="1:13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</row>
    <row r="458" spans="1:13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</row>
    <row r="459" spans="1:13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</row>
    <row r="460" spans="1:13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</row>
    <row r="461" spans="1:13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</row>
    <row r="462" spans="1:13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</row>
    <row r="463" spans="1:1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</row>
    <row r="464" spans="1:13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</row>
    <row r="465" spans="1:13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</row>
    <row r="466" spans="1:13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</row>
    <row r="467" spans="1:13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</row>
    <row r="468" spans="1:13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</row>
    <row r="469" spans="1:13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</row>
    <row r="470" spans="1:13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</row>
    <row r="471" spans="1:13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</row>
    <row r="472" spans="1:13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</row>
    <row r="473" spans="1:1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</row>
    <row r="474" spans="1:13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</row>
    <row r="475" spans="1:13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</row>
    <row r="476" spans="1:13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</row>
    <row r="477" spans="1:13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</row>
    <row r="478" spans="1:13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</row>
    <row r="479" spans="1:13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</row>
    <row r="480" spans="1:13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</row>
    <row r="481" spans="1:13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</row>
    <row r="482" spans="1:13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</row>
    <row r="483" spans="1:1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</row>
    <row r="484" spans="1:13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</row>
    <row r="485" spans="1:13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</row>
    <row r="486" spans="1:13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</row>
    <row r="487" spans="1:13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</row>
    <row r="488" spans="1:13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</row>
    <row r="489" spans="1:13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</row>
    <row r="490" spans="1:13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</row>
    <row r="491" spans="1:13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</row>
    <row r="492" spans="1:13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</row>
    <row r="493" spans="1:1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</row>
    <row r="494" spans="1:13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</row>
    <row r="495" spans="1:13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</row>
    <row r="496" spans="1:13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</row>
    <row r="497" spans="1:13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</row>
    <row r="498" spans="1:13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</row>
    <row r="499" spans="1:13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</row>
    <row r="500" spans="1:13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</row>
    <row r="501" spans="1:13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</row>
    <row r="502" spans="1:13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</row>
    <row r="503" spans="1:1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</row>
    <row r="504" spans="1:13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</row>
    <row r="505" spans="1:13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</row>
    <row r="506" spans="1:13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</row>
    <row r="507" spans="1:13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</row>
    <row r="508" spans="1:13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</row>
    <row r="509" spans="1:13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</row>
    <row r="510" spans="1:13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</row>
    <row r="511" spans="1:13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</row>
    <row r="512" spans="1:13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</row>
    <row r="513" spans="1: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</row>
    <row r="514" spans="1:13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</row>
    <row r="515" spans="1:13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</row>
    <row r="516" spans="1:13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</row>
    <row r="517" spans="1:13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</row>
    <row r="518" spans="1:13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</row>
    <row r="519" spans="1:13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</row>
    <row r="520" spans="1:13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</row>
    <row r="521" spans="1:13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</row>
    <row r="522" spans="1:13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</row>
    <row r="523" spans="1:1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</row>
    <row r="524" spans="1:13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</row>
    <row r="525" spans="1:13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</row>
    <row r="526" spans="1:13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</row>
    <row r="527" spans="1:13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</row>
    <row r="528" spans="1:13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</row>
    <row r="529" spans="1:13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</row>
    <row r="530" spans="1:13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</row>
    <row r="531" spans="1:13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</row>
    <row r="532" spans="1:13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</row>
    <row r="533" spans="1:1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</row>
    <row r="534" spans="1:13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</row>
    <row r="535" spans="1:13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</row>
    <row r="536" spans="1:13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</row>
    <row r="537" spans="1:13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</row>
    <row r="538" spans="1:13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</row>
    <row r="539" spans="1:13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</row>
    <row r="540" spans="1:13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</row>
    <row r="541" spans="1:13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</row>
    <row r="542" spans="1:13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</row>
    <row r="543" spans="1:1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</row>
    <row r="544" spans="1:13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</row>
    <row r="545" spans="1:13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</row>
    <row r="546" spans="1:13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</row>
    <row r="547" spans="1:13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</row>
    <row r="548" spans="1:13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</row>
    <row r="549" spans="1:13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</row>
    <row r="550" spans="1:13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</row>
    <row r="551" spans="1:13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</row>
    <row r="552" spans="1:13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</row>
    <row r="553" spans="1:1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</row>
    <row r="554" spans="1:13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</row>
    <row r="555" spans="1:13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</row>
    <row r="556" spans="1:13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</row>
    <row r="557" spans="1:13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</row>
    <row r="558" spans="1:13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</row>
    <row r="559" spans="1:13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</row>
    <row r="560" spans="1:13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</row>
    <row r="561" spans="1:13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</row>
    <row r="562" spans="1:13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</row>
    <row r="563" spans="1:1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</row>
    <row r="564" spans="1:13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</row>
    <row r="565" spans="1:13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</row>
    <row r="566" spans="1:13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</row>
    <row r="567" spans="1:13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</row>
    <row r="568" spans="1:13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</row>
    <row r="569" spans="1:13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</row>
    <row r="570" spans="1:13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</row>
    <row r="571" spans="1:13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</row>
    <row r="572" spans="1:13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</row>
    <row r="573" spans="1:1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</row>
    <row r="574" spans="1:13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</row>
    <row r="575" spans="1:13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</row>
    <row r="576" spans="1:13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</row>
    <row r="577" spans="1:13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</row>
    <row r="578" spans="1:13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</row>
    <row r="579" spans="1:13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</row>
    <row r="580" spans="1:13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</row>
    <row r="581" spans="1:13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</row>
    <row r="582" spans="1:13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</row>
    <row r="583" spans="1:1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</row>
    <row r="584" spans="1:13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</row>
    <row r="585" spans="1:13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</row>
    <row r="586" spans="1:13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</row>
    <row r="587" spans="1:13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</row>
    <row r="588" spans="1:13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</row>
    <row r="589" spans="1:13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</row>
    <row r="590" spans="1:13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</row>
    <row r="591" spans="1:13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</row>
    <row r="592" spans="1:13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</row>
    <row r="593" spans="1:1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</row>
    <row r="594" spans="1:13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</row>
    <row r="595" spans="1:13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</row>
    <row r="596" spans="1:13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</row>
    <row r="597" spans="1:13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</row>
    <row r="598" spans="1:13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</row>
    <row r="599" spans="1:13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</row>
    <row r="600" spans="1:13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</row>
    <row r="601" spans="1:13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</row>
    <row r="602" spans="1:13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</row>
    <row r="603" spans="1:1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</row>
    <row r="604" spans="1:13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</row>
    <row r="605" spans="1:13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</row>
    <row r="606" spans="1:13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</row>
    <row r="607" spans="1:13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</row>
    <row r="608" spans="1:13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</row>
    <row r="609" spans="1:13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</row>
    <row r="610" spans="1:13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</row>
    <row r="611" spans="1:13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</row>
    <row r="612" spans="1:13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</row>
    <row r="613" spans="1: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</row>
    <row r="614" spans="1:13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</row>
    <row r="615" spans="1:13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</row>
    <row r="616" spans="1:13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</row>
    <row r="617" spans="1:13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</row>
    <row r="618" spans="1:13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</row>
    <row r="619" spans="1:13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</row>
    <row r="620" spans="1:13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</row>
    <row r="621" spans="1:13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</row>
    <row r="622" spans="1:13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</row>
    <row r="623" spans="1:1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</row>
    <row r="624" spans="1:13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</row>
    <row r="625" spans="1:13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</row>
    <row r="626" spans="1:13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</row>
    <row r="627" spans="1:13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</row>
    <row r="628" spans="1:13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</row>
    <row r="629" spans="1:13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</row>
    <row r="630" spans="1:13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</row>
    <row r="631" spans="1:13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</row>
    <row r="632" spans="1:13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</row>
    <row r="633" spans="1:1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</row>
    <row r="634" spans="1:13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</row>
    <row r="635" spans="1:13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</row>
    <row r="636" spans="1:13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</row>
    <row r="637" spans="1:13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</row>
    <row r="638" spans="1:13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</row>
    <row r="639" spans="1:13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</row>
    <row r="640" spans="1:13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</row>
    <row r="641" spans="1:13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</row>
    <row r="642" spans="1:13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</row>
    <row r="643" spans="1:1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</row>
    <row r="644" spans="1:13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</row>
    <row r="645" spans="1:13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</row>
    <row r="646" spans="1:13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</row>
    <row r="647" spans="1:13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</row>
    <row r="648" spans="1:13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</row>
    <row r="649" spans="1:13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</row>
    <row r="650" spans="1:13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</row>
    <row r="651" spans="1:13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</row>
    <row r="652" spans="1:13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</row>
    <row r="653" spans="1:1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</row>
    <row r="654" spans="1:13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</row>
    <row r="655" spans="1:13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</row>
    <row r="656" spans="1:13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</row>
    <row r="657" spans="1:13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</row>
    <row r="658" spans="1:13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</row>
    <row r="659" spans="1:13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</row>
    <row r="660" spans="1:13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</row>
    <row r="661" spans="1:13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</row>
    <row r="662" spans="1:13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</row>
    <row r="663" spans="1:1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</row>
    <row r="664" spans="1:13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</row>
    <row r="665" spans="1:13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</row>
    <row r="666" spans="1:13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</row>
    <row r="667" spans="1:13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</row>
    <row r="668" spans="1:13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</row>
    <row r="669" spans="1:13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</row>
    <row r="670" spans="1:13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</row>
    <row r="671" spans="1:13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</row>
    <row r="672" spans="1:13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</row>
    <row r="673" spans="1:1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</row>
    <row r="674" spans="1:13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</row>
    <row r="675" spans="1:13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</row>
    <row r="676" spans="1:13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</row>
    <row r="677" spans="1:13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</row>
    <row r="678" spans="1:13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</row>
    <row r="679" spans="1:13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</row>
    <row r="680" spans="1:13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</row>
    <row r="681" spans="1:13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</row>
    <row r="682" spans="1:13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</row>
    <row r="683" spans="1:1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</row>
    <row r="684" spans="1:13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</row>
    <row r="685" spans="1:13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</row>
    <row r="686" spans="1:13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</row>
    <row r="687" spans="1:13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</row>
    <row r="688" spans="1:13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</row>
    <row r="689" spans="1:13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</row>
    <row r="690" spans="1:13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</row>
    <row r="691" spans="1:13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</row>
    <row r="692" spans="1:13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</row>
    <row r="693" spans="1:1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</row>
    <row r="694" spans="1:13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</row>
    <row r="695" spans="1:13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</row>
    <row r="696" spans="1:13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</row>
    <row r="697" spans="1:13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</row>
    <row r="698" spans="1:13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</row>
    <row r="699" spans="1:13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</row>
    <row r="700" spans="1:13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</row>
    <row r="701" spans="1:13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</row>
    <row r="702" spans="1:13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</row>
    <row r="703" spans="1:1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</row>
    <row r="704" spans="1:13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</row>
    <row r="705" spans="1:13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</row>
    <row r="706" spans="1:13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</row>
    <row r="707" spans="1:13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</row>
    <row r="708" spans="1:13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</row>
    <row r="709" spans="1:13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</row>
    <row r="710" spans="1:13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</row>
    <row r="711" spans="1:13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</row>
    <row r="712" spans="1:13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</row>
    <row r="713" spans="1: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</row>
    <row r="714" spans="1:13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</row>
    <row r="715" spans="1:13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</row>
    <row r="716" spans="1:13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</row>
    <row r="717" spans="1:13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</row>
    <row r="718" spans="1:13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</row>
    <row r="719" spans="1:13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</row>
    <row r="720" spans="1:13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</row>
    <row r="721" spans="1:13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</row>
    <row r="722" spans="1:13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</row>
    <row r="723" spans="1:1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</row>
    <row r="724" spans="1:13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</row>
    <row r="725" spans="1:13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</row>
    <row r="726" spans="1:13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</row>
    <row r="727" spans="1:13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</row>
    <row r="728" spans="1:13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</row>
    <row r="729" spans="1:13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</row>
    <row r="730" spans="1:13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</row>
    <row r="731" spans="1:13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</row>
    <row r="732" spans="1:13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</row>
    <row r="733" spans="1:1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</row>
    <row r="734" spans="1:13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</row>
    <row r="735" spans="1:13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</row>
    <row r="736" spans="1:13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</row>
    <row r="737" spans="1:13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</row>
    <row r="738" spans="1:13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</row>
    <row r="739" spans="1:13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</row>
    <row r="740" spans="1:13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</row>
    <row r="741" spans="1:13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</row>
    <row r="742" spans="1:13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</row>
    <row r="743" spans="1:1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</row>
    <row r="744" spans="1:13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</row>
    <row r="745" spans="1:13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</row>
    <row r="746" spans="1:13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</row>
    <row r="747" spans="1:13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</row>
    <row r="748" spans="1:13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</row>
    <row r="749" spans="1:13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</row>
    <row r="750" spans="1:13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</row>
    <row r="751" spans="1:13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</row>
    <row r="752" spans="1:13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</row>
    <row r="753" spans="1:1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</row>
    <row r="754" spans="1:13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</row>
    <row r="755" spans="1:13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</row>
    <row r="756" spans="1:13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</row>
    <row r="757" spans="1:13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</row>
    <row r="758" spans="1:13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</row>
    <row r="759" spans="1:13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</row>
    <row r="760" spans="1:13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</row>
    <row r="761" spans="1:13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</row>
    <row r="762" spans="1:13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</row>
    <row r="763" spans="1:1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</row>
    <row r="764" spans="1:13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</row>
    <row r="765" spans="1:13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</row>
    <row r="766" spans="1:13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</row>
    <row r="767" spans="1:13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</row>
    <row r="768" spans="1:13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</row>
    <row r="769" spans="1:13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</row>
    <row r="770" spans="1:13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</row>
    <row r="771" spans="1:13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</row>
    <row r="772" spans="1:13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</row>
    <row r="773" spans="1:1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</row>
    <row r="774" spans="1:13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</row>
    <row r="775" spans="1:13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</row>
    <row r="776" spans="1:13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</row>
    <row r="777" spans="1:13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</row>
    <row r="778" spans="1:13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</row>
    <row r="779" spans="1:13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</row>
    <row r="780" spans="1:13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</row>
    <row r="781" spans="1:13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</row>
    <row r="782" spans="1:13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</row>
    <row r="783" spans="1:1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</row>
    <row r="784" spans="1:13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</row>
    <row r="785" spans="1:13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</row>
    <row r="786" spans="1:13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</row>
    <row r="787" spans="1:13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</row>
    <row r="788" spans="1:13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</row>
    <row r="789" spans="1:13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</row>
    <row r="790" spans="1:13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</row>
    <row r="791" spans="1:13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</row>
    <row r="792" spans="1:13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</row>
    <row r="793" spans="1:1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</row>
    <row r="794" spans="1:13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</row>
    <row r="795" spans="1:13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</row>
    <row r="796" spans="1:13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</row>
    <row r="797" spans="1:13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</row>
    <row r="798" spans="1:13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</row>
    <row r="799" spans="1:13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</row>
    <row r="800" spans="1:13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</row>
    <row r="801" spans="1:13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</row>
    <row r="802" spans="1:13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</row>
    <row r="803" spans="1:1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</row>
    <row r="804" spans="1:13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</row>
    <row r="805" spans="1:13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</row>
    <row r="806" spans="1:13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</row>
    <row r="807" spans="1:13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</row>
    <row r="808" spans="1:13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</row>
    <row r="809" spans="1:13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</row>
    <row r="810" spans="1:13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</row>
    <row r="811" spans="1:13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</row>
    <row r="812" spans="1:13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</row>
    <row r="813" spans="1: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</row>
    <row r="814" spans="1:13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</row>
    <row r="815" spans="1:13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</row>
    <row r="816" spans="1:13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</row>
    <row r="817" spans="1:13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</row>
    <row r="818" spans="1:13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</row>
    <row r="819" spans="1:13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</row>
    <row r="820" spans="1:13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</row>
    <row r="821" spans="1:13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</row>
    <row r="822" spans="1:13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</row>
    <row r="823" spans="1:1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</row>
    <row r="824" spans="1:13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</row>
    <row r="825" spans="1:13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</row>
    <row r="826" spans="1:13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</row>
    <row r="827" spans="1:13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</row>
    <row r="828" spans="1:13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</row>
    <row r="829" spans="1:13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</row>
    <row r="830" spans="1:13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</row>
    <row r="831" spans="1:13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</row>
    <row r="832" spans="1:13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</row>
    <row r="833" spans="1:1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</row>
    <row r="834" spans="1:13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</row>
    <row r="835" spans="1:13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</row>
    <row r="836" spans="1:13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</row>
    <row r="837" spans="1:13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</row>
    <row r="838" spans="1:13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</row>
    <row r="839" spans="1:13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</row>
    <row r="840" spans="1:13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</row>
    <row r="841" spans="1:13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</row>
    <row r="842" spans="1:13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</row>
    <row r="843" spans="1:1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</row>
    <row r="844" spans="1:13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</row>
    <row r="845" spans="1:13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</row>
    <row r="846" spans="1:13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</row>
    <row r="847" spans="1:13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</row>
    <row r="848" spans="1:13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</row>
    <row r="849" spans="1:13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</row>
    <row r="850" spans="1:13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</row>
    <row r="851" spans="1:13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</row>
    <row r="852" spans="1:13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</row>
    <row r="853" spans="1:1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</row>
    <row r="854" spans="1:13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</row>
    <row r="855" spans="1:13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</row>
    <row r="856" spans="1:13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</row>
    <row r="857" spans="1:13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</row>
    <row r="858" spans="1:13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</row>
    <row r="859" spans="1:13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</row>
    <row r="860" spans="1:13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</row>
    <row r="861" spans="1:13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</row>
    <row r="862" spans="1:13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</row>
    <row r="863" spans="1:1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</row>
    <row r="864" spans="1:13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</row>
    <row r="865" spans="1:13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</row>
    <row r="866" spans="1:13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</row>
    <row r="867" spans="1:13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</row>
    <row r="868" spans="1:13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</row>
    <row r="869" spans="1:13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</row>
    <row r="870" spans="1:13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</row>
    <row r="871" spans="1:13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</row>
    <row r="872" spans="1:13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</row>
    <row r="873" spans="1:1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</row>
    <row r="874" spans="1:13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</row>
    <row r="875" spans="1:13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</row>
    <row r="876" spans="1:13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</row>
    <row r="877" spans="1:13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</row>
    <row r="878" spans="1:13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</row>
    <row r="879" spans="1:13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</row>
    <row r="880" spans="1:13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</row>
    <row r="881" spans="1:13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</row>
    <row r="882" spans="1:13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</row>
    <row r="883" spans="1:1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</row>
    <row r="884" spans="1:13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</row>
    <row r="885" spans="1:13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</row>
    <row r="886" spans="1:13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</row>
    <row r="887" spans="1:13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</row>
    <row r="888" spans="1:13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</row>
    <row r="889" spans="1:13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</row>
    <row r="890" spans="1:13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</row>
    <row r="891" spans="1:13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</row>
    <row r="892" spans="1:13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</row>
    <row r="893" spans="1:1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</row>
    <row r="894" spans="1:13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</row>
    <row r="895" spans="1:13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</row>
    <row r="896" spans="1:13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</row>
    <row r="897" spans="1:13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</row>
    <row r="898" spans="1:13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</row>
    <row r="899" spans="1:13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</row>
    <row r="900" spans="1:13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</row>
    <row r="901" spans="1:13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</row>
    <row r="902" spans="1:13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</row>
    <row r="903" spans="1:1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</row>
    <row r="904" spans="1:13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</row>
    <row r="905" spans="1:13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</row>
    <row r="906" spans="1:13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</row>
    <row r="907" spans="1:13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</row>
    <row r="908" spans="1:13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</row>
    <row r="909" spans="1:13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</row>
    <row r="910" spans="1:13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</row>
    <row r="911" spans="1:13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</row>
    <row r="912" spans="1:13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</row>
    <row r="913" spans="1: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</row>
    <row r="914" spans="1:13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</row>
    <row r="915" spans="1:13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</row>
    <row r="916" spans="1:13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</row>
    <row r="917" spans="1:13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</row>
    <row r="918" spans="1:13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</row>
    <row r="919" spans="1:13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</row>
    <row r="920" spans="1:13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</row>
    <row r="921" spans="1:13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</row>
    <row r="922" spans="1:13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</row>
    <row r="923" spans="1:1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</row>
    <row r="924" spans="1:13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</row>
    <row r="925" spans="1:13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</row>
    <row r="926" spans="1:13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</row>
    <row r="927" spans="1:13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</row>
    <row r="928" spans="1:13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</row>
    <row r="929" spans="1:13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</row>
    <row r="930" spans="1:13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</row>
    <row r="931" spans="1:13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</row>
    <row r="932" spans="1:13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</row>
    <row r="933" spans="1:1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</row>
    <row r="934" spans="1:13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</row>
    <row r="935" spans="1:13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</row>
    <row r="936" spans="1:13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</row>
    <row r="937" spans="1:13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</row>
    <row r="938" spans="1:13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</row>
    <row r="939" spans="1:13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</row>
    <row r="940" spans="1:13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</row>
    <row r="941" spans="1:13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</row>
    <row r="942" spans="1:13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</row>
    <row r="943" spans="1:1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</row>
    <row r="944" spans="1:13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</row>
    <row r="945" spans="1:13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</row>
    <row r="946" spans="1:13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</row>
    <row r="947" spans="1:13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</row>
    <row r="948" spans="1:13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</row>
    <row r="949" spans="1:13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</row>
    <row r="950" spans="1:13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</row>
    <row r="951" spans="1:13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</row>
    <row r="952" spans="1:13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</row>
    <row r="953" spans="1:1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</row>
    <row r="954" spans="1:13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</row>
    <row r="955" spans="1:13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</row>
    <row r="956" spans="1:13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</row>
    <row r="957" spans="1:13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</row>
    <row r="958" spans="1:13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</row>
    <row r="959" spans="1:13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</row>
    <row r="960" spans="1:13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</row>
    <row r="961" spans="1:13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</row>
    <row r="962" spans="1:13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</row>
    <row r="963" spans="1:1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</row>
    <row r="964" spans="1:13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</row>
    <row r="965" spans="1:13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</row>
    <row r="966" spans="1:13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</row>
    <row r="967" spans="1:13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</row>
    <row r="968" spans="1:13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</row>
    <row r="969" spans="1:13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</row>
    <row r="970" spans="1:13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</row>
    <row r="971" spans="1:13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</row>
    <row r="972" spans="1:13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</row>
    <row r="973" spans="1:1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</row>
    <row r="974" spans="1:13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</row>
    <row r="975" spans="1:13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</row>
    <row r="976" spans="1:13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</row>
    <row r="977" spans="1:13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</row>
    <row r="978" spans="1:13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</row>
    <row r="979" spans="1:13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</row>
    <row r="980" spans="1:13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</row>
    <row r="981" spans="1:13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</row>
    <row r="982" spans="1:13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</row>
    <row r="983" spans="1:1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</row>
    <row r="984" spans="1:13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</row>
    <row r="985" spans="1:13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</row>
    <row r="986" spans="1:13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</row>
    <row r="987" spans="1:13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</row>
    <row r="988" spans="1:13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</row>
    <row r="989" spans="1:13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</row>
    <row r="990" spans="1:13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</row>
    <row r="991" spans="1:13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</row>
    <row r="992" spans="1:13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</row>
    <row r="993" spans="1:1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</row>
    <row r="994" spans="1:13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</row>
    <row r="995" spans="1:13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</row>
    <row r="996" spans="1:13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</row>
    <row r="997" spans="1:13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</row>
    <row r="998" spans="1:13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</row>
    <row r="999" spans="1:13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</row>
    <row r="1000" spans="1:13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Initialize</vt:lpstr>
      <vt:lpstr>Samples</vt:lpstr>
      <vt:lpstr>Digestion1</vt:lpstr>
      <vt:lpstr>Digestion2</vt:lpstr>
      <vt:lpstr>Well layout1</vt:lpstr>
      <vt:lpstr>Well layout2</vt:lpstr>
      <vt:lpstr>Well layout3</vt:lpstr>
      <vt:lpstr>Well layout4</vt:lpstr>
      <vt:lpstr>dilution_factor</vt:lpstr>
      <vt:lpstr>Chemical Usage Calculation</vt:lpstr>
      <vt:lpstr>dropdown</vt:lpstr>
      <vt:lpstr>Digestion_Plate_Layout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 Wu</cp:lastModifiedBy>
  <dcterms:created xsi:type="dcterms:W3CDTF">2024-02-11T00:32:17Z</dcterms:created>
  <dcterms:modified xsi:type="dcterms:W3CDTF">2024-02-11T00:32:17Z</dcterms:modified>
</cp:coreProperties>
</file>