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1040068/Dropbox/hcdb/data-raw/"/>
    </mc:Choice>
  </mc:AlternateContent>
  <xr:revisionPtr revIDLastSave="0" documentId="13_ncr:1_{5C61CB76-DE20-CC42-96DB-7BA980558952}" xr6:coauthVersionLast="47" xr6:coauthVersionMax="47" xr10:uidLastSave="{00000000-0000-0000-0000-000000000000}"/>
  <bookViews>
    <workbookView xWindow="6600" yWindow="2640" windowWidth="28200" windowHeight="18020" xr2:uid="{6B2BECC1-5352-9649-8298-7B8A057445D7}"/>
  </bookViews>
  <sheets>
    <sheet name="var_labels" sheetId="28" r:id="rId1"/>
    <sheet name="Sheet1" sheetId="1" r:id="rId2"/>
    <sheet name="Sheet2" sheetId="2" r:id="rId3"/>
    <sheet name="varAdminAction" sheetId="3" r:id="rId4"/>
    <sheet name="varAdminReview" sheetId="4" r:id="rId5"/>
    <sheet name="varCaseSourceGeneral" sheetId="5" r:id="rId6"/>
    <sheet name="varCaseSourceSpecific" sheetId="6" r:id="rId7"/>
    <sheet name="varLowerCourtDisposition" sheetId="7" r:id="rId8"/>
    <sheet name="varNatrualCourt" sheetId="8" r:id="rId9"/>
    <sheet name="varJustice" sheetId="9" r:id="rId10"/>
    <sheet name="varRegistry" sheetId="10" r:id="rId11"/>
    <sheet name="varIssue" sheetId="11" r:id="rId12"/>
    <sheet name="varDecisionDirection" sheetId="12" r:id="rId13"/>
    <sheet name="varDecisionDirectionDissent" sheetId="13" r:id="rId14"/>
    <sheet name="varAuthorityDecision " sheetId="14" r:id="rId15"/>
    <sheet name="varSpecialLeaveOutcomeSpecific" sheetId="15" r:id="rId16"/>
    <sheet name="varLawArea" sheetId="16" r:id="rId17"/>
    <sheet name="varLegalProvisions" sheetId="17" r:id="rId18"/>
    <sheet name="varDecisionTypes" sheetId="18" r:id="rId19"/>
    <sheet name="varConMatter" sheetId="19" r:id="rId20"/>
    <sheet name="varJudicialReview" sheetId="20" r:id="rId21"/>
    <sheet name="varLcConDecision" sheetId="21" r:id="rId22"/>
    <sheet name="varDeclarationUncon" sheetId="22" r:id="rId23"/>
    <sheet name="varCaseDisposition" sheetId="23" r:id="rId24"/>
    <sheet name="varPartyWinning" sheetId="24" r:id="rId25"/>
    <sheet name="varVote" sheetId="25" r:id="rId26"/>
    <sheet name="varJusticeDirection" sheetId="26" r:id="rId27"/>
    <sheet name="varJusticeMajority" sheetId="27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8" l="1"/>
  <c r="C320" i="28"/>
  <c r="C319" i="28"/>
  <c r="C318" i="28"/>
  <c r="C317" i="28"/>
  <c r="C316" i="28"/>
  <c r="C315" i="28"/>
  <c r="C314" i="28"/>
  <c r="C313" i="28"/>
  <c r="C312" i="28"/>
  <c r="C311" i="28"/>
  <c r="C310" i="28"/>
  <c r="C309" i="28"/>
  <c r="C308" i="28"/>
  <c r="C307" i="28"/>
  <c r="C306" i="28"/>
  <c r="C305" i="28"/>
  <c r="C304" i="28"/>
  <c r="C303" i="28"/>
  <c r="C302" i="28"/>
  <c r="C301" i="28"/>
  <c r="C300" i="28"/>
  <c r="C299" i="28"/>
  <c r="C298" i="28"/>
  <c r="C297" i="28"/>
  <c r="C296" i="28"/>
  <c r="C295" i="28"/>
  <c r="C294" i="28"/>
  <c r="C293" i="28"/>
  <c r="C292" i="28"/>
  <c r="C291" i="28"/>
  <c r="C290" i="28"/>
  <c r="C289" i="28"/>
  <c r="C288" i="28"/>
  <c r="C287" i="28"/>
  <c r="C286" i="28"/>
  <c r="C285" i="28"/>
  <c r="C284" i="28"/>
  <c r="C283" i="28"/>
  <c r="C282" i="28"/>
  <c r="C281" i="28"/>
  <c r="C280" i="28"/>
  <c r="C279" i="28"/>
  <c r="C278" i="28"/>
  <c r="C277" i="28"/>
  <c r="C276" i="28"/>
  <c r="C275" i="28"/>
  <c r="C274" i="28"/>
  <c r="C273" i="28"/>
  <c r="C272" i="28"/>
  <c r="C271" i="28"/>
  <c r="C270" i="28"/>
  <c r="C269" i="28"/>
  <c r="C268" i="28"/>
  <c r="C267" i="28"/>
  <c r="C266" i="28"/>
  <c r="C265" i="28"/>
  <c r="C264" i="28"/>
  <c r="C263" i="28"/>
  <c r="C262" i="28"/>
  <c r="C261" i="28"/>
  <c r="C260" i="28"/>
  <c r="C259" i="28"/>
  <c r="C258" i="28"/>
  <c r="C257" i="28"/>
  <c r="C256" i="28"/>
  <c r="C255" i="28"/>
  <c r="C254" i="28"/>
  <c r="C253" i="28"/>
  <c r="C252" i="28"/>
  <c r="C251" i="28"/>
  <c r="C250" i="28"/>
  <c r="C249" i="28"/>
  <c r="C248" i="28"/>
  <c r="C247" i="28"/>
  <c r="C246" i="28"/>
  <c r="C245" i="28"/>
  <c r="C244" i="28"/>
  <c r="C243" i="28"/>
  <c r="C242" i="28"/>
  <c r="C241" i="28"/>
  <c r="C240" i="28"/>
  <c r="C239" i="28"/>
  <c r="C238" i="28"/>
  <c r="C237" i="28"/>
  <c r="C236" i="28"/>
  <c r="C235" i="28"/>
  <c r="C234" i="28"/>
  <c r="C233" i="28"/>
  <c r="C232" i="28"/>
  <c r="C231" i="28"/>
  <c r="C230" i="28"/>
  <c r="C229" i="28"/>
  <c r="C228" i="28"/>
  <c r="C227" i="28"/>
  <c r="C226" i="28"/>
  <c r="C225" i="28"/>
  <c r="C224" i="28"/>
  <c r="C223" i="28"/>
  <c r="C222" i="28"/>
  <c r="C221" i="28"/>
  <c r="C220" i="28"/>
  <c r="C219" i="28"/>
  <c r="C218" i="28"/>
  <c r="C217" i="28"/>
  <c r="C216" i="28"/>
  <c r="C215" i="28"/>
  <c r="C214" i="28"/>
  <c r="C213" i="28"/>
  <c r="C212" i="28"/>
  <c r="C211" i="28"/>
  <c r="C210" i="28"/>
  <c r="C209" i="28"/>
  <c r="C208" i="28"/>
  <c r="C207" i="28"/>
  <c r="C206" i="28"/>
  <c r="C205" i="28"/>
  <c r="C204" i="28"/>
  <c r="C203" i="28"/>
  <c r="C202" i="28"/>
  <c r="C201" i="28"/>
  <c r="C200" i="28"/>
  <c r="C199" i="28"/>
  <c r="C198" i="28"/>
  <c r="C197" i="28"/>
  <c r="C196" i="28"/>
  <c r="C195" i="28"/>
  <c r="C194" i="28"/>
  <c r="C193" i="28"/>
  <c r="C192" i="28"/>
  <c r="C191" i="28"/>
  <c r="C190" i="28"/>
  <c r="C189" i="28"/>
  <c r="C188" i="28"/>
  <c r="C187" i="28"/>
  <c r="C186" i="28"/>
  <c r="C185" i="28"/>
  <c r="C184" i="28"/>
  <c r="C183" i="28"/>
  <c r="C182" i="28"/>
  <c r="C181" i="28"/>
  <c r="C180" i="28"/>
  <c r="C179" i="28"/>
  <c r="C178" i="28"/>
  <c r="C177" i="28"/>
  <c r="C176" i="28"/>
  <c r="C175" i="28"/>
  <c r="C174" i="28"/>
  <c r="C173" i="28"/>
  <c r="C172" i="28"/>
  <c r="C171" i="28"/>
  <c r="C170" i="28"/>
  <c r="C169" i="28"/>
  <c r="C168" i="28"/>
  <c r="C167" i="28"/>
  <c r="C166" i="28"/>
  <c r="C165" i="28"/>
  <c r="C164" i="28"/>
  <c r="C163" i="28"/>
  <c r="C162" i="28"/>
  <c r="C161" i="28"/>
  <c r="C160" i="28"/>
  <c r="C159" i="28"/>
  <c r="C158" i="28"/>
  <c r="C157" i="28"/>
  <c r="C156" i="28"/>
  <c r="C155" i="28"/>
  <c r="C154" i="28"/>
  <c r="C153" i="28"/>
  <c r="C152" i="28"/>
  <c r="C151" i="28"/>
  <c r="C150" i="28"/>
  <c r="C149" i="28"/>
  <c r="C148" i="28"/>
  <c r="C147" i="28"/>
  <c r="C146" i="28"/>
  <c r="C145" i="28"/>
  <c r="C144" i="28"/>
  <c r="C143" i="28"/>
  <c r="C142" i="28"/>
  <c r="C141" i="28"/>
  <c r="C140" i="28"/>
  <c r="C139" i="28"/>
  <c r="C138" i="28"/>
  <c r="C137" i="28"/>
  <c r="C136" i="28"/>
  <c r="C135" i="28"/>
  <c r="C134" i="28"/>
  <c r="C133" i="28"/>
  <c r="C132" i="28"/>
  <c r="C131" i="28"/>
  <c r="C130" i="28"/>
  <c r="C129" i="28"/>
  <c r="C128" i="28"/>
  <c r="C127" i="28"/>
  <c r="C126" i="28"/>
  <c r="C125" i="28"/>
  <c r="C124" i="28"/>
  <c r="C123" i="28"/>
  <c r="C122" i="28"/>
  <c r="C121" i="28"/>
  <c r="C120" i="28"/>
  <c r="C119" i="28"/>
  <c r="C118" i="28"/>
  <c r="C117" i="28"/>
  <c r="C116" i="28"/>
  <c r="C115" i="28"/>
  <c r="C114" i="28"/>
  <c r="C113" i="28"/>
  <c r="C112" i="28"/>
  <c r="C111" i="28"/>
  <c r="C110" i="28"/>
  <c r="C109" i="28"/>
  <c r="C108" i="28"/>
  <c r="C107" i="28"/>
  <c r="C106" i="28"/>
  <c r="C105" i="28"/>
  <c r="C104" i="28"/>
  <c r="C103" i="28"/>
  <c r="C102" i="28"/>
  <c r="C101" i="28"/>
  <c r="C100" i="28"/>
  <c r="C99" i="28"/>
  <c r="C98" i="28"/>
  <c r="C97" i="28"/>
  <c r="C96" i="28"/>
  <c r="C95" i="28"/>
  <c r="C94" i="28"/>
  <c r="C93" i="28"/>
  <c r="C92" i="28"/>
  <c r="C91" i="28"/>
  <c r="C90" i="28"/>
  <c r="C89" i="28"/>
  <c r="C88" i="28"/>
  <c r="C87" i="28"/>
  <c r="C86" i="28"/>
  <c r="C85" i="28"/>
  <c r="C84" i="28"/>
  <c r="C83" i="28"/>
  <c r="C82" i="28"/>
  <c r="C81" i="28"/>
  <c r="C80" i="28"/>
  <c r="C79" i="28"/>
  <c r="C78" i="28"/>
  <c r="C77" i="28"/>
  <c r="C76" i="28"/>
  <c r="C75" i="28"/>
  <c r="C74" i="28"/>
  <c r="C73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C127" i="17"/>
  <c r="D127" i="17" s="1"/>
  <c r="B127" i="17"/>
  <c r="C126" i="17"/>
  <c r="D126" i="17" s="1"/>
  <c r="B126" i="17"/>
  <c r="C196" i="11"/>
  <c r="D196" i="11" s="1"/>
  <c r="B196" i="11"/>
  <c r="C112" i="11"/>
  <c r="B112" i="11"/>
  <c r="C2" i="27"/>
  <c r="D2" i="27" s="1"/>
  <c r="B2" i="27"/>
  <c r="D1" i="27"/>
  <c r="C1" i="27"/>
  <c r="B1" i="27"/>
  <c r="B2" i="26"/>
  <c r="C2" i="26"/>
  <c r="D2" i="26" s="1"/>
  <c r="D1" i="26"/>
  <c r="C1" i="26"/>
  <c r="B1" i="26"/>
  <c r="B2" i="25"/>
  <c r="C2" i="25"/>
  <c r="D2" i="25"/>
  <c r="B3" i="25"/>
  <c r="C3" i="25"/>
  <c r="D3" i="25" s="1"/>
  <c r="B4" i="25"/>
  <c r="C4" i="25"/>
  <c r="D4" i="25" s="1"/>
  <c r="B5" i="25"/>
  <c r="C5" i="25"/>
  <c r="D5" i="25" s="1"/>
  <c r="B6" i="25"/>
  <c r="D6" i="25" s="1"/>
  <c r="C6" i="25"/>
  <c r="B7" i="25"/>
  <c r="C7" i="25"/>
  <c r="D7" i="25" s="1"/>
  <c r="B8" i="25"/>
  <c r="C8" i="25"/>
  <c r="D8" i="25" s="1"/>
  <c r="B9" i="25"/>
  <c r="C9" i="25"/>
  <c r="D9" i="25" s="1"/>
  <c r="C1" i="25"/>
  <c r="B10" i="25"/>
  <c r="C10" i="25"/>
  <c r="D10" i="25"/>
  <c r="B11" i="25"/>
  <c r="C11" i="25"/>
  <c r="D11" i="25" s="1"/>
  <c r="B12" i="25"/>
  <c r="C12" i="25"/>
  <c r="D12" i="25"/>
  <c r="D1" i="25"/>
  <c r="B1" i="25"/>
  <c r="B2" i="24"/>
  <c r="C2" i="24"/>
  <c r="D2" i="24"/>
  <c r="B3" i="24"/>
  <c r="C3" i="24"/>
  <c r="D3" i="24" s="1"/>
  <c r="C1" i="24"/>
  <c r="D1" i="24" s="1"/>
  <c r="B1" i="24"/>
  <c r="B11" i="23"/>
  <c r="D11" i="23" s="1"/>
  <c r="C11" i="23"/>
  <c r="B12" i="23"/>
  <c r="C12" i="23"/>
  <c r="D12" i="23"/>
  <c r="B13" i="23"/>
  <c r="C13" i="23"/>
  <c r="D13" i="23" s="1"/>
  <c r="B14" i="23"/>
  <c r="C14" i="23"/>
  <c r="D14" i="23"/>
  <c r="B15" i="23"/>
  <c r="C15" i="23"/>
  <c r="D15" i="23"/>
  <c r="B16" i="23"/>
  <c r="C16" i="23"/>
  <c r="D16" i="23" s="1"/>
  <c r="B17" i="23"/>
  <c r="C17" i="23"/>
  <c r="D17" i="23"/>
  <c r="C10" i="23"/>
  <c r="D10" i="23" s="1"/>
  <c r="B10" i="23"/>
  <c r="B2" i="23"/>
  <c r="C2" i="23"/>
  <c r="D2" i="23"/>
  <c r="B3" i="23"/>
  <c r="C3" i="23"/>
  <c r="D3" i="23"/>
  <c r="B4" i="23"/>
  <c r="C4" i="23"/>
  <c r="D4" i="23" s="1"/>
  <c r="B5" i="23"/>
  <c r="C5" i="23"/>
  <c r="D5" i="23"/>
  <c r="B6" i="23"/>
  <c r="C6" i="23"/>
  <c r="D6" i="23" s="1"/>
  <c r="B7" i="23"/>
  <c r="C7" i="23"/>
  <c r="D7" i="23" s="1"/>
  <c r="B8" i="23"/>
  <c r="D8" i="23" s="1"/>
  <c r="C8" i="23"/>
  <c r="B9" i="23"/>
  <c r="C9" i="23"/>
  <c r="D9" i="23" s="1"/>
  <c r="C1" i="23"/>
  <c r="D1" i="23" s="1"/>
  <c r="B1" i="23"/>
  <c r="C10" i="22"/>
  <c r="C11" i="22"/>
  <c r="B2" i="22"/>
  <c r="C2" i="22"/>
  <c r="D2" i="22"/>
  <c r="B3" i="22"/>
  <c r="C3" i="22"/>
  <c r="D3" i="22"/>
  <c r="B4" i="22"/>
  <c r="C4" i="22"/>
  <c r="D4" i="22" s="1"/>
  <c r="B5" i="22"/>
  <c r="C5" i="22"/>
  <c r="D5" i="22"/>
  <c r="B6" i="22"/>
  <c r="C6" i="22"/>
  <c r="D6" i="22"/>
  <c r="B7" i="22"/>
  <c r="C7" i="22"/>
  <c r="D7" i="22" s="1"/>
  <c r="B8" i="22"/>
  <c r="C8" i="22"/>
  <c r="D8" i="22"/>
  <c r="B9" i="22"/>
  <c r="C9" i="22"/>
  <c r="D9" i="22"/>
  <c r="B10" i="22"/>
  <c r="D10" i="22"/>
  <c r="B11" i="22"/>
  <c r="D11" i="22"/>
  <c r="C1" i="22"/>
  <c r="D1" i="22" s="1"/>
  <c r="B1" i="22"/>
  <c r="C1" i="21"/>
  <c r="B3" i="21"/>
  <c r="C3" i="21"/>
  <c r="D3" i="21"/>
  <c r="B4" i="21"/>
  <c r="C4" i="21"/>
  <c r="D4" i="21" s="1"/>
  <c r="B5" i="21"/>
  <c r="C5" i="21"/>
  <c r="D5" i="21" s="1"/>
  <c r="B6" i="21"/>
  <c r="C6" i="21"/>
  <c r="D6" i="21"/>
  <c r="C2" i="21"/>
  <c r="B2" i="21"/>
  <c r="D2" i="21"/>
  <c r="B1" i="21"/>
  <c r="D1" i="21" s="1"/>
  <c r="C1" i="20"/>
  <c r="C2" i="20"/>
  <c r="D2" i="20" s="1"/>
  <c r="B5" i="20"/>
  <c r="C5" i="20"/>
  <c r="D5" i="20"/>
  <c r="B6" i="20"/>
  <c r="C6" i="20"/>
  <c r="D6" i="20" s="1"/>
  <c r="B7" i="20"/>
  <c r="C7" i="20"/>
  <c r="D7" i="20" s="1"/>
  <c r="B8" i="20"/>
  <c r="C8" i="20"/>
  <c r="D8" i="20" s="1"/>
  <c r="B9" i="20"/>
  <c r="C9" i="20"/>
  <c r="D9" i="20"/>
  <c r="B10" i="20"/>
  <c r="D10" i="20" s="1"/>
  <c r="C10" i="20"/>
  <c r="B2" i="20"/>
  <c r="B3" i="20"/>
  <c r="C3" i="20"/>
  <c r="D3" i="20" s="1"/>
  <c r="B4" i="20"/>
  <c r="C4" i="20"/>
  <c r="D4" i="20" s="1"/>
  <c r="B1" i="20"/>
  <c r="B2" i="19"/>
  <c r="C2" i="19"/>
  <c r="D2" i="19"/>
  <c r="D1" i="19"/>
  <c r="C1" i="19"/>
  <c r="B1" i="19"/>
  <c r="B2" i="18"/>
  <c r="C2" i="18"/>
  <c r="D2" i="18"/>
  <c r="B3" i="18"/>
  <c r="C3" i="18"/>
  <c r="D3" i="18" s="1"/>
  <c r="B4" i="18"/>
  <c r="C4" i="18"/>
  <c r="D4" i="18" s="1"/>
  <c r="C1" i="18"/>
  <c r="D1" i="18" s="1"/>
  <c r="B1" i="18"/>
  <c r="C543" i="17"/>
  <c r="B543" i="17"/>
  <c r="C542" i="17"/>
  <c r="B542" i="17"/>
  <c r="B538" i="17"/>
  <c r="C538" i="17"/>
  <c r="D538" i="17" s="1"/>
  <c r="B539" i="17"/>
  <c r="C539" i="17"/>
  <c r="D539" i="17" s="1"/>
  <c r="B540" i="17"/>
  <c r="C540" i="17"/>
  <c r="B541" i="17"/>
  <c r="C541" i="17"/>
  <c r="D541" i="17"/>
  <c r="C537" i="17"/>
  <c r="B537" i="17"/>
  <c r="B512" i="17"/>
  <c r="C512" i="17"/>
  <c r="B513" i="17"/>
  <c r="C513" i="17"/>
  <c r="B514" i="17"/>
  <c r="C514" i="17"/>
  <c r="D514" i="17" s="1"/>
  <c r="B515" i="17"/>
  <c r="C515" i="17"/>
  <c r="B516" i="17"/>
  <c r="C516" i="17"/>
  <c r="B517" i="17"/>
  <c r="C517" i="17"/>
  <c r="D517" i="17" s="1"/>
  <c r="B518" i="17"/>
  <c r="C518" i="17"/>
  <c r="D518" i="17" s="1"/>
  <c r="B519" i="17"/>
  <c r="C519" i="17"/>
  <c r="B520" i="17"/>
  <c r="C520" i="17"/>
  <c r="B521" i="17"/>
  <c r="C521" i="17"/>
  <c r="B522" i="17"/>
  <c r="C522" i="17"/>
  <c r="B523" i="17"/>
  <c r="C523" i="17"/>
  <c r="B524" i="17"/>
  <c r="C524" i="17"/>
  <c r="B525" i="17"/>
  <c r="C525" i="17"/>
  <c r="D525" i="17" s="1"/>
  <c r="B526" i="17"/>
  <c r="C526" i="17"/>
  <c r="D526" i="17" s="1"/>
  <c r="B527" i="17"/>
  <c r="C527" i="17"/>
  <c r="B528" i="17"/>
  <c r="C528" i="17"/>
  <c r="B529" i="17"/>
  <c r="C529" i="17"/>
  <c r="B530" i="17"/>
  <c r="C530" i="17"/>
  <c r="B531" i="17"/>
  <c r="C531" i="17"/>
  <c r="B532" i="17"/>
  <c r="C532" i="17"/>
  <c r="B533" i="17"/>
  <c r="C533" i="17"/>
  <c r="B534" i="17"/>
  <c r="C534" i="17"/>
  <c r="D534" i="17" s="1"/>
  <c r="B535" i="17"/>
  <c r="C535" i="17"/>
  <c r="B536" i="17"/>
  <c r="C536" i="17"/>
  <c r="C511" i="17"/>
  <c r="B511" i="17"/>
  <c r="B510" i="17"/>
  <c r="C510" i="17"/>
  <c r="D510" i="17" s="1"/>
  <c r="B486" i="17"/>
  <c r="C486" i="17"/>
  <c r="B487" i="17"/>
  <c r="C487" i="17"/>
  <c r="B488" i="17"/>
  <c r="C488" i="17"/>
  <c r="D488" i="17" s="1"/>
  <c r="B489" i="17"/>
  <c r="C489" i="17"/>
  <c r="B490" i="17"/>
  <c r="C490" i="17"/>
  <c r="B491" i="17"/>
  <c r="C491" i="17"/>
  <c r="B492" i="17"/>
  <c r="C492" i="17"/>
  <c r="D492" i="17" s="1"/>
  <c r="B493" i="17"/>
  <c r="C493" i="17"/>
  <c r="B494" i="17"/>
  <c r="C494" i="17"/>
  <c r="B495" i="17"/>
  <c r="C495" i="17"/>
  <c r="B496" i="17"/>
  <c r="C496" i="17"/>
  <c r="B497" i="17"/>
  <c r="C497" i="17"/>
  <c r="B498" i="17"/>
  <c r="C498" i="17"/>
  <c r="B499" i="17"/>
  <c r="C499" i="17"/>
  <c r="B500" i="17"/>
  <c r="C500" i="17"/>
  <c r="B501" i="17"/>
  <c r="C501" i="17"/>
  <c r="B502" i="17"/>
  <c r="C502" i="17"/>
  <c r="D502" i="17" s="1"/>
  <c r="B503" i="17"/>
  <c r="C503" i="17"/>
  <c r="B504" i="17"/>
  <c r="C504" i="17"/>
  <c r="B505" i="17"/>
  <c r="C505" i="17"/>
  <c r="B506" i="17"/>
  <c r="C506" i="17"/>
  <c r="D506" i="17" s="1"/>
  <c r="B507" i="17"/>
  <c r="C507" i="17"/>
  <c r="B508" i="17"/>
  <c r="C508" i="17"/>
  <c r="B509" i="17"/>
  <c r="C509" i="17"/>
  <c r="C485" i="17"/>
  <c r="B485" i="17"/>
  <c r="B460" i="17"/>
  <c r="C460" i="17"/>
  <c r="B461" i="17"/>
  <c r="C461" i="17"/>
  <c r="B462" i="17"/>
  <c r="C462" i="17"/>
  <c r="D462" i="17" s="1"/>
  <c r="B463" i="17"/>
  <c r="C463" i="17"/>
  <c r="D463" i="17" s="1"/>
  <c r="B464" i="17"/>
  <c r="C464" i="17"/>
  <c r="B465" i="17"/>
  <c r="C465" i="17"/>
  <c r="B466" i="17"/>
  <c r="C466" i="17"/>
  <c r="B467" i="17"/>
  <c r="C467" i="17"/>
  <c r="D467" i="17" s="1"/>
  <c r="B468" i="17"/>
  <c r="D468" i="17" s="1"/>
  <c r="C468" i="17"/>
  <c r="B469" i="17"/>
  <c r="C469" i="17"/>
  <c r="B470" i="17"/>
  <c r="C470" i="17"/>
  <c r="D470" i="17" s="1"/>
  <c r="B471" i="17"/>
  <c r="C471" i="17"/>
  <c r="B472" i="17"/>
  <c r="C472" i="17"/>
  <c r="B473" i="17"/>
  <c r="C473" i="17"/>
  <c r="B474" i="17"/>
  <c r="C474" i="17"/>
  <c r="D474" i="17" s="1"/>
  <c r="B475" i="17"/>
  <c r="C475" i="17"/>
  <c r="D475" i="17" s="1"/>
  <c r="B476" i="17"/>
  <c r="C476" i="17"/>
  <c r="B477" i="17"/>
  <c r="C477" i="17"/>
  <c r="B478" i="17"/>
  <c r="C478" i="17"/>
  <c r="B479" i="17"/>
  <c r="C479" i="17"/>
  <c r="B480" i="17"/>
  <c r="C480" i="17"/>
  <c r="B481" i="17"/>
  <c r="C481" i="17"/>
  <c r="B482" i="17"/>
  <c r="C482" i="17"/>
  <c r="B483" i="17"/>
  <c r="C483" i="17"/>
  <c r="B484" i="17"/>
  <c r="C484" i="17"/>
  <c r="C459" i="17"/>
  <c r="B459" i="17"/>
  <c r="B434" i="17"/>
  <c r="C434" i="17"/>
  <c r="B435" i="17"/>
  <c r="C435" i="17"/>
  <c r="B436" i="17"/>
  <c r="C436" i="17"/>
  <c r="B437" i="17"/>
  <c r="C437" i="17"/>
  <c r="B438" i="17"/>
  <c r="C438" i="17"/>
  <c r="B439" i="17"/>
  <c r="C439" i="17"/>
  <c r="B440" i="17"/>
  <c r="C440" i="17"/>
  <c r="B441" i="17"/>
  <c r="C441" i="17"/>
  <c r="D441" i="17" s="1"/>
  <c r="B442" i="17"/>
  <c r="C442" i="17"/>
  <c r="B443" i="17"/>
  <c r="C443" i="17"/>
  <c r="B444" i="17"/>
  <c r="C444" i="17"/>
  <c r="B445" i="17"/>
  <c r="C445" i="17"/>
  <c r="B446" i="17"/>
  <c r="C446" i="17"/>
  <c r="B447" i="17"/>
  <c r="C447" i="17"/>
  <c r="B448" i="17"/>
  <c r="C448" i="17"/>
  <c r="B449" i="17"/>
  <c r="C449" i="17"/>
  <c r="B450" i="17"/>
  <c r="C450" i="17"/>
  <c r="B451" i="17"/>
  <c r="C451" i="17"/>
  <c r="D451" i="17" s="1"/>
  <c r="B452" i="17"/>
  <c r="C452" i="17"/>
  <c r="B453" i="17"/>
  <c r="C453" i="17"/>
  <c r="B454" i="17"/>
  <c r="C454" i="17"/>
  <c r="B455" i="17"/>
  <c r="C455" i="17"/>
  <c r="D455" i="17" s="1"/>
  <c r="B456" i="17"/>
  <c r="C456" i="17"/>
  <c r="B457" i="17"/>
  <c r="C457" i="17"/>
  <c r="B458" i="17"/>
  <c r="C458" i="17"/>
  <c r="C433" i="17"/>
  <c r="B433" i="17"/>
  <c r="B408" i="17"/>
  <c r="C408" i="17"/>
  <c r="B409" i="17"/>
  <c r="C409" i="17"/>
  <c r="B410" i="17"/>
  <c r="C410" i="17"/>
  <c r="B411" i="17"/>
  <c r="C411" i="17"/>
  <c r="D411" i="17" s="1"/>
  <c r="B412" i="17"/>
  <c r="C412" i="17"/>
  <c r="B413" i="17"/>
  <c r="C413" i="17"/>
  <c r="B414" i="17"/>
  <c r="C414" i="17"/>
  <c r="B415" i="17"/>
  <c r="C415" i="17"/>
  <c r="B416" i="17"/>
  <c r="C416" i="17"/>
  <c r="B417" i="17"/>
  <c r="C417" i="17"/>
  <c r="B418" i="17"/>
  <c r="C418" i="17"/>
  <c r="B419" i="17"/>
  <c r="C419" i="17"/>
  <c r="B420" i="17"/>
  <c r="C420" i="17"/>
  <c r="B421" i="17"/>
  <c r="D421" i="17" s="1"/>
  <c r="C421" i="17"/>
  <c r="B422" i="17"/>
  <c r="C422" i="17"/>
  <c r="B423" i="17"/>
  <c r="C423" i="17"/>
  <c r="B424" i="17"/>
  <c r="C424" i="17"/>
  <c r="B425" i="17"/>
  <c r="C425" i="17"/>
  <c r="B426" i="17"/>
  <c r="C426" i="17"/>
  <c r="B427" i="17"/>
  <c r="C427" i="17"/>
  <c r="B428" i="17"/>
  <c r="C428" i="17"/>
  <c r="B429" i="17"/>
  <c r="C429" i="17"/>
  <c r="B430" i="17"/>
  <c r="C430" i="17"/>
  <c r="B431" i="17"/>
  <c r="C431" i="17"/>
  <c r="B432" i="17"/>
  <c r="C432" i="17"/>
  <c r="C407" i="17"/>
  <c r="B407" i="17"/>
  <c r="B382" i="17"/>
  <c r="C382" i="17"/>
  <c r="B383" i="17"/>
  <c r="C383" i="17"/>
  <c r="D383" i="17" s="1"/>
  <c r="B384" i="17"/>
  <c r="C384" i="17"/>
  <c r="B385" i="17"/>
  <c r="C385" i="17"/>
  <c r="B386" i="17"/>
  <c r="C386" i="17"/>
  <c r="D386" i="17" s="1"/>
  <c r="B387" i="17"/>
  <c r="C387" i="17"/>
  <c r="B388" i="17"/>
  <c r="C388" i="17"/>
  <c r="B389" i="17"/>
  <c r="C389" i="17"/>
  <c r="B390" i="17"/>
  <c r="C390" i="17"/>
  <c r="B391" i="17"/>
  <c r="C391" i="17"/>
  <c r="B392" i="17"/>
  <c r="C392" i="17"/>
  <c r="D392" i="17" s="1"/>
  <c r="B393" i="17"/>
  <c r="C393" i="17"/>
  <c r="B394" i="17"/>
  <c r="C394" i="17"/>
  <c r="B395" i="17"/>
  <c r="C395" i="17"/>
  <c r="B396" i="17"/>
  <c r="C396" i="17"/>
  <c r="D396" i="17" s="1"/>
  <c r="B397" i="17"/>
  <c r="C397" i="17"/>
  <c r="B398" i="17"/>
  <c r="C398" i="17"/>
  <c r="B399" i="17"/>
  <c r="C399" i="17"/>
  <c r="B400" i="17"/>
  <c r="C400" i="17"/>
  <c r="B401" i="17"/>
  <c r="C401" i="17"/>
  <c r="D401" i="17" s="1"/>
  <c r="B402" i="17"/>
  <c r="C402" i="17"/>
  <c r="B403" i="17"/>
  <c r="C403" i="17"/>
  <c r="B404" i="17"/>
  <c r="C404" i="17"/>
  <c r="B405" i="17"/>
  <c r="C405" i="17"/>
  <c r="B406" i="17"/>
  <c r="C406" i="17"/>
  <c r="D406" i="17" s="1"/>
  <c r="C381" i="17"/>
  <c r="B381" i="17"/>
  <c r="B356" i="17"/>
  <c r="C356" i="17"/>
  <c r="B357" i="17"/>
  <c r="C357" i="17"/>
  <c r="B358" i="17"/>
  <c r="C358" i="17"/>
  <c r="D358" i="17" s="1"/>
  <c r="B359" i="17"/>
  <c r="C359" i="17"/>
  <c r="B360" i="17"/>
  <c r="C360" i="17"/>
  <c r="B361" i="17"/>
  <c r="C361" i="17"/>
  <c r="B362" i="17"/>
  <c r="C362" i="17"/>
  <c r="D362" i="17" s="1"/>
  <c r="B363" i="17"/>
  <c r="C363" i="17"/>
  <c r="B364" i="17"/>
  <c r="C364" i="17"/>
  <c r="B365" i="17"/>
  <c r="C365" i="17"/>
  <c r="B366" i="17"/>
  <c r="C366" i="17"/>
  <c r="D366" i="17" s="1"/>
  <c r="B367" i="17"/>
  <c r="C367" i="17"/>
  <c r="B368" i="17"/>
  <c r="C368" i="17"/>
  <c r="B369" i="17"/>
  <c r="C369" i="17"/>
  <c r="B370" i="17"/>
  <c r="C370" i="17"/>
  <c r="D370" i="17" s="1"/>
  <c r="B371" i="17"/>
  <c r="C371" i="17"/>
  <c r="B372" i="17"/>
  <c r="C372" i="17"/>
  <c r="B373" i="17"/>
  <c r="C373" i="17"/>
  <c r="B374" i="17"/>
  <c r="C374" i="17"/>
  <c r="D374" i="17" s="1"/>
  <c r="B375" i="17"/>
  <c r="C375" i="17"/>
  <c r="B376" i="17"/>
  <c r="C376" i="17"/>
  <c r="B377" i="17"/>
  <c r="C377" i="17"/>
  <c r="B378" i="17"/>
  <c r="C378" i="17"/>
  <c r="B379" i="17"/>
  <c r="C379" i="17"/>
  <c r="B380" i="17"/>
  <c r="C380" i="17"/>
  <c r="C355" i="17"/>
  <c r="B355" i="17"/>
  <c r="B330" i="17"/>
  <c r="C330" i="17"/>
  <c r="D330" i="17" s="1"/>
  <c r="B331" i="17"/>
  <c r="C331" i="17"/>
  <c r="B332" i="17"/>
  <c r="C332" i="17"/>
  <c r="B333" i="17"/>
  <c r="C333" i="17"/>
  <c r="B334" i="17"/>
  <c r="C334" i="17"/>
  <c r="B335" i="17"/>
  <c r="C335" i="17"/>
  <c r="B336" i="17"/>
  <c r="C336" i="17"/>
  <c r="B337" i="17"/>
  <c r="C337" i="17"/>
  <c r="B338" i="17"/>
  <c r="C338" i="17"/>
  <c r="D338" i="17" s="1"/>
  <c r="B339" i="17"/>
  <c r="C339" i="17"/>
  <c r="B340" i="17"/>
  <c r="C340" i="17"/>
  <c r="B341" i="17"/>
  <c r="C341" i="17"/>
  <c r="B342" i="17"/>
  <c r="C342" i="17"/>
  <c r="B343" i="17"/>
  <c r="C343" i="17"/>
  <c r="B344" i="17"/>
  <c r="D344" i="17" s="1"/>
  <c r="C344" i="17"/>
  <c r="B345" i="17"/>
  <c r="C345" i="17"/>
  <c r="B346" i="17"/>
  <c r="C346" i="17"/>
  <c r="B347" i="17"/>
  <c r="C347" i="17"/>
  <c r="B348" i="17"/>
  <c r="C348" i="17"/>
  <c r="B349" i="17"/>
  <c r="C349" i="17"/>
  <c r="B350" i="17"/>
  <c r="C350" i="17"/>
  <c r="B351" i="17"/>
  <c r="C351" i="17"/>
  <c r="B352" i="17"/>
  <c r="C352" i="17"/>
  <c r="B353" i="17"/>
  <c r="D353" i="17" s="1"/>
  <c r="C353" i="17"/>
  <c r="B354" i="17"/>
  <c r="C354" i="17"/>
  <c r="C329" i="17"/>
  <c r="B329" i="17"/>
  <c r="B304" i="17"/>
  <c r="C304" i="17"/>
  <c r="B305" i="17"/>
  <c r="C305" i="17"/>
  <c r="B306" i="17"/>
  <c r="C306" i="17"/>
  <c r="B307" i="17"/>
  <c r="C307" i="17"/>
  <c r="B308" i="17"/>
  <c r="C308" i="17"/>
  <c r="B309" i="17"/>
  <c r="C309" i="17"/>
  <c r="B310" i="17"/>
  <c r="C310" i="17"/>
  <c r="B311" i="17"/>
  <c r="C311" i="17"/>
  <c r="D311" i="17"/>
  <c r="B312" i="17"/>
  <c r="C312" i="17"/>
  <c r="B313" i="17"/>
  <c r="C313" i="17"/>
  <c r="B314" i="17"/>
  <c r="C314" i="17"/>
  <c r="B315" i="17"/>
  <c r="C315" i="17"/>
  <c r="D315" i="17" s="1"/>
  <c r="B316" i="17"/>
  <c r="C316" i="17"/>
  <c r="B317" i="17"/>
  <c r="C317" i="17"/>
  <c r="B318" i="17"/>
  <c r="C318" i="17"/>
  <c r="B319" i="17"/>
  <c r="C319" i="17"/>
  <c r="B320" i="17"/>
  <c r="C320" i="17"/>
  <c r="B321" i="17"/>
  <c r="C321" i="17"/>
  <c r="B322" i="17"/>
  <c r="C322" i="17"/>
  <c r="B323" i="17"/>
  <c r="C323" i="17"/>
  <c r="B324" i="17"/>
  <c r="C324" i="17"/>
  <c r="B325" i="17"/>
  <c r="C325" i="17"/>
  <c r="B326" i="17"/>
  <c r="C326" i="17"/>
  <c r="B327" i="17"/>
  <c r="C327" i="17"/>
  <c r="B328" i="17"/>
  <c r="C328" i="17"/>
  <c r="C303" i="17"/>
  <c r="B303" i="17"/>
  <c r="B278" i="17"/>
  <c r="C278" i="17"/>
  <c r="B279" i="17"/>
  <c r="C279" i="17"/>
  <c r="B280" i="17"/>
  <c r="C280" i="17"/>
  <c r="B281" i="17"/>
  <c r="C281" i="17"/>
  <c r="B282" i="17"/>
  <c r="C282" i="17"/>
  <c r="B283" i="17"/>
  <c r="C283" i="17"/>
  <c r="B284" i="17"/>
  <c r="C284" i="17"/>
  <c r="B285" i="17"/>
  <c r="C285" i="17"/>
  <c r="B286" i="17"/>
  <c r="C286" i="17"/>
  <c r="D286" i="17"/>
  <c r="B287" i="17"/>
  <c r="C287" i="17"/>
  <c r="B288" i="17"/>
  <c r="C288" i="17"/>
  <c r="B289" i="17"/>
  <c r="C289" i="17"/>
  <c r="B290" i="17"/>
  <c r="C290" i="17"/>
  <c r="B291" i="17"/>
  <c r="C291" i="17"/>
  <c r="B292" i="17"/>
  <c r="C292" i="17"/>
  <c r="B293" i="17"/>
  <c r="C293" i="17"/>
  <c r="B294" i="17"/>
  <c r="C294" i="17"/>
  <c r="B295" i="17"/>
  <c r="C295" i="17"/>
  <c r="D295" i="17" s="1"/>
  <c r="B296" i="17"/>
  <c r="C296" i="17"/>
  <c r="D296" i="17" s="1"/>
  <c r="B297" i="17"/>
  <c r="C297" i="17"/>
  <c r="B298" i="17"/>
  <c r="C298" i="17"/>
  <c r="B299" i="17"/>
  <c r="C299" i="17"/>
  <c r="B300" i="17"/>
  <c r="C300" i="17"/>
  <c r="B301" i="17"/>
  <c r="C301" i="17"/>
  <c r="B302" i="17"/>
  <c r="C302" i="17"/>
  <c r="C277" i="17"/>
  <c r="B277" i="17"/>
  <c r="B267" i="17"/>
  <c r="C267" i="17"/>
  <c r="B268" i="17"/>
  <c r="C268" i="17"/>
  <c r="B269" i="17"/>
  <c r="C269" i="17"/>
  <c r="B270" i="17"/>
  <c r="C270" i="17"/>
  <c r="B271" i="17"/>
  <c r="C271" i="17"/>
  <c r="B272" i="17"/>
  <c r="C272" i="17"/>
  <c r="B273" i="17"/>
  <c r="C273" i="17"/>
  <c r="B274" i="17"/>
  <c r="C274" i="17"/>
  <c r="B275" i="17"/>
  <c r="C275" i="17"/>
  <c r="B276" i="17"/>
  <c r="C276" i="17"/>
  <c r="C266" i="17"/>
  <c r="B266" i="17"/>
  <c r="B255" i="17"/>
  <c r="C255" i="17"/>
  <c r="B256" i="17"/>
  <c r="C256" i="17"/>
  <c r="D256" i="17" s="1"/>
  <c r="B257" i="17"/>
  <c r="C257" i="17"/>
  <c r="B258" i="17"/>
  <c r="C258" i="17"/>
  <c r="B259" i="17"/>
  <c r="C259" i="17"/>
  <c r="B260" i="17"/>
  <c r="C260" i="17"/>
  <c r="D260" i="17" s="1"/>
  <c r="B261" i="17"/>
  <c r="C261" i="17"/>
  <c r="B262" i="17"/>
  <c r="C262" i="17"/>
  <c r="B263" i="17"/>
  <c r="C263" i="17"/>
  <c r="B264" i="17"/>
  <c r="C264" i="17"/>
  <c r="D264" i="17" s="1"/>
  <c r="B265" i="17"/>
  <c r="C265" i="17"/>
  <c r="C254" i="17"/>
  <c r="D254" i="17" s="1"/>
  <c r="B254" i="17"/>
  <c r="B243" i="17"/>
  <c r="C243" i="17"/>
  <c r="B244" i="17"/>
  <c r="C244" i="17"/>
  <c r="B245" i="17"/>
  <c r="C245" i="17"/>
  <c r="B246" i="17"/>
  <c r="C246" i="17"/>
  <c r="B247" i="17"/>
  <c r="C247" i="17"/>
  <c r="D247" i="17"/>
  <c r="B248" i="17"/>
  <c r="C248" i="17"/>
  <c r="B249" i="17"/>
  <c r="C249" i="17"/>
  <c r="B250" i="17"/>
  <c r="C250" i="17"/>
  <c r="D250" i="17" s="1"/>
  <c r="B251" i="17"/>
  <c r="C251" i="17"/>
  <c r="B252" i="17"/>
  <c r="C252" i="17"/>
  <c r="B253" i="17"/>
  <c r="C253" i="17"/>
  <c r="C242" i="17"/>
  <c r="B242" i="17"/>
  <c r="B231" i="17"/>
  <c r="C231" i="17"/>
  <c r="B232" i="17"/>
  <c r="C232" i="17"/>
  <c r="B233" i="17"/>
  <c r="C233" i="17"/>
  <c r="B234" i="17"/>
  <c r="C234" i="17"/>
  <c r="B235" i="17"/>
  <c r="C235" i="17"/>
  <c r="B236" i="17"/>
  <c r="C236" i="17"/>
  <c r="B237" i="17"/>
  <c r="C237" i="17"/>
  <c r="B238" i="17"/>
  <c r="C238" i="17"/>
  <c r="B239" i="17"/>
  <c r="C239" i="17"/>
  <c r="B240" i="17"/>
  <c r="C240" i="17"/>
  <c r="B241" i="17"/>
  <c r="C241" i="17"/>
  <c r="C230" i="17"/>
  <c r="B230" i="17"/>
  <c r="B219" i="17"/>
  <c r="C219" i="17"/>
  <c r="D219" i="17" s="1"/>
  <c r="B220" i="17"/>
  <c r="C220" i="17"/>
  <c r="B221" i="17"/>
  <c r="C221" i="17"/>
  <c r="B222" i="17"/>
  <c r="C222" i="17"/>
  <c r="B223" i="17"/>
  <c r="C223" i="17"/>
  <c r="D223" i="17"/>
  <c r="B224" i="17"/>
  <c r="C224" i="17"/>
  <c r="B225" i="17"/>
  <c r="C225" i="17"/>
  <c r="B226" i="17"/>
  <c r="C226" i="17"/>
  <c r="D226" i="17"/>
  <c r="B227" i="17"/>
  <c r="D227" i="17" s="1"/>
  <c r="C227" i="17"/>
  <c r="B228" i="17"/>
  <c r="C228" i="17"/>
  <c r="B229" i="17"/>
  <c r="C229" i="17"/>
  <c r="D229" i="17" s="1"/>
  <c r="C218" i="17"/>
  <c r="B218" i="17"/>
  <c r="B207" i="17"/>
  <c r="C207" i="17"/>
  <c r="B208" i="17"/>
  <c r="C208" i="17"/>
  <c r="B209" i="17"/>
  <c r="C209" i="17"/>
  <c r="D209" i="17" s="1"/>
  <c r="B210" i="17"/>
  <c r="C210" i="17"/>
  <c r="B211" i="17"/>
  <c r="C211" i="17"/>
  <c r="B212" i="17"/>
  <c r="C212" i="17"/>
  <c r="B213" i="17"/>
  <c r="C213" i="17"/>
  <c r="D213" i="17" s="1"/>
  <c r="B214" i="17"/>
  <c r="C214" i="17"/>
  <c r="D214" i="17" s="1"/>
  <c r="B215" i="17"/>
  <c r="C215" i="17"/>
  <c r="B216" i="17"/>
  <c r="C216" i="17"/>
  <c r="B217" i="17"/>
  <c r="C217" i="17"/>
  <c r="C206" i="17"/>
  <c r="B206" i="17"/>
  <c r="B195" i="17"/>
  <c r="C195" i="17"/>
  <c r="B196" i="17"/>
  <c r="C196" i="17"/>
  <c r="D196" i="17" s="1"/>
  <c r="B197" i="17"/>
  <c r="C197" i="17"/>
  <c r="B198" i="17"/>
  <c r="C198" i="17"/>
  <c r="B199" i="17"/>
  <c r="C199" i="17"/>
  <c r="B200" i="17"/>
  <c r="C200" i="17"/>
  <c r="B201" i="17"/>
  <c r="C201" i="17"/>
  <c r="B202" i="17"/>
  <c r="C202" i="17"/>
  <c r="B203" i="17"/>
  <c r="D203" i="17" s="1"/>
  <c r="C203" i="17"/>
  <c r="B204" i="17"/>
  <c r="C204" i="17"/>
  <c r="B205" i="17"/>
  <c r="C205" i="17"/>
  <c r="C194" i="17"/>
  <c r="B194" i="17"/>
  <c r="B183" i="17"/>
  <c r="C183" i="17"/>
  <c r="B184" i="17"/>
  <c r="C184" i="17"/>
  <c r="B185" i="17"/>
  <c r="C185" i="17"/>
  <c r="B186" i="17"/>
  <c r="C186" i="17"/>
  <c r="D186" i="17" s="1"/>
  <c r="B187" i="17"/>
  <c r="D187" i="17" s="1"/>
  <c r="C187" i="17"/>
  <c r="B188" i="17"/>
  <c r="C188" i="17"/>
  <c r="B189" i="17"/>
  <c r="C189" i="17"/>
  <c r="B190" i="17"/>
  <c r="C190" i="17"/>
  <c r="B191" i="17"/>
  <c r="C191" i="17"/>
  <c r="B192" i="17"/>
  <c r="C192" i="17"/>
  <c r="B193" i="17"/>
  <c r="C193" i="17"/>
  <c r="C182" i="17"/>
  <c r="B182" i="17"/>
  <c r="B171" i="17"/>
  <c r="C171" i="17"/>
  <c r="D171" i="17"/>
  <c r="B172" i="17"/>
  <c r="C172" i="17"/>
  <c r="D172" i="17" s="1"/>
  <c r="B173" i="17"/>
  <c r="C173" i="17"/>
  <c r="B174" i="17"/>
  <c r="C174" i="17"/>
  <c r="B175" i="17"/>
  <c r="C175" i="17"/>
  <c r="B176" i="17"/>
  <c r="C176" i="17"/>
  <c r="B177" i="17"/>
  <c r="C177" i="17"/>
  <c r="B178" i="17"/>
  <c r="C178" i="17"/>
  <c r="B179" i="17"/>
  <c r="C179" i="17"/>
  <c r="D179" i="17" s="1"/>
  <c r="B180" i="17"/>
  <c r="C180" i="17"/>
  <c r="D180" i="17" s="1"/>
  <c r="B181" i="17"/>
  <c r="C181" i="17"/>
  <c r="B170" i="17"/>
  <c r="C170" i="17"/>
  <c r="B159" i="17"/>
  <c r="C159" i="17"/>
  <c r="D159" i="17" s="1"/>
  <c r="B160" i="17"/>
  <c r="C160" i="17"/>
  <c r="B161" i="17"/>
  <c r="C161" i="17"/>
  <c r="B162" i="17"/>
  <c r="C162" i="17"/>
  <c r="B163" i="17"/>
  <c r="C163" i="17"/>
  <c r="B164" i="17"/>
  <c r="C164" i="17"/>
  <c r="B165" i="17"/>
  <c r="C165" i="17"/>
  <c r="D165" i="17" s="1"/>
  <c r="B166" i="17"/>
  <c r="C166" i="17"/>
  <c r="B167" i="17"/>
  <c r="C167" i="17"/>
  <c r="B168" i="17"/>
  <c r="C168" i="17"/>
  <c r="B169" i="17"/>
  <c r="C169" i="17"/>
  <c r="D169" i="17" s="1"/>
  <c r="C158" i="17"/>
  <c r="B158" i="17"/>
  <c r="B147" i="17"/>
  <c r="C147" i="17"/>
  <c r="B148" i="17"/>
  <c r="C148" i="17"/>
  <c r="B149" i="17"/>
  <c r="C149" i="17"/>
  <c r="D149" i="17" s="1"/>
  <c r="B150" i="17"/>
  <c r="C150" i="17"/>
  <c r="B151" i="17"/>
  <c r="C151" i="17"/>
  <c r="B152" i="17"/>
  <c r="C152" i="17"/>
  <c r="B153" i="17"/>
  <c r="C153" i="17"/>
  <c r="D153" i="17"/>
  <c r="B154" i="17"/>
  <c r="C154" i="17"/>
  <c r="B155" i="17"/>
  <c r="C155" i="17"/>
  <c r="B156" i="17"/>
  <c r="C156" i="17"/>
  <c r="B157" i="17"/>
  <c r="C157" i="17"/>
  <c r="C146" i="17"/>
  <c r="B146" i="17"/>
  <c r="B129" i="17"/>
  <c r="C129" i="17"/>
  <c r="B130" i="17"/>
  <c r="C130" i="17"/>
  <c r="B131" i="17"/>
  <c r="C131" i="17"/>
  <c r="B132" i="17"/>
  <c r="C132" i="17"/>
  <c r="B133" i="17"/>
  <c r="C133" i="17"/>
  <c r="B134" i="17"/>
  <c r="C134" i="17"/>
  <c r="B135" i="17"/>
  <c r="C135" i="17"/>
  <c r="B136" i="17"/>
  <c r="C136" i="17"/>
  <c r="B137" i="17"/>
  <c r="C137" i="17"/>
  <c r="B138" i="17"/>
  <c r="C138" i="17"/>
  <c r="B139" i="17"/>
  <c r="C139" i="17"/>
  <c r="D139" i="17" s="1"/>
  <c r="B140" i="17"/>
  <c r="C140" i="17"/>
  <c r="B141" i="17"/>
  <c r="C141" i="17"/>
  <c r="B142" i="17"/>
  <c r="C142" i="17"/>
  <c r="B143" i="17"/>
  <c r="C143" i="17"/>
  <c r="D143" i="17" s="1"/>
  <c r="B144" i="17"/>
  <c r="C144" i="17"/>
  <c r="C128" i="17"/>
  <c r="D128" i="17" s="1"/>
  <c r="B128" i="17"/>
  <c r="B109" i="17"/>
  <c r="C109" i="17"/>
  <c r="B110" i="17"/>
  <c r="C110" i="17"/>
  <c r="B111" i="17"/>
  <c r="C111" i="17"/>
  <c r="B112" i="17"/>
  <c r="C112" i="17"/>
  <c r="B113" i="17"/>
  <c r="C113" i="17"/>
  <c r="B114" i="17"/>
  <c r="C114" i="17"/>
  <c r="B115" i="17"/>
  <c r="C115" i="17"/>
  <c r="B116" i="17"/>
  <c r="C116" i="17"/>
  <c r="B117" i="17"/>
  <c r="C117" i="17"/>
  <c r="B118" i="17"/>
  <c r="C118" i="17"/>
  <c r="B119" i="17"/>
  <c r="C119" i="17"/>
  <c r="B120" i="17"/>
  <c r="C120" i="17"/>
  <c r="B121" i="17"/>
  <c r="C121" i="17"/>
  <c r="B122" i="17"/>
  <c r="C122" i="17"/>
  <c r="B123" i="17"/>
  <c r="C123" i="17"/>
  <c r="B124" i="17"/>
  <c r="C124" i="17"/>
  <c r="B125" i="17"/>
  <c r="C125" i="17"/>
  <c r="C106" i="17"/>
  <c r="B106" i="17"/>
  <c r="B107" i="17"/>
  <c r="D107" i="17" s="1"/>
  <c r="C107" i="17"/>
  <c r="B108" i="17"/>
  <c r="C108" i="17"/>
  <c r="B96" i="17"/>
  <c r="C96" i="17"/>
  <c r="B97" i="17"/>
  <c r="C97" i="17"/>
  <c r="D97" i="17" s="1"/>
  <c r="B98" i="17"/>
  <c r="C98" i="17"/>
  <c r="B99" i="17"/>
  <c r="C99" i="17"/>
  <c r="B100" i="17"/>
  <c r="C100" i="17"/>
  <c r="B101" i="17"/>
  <c r="C101" i="17"/>
  <c r="B102" i="17"/>
  <c r="C102" i="17"/>
  <c r="B103" i="17"/>
  <c r="C103" i="17"/>
  <c r="B104" i="17"/>
  <c r="C104" i="17"/>
  <c r="B105" i="17"/>
  <c r="C105" i="17"/>
  <c r="B74" i="17"/>
  <c r="C74" i="17"/>
  <c r="D74" i="17"/>
  <c r="B75" i="17"/>
  <c r="C75" i="17"/>
  <c r="D75" i="17" s="1"/>
  <c r="B76" i="17"/>
  <c r="C76" i="17"/>
  <c r="B77" i="17"/>
  <c r="C77" i="17"/>
  <c r="D77" i="17" s="1"/>
  <c r="B78" i="17"/>
  <c r="C78" i="17"/>
  <c r="B79" i="17"/>
  <c r="C79" i="17"/>
  <c r="B80" i="17"/>
  <c r="C80" i="17"/>
  <c r="D80" i="17" s="1"/>
  <c r="B81" i="17"/>
  <c r="C81" i="17"/>
  <c r="B82" i="17"/>
  <c r="C82" i="17"/>
  <c r="B83" i="17"/>
  <c r="C83" i="17"/>
  <c r="B84" i="17"/>
  <c r="C84" i="17"/>
  <c r="B85" i="17"/>
  <c r="C85" i="17"/>
  <c r="B86" i="17"/>
  <c r="C86" i="17"/>
  <c r="B87" i="17"/>
  <c r="C87" i="17"/>
  <c r="B88" i="17"/>
  <c r="C88" i="17"/>
  <c r="B89" i="17"/>
  <c r="C89" i="17"/>
  <c r="B90" i="17"/>
  <c r="C90" i="17"/>
  <c r="B91" i="17"/>
  <c r="C91" i="17"/>
  <c r="B92" i="17"/>
  <c r="C92" i="17"/>
  <c r="B93" i="17"/>
  <c r="C93" i="17"/>
  <c r="B94" i="17"/>
  <c r="C94" i="17"/>
  <c r="B95" i="17"/>
  <c r="C95" i="17"/>
  <c r="B33" i="17"/>
  <c r="C33" i="17"/>
  <c r="B34" i="17"/>
  <c r="C34" i="17"/>
  <c r="B35" i="17"/>
  <c r="C35" i="17"/>
  <c r="B36" i="17"/>
  <c r="C36" i="17"/>
  <c r="B37" i="17"/>
  <c r="C37" i="17"/>
  <c r="B38" i="17"/>
  <c r="C38" i="17"/>
  <c r="B39" i="17"/>
  <c r="C39" i="17"/>
  <c r="B40" i="17"/>
  <c r="C40" i="17"/>
  <c r="B41" i="17"/>
  <c r="C41" i="17"/>
  <c r="B42" i="17"/>
  <c r="C42" i="17"/>
  <c r="B43" i="17"/>
  <c r="C43" i="17"/>
  <c r="B44" i="17"/>
  <c r="C44" i="17"/>
  <c r="B45" i="17"/>
  <c r="C45" i="17"/>
  <c r="B46" i="17"/>
  <c r="C46" i="17"/>
  <c r="B47" i="17"/>
  <c r="C47" i="17"/>
  <c r="B48" i="17"/>
  <c r="C48" i="17"/>
  <c r="B49" i="17"/>
  <c r="C49" i="17"/>
  <c r="D49" i="17" s="1"/>
  <c r="B50" i="17"/>
  <c r="C50" i="17"/>
  <c r="B51" i="17"/>
  <c r="C51" i="17"/>
  <c r="B52" i="17"/>
  <c r="C52" i="17"/>
  <c r="B53" i="17"/>
  <c r="C53" i="17"/>
  <c r="B54" i="17"/>
  <c r="C54" i="17"/>
  <c r="B55" i="17"/>
  <c r="C55" i="17"/>
  <c r="B56" i="17"/>
  <c r="C56" i="17"/>
  <c r="B57" i="17"/>
  <c r="C57" i="17"/>
  <c r="B58" i="17"/>
  <c r="C58" i="17"/>
  <c r="B59" i="17"/>
  <c r="C59" i="17"/>
  <c r="B60" i="17"/>
  <c r="C60" i="17"/>
  <c r="B61" i="17"/>
  <c r="C61" i="17"/>
  <c r="B62" i="17"/>
  <c r="C62" i="17"/>
  <c r="B63" i="17"/>
  <c r="D63" i="17" s="1"/>
  <c r="C63" i="17"/>
  <c r="B64" i="17"/>
  <c r="C64" i="17"/>
  <c r="B65" i="17"/>
  <c r="C65" i="17"/>
  <c r="D65" i="17" s="1"/>
  <c r="B66" i="17"/>
  <c r="C66" i="17"/>
  <c r="B67" i="17"/>
  <c r="C67" i="17"/>
  <c r="B68" i="17"/>
  <c r="C68" i="17"/>
  <c r="B69" i="17"/>
  <c r="C69" i="17"/>
  <c r="B70" i="17"/>
  <c r="C70" i="17"/>
  <c r="B71" i="17"/>
  <c r="C71" i="17"/>
  <c r="B72" i="17"/>
  <c r="C72" i="17"/>
  <c r="B73" i="17"/>
  <c r="C73" i="17"/>
  <c r="D73" i="17" s="1"/>
  <c r="B2" i="17"/>
  <c r="C2" i="17"/>
  <c r="B3" i="17"/>
  <c r="C3" i="17"/>
  <c r="B4" i="17"/>
  <c r="C4" i="17"/>
  <c r="D4" i="17" s="1"/>
  <c r="B5" i="17"/>
  <c r="C5" i="17"/>
  <c r="D5" i="17" s="1"/>
  <c r="B6" i="17"/>
  <c r="C6" i="17"/>
  <c r="B7" i="17"/>
  <c r="C7" i="17"/>
  <c r="B8" i="17"/>
  <c r="C8" i="17"/>
  <c r="D8" i="17" s="1"/>
  <c r="B9" i="17"/>
  <c r="C9" i="17"/>
  <c r="B10" i="17"/>
  <c r="C10" i="17"/>
  <c r="B11" i="17"/>
  <c r="C11" i="17"/>
  <c r="D11" i="17"/>
  <c r="B12" i="17"/>
  <c r="C12" i="17"/>
  <c r="B13" i="17"/>
  <c r="C13" i="17"/>
  <c r="B14" i="17"/>
  <c r="C14" i="17"/>
  <c r="B15" i="17"/>
  <c r="C15" i="17"/>
  <c r="B16" i="17"/>
  <c r="C16" i="17"/>
  <c r="B17" i="17"/>
  <c r="C17" i="17"/>
  <c r="B18" i="17"/>
  <c r="C18" i="17"/>
  <c r="D18" i="17" s="1"/>
  <c r="B19" i="17"/>
  <c r="C19" i="17"/>
  <c r="D19" i="17" s="1"/>
  <c r="B20" i="17"/>
  <c r="C20" i="17"/>
  <c r="B21" i="17"/>
  <c r="C21" i="17"/>
  <c r="B22" i="17"/>
  <c r="C22" i="17"/>
  <c r="B23" i="17"/>
  <c r="C23" i="17"/>
  <c r="D23" i="17" s="1"/>
  <c r="B24" i="17"/>
  <c r="C24" i="17"/>
  <c r="B25" i="17"/>
  <c r="C25" i="17"/>
  <c r="B26" i="17"/>
  <c r="C26" i="17"/>
  <c r="B27" i="17"/>
  <c r="C27" i="17"/>
  <c r="D27" i="17" s="1"/>
  <c r="B28" i="17"/>
  <c r="C28" i="17"/>
  <c r="B29" i="17"/>
  <c r="C29" i="17"/>
  <c r="B30" i="17"/>
  <c r="C30" i="17"/>
  <c r="D30" i="17" s="1"/>
  <c r="B31" i="17"/>
  <c r="C31" i="17"/>
  <c r="D31" i="17" s="1"/>
  <c r="B32" i="17"/>
  <c r="C32" i="17"/>
  <c r="C1" i="17"/>
  <c r="B1" i="17"/>
  <c r="B2" i="16"/>
  <c r="C2" i="16"/>
  <c r="D2" i="16"/>
  <c r="B3" i="16"/>
  <c r="C3" i="16"/>
  <c r="D3" i="16"/>
  <c r="B4" i="16"/>
  <c r="C4" i="16"/>
  <c r="D4" i="16" s="1"/>
  <c r="B5" i="16"/>
  <c r="C5" i="16"/>
  <c r="D5" i="16" s="1"/>
  <c r="B6" i="16"/>
  <c r="C6" i="16"/>
  <c r="D6" i="16"/>
  <c r="B7" i="16"/>
  <c r="C7" i="16"/>
  <c r="D7" i="16" s="1"/>
  <c r="B8" i="16"/>
  <c r="C8" i="16"/>
  <c r="D8" i="16"/>
  <c r="B9" i="16"/>
  <c r="C9" i="16"/>
  <c r="D9" i="16"/>
  <c r="B10" i="16"/>
  <c r="C10" i="16"/>
  <c r="D10" i="16"/>
  <c r="C1" i="16"/>
  <c r="B1" i="16"/>
  <c r="D1" i="16" s="1"/>
  <c r="B2" i="15"/>
  <c r="D2" i="15" s="1"/>
  <c r="C2" i="15"/>
  <c r="B3" i="15"/>
  <c r="C3" i="15"/>
  <c r="D3" i="15"/>
  <c r="B4" i="15"/>
  <c r="C4" i="15"/>
  <c r="D4" i="15"/>
  <c r="B5" i="15"/>
  <c r="C5" i="15"/>
  <c r="D5" i="15" s="1"/>
  <c r="B6" i="15"/>
  <c r="C6" i="15"/>
  <c r="D6" i="15" s="1"/>
  <c r="B7" i="15"/>
  <c r="C7" i="15"/>
  <c r="D7" i="15" s="1"/>
  <c r="C1" i="15"/>
  <c r="B1" i="15"/>
  <c r="D1" i="15" s="1"/>
  <c r="B2" i="14"/>
  <c r="C2" i="14"/>
  <c r="D2" i="14"/>
  <c r="B3" i="14"/>
  <c r="C3" i="14"/>
  <c r="D3" i="14"/>
  <c r="B4" i="14"/>
  <c r="C4" i="14"/>
  <c r="D4" i="14" s="1"/>
  <c r="B5" i="14"/>
  <c r="C5" i="14"/>
  <c r="D5" i="14"/>
  <c r="B6" i="14"/>
  <c r="C6" i="14"/>
  <c r="D6" i="14" s="1"/>
  <c r="B7" i="14"/>
  <c r="C7" i="14"/>
  <c r="D7" i="14" s="1"/>
  <c r="B8" i="14"/>
  <c r="C8" i="14"/>
  <c r="D8" i="14"/>
  <c r="B9" i="14"/>
  <c r="D9" i="14" s="1"/>
  <c r="C9" i="14"/>
  <c r="B10" i="14"/>
  <c r="C10" i="14"/>
  <c r="D10" i="14" s="1"/>
  <c r="B11" i="14"/>
  <c r="C11" i="14"/>
  <c r="D11" i="14"/>
  <c r="B12" i="14"/>
  <c r="C12" i="14"/>
  <c r="D12" i="14" s="1"/>
  <c r="C1" i="14"/>
  <c r="D1" i="14" s="1"/>
  <c r="B1" i="14"/>
  <c r="B2" i="13"/>
  <c r="C2" i="13"/>
  <c r="D2" i="13"/>
  <c r="C1" i="13"/>
  <c r="D1" i="13" s="1"/>
  <c r="B1" i="13"/>
  <c r="B3" i="12"/>
  <c r="C3" i="12"/>
  <c r="D3" i="12"/>
  <c r="B4" i="12"/>
  <c r="C4" i="12"/>
  <c r="D4" i="12" s="1"/>
  <c r="C2" i="12"/>
  <c r="D2" i="12" s="1"/>
  <c r="B2" i="12"/>
  <c r="B207" i="11"/>
  <c r="C207" i="11"/>
  <c r="D207" i="11" s="1"/>
  <c r="B208" i="11"/>
  <c r="C208" i="11"/>
  <c r="D208" i="11"/>
  <c r="B209" i="11"/>
  <c r="C209" i="11"/>
  <c r="B210" i="11"/>
  <c r="C210" i="11"/>
  <c r="D210" i="11"/>
  <c r="B211" i="11"/>
  <c r="C211" i="11"/>
  <c r="D211" i="11"/>
  <c r="B212" i="11"/>
  <c r="C212" i="11"/>
  <c r="B213" i="11"/>
  <c r="C213" i="11"/>
  <c r="D213" i="11"/>
  <c r="B214" i="11"/>
  <c r="C214" i="11"/>
  <c r="D214" i="11"/>
  <c r="C206" i="11"/>
  <c r="D206" i="11" s="1"/>
  <c r="B206" i="11"/>
  <c r="B38" i="11"/>
  <c r="C38" i="11"/>
  <c r="D38" i="11"/>
  <c r="B39" i="11"/>
  <c r="C39" i="11"/>
  <c r="D39" i="11"/>
  <c r="B40" i="11"/>
  <c r="C40" i="11"/>
  <c r="B41" i="11"/>
  <c r="C41" i="11"/>
  <c r="D41" i="11"/>
  <c r="B42" i="11"/>
  <c r="C42" i="11"/>
  <c r="B43" i="11"/>
  <c r="C43" i="11"/>
  <c r="B44" i="11"/>
  <c r="C44" i="11"/>
  <c r="B45" i="11"/>
  <c r="C45" i="11"/>
  <c r="D45" i="11" s="1"/>
  <c r="B46" i="11"/>
  <c r="C46" i="11"/>
  <c r="D46" i="11"/>
  <c r="B47" i="11"/>
  <c r="C47" i="11"/>
  <c r="B48" i="11"/>
  <c r="C48" i="11"/>
  <c r="B49" i="11"/>
  <c r="C49" i="11"/>
  <c r="B50" i="11"/>
  <c r="C50" i="11"/>
  <c r="B51" i="11"/>
  <c r="C51" i="11"/>
  <c r="B52" i="11"/>
  <c r="C52" i="11"/>
  <c r="D52" i="11"/>
  <c r="B53" i="11"/>
  <c r="C53" i="11"/>
  <c r="D53" i="11" s="1"/>
  <c r="B54" i="11"/>
  <c r="C54" i="11"/>
  <c r="D54" i="11" s="1"/>
  <c r="B55" i="11"/>
  <c r="C55" i="11"/>
  <c r="B56" i="11"/>
  <c r="C56" i="11"/>
  <c r="B57" i="11"/>
  <c r="C57" i="11"/>
  <c r="D57" i="11" s="1"/>
  <c r="B58" i="11"/>
  <c r="C58" i="11"/>
  <c r="D58" i="11" s="1"/>
  <c r="B59" i="11"/>
  <c r="C59" i="11"/>
  <c r="D59" i="11" s="1"/>
  <c r="B60" i="11"/>
  <c r="C60" i="11"/>
  <c r="D60" i="11" s="1"/>
  <c r="B61" i="11"/>
  <c r="C61" i="11"/>
  <c r="B62" i="11"/>
  <c r="C62" i="11"/>
  <c r="B63" i="11"/>
  <c r="C63" i="11"/>
  <c r="D63" i="11" s="1"/>
  <c r="B64" i="11"/>
  <c r="C64" i="11"/>
  <c r="B65" i="11"/>
  <c r="C65" i="11"/>
  <c r="D65" i="11" s="1"/>
  <c r="B66" i="11"/>
  <c r="C66" i="11"/>
  <c r="B67" i="11"/>
  <c r="C67" i="11"/>
  <c r="B68" i="11"/>
  <c r="C68" i="11"/>
  <c r="D68" i="11" s="1"/>
  <c r="B69" i="11"/>
  <c r="C69" i="11"/>
  <c r="D69" i="11" s="1"/>
  <c r="B70" i="11"/>
  <c r="C70" i="11"/>
  <c r="B71" i="11"/>
  <c r="C71" i="11"/>
  <c r="B72" i="11"/>
  <c r="C72" i="11"/>
  <c r="B73" i="11"/>
  <c r="C73" i="11"/>
  <c r="D73" i="11"/>
  <c r="B74" i="11"/>
  <c r="C74" i="11"/>
  <c r="B75" i="11"/>
  <c r="C75" i="11"/>
  <c r="B76" i="11"/>
  <c r="C76" i="11"/>
  <c r="D76" i="11" s="1"/>
  <c r="B77" i="11"/>
  <c r="C77" i="11"/>
  <c r="B78" i="11"/>
  <c r="C78" i="11"/>
  <c r="D78" i="11" s="1"/>
  <c r="B79" i="11"/>
  <c r="C79" i="11"/>
  <c r="B80" i="11"/>
  <c r="C80" i="11"/>
  <c r="D80" i="11" s="1"/>
  <c r="B81" i="11"/>
  <c r="C81" i="11"/>
  <c r="B82" i="11"/>
  <c r="C82" i="11"/>
  <c r="B83" i="11"/>
  <c r="C83" i="11"/>
  <c r="B84" i="11"/>
  <c r="C84" i="11"/>
  <c r="D84" i="11" s="1"/>
  <c r="B85" i="11"/>
  <c r="C85" i="11"/>
  <c r="B86" i="11"/>
  <c r="C86" i="11"/>
  <c r="B87" i="11"/>
  <c r="C87" i="11"/>
  <c r="B88" i="11"/>
  <c r="C88" i="11"/>
  <c r="B89" i="11"/>
  <c r="D89" i="11" s="1"/>
  <c r="C89" i="11"/>
  <c r="B90" i="11"/>
  <c r="C90" i="11"/>
  <c r="B91" i="11"/>
  <c r="C91" i="11"/>
  <c r="B92" i="11"/>
  <c r="C92" i="11"/>
  <c r="D92" i="11" s="1"/>
  <c r="B93" i="11"/>
  <c r="C93" i="11"/>
  <c r="B94" i="11"/>
  <c r="C94" i="11"/>
  <c r="B95" i="11"/>
  <c r="C95" i="11"/>
  <c r="B96" i="11"/>
  <c r="C96" i="11"/>
  <c r="D96" i="11" s="1"/>
  <c r="B97" i="11"/>
  <c r="C97" i="11"/>
  <c r="B98" i="11"/>
  <c r="C98" i="11"/>
  <c r="B99" i="11"/>
  <c r="D99" i="11" s="1"/>
  <c r="C99" i="11"/>
  <c r="B100" i="11"/>
  <c r="C100" i="11"/>
  <c r="D100" i="11"/>
  <c r="B101" i="11"/>
  <c r="C101" i="11"/>
  <c r="B102" i="11"/>
  <c r="C102" i="11"/>
  <c r="D102" i="11" s="1"/>
  <c r="B103" i="11"/>
  <c r="C103" i="11"/>
  <c r="B104" i="11"/>
  <c r="C104" i="11"/>
  <c r="B105" i="11"/>
  <c r="C105" i="11"/>
  <c r="D105" i="11" s="1"/>
  <c r="B106" i="11"/>
  <c r="C106" i="11"/>
  <c r="B107" i="11"/>
  <c r="C107" i="11"/>
  <c r="B108" i="11"/>
  <c r="C108" i="11"/>
  <c r="B109" i="11"/>
  <c r="C109" i="11"/>
  <c r="B110" i="11"/>
  <c r="D110" i="11" s="1"/>
  <c r="C110" i="11"/>
  <c r="B111" i="11"/>
  <c r="C111" i="11"/>
  <c r="B113" i="11"/>
  <c r="C113" i="11"/>
  <c r="B114" i="11"/>
  <c r="C114" i="11"/>
  <c r="B115" i="11"/>
  <c r="C115" i="11"/>
  <c r="B116" i="11"/>
  <c r="C116" i="11"/>
  <c r="B117" i="11"/>
  <c r="D117" i="11" s="1"/>
  <c r="C117" i="11"/>
  <c r="B118" i="11"/>
  <c r="C118" i="11"/>
  <c r="B119" i="11"/>
  <c r="C119" i="11"/>
  <c r="B120" i="11"/>
  <c r="C120" i="11"/>
  <c r="B121" i="11"/>
  <c r="C121" i="11"/>
  <c r="B122" i="11"/>
  <c r="C122" i="11"/>
  <c r="B123" i="11"/>
  <c r="C123" i="11"/>
  <c r="B124" i="11"/>
  <c r="C124" i="11"/>
  <c r="B125" i="11"/>
  <c r="C125" i="11"/>
  <c r="B126" i="11"/>
  <c r="C126" i="11"/>
  <c r="B127" i="11"/>
  <c r="C127" i="11"/>
  <c r="B128" i="11"/>
  <c r="C128" i="11"/>
  <c r="D128" i="11" s="1"/>
  <c r="B129" i="11"/>
  <c r="C129" i="11"/>
  <c r="B130" i="11"/>
  <c r="C130" i="11"/>
  <c r="B131" i="11"/>
  <c r="C131" i="11"/>
  <c r="B132" i="11"/>
  <c r="C132" i="11"/>
  <c r="B133" i="11"/>
  <c r="D133" i="11" s="1"/>
  <c r="C133" i="11"/>
  <c r="B134" i="11"/>
  <c r="C134" i="11"/>
  <c r="B135" i="11"/>
  <c r="C135" i="11"/>
  <c r="B136" i="11"/>
  <c r="C136" i="11"/>
  <c r="B137" i="11"/>
  <c r="C137" i="11"/>
  <c r="B138" i="11"/>
  <c r="C138" i="11"/>
  <c r="B139" i="11"/>
  <c r="C139" i="11"/>
  <c r="B140" i="11"/>
  <c r="C140" i="11"/>
  <c r="B141" i="11"/>
  <c r="C141" i="11"/>
  <c r="B142" i="11"/>
  <c r="C142" i="11"/>
  <c r="B143" i="11"/>
  <c r="C143" i="11"/>
  <c r="B144" i="11"/>
  <c r="C144" i="11"/>
  <c r="D144" i="11" s="1"/>
  <c r="B145" i="11"/>
  <c r="C145" i="11"/>
  <c r="B146" i="11"/>
  <c r="C146" i="11"/>
  <c r="B147" i="11"/>
  <c r="C147" i="11"/>
  <c r="B148" i="11"/>
  <c r="C148" i="11"/>
  <c r="B149" i="11"/>
  <c r="D149" i="11" s="1"/>
  <c r="C149" i="11"/>
  <c r="B150" i="11"/>
  <c r="C150" i="11"/>
  <c r="B151" i="11"/>
  <c r="C151" i="11"/>
  <c r="B152" i="11"/>
  <c r="C152" i="11"/>
  <c r="B153" i="11"/>
  <c r="C153" i="11"/>
  <c r="B154" i="11"/>
  <c r="C154" i="11"/>
  <c r="B155" i="11"/>
  <c r="C155" i="11"/>
  <c r="B156" i="11"/>
  <c r="C156" i="11"/>
  <c r="B157" i="11"/>
  <c r="C157" i="11"/>
  <c r="B158" i="11"/>
  <c r="C158" i="11"/>
  <c r="B159" i="11"/>
  <c r="C159" i="11"/>
  <c r="B160" i="11"/>
  <c r="C160" i="11"/>
  <c r="D160" i="11" s="1"/>
  <c r="B161" i="11"/>
  <c r="C161" i="11"/>
  <c r="B162" i="11"/>
  <c r="C162" i="11"/>
  <c r="B163" i="11"/>
  <c r="C163" i="11"/>
  <c r="B164" i="11"/>
  <c r="C164" i="11"/>
  <c r="B165" i="11"/>
  <c r="D165" i="11" s="1"/>
  <c r="C165" i="11"/>
  <c r="B166" i="11"/>
  <c r="C166" i="11"/>
  <c r="B167" i="11"/>
  <c r="C167" i="11"/>
  <c r="B168" i="11"/>
  <c r="C168" i="11"/>
  <c r="B169" i="11"/>
  <c r="C169" i="11"/>
  <c r="B170" i="11"/>
  <c r="C170" i="11"/>
  <c r="B171" i="11"/>
  <c r="C171" i="11"/>
  <c r="B172" i="11"/>
  <c r="C172" i="11"/>
  <c r="B173" i="11"/>
  <c r="C173" i="11"/>
  <c r="B174" i="11"/>
  <c r="C174" i="11"/>
  <c r="B175" i="11"/>
  <c r="C175" i="11"/>
  <c r="B176" i="11"/>
  <c r="C176" i="11"/>
  <c r="D176" i="11" s="1"/>
  <c r="B177" i="11"/>
  <c r="C177" i="11"/>
  <c r="B178" i="11"/>
  <c r="C178" i="11"/>
  <c r="B179" i="11"/>
  <c r="C179" i="11"/>
  <c r="B180" i="11"/>
  <c r="C180" i="11"/>
  <c r="B181" i="11"/>
  <c r="D181" i="11" s="1"/>
  <c r="C181" i="11"/>
  <c r="B182" i="11"/>
  <c r="C182" i="11"/>
  <c r="B183" i="11"/>
  <c r="C183" i="11"/>
  <c r="B184" i="11"/>
  <c r="C184" i="11"/>
  <c r="B185" i="11"/>
  <c r="C185" i="11"/>
  <c r="B186" i="11"/>
  <c r="C186" i="11"/>
  <c r="B187" i="11"/>
  <c r="C187" i="11"/>
  <c r="B188" i="11"/>
  <c r="C188" i="11"/>
  <c r="B189" i="11"/>
  <c r="C189" i="11"/>
  <c r="B190" i="11"/>
  <c r="C190" i="11"/>
  <c r="B191" i="11"/>
  <c r="C191" i="11"/>
  <c r="B192" i="11"/>
  <c r="C192" i="11"/>
  <c r="D192" i="11" s="1"/>
  <c r="B193" i="11"/>
  <c r="C193" i="11"/>
  <c r="B194" i="11"/>
  <c r="C194" i="11"/>
  <c r="B195" i="11"/>
  <c r="C195" i="11"/>
  <c r="B197" i="11"/>
  <c r="C197" i="11"/>
  <c r="B198" i="11"/>
  <c r="D198" i="11" s="1"/>
  <c r="C198" i="11"/>
  <c r="B199" i="11"/>
  <c r="C199" i="11"/>
  <c r="B200" i="11"/>
  <c r="C200" i="11"/>
  <c r="B201" i="11"/>
  <c r="C201" i="11"/>
  <c r="B202" i="11"/>
  <c r="C202" i="11"/>
  <c r="B203" i="11"/>
  <c r="C203" i="11"/>
  <c r="B204" i="11"/>
  <c r="C204" i="11"/>
  <c r="B205" i="11"/>
  <c r="C205" i="11"/>
  <c r="B3" i="11"/>
  <c r="C3" i="11"/>
  <c r="B4" i="11"/>
  <c r="C4" i="11"/>
  <c r="B5" i="11"/>
  <c r="C5" i="11"/>
  <c r="B6" i="11"/>
  <c r="C6" i="11"/>
  <c r="D6" i="11" s="1"/>
  <c r="B7" i="11"/>
  <c r="C7" i="11"/>
  <c r="B8" i="11"/>
  <c r="C8" i="11"/>
  <c r="B9" i="11"/>
  <c r="C9" i="11"/>
  <c r="B10" i="11"/>
  <c r="C10" i="11"/>
  <c r="D10" i="11" s="1"/>
  <c r="B11" i="11"/>
  <c r="C11" i="11"/>
  <c r="B12" i="11"/>
  <c r="C12" i="11"/>
  <c r="B13" i="11"/>
  <c r="C13" i="11"/>
  <c r="B14" i="11"/>
  <c r="C14" i="11"/>
  <c r="D14" i="11" s="1"/>
  <c r="B15" i="11"/>
  <c r="C15" i="11"/>
  <c r="B16" i="11"/>
  <c r="C16" i="11"/>
  <c r="B17" i="11"/>
  <c r="C17" i="11"/>
  <c r="B18" i="11"/>
  <c r="C18" i="11"/>
  <c r="B19" i="11"/>
  <c r="C19" i="11"/>
  <c r="D19" i="11" s="1"/>
  <c r="B20" i="11"/>
  <c r="C20" i="11"/>
  <c r="D20" i="11" s="1"/>
  <c r="B21" i="11"/>
  <c r="C21" i="11"/>
  <c r="B22" i="11"/>
  <c r="C22" i="11"/>
  <c r="D22" i="11" s="1"/>
  <c r="B23" i="11"/>
  <c r="C23" i="11"/>
  <c r="B24" i="11"/>
  <c r="C24" i="11"/>
  <c r="B25" i="11"/>
  <c r="C25" i="11"/>
  <c r="D25" i="11"/>
  <c r="B26" i="11"/>
  <c r="C26" i="11"/>
  <c r="B27" i="11"/>
  <c r="C27" i="11"/>
  <c r="D27" i="11" s="1"/>
  <c r="B28" i="11"/>
  <c r="C28" i="11"/>
  <c r="D28" i="11"/>
  <c r="B29" i="11"/>
  <c r="C29" i="11"/>
  <c r="B30" i="11"/>
  <c r="C30" i="11"/>
  <c r="B31" i="11"/>
  <c r="C31" i="11"/>
  <c r="D31" i="11"/>
  <c r="B32" i="11"/>
  <c r="C32" i="11"/>
  <c r="B33" i="11"/>
  <c r="C33" i="11"/>
  <c r="B34" i="11"/>
  <c r="C34" i="11"/>
  <c r="B35" i="11"/>
  <c r="C35" i="11"/>
  <c r="D35" i="11" s="1"/>
  <c r="B36" i="11"/>
  <c r="C36" i="11"/>
  <c r="B37" i="11"/>
  <c r="C37" i="11"/>
  <c r="C2" i="11"/>
  <c r="D2" i="11"/>
  <c r="B2" i="11"/>
  <c r="B3" i="10"/>
  <c r="C3" i="10"/>
  <c r="D3" i="10"/>
  <c r="B4" i="10"/>
  <c r="C4" i="10"/>
  <c r="D4" i="10"/>
  <c r="B5" i="10"/>
  <c r="C5" i="10"/>
  <c r="D5" i="10" s="1"/>
  <c r="B6" i="10"/>
  <c r="C6" i="10"/>
  <c r="D6" i="10"/>
  <c r="B7" i="10"/>
  <c r="C7" i="10"/>
  <c r="D7" i="10"/>
  <c r="B8" i="10"/>
  <c r="C8" i="10"/>
  <c r="D8" i="10" s="1"/>
  <c r="B9" i="10"/>
  <c r="C9" i="10"/>
  <c r="D9" i="10"/>
  <c r="C2" i="10"/>
  <c r="D2" i="10"/>
  <c r="B2" i="10"/>
  <c r="B3" i="9"/>
  <c r="C3" i="9"/>
  <c r="D3" i="9"/>
  <c r="B4" i="9"/>
  <c r="C4" i="9"/>
  <c r="D4" i="9" s="1"/>
  <c r="B5" i="9"/>
  <c r="C5" i="9"/>
  <c r="D5" i="9" s="1"/>
  <c r="B6" i="9"/>
  <c r="C6" i="9"/>
  <c r="D6" i="9"/>
  <c r="B7" i="9"/>
  <c r="D7" i="9" s="1"/>
  <c r="C7" i="9"/>
  <c r="B8" i="9"/>
  <c r="C8" i="9"/>
  <c r="D8" i="9" s="1"/>
  <c r="B9" i="9"/>
  <c r="C9" i="9"/>
  <c r="D9" i="9"/>
  <c r="B10" i="9"/>
  <c r="C10" i="9"/>
  <c r="D10" i="9"/>
  <c r="B11" i="9"/>
  <c r="C11" i="9"/>
  <c r="D11" i="9"/>
  <c r="B12" i="9"/>
  <c r="C12" i="9"/>
  <c r="D12" i="9" s="1"/>
  <c r="B13" i="9"/>
  <c r="C13" i="9"/>
  <c r="D13" i="9" s="1"/>
  <c r="B14" i="9"/>
  <c r="C14" i="9"/>
  <c r="D14" i="9"/>
  <c r="B15" i="9"/>
  <c r="D15" i="9" s="1"/>
  <c r="C15" i="9"/>
  <c r="B16" i="9"/>
  <c r="D16" i="9" s="1"/>
  <c r="C16" i="9"/>
  <c r="B17" i="9"/>
  <c r="C17" i="9"/>
  <c r="D17" i="9"/>
  <c r="B18" i="9"/>
  <c r="C18" i="9"/>
  <c r="D18" i="9"/>
  <c r="B19" i="9"/>
  <c r="C19" i="9"/>
  <c r="D19" i="9"/>
  <c r="B20" i="9"/>
  <c r="C20" i="9"/>
  <c r="D20" i="9" s="1"/>
  <c r="B21" i="9"/>
  <c r="C21" i="9"/>
  <c r="D21" i="9" s="1"/>
  <c r="B22" i="9"/>
  <c r="C22" i="9"/>
  <c r="D22" i="9"/>
  <c r="B23" i="9"/>
  <c r="D23" i="9" s="1"/>
  <c r="C23" i="9"/>
  <c r="B24" i="9"/>
  <c r="D24" i="9" s="1"/>
  <c r="C24" i="9"/>
  <c r="B25" i="9"/>
  <c r="C25" i="9"/>
  <c r="D25" i="9"/>
  <c r="B26" i="9"/>
  <c r="C26" i="9"/>
  <c r="D26" i="9"/>
  <c r="B27" i="9"/>
  <c r="C27" i="9"/>
  <c r="D27" i="9"/>
  <c r="B28" i="9"/>
  <c r="C28" i="9"/>
  <c r="D28" i="9" s="1"/>
  <c r="B29" i="9"/>
  <c r="C29" i="9"/>
  <c r="D29" i="9" s="1"/>
  <c r="B30" i="9"/>
  <c r="C30" i="9"/>
  <c r="D30" i="9"/>
  <c r="B31" i="9"/>
  <c r="D31" i="9" s="1"/>
  <c r="C31" i="9"/>
  <c r="B32" i="9"/>
  <c r="D32" i="9" s="1"/>
  <c r="C32" i="9"/>
  <c r="B33" i="9"/>
  <c r="C33" i="9"/>
  <c r="D33" i="9"/>
  <c r="B34" i="9"/>
  <c r="C34" i="9"/>
  <c r="D34" i="9"/>
  <c r="B35" i="9"/>
  <c r="C35" i="9"/>
  <c r="D35" i="9"/>
  <c r="B36" i="9"/>
  <c r="C36" i="9"/>
  <c r="D36" i="9" s="1"/>
  <c r="B37" i="9"/>
  <c r="C37" i="9"/>
  <c r="D37" i="9" s="1"/>
  <c r="B38" i="9"/>
  <c r="C38" i="9"/>
  <c r="D38" i="9"/>
  <c r="B39" i="9"/>
  <c r="D39" i="9" s="1"/>
  <c r="C39" i="9"/>
  <c r="B40" i="9"/>
  <c r="D40" i="9" s="1"/>
  <c r="C40" i="9"/>
  <c r="B41" i="9"/>
  <c r="C41" i="9"/>
  <c r="D41" i="9"/>
  <c r="B42" i="9"/>
  <c r="C42" i="9"/>
  <c r="D42" i="9"/>
  <c r="B43" i="9"/>
  <c r="C43" i="9"/>
  <c r="D43" i="9"/>
  <c r="B44" i="9"/>
  <c r="C44" i="9"/>
  <c r="D44" i="9" s="1"/>
  <c r="B45" i="9"/>
  <c r="C45" i="9"/>
  <c r="D45" i="9" s="1"/>
  <c r="B46" i="9"/>
  <c r="C46" i="9"/>
  <c r="D46" i="9"/>
  <c r="B47" i="9"/>
  <c r="D47" i="9" s="1"/>
  <c r="C47" i="9"/>
  <c r="B48" i="9"/>
  <c r="D48" i="9" s="1"/>
  <c r="C48" i="9"/>
  <c r="B49" i="9"/>
  <c r="C49" i="9"/>
  <c r="D49" i="9"/>
  <c r="B50" i="9"/>
  <c r="C50" i="9"/>
  <c r="D50" i="9"/>
  <c r="B51" i="9"/>
  <c r="C51" i="9"/>
  <c r="D51" i="9"/>
  <c r="B52" i="9"/>
  <c r="C52" i="9"/>
  <c r="D52" i="9" s="1"/>
  <c r="B53" i="9"/>
  <c r="C53" i="9"/>
  <c r="D53" i="9" s="1"/>
  <c r="B54" i="9"/>
  <c r="C54" i="9"/>
  <c r="D54" i="9"/>
  <c r="B55" i="9"/>
  <c r="C55" i="9"/>
  <c r="D55" i="9"/>
  <c r="B56" i="9"/>
  <c r="D56" i="9" s="1"/>
  <c r="C56" i="9"/>
  <c r="B57" i="9"/>
  <c r="C57" i="9"/>
  <c r="D57" i="9"/>
  <c r="C2" i="9"/>
  <c r="D2" i="9"/>
  <c r="B2" i="9"/>
  <c r="B8" i="8"/>
  <c r="C8" i="8"/>
  <c r="D8" i="8" s="1"/>
  <c r="B9" i="8"/>
  <c r="C9" i="8"/>
  <c r="D9" i="8" s="1"/>
  <c r="B10" i="8"/>
  <c r="C10" i="8"/>
  <c r="D10" i="8" s="1"/>
  <c r="B11" i="8"/>
  <c r="C11" i="8"/>
  <c r="D11" i="8"/>
  <c r="B12" i="8"/>
  <c r="C12" i="8"/>
  <c r="D12" i="8"/>
  <c r="B13" i="8"/>
  <c r="C13" i="8"/>
  <c r="D13" i="8" s="1"/>
  <c r="B14" i="8"/>
  <c r="C14" i="8"/>
  <c r="D14" i="8"/>
  <c r="B15" i="8"/>
  <c r="C15" i="8"/>
  <c r="D15" i="8"/>
  <c r="B16" i="8"/>
  <c r="C16" i="8"/>
  <c r="D16" i="8"/>
  <c r="B17" i="8"/>
  <c r="C17" i="8"/>
  <c r="D17" i="8"/>
  <c r="B18" i="8"/>
  <c r="C18" i="8"/>
  <c r="D18" i="8" s="1"/>
  <c r="B19" i="8"/>
  <c r="C19" i="8"/>
  <c r="D19" i="8"/>
  <c r="B20" i="8"/>
  <c r="C20" i="8"/>
  <c r="D20" i="8"/>
  <c r="B21" i="8"/>
  <c r="C21" i="8"/>
  <c r="D21" i="8" s="1"/>
  <c r="B22" i="8"/>
  <c r="C22" i="8"/>
  <c r="D22" i="8"/>
  <c r="B23" i="8"/>
  <c r="C23" i="8"/>
  <c r="D23" i="8"/>
  <c r="B24" i="8"/>
  <c r="C24" i="8"/>
  <c r="D24" i="8"/>
  <c r="C7" i="8"/>
  <c r="B7" i="8"/>
  <c r="B3" i="8"/>
  <c r="C3" i="8"/>
  <c r="D3" i="8"/>
  <c r="B4" i="8"/>
  <c r="C4" i="8"/>
  <c r="D4" i="8"/>
  <c r="B5" i="8"/>
  <c r="C5" i="8"/>
  <c r="D5" i="8" s="1"/>
  <c r="B6" i="8"/>
  <c r="C6" i="8"/>
  <c r="D6" i="8"/>
  <c r="B2" i="8"/>
  <c r="C2" i="8"/>
  <c r="B3" i="7"/>
  <c r="D3" i="7" s="1"/>
  <c r="C3" i="7"/>
  <c r="B4" i="7"/>
  <c r="C4" i="7"/>
  <c r="D4" i="7"/>
  <c r="C2" i="7"/>
  <c r="B2" i="7"/>
  <c r="D2" i="7" s="1"/>
  <c r="B12" i="6"/>
  <c r="C12" i="6"/>
  <c r="D12" i="6"/>
  <c r="B13" i="6"/>
  <c r="D13" i="6" s="1"/>
  <c r="C13" i="6"/>
  <c r="B14" i="6"/>
  <c r="C14" i="6"/>
  <c r="D14" i="6" s="1"/>
  <c r="B15" i="6"/>
  <c r="C15" i="6"/>
  <c r="D15" i="6"/>
  <c r="B16" i="6"/>
  <c r="C16" i="6"/>
  <c r="D16" i="6"/>
  <c r="B17" i="6"/>
  <c r="C17" i="6"/>
  <c r="D17" i="6" s="1"/>
  <c r="B18" i="6"/>
  <c r="C18" i="6"/>
  <c r="D18" i="6" s="1"/>
  <c r="B19" i="6"/>
  <c r="C19" i="6"/>
  <c r="D19" i="6"/>
  <c r="B20" i="6"/>
  <c r="C20" i="6"/>
  <c r="D20" i="6"/>
  <c r="B21" i="6"/>
  <c r="D21" i="6" s="1"/>
  <c r="C21" i="6"/>
  <c r="B22" i="6"/>
  <c r="C22" i="6"/>
  <c r="D22" i="6" s="1"/>
  <c r="B23" i="6"/>
  <c r="C23" i="6"/>
  <c r="D23" i="6"/>
  <c r="B24" i="6"/>
  <c r="C24" i="6"/>
  <c r="D24" i="6"/>
  <c r="B25" i="6"/>
  <c r="C25" i="6"/>
  <c r="D25" i="6" s="1"/>
  <c r="B26" i="6"/>
  <c r="C26" i="6"/>
  <c r="D26" i="6" s="1"/>
  <c r="B27" i="6"/>
  <c r="C27" i="6"/>
  <c r="D27" i="6"/>
  <c r="B28" i="6"/>
  <c r="C28" i="6"/>
  <c r="D28" i="6"/>
  <c r="B29" i="6"/>
  <c r="D29" i="6" s="1"/>
  <c r="C29" i="6"/>
  <c r="B30" i="6"/>
  <c r="C30" i="6"/>
  <c r="D30" i="6" s="1"/>
  <c r="B31" i="6"/>
  <c r="C31" i="6"/>
  <c r="D31" i="6"/>
  <c r="B32" i="6"/>
  <c r="C32" i="6"/>
  <c r="D32" i="6"/>
  <c r="B33" i="6"/>
  <c r="C33" i="6"/>
  <c r="D33" i="6" s="1"/>
  <c r="B34" i="6"/>
  <c r="C34" i="6"/>
  <c r="D34" i="6" s="1"/>
  <c r="B35" i="6"/>
  <c r="C35" i="6"/>
  <c r="D35" i="6"/>
  <c r="B36" i="6"/>
  <c r="C36" i="6"/>
  <c r="D36" i="6"/>
  <c r="B37" i="6"/>
  <c r="D37" i="6" s="1"/>
  <c r="C37" i="6"/>
  <c r="B38" i="6"/>
  <c r="C38" i="6"/>
  <c r="D38" i="6" s="1"/>
  <c r="B39" i="6"/>
  <c r="C39" i="6"/>
  <c r="D39" i="6"/>
  <c r="B40" i="6"/>
  <c r="C40" i="6"/>
  <c r="D40" i="6"/>
  <c r="B41" i="6"/>
  <c r="C41" i="6"/>
  <c r="D41" i="6" s="1"/>
  <c r="B42" i="6"/>
  <c r="C42" i="6"/>
  <c r="D42" i="6" s="1"/>
  <c r="B43" i="6"/>
  <c r="C43" i="6"/>
  <c r="D43" i="6"/>
  <c r="B44" i="6"/>
  <c r="C44" i="6"/>
  <c r="D44" i="6"/>
  <c r="B45" i="6"/>
  <c r="D45" i="6" s="1"/>
  <c r="C45" i="6"/>
  <c r="B46" i="6"/>
  <c r="C46" i="6"/>
  <c r="D46" i="6" s="1"/>
  <c r="B47" i="6"/>
  <c r="C47" i="6"/>
  <c r="D47" i="6"/>
  <c r="B48" i="6"/>
  <c r="C48" i="6"/>
  <c r="D48" i="6"/>
  <c r="B49" i="6"/>
  <c r="C49" i="6"/>
  <c r="D49" i="6" s="1"/>
  <c r="B50" i="6"/>
  <c r="C50" i="6"/>
  <c r="D50" i="6" s="1"/>
  <c r="B51" i="6"/>
  <c r="C51" i="6"/>
  <c r="D51" i="6"/>
  <c r="B52" i="6"/>
  <c r="C52" i="6"/>
  <c r="D52" i="6"/>
  <c r="B53" i="6"/>
  <c r="D53" i="6" s="1"/>
  <c r="C53" i="6"/>
  <c r="B54" i="6"/>
  <c r="C54" i="6"/>
  <c r="D54" i="6" s="1"/>
  <c r="B55" i="6"/>
  <c r="C55" i="6"/>
  <c r="D55" i="6"/>
  <c r="B56" i="6"/>
  <c r="C56" i="6"/>
  <c r="D56" i="6"/>
  <c r="B57" i="6"/>
  <c r="C57" i="6"/>
  <c r="D57" i="6" s="1"/>
  <c r="B58" i="6"/>
  <c r="C58" i="6"/>
  <c r="D58" i="6" s="1"/>
  <c r="B59" i="6"/>
  <c r="C59" i="6"/>
  <c r="D59" i="6"/>
  <c r="B60" i="6"/>
  <c r="C60" i="6"/>
  <c r="D60" i="6"/>
  <c r="B61" i="6"/>
  <c r="D61" i="6" s="1"/>
  <c r="C61" i="6"/>
  <c r="B62" i="6"/>
  <c r="C62" i="6"/>
  <c r="D62" i="6" s="1"/>
  <c r="B63" i="6"/>
  <c r="C63" i="6"/>
  <c r="D63" i="6"/>
  <c r="B64" i="6"/>
  <c r="C64" i="6"/>
  <c r="D64" i="6"/>
  <c r="B65" i="6"/>
  <c r="C65" i="6"/>
  <c r="D65" i="6" s="1"/>
  <c r="B66" i="6"/>
  <c r="C66" i="6"/>
  <c r="D66" i="6" s="1"/>
  <c r="B67" i="6"/>
  <c r="C67" i="6"/>
  <c r="D67" i="6"/>
  <c r="B68" i="6"/>
  <c r="C68" i="6"/>
  <c r="D68" i="6"/>
  <c r="B69" i="6"/>
  <c r="D69" i="6" s="1"/>
  <c r="C69" i="6"/>
  <c r="B70" i="6"/>
  <c r="C70" i="6"/>
  <c r="D70" i="6" s="1"/>
  <c r="B71" i="6"/>
  <c r="C71" i="6"/>
  <c r="D71" i="6"/>
  <c r="B72" i="6"/>
  <c r="C72" i="6"/>
  <c r="D72" i="6"/>
  <c r="B73" i="6"/>
  <c r="C73" i="6"/>
  <c r="D73" i="6" s="1"/>
  <c r="B74" i="6"/>
  <c r="C74" i="6"/>
  <c r="D74" i="6" s="1"/>
  <c r="B75" i="6"/>
  <c r="C75" i="6"/>
  <c r="D75" i="6"/>
  <c r="B76" i="6"/>
  <c r="C76" i="6"/>
  <c r="D76" i="6"/>
  <c r="B77" i="6"/>
  <c r="D77" i="6" s="1"/>
  <c r="C77" i="6"/>
  <c r="B78" i="6"/>
  <c r="C78" i="6"/>
  <c r="D78" i="6" s="1"/>
  <c r="B79" i="6"/>
  <c r="C79" i="6"/>
  <c r="D79" i="6"/>
  <c r="B80" i="6"/>
  <c r="C80" i="6"/>
  <c r="D80" i="6"/>
  <c r="B81" i="6"/>
  <c r="C81" i="6"/>
  <c r="D81" i="6" s="1"/>
  <c r="B82" i="6"/>
  <c r="C82" i="6"/>
  <c r="D82" i="6" s="1"/>
  <c r="B83" i="6"/>
  <c r="C83" i="6"/>
  <c r="D83" i="6"/>
  <c r="B84" i="6"/>
  <c r="C84" i="6"/>
  <c r="D84" i="6"/>
  <c r="B85" i="6"/>
  <c r="D85" i="6" s="1"/>
  <c r="C85" i="6"/>
  <c r="B86" i="6"/>
  <c r="C86" i="6"/>
  <c r="D86" i="6" s="1"/>
  <c r="B87" i="6"/>
  <c r="C87" i="6"/>
  <c r="D87" i="6"/>
  <c r="B88" i="6"/>
  <c r="C88" i="6"/>
  <c r="D88" i="6"/>
  <c r="B89" i="6"/>
  <c r="C89" i="6"/>
  <c r="D89" i="6" s="1"/>
  <c r="C11" i="6"/>
  <c r="B11" i="6"/>
  <c r="D11" i="6"/>
  <c r="B3" i="6"/>
  <c r="C3" i="6"/>
  <c r="D3" i="6"/>
  <c r="B4" i="6"/>
  <c r="C4" i="6"/>
  <c r="D4" i="6"/>
  <c r="B5" i="6"/>
  <c r="C5" i="6"/>
  <c r="D5" i="6" s="1"/>
  <c r="B6" i="6"/>
  <c r="C6" i="6"/>
  <c r="D6" i="6" s="1"/>
  <c r="B7" i="6"/>
  <c r="C7" i="6"/>
  <c r="D7" i="6"/>
  <c r="B8" i="6"/>
  <c r="C8" i="6"/>
  <c r="D8" i="6" s="1"/>
  <c r="B9" i="6"/>
  <c r="C9" i="6"/>
  <c r="D9" i="6" s="1"/>
  <c r="B10" i="6"/>
  <c r="C10" i="6"/>
  <c r="D10" i="6"/>
  <c r="C2" i="6"/>
  <c r="D2" i="6" s="1"/>
  <c r="B2" i="6"/>
  <c r="B3" i="5"/>
  <c r="C3" i="5"/>
  <c r="D3" i="5"/>
  <c r="B4" i="5"/>
  <c r="C4" i="5"/>
  <c r="D4" i="5"/>
  <c r="B5" i="5"/>
  <c r="C5" i="5"/>
  <c r="D5" i="5" s="1"/>
  <c r="B6" i="5"/>
  <c r="C6" i="5"/>
  <c r="D6" i="5" s="1"/>
  <c r="B7" i="5"/>
  <c r="C7" i="5"/>
  <c r="D7" i="5"/>
  <c r="B8" i="5"/>
  <c r="C8" i="5"/>
  <c r="D8" i="5" s="1"/>
  <c r="C2" i="5"/>
  <c r="D2" i="5" s="1"/>
  <c r="B2" i="5"/>
  <c r="B6" i="4"/>
  <c r="C6" i="4"/>
  <c r="D6" i="4" s="1"/>
  <c r="B7" i="4"/>
  <c r="C7" i="4"/>
  <c r="D7" i="4"/>
  <c r="B8" i="4"/>
  <c r="C8" i="4"/>
  <c r="D8" i="4" s="1"/>
  <c r="B9" i="4"/>
  <c r="C9" i="4"/>
  <c r="D9" i="4"/>
  <c r="B10" i="4"/>
  <c r="C10" i="4"/>
  <c r="D10" i="4"/>
  <c r="B11" i="4"/>
  <c r="D11" i="4" s="1"/>
  <c r="C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 s="1"/>
  <c r="B17" i="4"/>
  <c r="C17" i="4"/>
  <c r="D17" i="4"/>
  <c r="B18" i="4"/>
  <c r="C18" i="4"/>
  <c r="D18" i="4"/>
  <c r="B19" i="4"/>
  <c r="D19" i="4" s="1"/>
  <c r="C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 s="1"/>
  <c r="B25" i="4"/>
  <c r="C25" i="4"/>
  <c r="D25" i="4"/>
  <c r="B26" i="4"/>
  <c r="C26" i="4"/>
  <c r="D26" i="4"/>
  <c r="B27" i="4"/>
  <c r="D27" i="4" s="1"/>
  <c r="C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 s="1"/>
  <c r="B33" i="4"/>
  <c r="C33" i="4"/>
  <c r="D33" i="4"/>
  <c r="B34" i="4"/>
  <c r="C34" i="4"/>
  <c r="D34" i="4"/>
  <c r="B35" i="4"/>
  <c r="D35" i="4" s="1"/>
  <c r="C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 s="1"/>
  <c r="B41" i="4"/>
  <c r="C41" i="4"/>
  <c r="D41" i="4"/>
  <c r="B42" i="4"/>
  <c r="C42" i="4"/>
  <c r="D42" i="4"/>
  <c r="B43" i="4"/>
  <c r="D43" i="4" s="1"/>
  <c r="C43" i="4"/>
  <c r="B44" i="4"/>
  <c r="C44" i="4"/>
  <c r="D44" i="4"/>
  <c r="B45" i="4"/>
  <c r="C45" i="4"/>
  <c r="D45" i="4"/>
  <c r="B46" i="4"/>
  <c r="C46" i="4"/>
  <c r="D46" i="4"/>
  <c r="B47" i="4"/>
  <c r="C47" i="4"/>
  <c r="D47" i="4"/>
  <c r="B3" i="4"/>
  <c r="C3" i="4"/>
  <c r="D3" i="4"/>
  <c r="B4" i="4"/>
  <c r="C4" i="4"/>
  <c r="D4" i="4"/>
  <c r="B5" i="4"/>
  <c r="C5" i="4"/>
  <c r="D5" i="4" s="1"/>
  <c r="C2" i="4"/>
  <c r="D2" i="4" s="1"/>
  <c r="B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2" i="3"/>
  <c r="F2" i="2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3" i="3"/>
  <c r="C4" i="3"/>
  <c r="C5" i="3"/>
  <c r="C6" i="3"/>
  <c r="C7" i="3"/>
  <c r="C8" i="3"/>
  <c r="C9" i="3"/>
  <c r="C10" i="3"/>
  <c r="C11" i="3"/>
  <c r="C12" i="3"/>
  <c r="C13" i="3"/>
  <c r="C2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14" i="3"/>
  <c r="B15" i="3"/>
  <c r="B3" i="3"/>
  <c r="B4" i="3"/>
  <c r="B5" i="3"/>
  <c r="B6" i="3"/>
  <c r="B7" i="3"/>
  <c r="B8" i="3"/>
  <c r="B9" i="3"/>
  <c r="B10" i="3"/>
  <c r="B11" i="3"/>
  <c r="B12" i="3"/>
  <c r="B13" i="3"/>
  <c r="B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11" i="1"/>
  <c r="J12" i="1"/>
  <c r="J13" i="1"/>
  <c r="J14" i="1"/>
  <c r="J15" i="1"/>
  <c r="J16" i="1"/>
  <c r="J17" i="1"/>
  <c r="J18" i="1"/>
  <c r="J4" i="1"/>
  <c r="J5" i="1"/>
  <c r="J6" i="1"/>
  <c r="J7" i="1"/>
  <c r="J8" i="1"/>
  <c r="J9" i="1"/>
  <c r="J10" i="1"/>
  <c r="J3" i="1"/>
  <c r="D88" i="17" l="1"/>
  <c r="D342" i="17"/>
  <c r="D118" i="17"/>
  <c r="D95" i="17"/>
  <c r="D83" i="17"/>
  <c r="D100" i="17"/>
  <c r="D96" i="17"/>
  <c r="D125" i="17"/>
  <c r="D121" i="17"/>
  <c r="D117" i="17"/>
  <c r="D142" i="17"/>
  <c r="D138" i="17"/>
  <c r="D177" i="17"/>
  <c r="D189" i="17"/>
  <c r="D185" i="17"/>
  <c r="D231" i="17"/>
  <c r="D328" i="17"/>
  <c r="D324" i="17"/>
  <c r="D320" i="17"/>
  <c r="D345" i="17"/>
  <c r="D333" i="17"/>
  <c r="D377" i="17"/>
  <c r="D373" i="17"/>
  <c r="D405" i="17"/>
  <c r="D531" i="17"/>
  <c r="D515" i="17"/>
  <c r="D537" i="17"/>
  <c r="D14" i="17"/>
  <c r="D10" i="17"/>
  <c r="D6" i="17"/>
  <c r="D71" i="17"/>
  <c r="D67" i="17"/>
  <c r="D47" i="17"/>
  <c r="D94" i="17"/>
  <c r="D86" i="17"/>
  <c r="D78" i="17"/>
  <c r="D103" i="17"/>
  <c r="D99" i="17"/>
  <c r="D108" i="17"/>
  <c r="D120" i="17"/>
  <c r="D116" i="17"/>
  <c r="D155" i="17"/>
  <c r="D160" i="17"/>
  <c r="D192" i="17"/>
  <c r="D188" i="17"/>
  <c r="D204" i="17"/>
  <c r="D242" i="17"/>
  <c r="D246" i="17"/>
  <c r="D255" i="17"/>
  <c r="D274" i="17"/>
  <c r="D323" i="17"/>
  <c r="D319" i="17"/>
  <c r="D308" i="17"/>
  <c r="D304" i="17"/>
  <c r="D348" i="17"/>
  <c r="D336" i="17"/>
  <c r="D389" i="17"/>
  <c r="D429" i="17"/>
  <c r="D425" i="17"/>
  <c r="D449" i="17"/>
  <c r="D445" i="17"/>
  <c r="D70" i="17"/>
  <c r="D66" i="17"/>
  <c r="D93" i="17"/>
  <c r="D89" i="17"/>
  <c r="D81" i="17"/>
  <c r="D102" i="17"/>
  <c r="D115" i="17"/>
  <c r="D111" i="17"/>
  <c r="D144" i="17"/>
  <c r="D167" i="17"/>
  <c r="D199" i="17"/>
  <c r="D249" i="17"/>
  <c r="D245" i="17"/>
  <c r="D266" i="17"/>
  <c r="D282" i="17"/>
  <c r="D339" i="17"/>
  <c r="D416" i="17"/>
  <c r="D24" i="17"/>
  <c r="D150" i="17"/>
  <c r="D170" i="17"/>
  <c r="D207" i="17"/>
  <c r="D232" i="17"/>
  <c r="D276" i="17"/>
  <c r="D272" i="17"/>
  <c r="D301" i="17"/>
  <c r="D297" i="17"/>
  <c r="D395" i="17"/>
  <c r="D391" i="17"/>
  <c r="D499" i="17"/>
  <c r="D32" i="17"/>
  <c r="D21" i="17"/>
  <c r="D17" i="17"/>
  <c r="D2" i="17"/>
  <c r="D91" i="17"/>
  <c r="D106" i="17"/>
  <c r="D136" i="17"/>
  <c r="D146" i="17"/>
  <c r="D154" i="17"/>
  <c r="D147" i="17"/>
  <c r="D190" i="17"/>
  <c r="D194" i="17"/>
  <c r="D202" i="17"/>
  <c r="D198" i="17"/>
  <c r="D195" i="17"/>
  <c r="D211" i="17"/>
  <c r="D220" i="17"/>
  <c r="D240" i="17"/>
  <c r="D236" i="17"/>
  <c r="D253" i="17"/>
  <c r="D298" i="17"/>
  <c r="D291" i="17"/>
  <c r="D283" i="17"/>
  <c r="D279" i="17"/>
  <c r="D312" i="17"/>
  <c r="D331" i="17"/>
  <c r="D371" i="17"/>
  <c r="D367" i="17"/>
  <c r="D363" i="17"/>
  <c r="D359" i="17"/>
  <c r="D384" i="17"/>
  <c r="D434" i="17"/>
  <c r="D482" i="17"/>
  <c r="D478" i="17"/>
  <c r="D527" i="17"/>
  <c r="D519" i="17"/>
  <c r="D82" i="17"/>
  <c r="D206" i="17"/>
  <c r="D327" i="17"/>
  <c r="D399" i="17"/>
  <c r="D505" i="17"/>
  <c r="D501" i="17"/>
  <c r="D162" i="17"/>
  <c r="D239" i="17"/>
  <c r="D244" i="17"/>
  <c r="D278" i="17"/>
  <c r="D322" i="17"/>
  <c r="D318" i="17"/>
  <c r="D307" i="17"/>
  <c r="D341" i="17"/>
  <c r="D337" i="17"/>
  <c r="D398" i="17"/>
  <c r="D394" i="17"/>
  <c r="D390" i="17"/>
  <c r="D427" i="17"/>
  <c r="D423" i="17"/>
  <c r="D459" i="17"/>
  <c r="D465" i="17"/>
  <c r="D184" i="17"/>
  <c r="D85" i="17"/>
  <c r="D26" i="17"/>
  <c r="D22" i="17"/>
  <c r="D7" i="17"/>
  <c r="D64" i="17"/>
  <c r="D41" i="17"/>
  <c r="D92" i="17"/>
  <c r="D119" i="17"/>
  <c r="D137" i="17"/>
  <c r="D129" i="17"/>
  <c r="D152" i="17"/>
  <c r="D148" i="17"/>
  <c r="D168" i="17"/>
  <c r="D178" i="17"/>
  <c r="D191" i="17"/>
  <c r="D183" i="17"/>
  <c r="D208" i="17"/>
  <c r="D228" i="17"/>
  <c r="D222" i="17"/>
  <c r="D243" i="17"/>
  <c r="D275" i="17"/>
  <c r="D285" i="17"/>
  <c r="D325" i="17"/>
  <c r="D306" i="17"/>
  <c r="D354" i="17"/>
  <c r="D347" i="17"/>
  <c r="D397" i="17"/>
  <c r="D393" i="17"/>
  <c r="D426" i="17"/>
  <c r="D422" i="17"/>
  <c r="D39" i="17"/>
  <c r="D101" i="17"/>
  <c r="D174" i="17"/>
  <c r="D241" i="17"/>
  <c r="D350" i="17"/>
  <c r="D332" i="17"/>
  <c r="D380" i="17"/>
  <c r="D372" i="17"/>
  <c r="D368" i="17"/>
  <c r="D356" i="17"/>
  <c r="D385" i="17"/>
  <c r="D410" i="17"/>
  <c r="D458" i="17"/>
  <c r="D450" i="17"/>
  <c r="D479" i="17"/>
  <c r="D495" i="17"/>
  <c r="D491" i="17"/>
  <c r="D532" i="17"/>
  <c r="D20" i="17"/>
  <c r="D13" i="17"/>
  <c r="D60" i="17"/>
  <c r="D52" i="17"/>
  <c r="D45" i="17"/>
  <c r="D38" i="17"/>
  <c r="D34" i="17"/>
  <c r="D90" i="17"/>
  <c r="D87" i="17"/>
  <c r="D84" i="17"/>
  <c r="D104" i="17"/>
  <c r="D123" i="17"/>
  <c r="D109" i="17"/>
  <c r="D135" i="17"/>
  <c r="D131" i="17"/>
  <c r="D175" i="17"/>
  <c r="D201" i="17"/>
  <c r="D225" i="17"/>
  <c r="D221" i="17"/>
  <c r="D230" i="17"/>
  <c r="D238" i="17"/>
  <c r="D262" i="17"/>
  <c r="D258" i="17"/>
  <c r="D270" i="17"/>
  <c r="D292" i="17"/>
  <c r="D288" i="17"/>
  <c r="D316" i="17"/>
  <c r="D309" i="17"/>
  <c r="D334" i="17"/>
  <c r="D388" i="17"/>
  <c r="D418" i="17"/>
  <c r="D414" i="17"/>
  <c r="D440" i="17"/>
  <c r="D476" i="17"/>
  <c r="D472" i="17"/>
  <c r="D508" i="17"/>
  <c r="D500" i="17"/>
  <c r="D497" i="17"/>
  <c r="D493" i="17"/>
  <c r="D489" i="17"/>
  <c r="D523" i="17"/>
  <c r="D59" i="17"/>
  <c r="D55" i="17"/>
  <c r="D48" i="17"/>
  <c r="D33" i="17"/>
  <c r="D112" i="17"/>
  <c r="D156" i="17"/>
  <c r="D158" i="17"/>
  <c r="D217" i="17"/>
  <c r="D210" i="17"/>
  <c r="D237" i="17"/>
  <c r="D233" i="17"/>
  <c r="D251" i="17"/>
  <c r="D248" i="17"/>
  <c r="D261" i="17"/>
  <c r="D257" i="17"/>
  <c r="D273" i="17"/>
  <c r="D269" i="17"/>
  <c r="D302" i="17"/>
  <c r="D287" i="17"/>
  <c r="D284" i="17"/>
  <c r="D326" i="17"/>
  <c r="D346" i="17"/>
  <c r="D340" i="17"/>
  <c r="D402" i="17"/>
  <c r="D387" i="17"/>
  <c r="D432" i="17"/>
  <c r="D454" i="17"/>
  <c r="D442" i="17"/>
  <c r="D483" i="17"/>
  <c r="D471" i="17"/>
  <c r="D511" i="17"/>
  <c r="D460" i="17"/>
  <c r="D507" i="17"/>
  <c r="D218" i="17"/>
  <c r="D349" i="17"/>
  <c r="D1" i="17"/>
  <c r="D163" i="17"/>
  <c r="D166" i="17"/>
  <c r="D182" i="17"/>
  <c r="D216" i="17"/>
  <c r="D290" i="17"/>
  <c r="D352" i="17"/>
  <c r="D420" i="17"/>
  <c r="D408" i="17"/>
  <c r="D452" i="17"/>
  <c r="D437" i="17"/>
  <c r="D528" i="17"/>
  <c r="D542" i="17"/>
  <c r="D3" i="17"/>
  <c r="D72" i="17"/>
  <c r="D57" i="17"/>
  <c r="D53" i="17"/>
  <c r="D46" i="17"/>
  <c r="D42" i="17"/>
  <c r="D35" i="17"/>
  <c r="D105" i="17"/>
  <c r="D98" i="17"/>
  <c r="D124" i="17"/>
  <c r="D114" i="17"/>
  <c r="D110" i="17"/>
  <c r="D132" i="17"/>
  <c r="D151" i="17"/>
  <c r="D193" i="17"/>
  <c r="D205" i="17"/>
  <c r="D215" i="17"/>
  <c r="D235" i="17"/>
  <c r="D271" i="17"/>
  <c r="D267" i="17"/>
  <c r="D293" i="17"/>
  <c r="D289" i="17"/>
  <c r="D310" i="17"/>
  <c r="D329" i="17"/>
  <c r="D364" i="17"/>
  <c r="D382" i="17"/>
  <c r="D430" i="17"/>
  <c r="D419" i="17"/>
  <c r="D415" i="17"/>
  <c r="D444" i="17"/>
  <c r="D469" i="17"/>
  <c r="D535" i="17"/>
  <c r="D520" i="17"/>
  <c r="D28" i="17"/>
  <c r="D25" i="17"/>
  <c r="D15" i="17"/>
  <c r="D12" i="17"/>
  <c r="D9" i="17"/>
  <c r="D68" i="17"/>
  <c r="D61" i="17"/>
  <c r="D54" i="17"/>
  <c r="D50" i="17"/>
  <c r="D43" i="17"/>
  <c r="D40" i="17"/>
  <c r="D36" i="17"/>
  <c r="D122" i="17"/>
  <c r="D140" i="17"/>
  <c r="D133" i="17"/>
  <c r="D181" i="17"/>
  <c r="D200" i="17"/>
  <c r="D197" i="17"/>
  <c r="D265" i="17"/>
  <c r="D300" i="17"/>
  <c r="D280" i="17"/>
  <c r="D303" i="17"/>
  <c r="D313" i="17"/>
  <c r="D343" i="17"/>
  <c r="D379" i="17"/>
  <c r="D375" i="17"/>
  <c r="D360" i="17"/>
  <c r="D412" i="17"/>
  <c r="D457" i="17"/>
  <c r="D453" i="17"/>
  <c r="D446" i="17"/>
  <c r="D439" i="17"/>
  <c r="D435" i="17"/>
  <c r="D484" i="17"/>
  <c r="D480" i="17"/>
  <c r="D477" i="17"/>
  <c r="D504" i="17"/>
  <c r="D490" i="17"/>
  <c r="D486" i="17"/>
  <c r="D536" i="17"/>
  <c r="D529" i="17"/>
  <c r="D522" i="17"/>
  <c r="D512" i="17"/>
  <c r="D473" i="17"/>
  <c r="D438" i="17"/>
  <c r="D466" i="17"/>
  <c r="D485" i="17"/>
  <c r="D503" i="17"/>
  <c r="D496" i="17"/>
  <c r="D521" i="17"/>
  <c r="D456" i="17"/>
  <c r="D56" i="17"/>
  <c r="D321" i="17"/>
  <c r="D305" i="17"/>
  <c r="D355" i="17"/>
  <c r="D381" i="17"/>
  <c r="D404" i="17"/>
  <c r="D433" i="17"/>
  <c r="D524" i="17"/>
  <c r="D224" i="17"/>
  <c r="D299" i="17"/>
  <c r="D378" i="17"/>
  <c r="D79" i="17"/>
  <c r="D76" i="17"/>
  <c r="D164" i="17"/>
  <c r="D161" i="17"/>
  <c r="D234" i="17"/>
  <c r="D252" i="17"/>
  <c r="D263" i="17"/>
  <c r="D259" i="17"/>
  <c r="D268" i="17"/>
  <c r="D317" i="17"/>
  <c r="D314" i="17"/>
  <c r="D335" i="17"/>
  <c r="D369" i="17"/>
  <c r="D365" i="17"/>
  <c r="D403" i="17"/>
  <c r="D400" i="17"/>
  <c r="D431" i="17"/>
  <c r="D428" i="17"/>
  <c r="D424" i="17"/>
  <c r="D417" i="17"/>
  <c r="D413" i="17"/>
  <c r="D448" i="17"/>
  <c r="D509" i="17"/>
  <c r="D516" i="17"/>
  <c r="D513" i="17"/>
  <c r="D212" i="17"/>
  <c r="D277" i="17"/>
  <c r="D407" i="17"/>
  <c r="D351" i="17"/>
  <c r="D29" i="17"/>
  <c r="D16" i="17"/>
  <c r="D69" i="17"/>
  <c r="D62" i="17"/>
  <c r="D58" i="17"/>
  <c r="D51" i="17"/>
  <c r="D44" i="17"/>
  <c r="D37" i="17"/>
  <c r="D113" i="17"/>
  <c r="D141" i="17"/>
  <c r="D134" i="17"/>
  <c r="D130" i="17"/>
  <c r="D157" i="17"/>
  <c r="D176" i="17"/>
  <c r="D173" i="17"/>
  <c r="D294" i="17"/>
  <c r="D281" i="17"/>
  <c r="D376" i="17"/>
  <c r="D361" i="17"/>
  <c r="D357" i="17"/>
  <c r="D409" i="17"/>
  <c r="D447" i="17"/>
  <c r="D443" i="17"/>
  <c r="D436" i="17"/>
  <c r="D481" i="17"/>
  <c r="D464" i="17"/>
  <c r="D461" i="17"/>
  <c r="D498" i="17"/>
  <c r="D494" i="17"/>
  <c r="D487" i="17"/>
  <c r="D533" i="17"/>
  <c r="D530" i="17"/>
  <c r="D540" i="17"/>
  <c r="D201" i="11"/>
  <c r="D197" i="11"/>
  <c r="D168" i="11"/>
  <c r="D148" i="11"/>
  <c r="D136" i="11"/>
  <c r="D132" i="11"/>
  <c r="D124" i="11"/>
  <c r="D120" i="11"/>
  <c r="D116" i="11"/>
  <c r="D36" i="11"/>
  <c r="D205" i="11"/>
  <c r="D172" i="11"/>
  <c r="D164" i="11"/>
  <c r="D156" i="11"/>
  <c r="D152" i="11"/>
  <c r="D140" i="11"/>
  <c r="D17" i="11"/>
  <c r="D13" i="11"/>
  <c r="D9" i="11"/>
  <c r="D200" i="11"/>
  <c r="D191" i="11"/>
  <c r="D183" i="11"/>
  <c r="D175" i="11"/>
  <c r="D167" i="11"/>
  <c r="D159" i="11"/>
  <c r="D151" i="11"/>
  <c r="D143" i="11"/>
  <c r="D135" i="11"/>
  <c r="D127" i="11"/>
  <c r="D119" i="11"/>
  <c r="D106" i="11"/>
  <c r="D95" i="11"/>
  <c r="D79" i="11"/>
  <c r="D49" i="11"/>
  <c r="D188" i="11"/>
  <c r="D30" i="11"/>
  <c r="D23" i="11"/>
  <c r="D16" i="11"/>
  <c r="D12" i="11"/>
  <c r="D4" i="11"/>
  <c r="D203" i="11"/>
  <c r="D199" i="11"/>
  <c r="D194" i="11"/>
  <c r="D190" i="11"/>
  <c r="D186" i="11"/>
  <c r="D182" i="11"/>
  <c r="D178" i="11"/>
  <c r="D174" i="11"/>
  <c r="D170" i="11"/>
  <c r="D166" i="11"/>
  <c r="D162" i="11"/>
  <c r="D158" i="11"/>
  <c r="D154" i="11"/>
  <c r="D150" i="11"/>
  <c r="D146" i="11"/>
  <c r="D142" i="11"/>
  <c r="D138" i="11"/>
  <c r="D134" i="11"/>
  <c r="D130" i="11"/>
  <c r="D126" i="11"/>
  <c r="D122" i="11"/>
  <c r="D118" i="11"/>
  <c r="D114" i="11"/>
  <c r="D94" i="11"/>
  <c r="D90" i="11"/>
  <c r="D86" i="11"/>
  <c r="D184" i="11"/>
  <c r="D33" i="11"/>
  <c r="D26" i="11"/>
  <c r="D62" i="11"/>
  <c r="D180" i="11"/>
  <c r="D29" i="11"/>
  <c r="D15" i="11"/>
  <c r="D11" i="11"/>
  <c r="D7" i="11"/>
  <c r="D3" i="11"/>
  <c r="D202" i="11"/>
  <c r="D193" i="11"/>
  <c r="D189" i="11"/>
  <c r="D185" i="11"/>
  <c r="D177" i="11"/>
  <c r="D173" i="11"/>
  <c r="D169" i="11"/>
  <c r="D161" i="11"/>
  <c r="D157" i="11"/>
  <c r="D153" i="11"/>
  <c r="D145" i="11"/>
  <c r="D141" i="11"/>
  <c r="D137" i="11"/>
  <c r="D129" i="11"/>
  <c r="D125" i="11"/>
  <c r="D121" i="11"/>
  <c r="D113" i="11"/>
  <c r="D108" i="11"/>
  <c r="D97" i="11"/>
  <c r="D85" i="11"/>
  <c r="D81" i="11"/>
  <c r="D70" i="11"/>
  <c r="D67" i="11"/>
  <c r="D212" i="11"/>
  <c r="D112" i="11"/>
  <c r="D37" i="11"/>
  <c r="D34" i="11"/>
  <c r="D111" i="11"/>
  <c r="D101" i="11"/>
  <c r="D91" i="11"/>
  <c r="D74" i="11"/>
  <c r="D64" i="11"/>
  <c r="D47" i="11"/>
  <c r="D40" i="11"/>
  <c r="D209" i="11"/>
  <c r="D24" i="11"/>
  <c r="D21" i="11"/>
  <c r="D18" i="11"/>
  <c r="D195" i="11"/>
  <c r="D179" i="11"/>
  <c r="D163" i="11"/>
  <c r="D147" i="11"/>
  <c r="D131" i="11"/>
  <c r="D115" i="11"/>
  <c r="D104" i="11"/>
  <c r="D87" i="11"/>
  <c r="D77" i="11"/>
  <c r="D50" i="11"/>
  <c r="D43" i="11"/>
  <c r="D8" i="11"/>
  <c r="D5" i="11"/>
  <c r="D107" i="11"/>
  <c r="D103" i="11"/>
  <c r="D93" i="11"/>
  <c r="D83" i="11"/>
  <c r="D66" i="11"/>
  <c r="D56" i="11"/>
  <c r="D42" i="11"/>
  <c r="D32" i="11"/>
  <c r="D204" i="11"/>
  <c r="D187" i="11"/>
  <c r="D171" i="11"/>
  <c r="D155" i="11"/>
  <c r="D139" i="11"/>
  <c r="D123" i="11"/>
  <c r="D109" i="11"/>
  <c r="D82" i="11"/>
  <c r="D72" i="11"/>
  <c r="D55" i="11"/>
  <c r="D48" i="11"/>
  <c r="D98" i="11"/>
  <c r="D88" i="11"/>
  <c r="D75" i="11"/>
  <c r="D71" i="11"/>
  <c r="D61" i="11"/>
  <c r="D51" i="11"/>
  <c r="D44" i="11"/>
  <c r="D1" i="20"/>
  <c r="D543" i="17"/>
  <c r="D7" i="8"/>
  <c r="D2" i="8"/>
</calcChain>
</file>

<file path=xl/sharedStrings.xml><?xml version="1.0" encoding="utf-8"?>
<sst xmlns="http://schemas.openxmlformats.org/spreadsheetml/2006/main" count="1952" uniqueCount="1318">
  <si>
    <t>appellant1</t>
  </si>
  <si>
    <t>appellant2</t>
  </si>
  <si>
    <t>appellant3</t>
  </si>
  <si>
    <t>appellant4</t>
  </si>
  <si>
    <t>appellant5</t>
  </si>
  <si>
    <t>appellant6</t>
  </si>
  <si>
    <t>appellant7</t>
  </si>
  <si>
    <t>appellant8</t>
  </si>
  <si>
    <t>appellant9</t>
  </si>
  <si>
    <t>appellant10</t>
  </si>
  <si>
    <t>appellant11</t>
  </si>
  <si>
    <t>appellant12</t>
  </si>
  <si>
    <t>appellant13</t>
  </si>
  <si>
    <t>appellant14</t>
  </si>
  <si>
    <t>appellant15</t>
  </si>
  <si>
    <t>appellant16</t>
  </si>
  <si>
    <t>appellant17</t>
  </si>
  <si>
    <t>appellant18</t>
  </si>
  <si>
    <t>appellant19</t>
  </si>
  <si>
    <t>appellant20</t>
  </si>
  <si>
    <t>appellant21</t>
  </si>
  <si>
    <t>appellant22</t>
  </si>
  <si>
    <t>appellant23</t>
  </si>
  <si>
    <t>appellant24</t>
  </si>
  <si>
    <t>appellant25</t>
  </si>
  <si>
    <t>appellant26</t>
  </si>
  <si>
    <t>appellant27</t>
  </si>
  <si>
    <t>appellant28</t>
  </si>
  <si>
    <t>appellant29</t>
  </si>
  <si>
    <t>appellant30</t>
  </si>
  <si>
    <t>appellant31</t>
  </si>
  <si>
    <t>appellant32</t>
  </si>
  <si>
    <t>appellant33</t>
  </si>
  <si>
    <t>appellant34</t>
  </si>
  <si>
    <t>appellant1State</t>
  </si>
  <si>
    <t>State</t>
  </si>
  <si>
    <t>appellant2State</t>
  </si>
  <si>
    <t>appellant3State</t>
  </si>
  <si>
    <t>appellant4State</t>
  </si>
  <si>
    <t>appellant5State</t>
  </si>
  <si>
    <t>appellant6State</t>
  </si>
  <si>
    <t>appellant7State</t>
  </si>
  <si>
    <t>appellant8State</t>
  </si>
  <si>
    <t>appellant9State</t>
  </si>
  <si>
    <t>appellant10State</t>
  </si>
  <si>
    <t>appellant11State</t>
  </si>
  <si>
    <t>appellant12State</t>
  </si>
  <si>
    <t>appellant13State</t>
  </si>
  <si>
    <t>appellant14State</t>
  </si>
  <si>
    <t>appellant15State</t>
  </si>
  <si>
    <t>appellant16State</t>
  </si>
  <si>
    <t>appellant17State</t>
  </si>
  <si>
    <t>appellant18State</t>
  </si>
  <si>
    <t>appellant19State</t>
  </si>
  <si>
    <t>appellant20State</t>
  </si>
  <si>
    <t>appellant21State</t>
  </si>
  <si>
    <t>appellant22State</t>
  </si>
  <si>
    <t>appellant23State</t>
  </si>
  <si>
    <t>appellant24State</t>
  </si>
  <si>
    <t>appellant25State</t>
  </si>
  <si>
    <t>appellant26State</t>
  </si>
  <si>
    <t>appellant27State</t>
  </si>
  <si>
    <t>appellant28State</t>
  </si>
  <si>
    <t>appellant29State</t>
  </si>
  <si>
    <t>appellant30State</t>
  </si>
  <si>
    <t>appellant31State</t>
  </si>
  <si>
    <t>appellant32State</t>
  </si>
  <si>
    <t>appellant33State</t>
  </si>
  <si>
    <t>appellant34State</t>
  </si>
  <si>
    <t>Injured person, physical or emotional</t>
  </si>
  <si>
    <t>Injured person, economic (including defamed person)</t>
  </si>
  <si>
    <t>Insurance company</t>
  </si>
  <si>
    <t>International entity</t>
  </si>
  <si>
    <t>IP rights-holder (e.g. patent holder, author, copyright holder)</t>
  </si>
  <si>
    <t>Small business</t>
  </si>
  <si>
    <t>State government (including local government entities, e.g., city council)</t>
  </si>
  <si>
    <t>State government official (including local government officials, e.g., city councillor)</t>
  </si>
  <si>
    <t>Stockholder, bondholder, or shareholder</t>
  </si>
  <si>
    <t>Student</t>
  </si>
  <si>
    <t>Taxpayer</t>
  </si>
  <si>
    <t>Tenant or lessee</t>
  </si>
  <si>
    <t>Unemployed person, including applicant for unemployment benefits</t>
  </si>
  <si>
    <t>Unidentifiable</t>
  </si>
  <si>
    <t>Union</t>
  </si>
  <si>
    <t>Utility company</t>
  </si>
  <si>
    <t>Voter</t>
  </si>
  <si>
    <t>Vulnerable person (defined as child, disabled person (mental or physical), elderly person, indigent person, etc)</t>
  </si>
  <si>
    <t>Spouse</t>
  </si>
  <si>
    <t>,</t>
  </si>
  <si>
    <t>Bankrupt person or business, or business in reorganization</t>
  </si>
  <si>
    <t>Buyer/purchaser</t>
  </si>
  <si>
    <t>Corporation</t>
  </si>
  <si>
    <t>Creditor</t>
  </si>
  <si>
    <t>Criminal defendant, female</t>
  </si>
  <si>
    <t>Criminal defendant, male</t>
  </si>
  <si>
    <t>Criminal defendant, minority (non-white)</t>
  </si>
  <si>
    <t>Distributor</t>
  </si>
  <si>
    <t>Employer, including government where litigation in capacity as employer</t>
  </si>
  <si>
    <t>Federal government, including non-corporate and corporate entities, and Commonwealth companies (e.g. NBN)</t>
  </si>
  <si>
    <t>Federal government official</t>
  </si>
  <si>
    <t>Foreign nation or instrumentality</t>
  </si>
  <si>
    <t>Foreign non-government entity</t>
  </si>
  <si>
    <t>Heir or beneficiary, or person claiming to be</t>
  </si>
  <si>
    <t>Investor</t>
  </si>
  <si>
    <t>Journalist</t>
  </si>
  <si>
    <t>Lawyer</t>
  </si>
  <si>
    <t>Manufacturer</t>
  </si>
  <si>
    <t>Medical professional, including doctor, dentist etc</t>
  </si>
  <si>
    <t>Migrant, all classifications, including persons seeking to migrate to Australia</t>
  </si>
  <si>
    <t>Military personnel, including veterans</t>
  </si>
  <si>
    <t>Military, including army, navy, airforce</t>
  </si>
  <si>
    <t>Minority, female</t>
  </si>
  <si>
    <t>Minority, male</t>
  </si>
  <si>
    <t>Non-profit organization or association</t>
  </si>
  <si>
    <t>Parent</t>
  </si>
  <si>
    <t>Prisoner or inmate of penal institution</t>
  </si>
  <si>
    <t>Professional association</t>
  </si>
  <si>
    <t>Public interest group (including environmental, social rights etc)</t>
  </si>
  <si>
    <t>Real property developer</t>
  </si>
  <si>
    <t>Real property holder, corporation</t>
  </si>
  <si>
    <t>Real property holder, individual or collective of individuals</t>
  </si>
  <si>
    <t>Religious person</t>
  </si>
  <si>
    <t>Other</t>
  </si>
  <si>
    <t>Company director</t>
  </si>
  <si>
    <t>Person discriminating against another in discrimination action</t>
  </si>
  <si>
    <t>Individual, unable to be characterised by any other designation in party list</t>
  </si>
  <si>
    <t>Fiduciary (including trustee)</t>
  </si>
  <si>
    <t>Body corporate</t>
  </si>
  <si>
    <t>Guarantor</t>
  </si>
  <si>
    <t>100 Australian Crime Commission</t>
  </si>
  <si>
    <t>101 Australian Information Commissioner, and Related Delegates</t>
  </si>
  <si>
    <t>102 Comcare, and Related Delegates</t>
  </si>
  <si>
    <t>103 Commissioner of Patents, and Related Delegates</t>
  </si>
  <si>
    <t>104 Commissioner of Taxation, and Related Delegates</t>
  </si>
  <si>
    <t>105 Comptroller General of Customs, and Related Delegates</t>
  </si>
  <si>
    <t>106 Copyright Tribunal of Australia</t>
  </si>
  <si>
    <t>107 Human Rights and Equal Opportunity Commission</t>
  </si>
  <si>
    <t>108 Migration Agents Registration Authority</t>
  </si>
  <si>
    <t>109 Military Rehabilitation and Compensation Commission</t>
  </si>
  <si>
    <t xml:space="preserve">110 Minister for Justice and Home Affairs, and Related Delegates (including Secretary) </t>
  </si>
  <si>
    <t>111 Minister for Treasury (Treasurer), and Related Delegates (including Secretary)</t>
  </si>
  <si>
    <t xml:space="preserve">112 Minister for Immigration and Border Protection, and Related Delegates (including Secretary) </t>
  </si>
  <si>
    <t xml:space="preserve">113 Minister for Immigration and Citizenship, and Related Delegates (including Secretary) </t>
  </si>
  <si>
    <t>114 Minister for Immigration and Multicultural Affairs, and Related Delegates (including Secretary)/Minister for Immigration and Ethnic Affairs, and Related Delegates</t>
  </si>
  <si>
    <t xml:space="preserve">115 Minister for Immigration and Multicultural and Indigenous Affairs, and Related Delegates (including Secretary) </t>
  </si>
  <si>
    <t xml:space="preserve">116 Minister for Immigration, Multicultural Affairs and Citizenship, and Related Delegates (including Secretary) </t>
  </si>
  <si>
    <t>117 Minister for Lands, Planning and Environment, and Related Delegates (including Secretary)</t>
  </si>
  <si>
    <t xml:space="preserve">118 National Competition Council </t>
  </si>
  <si>
    <t>119 Australian Communications and Media Authority</t>
  </si>
  <si>
    <t xml:space="preserve">120 Minister for Home Affairs, and Related Delegates (including Secretary) </t>
  </si>
  <si>
    <t xml:space="preserve">121 Minister for Justice, and Related Delegates (including Secretary) </t>
  </si>
  <si>
    <t>122 Professional Services Review</t>
  </si>
  <si>
    <t xml:space="preserve">123 Australian Prudential Regulation Authority, and Related Delegates </t>
  </si>
  <si>
    <t>124 Minister for Employment and Workplace Relations, and Related Delegates (including Secretary</t>
  </si>
  <si>
    <t>125 Companies Auditors and Liquidators Disciplinary Board</t>
  </si>
  <si>
    <t>126 Australian Competition and Consumer Commission</t>
  </si>
  <si>
    <t>127 Repatriation Commission</t>
  </si>
  <si>
    <t>128 Minister for Customs and Justice, and Related Delegates (including Secretary)</t>
  </si>
  <si>
    <t>129 Commonwealth Attorney-General</t>
  </si>
  <si>
    <t>130 Development Allowance Authority</t>
  </si>
  <si>
    <t>131 Commissioner of Australian Federal Police</t>
  </si>
  <si>
    <t>132 Australian Heritage Commission</t>
  </si>
  <si>
    <t>133 Minister for Social Security, and Related Delegates (including Secretary)</t>
  </si>
  <si>
    <t>134 Other</t>
  </si>
  <si>
    <t xml:space="preserve">200 ACT Government Minister, and Related Delegates </t>
  </si>
  <si>
    <t>201 ACT Independent Body, and Related Delegates</t>
  </si>
  <si>
    <t>202 NSW Government Minister, and Related Delegates</t>
  </si>
  <si>
    <t>203 NSW Independent Body, and Related Delegates</t>
  </si>
  <si>
    <t>204 Northern Territory Government Minister, and Related Delegates</t>
  </si>
  <si>
    <t>205 Northern Territory Independent Body, and Related Delegates</t>
  </si>
  <si>
    <t>206 Queensland Government Minister, and Related Delegates</t>
  </si>
  <si>
    <t>207 Queensland Independent Body, and Related Delegates</t>
  </si>
  <si>
    <t>208 South Australia Government Minister, and Related Delegates</t>
  </si>
  <si>
    <t>209 South Australia Independent Body, and Related Delegates</t>
  </si>
  <si>
    <t>210 Tasmania Government Minister, and Related Delegates</t>
  </si>
  <si>
    <t>211 Tasmania Independent Body, and Related Delegates</t>
  </si>
  <si>
    <t>212 Victoria Government Minister, and Related Delegates</t>
  </si>
  <si>
    <t>213 Victoria Independent Body, and Related Delegates</t>
  </si>
  <si>
    <t>214 Western Australia Government Minister, and Related Delegates</t>
  </si>
  <si>
    <t>215 Western Australia Independent Body, and Related Delegates</t>
  </si>
  <si>
    <t>216 Norfolk Island Government Minister, and Related Delegates</t>
  </si>
  <si>
    <t>217 Norfolk Island Independent Body, and Related Delegates</t>
  </si>
  <si>
    <t>218 Nauru Government Minister, and Related Delegates</t>
  </si>
  <si>
    <t>219 Nauru Independent Body, and Related Delegates</t>
  </si>
  <si>
    <t>varAdminAction</t>
  </si>
  <si>
    <t>code</t>
  </si>
  <si>
    <t>label</t>
  </si>
  <si>
    <t>1 Australian Competition Tribunal</t>
  </si>
  <si>
    <t>2 Australian Conciliation and Arbitration Commission</t>
  </si>
  <si>
    <t>3 Australian Coal Industry Tribunal</t>
  </si>
  <si>
    <t>4 Australian Copyright Tribunal</t>
  </si>
  <si>
    <t>5 Australian Industrial Relations Commission</t>
  </si>
  <si>
    <t>6 Commonwealth Administrative Appeals Tribunal (pre June 30, 2015)</t>
  </si>
  <si>
    <t>7 Commonwealth Amalgamated Administrative Appeals Tribunal (post July 1, 2015)</t>
  </si>
  <si>
    <t xml:space="preserve">8 Commonwealth Conciliation and Arbitration Commission </t>
  </si>
  <si>
    <t>9 Commonwealth Defence Force Remuneration Review Tribunal</t>
  </si>
  <si>
    <t>10 Commonwealth Defence Force Discipline Appeal Tribunal</t>
  </si>
  <si>
    <t>11 Commonwealth Fair Work Australia</t>
  </si>
  <si>
    <t>12 Commonwealth Fair Work Commission</t>
  </si>
  <si>
    <t>13 Commonwealth Federal Police Disciplinary Tribunal</t>
  </si>
  <si>
    <t>14 Commonwealth Migration Review Tribunal</t>
  </si>
  <si>
    <t>15 Commonwealth Native Title Tribunal</t>
  </si>
  <si>
    <t>16 Commonwealth Refugee Review Committee</t>
  </si>
  <si>
    <t>17 Commonwealth Refugee Review Tribunal</t>
  </si>
  <si>
    <t xml:space="preserve">18 Commonwealth Social Security Appeals Tribunal </t>
  </si>
  <si>
    <t>19 Commonwealth Superannuation Complaints Tribunal</t>
  </si>
  <si>
    <t>20 Commonwealth Other</t>
  </si>
  <si>
    <t>21 Australian Capital Territory Civil and Administrative Tribunal</t>
  </si>
  <si>
    <t>22 Australian Capital Territory Other</t>
  </si>
  <si>
    <t>23 New South Wales Industrial Relations Commission</t>
  </si>
  <si>
    <t>24 New South Wales Civil and Administrative Tribunal</t>
  </si>
  <si>
    <t xml:space="preserve">25 New South Wales Workers Compensation Commission </t>
  </si>
  <si>
    <t>26 New South Wales Guardianship Tribunal</t>
  </si>
  <si>
    <t>27 New South Wales Independent Commission Against Corruption</t>
  </si>
  <si>
    <t>28 New South Wales Administrative Decisions Tribunal</t>
  </si>
  <si>
    <t>29 New South Wales Chief Industrial Magistrate’s Court</t>
  </si>
  <si>
    <t>30 New South Wales Local Government Pecuniary Interest and Disciplinary Tribunal</t>
  </si>
  <si>
    <t>31 New South Wales Mental Health Review Tribunal</t>
  </si>
  <si>
    <t>32 New South Wales Victims Support Scheme</t>
  </si>
  <si>
    <t>33 New South Wales Other</t>
  </si>
  <si>
    <t>34 Queensland Industrial Relations Commission</t>
  </si>
  <si>
    <t>35 Queensland Civil and Administrative Tribunal</t>
  </si>
  <si>
    <t>36 Queensland Other</t>
  </si>
  <si>
    <t>37 Victorian Civil and Administrative Tribunal</t>
  </si>
  <si>
    <t>38 Victorian Victims of Crime Assistance Tribunal</t>
  </si>
  <si>
    <t>39 Victoria Other</t>
  </si>
  <si>
    <t>40 South Australian Civil and Administrative Tribunal</t>
  </si>
  <si>
    <t>41 State Administrative Tribunal of Western Australia</t>
  </si>
  <si>
    <t>42 South Australia Other</t>
  </si>
  <si>
    <t>43 Nauru Refugee Status Review Tribunal</t>
  </si>
  <si>
    <t>44 Administrative Tribunal of Western Australia</t>
  </si>
  <si>
    <t>45 Land and Mining Tribunal of the Northern Territory</t>
  </si>
  <si>
    <t>46 Western Australia Other</t>
  </si>
  <si>
    <t>varAdminReview</t>
  </si>
  <si>
    <t>varCaseSourceGeneral</t>
  </si>
  <si>
    <t>1 Federal court—trial level</t>
  </si>
  <si>
    <t>2 Federal court—appellate level</t>
  </si>
  <si>
    <t>3 State supreme court—trial level</t>
  </si>
  <si>
    <t>4 State supreme court—appellate level</t>
  </si>
  <si>
    <t>5 State district court (county court)</t>
  </si>
  <si>
    <t>6 State local court (magistrates court)</t>
  </si>
  <si>
    <t>7 State speciality court</t>
  </si>
  <si>
    <t>1 Family Court of Australia—Single Judge</t>
  </si>
  <si>
    <t>2 Federal Magistrates Court</t>
  </si>
  <si>
    <t>3 Federal Circuit Court of Australia</t>
  </si>
  <si>
    <t>4 Federal Court of Australia—Single Judge</t>
  </si>
  <si>
    <t>5 Federal Court of Australia—Full Court</t>
  </si>
  <si>
    <t>6 Australian Industrial Court</t>
  </si>
  <si>
    <t>7 Australia Military Court</t>
  </si>
  <si>
    <t>8 Commonwealth Court of Conciliation and Arbitration</t>
  </si>
  <si>
    <t>9 Commonwealth Industrial Court</t>
  </si>
  <si>
    <t>10 Federal Court of Bankruptcy</t>
  </si>
  <si>
    <t>11 Industrial Relations Court of Australia</t>
  </si>
  <si>
    <t>12 Supreme Court of New South Wales—Common Law Division</t>
  </si>
  <si>
    <t>13 Supreme Court of New South Wales—Equity Division</t>
  </si>
  <si>
    <t>14 Supreme Court of New South Wales—Court of Appeal</t>
  </si>
  <si>
    <t>15 Supreme Court of New South Wales—Court of Criminal Appeal</t>
  </si>
  <si>
    <t>16 Land and Environment Court of New South Wales</t>
  </si>
  <si>
    <t>17 District Court of New South Wales</t>
  </si>
  <si>
    <t>18 Local Court of New South Wales</t>
  </si>
  <si>
    <t>19 New South Wales Industrial Court</t>
  </si>
  <si>
    <t>20 The Children’s Court of New South Wales</t>
  </si>
  <si>
    <t>21 New South Wales Dust Diseases Tribunal</t>
  </si>
  <si>
    <t>22 Drug Court of New South Wales</t>
  </si>
  <si>
    <t>23 New South Wales Chief Industrial Magistrate’s Court</t>
  </si>
  <si>
    <t>24 New South Wales Coroner’s Court</t>
  </si>
  <si>
    <t>25 Supreme Court of Queensland—Court of Appeal</t>
  </si>
  <si>
    <t>26 Supreme Court of Queensland—Trial Division (Criminal)</t>
  </si>
  <si>
    <t>27 Supreme Court of Queensland—Trial Division (Civil)</t>
  </si>
  <si>
    <t>28 Industrial Court of Queensland</t>
  </si>
  <si>
    <t>29 Queensland Planning and Environment Court</t>
  </si>
  <si>
    <t>30 Queensland Land Appeal Court</t>
  </si>
  <si>
    <t>31 District Court of Queensland</t>
  </si>
  <si>
    <t>32 Magistrates Court of Queensland</t>
  </si>
  <si>
    <t>33 Queensland Children’s Court</t>
  </si>
  <si>
    <t>34 Queensland Mental Health Court</t>
  </si>
  <si>
    <t>35 Queensland Murri Court</t>
  </si>
  <si>
    <t>36 Queensland Domestic Violence Court</t>
  </si>
  <si>
    <t>37 Queensland Drug and Alcohol Court</t>
  </si>
  <si>
    <t>38 Queensland Coroner’s Court</t>
  </si>
  <si>
    <t>39 Supreme Court of Victoria—Court of Appeals</t>
  </si>
  <si>
    <t>40 Supreme Court of Victoria—Trial Court Common Law Division</t>
  </si>
  <si>
    <t>41 Supreme Court of Victoria—Trial Court Commercial Division</t>
  </si>
  <si>
    <t>42 Supreme Court of Victoria—Trial Court Criminal Division</t>
  </si>
  <si>
    <t>43 County Court of Victoria</t>
  </si>
  <si>
    <t>44 Magistrates’ Court of Victoria</t>
  </si>
  <si>
    <t>45 Children’s Court of Victoria</t>
  </si>
  <si>
    <t>46 Victorian Coroner’s Court</t>
  </si>
  <si>
    <t>47 Supreme Court of South Australia—Trial Division</t>
  </si>
  <si>
    <t>48 Supreme Court of South Australia—Criminal Appeal Division</t>
  </si>
  <si>
    <t>49 Supreme Court of South Australia—Civil Appeal Division</t>
  </si>
  <si>
    <t>50 District Court of South Australia</t>
  </si>
  <si>
    <t>51 Magistrates Court of South Australia</t>
  </si>
  <si>
    <t>52 Environment, Resources, and Development Court of South Australia</t>
  </si>
  <si>
    <t>53 South Australia Industrial Relations Court</t>
  </si>
  <si>
    <t>54 Wardens Court of South Australia</t>
  </si>
  <si>
    <t>55 Youth Court of South Australia</t>
  </si>
  <si>
    <t>56 South Australia Coroner’s Court</t>
  </si>
  <si>
    <t>57 Supreme Court of Western Australia—Court of Appeals</t>
  </si>
  <si>
    <t>58 Supreme Court of Western Australia—General (Trial) Division</t>
  </si>
  <si>
    <t>59 Family Court of Western Australia</t>
  </si>
  <si>
    <t>60 District Court of Western Australia</t>
  </si>
  <si>
    <t>61 Magistrates Court of Western Australia</t>
  </si>
  <si>
    <t>62 Aboriginal Community Court of Western Australia</t>
  </si>
  <si>
    <t>63 Children’s Court of Western Australia</t>
  </si>
  <si>
    <t>64 Drug Court of Western Australia</t>
  </si>
  <si>
    <t>65 Geraldton Family Violence Court, Western Australia</t>
  </si>
  <si>
    <t>66 Western Australia Coroner’s Court</t>
  </si>
  <si>
    <t>67 Supreme Court of Tasmania—Criminal Division</t>
  </si>
  <si>
    <t>68 Supreme Court of Tasmania—Civil Division</t>
  </si>
  <si>
    <t>69 Supreme Court of Tasmania—Court of Appeals</t>
  </si>
  <si>
    <t>70 Magistrates Court of Tasmania</t>
  </si>
  <si>
    <t>71Tasmanian Coroner’s Court</t>
  </si>
  <si>
    <t>72 Supreme Court of the Northern Territory—Court of Appeal</t>
  </si>
  <si>
    <t>73 Supreme Court of the Northern Territory—Court of Criminal Appeal</t>
  </si>
  <si>
    <t>74 Supreme Court of the Northern Territory—Civil Trial</t>
  </si>
  <si>
    <t>75 Supreme Court of the Northern Territory—Criminal Trial</t>
  </si>
  <si>
    <t>76 Northern Territory Local Court (Magistrate’s Court)</t>
  </si>
  <si>
    <t>77 Coroner’s Court of the Northern Territory</t>
  </si>
  <si>
    <t>78 Supreme Court of the Australian Capital Territory</t>
  </si>
  <si>
    <t>79 Supreme Court of the Australian Capital Territory—Court of Appeal</t>
  </si>
  <si>
    <t>80 Magistrates Court of the Australian Capital Territory</t>
  </si>
  <si>
    <t>81 Coroner’s Court of the Australian Capital Territory</t>
  </si>
  <si>
    <t>82 Supreme Court of Norfolk Island</t>
  </si>
  <si>
    <t>83 Court of Petty Sessions for Norfolk Island</t>
  </si>
  <si>
    <t>84 Nauru Supreme Court</t>
  </si>
  <si>
    <t>85 Other</t>
  </si>
  <si>
    <t>86 Family Court of Australia—Full Court</t>
  </si>
  <si>
    <t>87 Warden’s Court of Western Australia</t>
  </si>
  <si>
    <t>88 Nauru District Court</t>
  </si>
  <si>
    <t>2 Appeal/application dismissed</t>
  </si>
  <si>
    <t>3 Other disposition</t>
  </si>
  <si>
    <t>1 Appeal/application allowed, in whole or in part, and/or order below set aside and/or varied in whole or in part, and/or matter remitted</t>
  </si>
  <si>
    <t>26 Gibbs</t>
  </si>
  <si>
    <t>27 Stephen</t>
  </si>
  <si>
    <t>28 Mason</t>
  </si>
  <si>
    <t>30 Murphy</t>
  </si>
  <si>
    <t>31 Aickin</t>
  </si>
  <si>
    <t>32 Wilson</t>
  </si>
  <si>
    <t>33 Brennan</t>
  </si>
  <si>
    <t>34 Deane</t>
  </si>
  <si>
    <t>35 Dawson</t>
  </si>
  <si>
    <t>36 Toohey</t>
  </si>
  <si>
    <t>37 Gaudron</t>
  </si>
  <si>
    <t>38 McHugh</t>
  </si>
  <si>
    <t>1001 Brennan 1 (21-Apr-95-5-Feb-96)</t>
  </si>
  <si>
    <t>39 Gummow</t>
  </si>
  <si>
    <t>1002 Brennan 2 (6-Feb-96-21 Sep-97)</t>
  </si>
  <si>
    <t>40 Kirby</t>
  </si>
  <si>
    <t>1003 Brennan 3 (22-Sep-97-2-Feb-98)</t>
  </si>
  <si>
    <t>41 Hayne</t>
  </si>
  <si>
    <t>1004 Brennan 4 (3-Feb-98-21-May-98)</t>
  </si>
  <si>
    <t>42 Callinan</t>
  </si>
  <si>
    <t>1101 Gleeson 1 (22-May-98-10-Feb-03)</t>
  </si>
  <si>
    <t>1102 Gleeson 2 (11-Feb-03-7-Nov-05)</t>
  </si>
  <si>
    <t>44 Heydon</t>
  </si>
  <si>
    <t>1103 Gleeson 3 (8-Nov-05-2-Sep-07)</t>
  </si>
  <si>
    <t>45 Crennan</t>
  </si>
  <si>
    <t>1104 Gleeson 4 (3-Sep-07-31-Aug-08)</t>
  </si>
  <si>
    <t>46 Kiefel</t>
  </si>
  <si>
    <t>1201 French 1 (1-Sep-08-2-Feb-09)</t>
  </si>
  <si>
    <t>47 French</t>
  </si>
  <si>
    <t>1202 French 2 (3-Feb-09-8-Oct-12)</t>
  </si>
  <si>
    <t>48 Bell</t>
  </si>
  <si>
    <t>1203 French 3 (9-Oct-12-02-Mar-13)</t>
  </si>
  <si>
    <t>49 Gageler</t>
  </si>
  <si>
    <t>1204 French 4 (3-Mar-13-2-Feb-15)</t>
  </si>
  <si>
    <t>50 Keane</t>
  </si>
  <si>
    <t>1205 French 5 (3-Feb-15-8-Jun-15)</t>
  </si>
  <si>
    <t>51 Nettle</t>
  </si>
  <si>
    <t>1206 French 6 (9-Jun-15-29-Jan-17)</t>
  </si>
  <si>
    <t>52 Gordon</t>
  </si>
  <si>
    <t>1301 Kiefel 1 (30-Jan-17-30-Nov-2020)</t>
  </si>
  <si>
    <t>53 Edelman</t>
  </si>
  <si>
    <t>1302 Kiefel 2 (01-Dec-20-28-02-21)</t>
  </si>
  <si>
    <t>54 Steward</t>
  </si>
  <si>
    <t>1303 Kiefel 3 (01-03-21-16-10-22)</t>
  </si>
  <si>
    <t>1304 Kiefel 4 (17-10-22-Current)</t>
  </si>
  <si>
    <t>56 Jagot</t>
  </si>
  <si>
    <t>902 Mason 2 (6-Feb-89-20-Apr-95)</t>
  </si>
  <si>
    <t>901 Mason 1 (6-Feb-87-13-Feb-89)</t>
  </si>
  <si>
    <t>803 Gibbs 3 (30-Jul-82-5-Feb-87)</t>
  </si>
  <si>
    <t>802 Gibbs 2 (25-Jun-82-21-Oct-86)</t>
  </si>
  <si>
    <t>801 Gibbs 1 (12-Feb-81-11-May-82)</t>
  </si>
  <si>
    <t>01 Griffith</t>
  </si>
  <si>
    <t>02 Barton</t>
  </si>
  <si>
    <t>03 O'Connor</t>
  </si>
  <si>
    <t>04 Isaacs</t>
  </si>
  <si>
    <t>05 Higgins</t>
  </si>
  <si>
    <t>06 Duffy</t>
  </si>
  <si>
    <t>07 Powers</t>
  </si>
  <si>
    <t>08 Piddington</t>
  </si>
  <si>
    <t>09 Rich</t>
  </si>
  <si>
    <t>10 Knox</t>
  </si>
  <si>
    <t>11 Starke</t>
  </si>
  <si>
    <t>12 Dixon</t>
  </si>
  <si>
    <t>13 Evatt</t>
  </si>
  <si>
    <t>14 McTiernan</t>
  </si>
  <si>
    <t>15 Latham</t>
  </si>
  <si>
    <t>16 Williams</t>
  </si>
  <si>
    <t>17 Webb</t>
  </si>
  <si>
    <t>18 Fullagar</t>
  </si>
  <si>
    <t>19 Kitto</t>
  </si>
  <si>
    <t>20 Taylor</t>
  </si>
  <si>
    <t>21 Menzies</t>
  </si>
  <si>
    <t>22 Windeyer</t>
  </si>
  <si>
    <t>23 Owen</t>
  </si>
  <si>
    <t>24 Barwick</t>
  </si>
  <si>
    <t>25 Walsh</t>
  </si>
  <si>
    <t>29 Jacobs</t>
  </si>
  <si>
    <t>43 Gleeson, M</t>
  </si>
  <si>
    <t>55 Gleeson, J</t>
  </si>
  <si>
    <t>1 Adelaide</t>
  </si>
  <si>
    <t>2 Brisbane</t>
  </si>
  <si>
    <t>3 Canberra</t>
  </si>
  <si>
    <t>4 Darwin</t>
  </si>
  <si>
    <t>5 Hobart</t>
  </si>
  <si>
    <t>6 Melbourne</t>
  </si>
  <si>
    <t>7 Perth</t>
  </si>
  <si>
    <t>8 Sydney</t>
  </si>
  <si>
    <t>10100 Common Law—Tort—Negligence</t>
  </si>
  <si>
    <t>10101 Common Law—Tort—Professional malpractice</t>
  </si>
  <si>
    <t xml:space="preserve">10102 Common Law—Tort—Breach of public and statutory duties </t>
  </si>
  <si>
    <t>10103 Common Law—Tort—Misrepresentation (including defamation)</t>
  </si>
  <si>
    <t xml:space="preserve">10104 Common Law—Tort—Trespass against person </t>
  </si>
  <si>
    <t>10105 Common Law—Tort—Trespass against property</t>
  </si>
  <si>
    <t>10106 Common Law—Tort—Occupation or possession of land</t>
  </si>
  <si>
    <t>10107 Common Law—Tort—Intentional damage to economic interest</t>
  </si>
  <si>
    <t>10108 Common Law—Tort—Interference with employment and family relations</t>
  </si>
  <si>
    <t>10109 Common Law—Tort—Limitation of actions</t>
  </si>
  <si>
    <t>10110 Common Law—Tort—Defenses to tort liability</t>
  </si>
  <si>
    <t>10111 Common Law—Tort—Remedies</t>
  </si>
  <si>
    <t>10112 Common Law—Tort—Responsibility for liability (vicarious liability etc)</t>
  </si>
  <si>
    <t>10113 Common Law—Tort—Other</t>
  </si>
  <si>
    <t xml:space="preserve">10200 Common Law—Contract—Formation </t>
  </si>
  <si>
    <t>10201 Common Law—Contract—Scope and content</t>
  </si>
  <si>
    <t>10202 Common Law—Contract—Avoidance</t>
  </si>
  <si>
    <t>10203 Common Law—Contract—Performance and termination</t>
  </si>
  <si>
    <t>10204 Common Law—Contract—Remedies</t>
  </si>
  <si>
    <t xml:space="preserve">10205 Common Law—Contract—Other </t>
  </si>
  <si>
    <t>10300 Common Law—Equity—Fraud, undue influence, and breach of confidence</t>
  </si>
  <si>
    <t>10301 Common Law—Equity—Estoppel</t>
  </si>
  <si>
    <t>10302 Common Law—Equity—Fiduciary law</t>
  </si>
  <si>
    <t>10303 Common Law—Equity—Other equitable relief (including set-off, contribution etc)</t>
  </si>
  <si>
    <t>10500 Common Law—Trusts—General</t>
  </si>
  <si>
    <t xml:space="preserve">20100 Public Law—Federal constitutional law—Executive power—general </t>
  </si>
  <si>
    <t>20101 Public Law—Federal constitutional law—Executive power—prerogative powers</t>
  </si>
  <si>
    <t xml:space="preserve">20102 Public Law—Federal constitutional law—Executive power—nationhood power </t>
  </si>
  <si>
    <t>20103 Public Law—Federal constitutional law—Legislative power</t>
  </si>
  <si>
    <t>20104 Public Law—Federal constitutional law—Legislative power—Trade and commerce power</t>
  </si>
  <si>
    <t>20105 Public Law—Federal constitutional law— Legislative power—Taxation power</t>
  </si>
  <si>
    <t>20106 Public Law—Federal constitutional law— Legislative power—Corporations power</t>
  </si>
  <si>
    <t xml:space="preserve">20107 Public Law—Federal constitutional law—Legislative power—Races power </t>
  </si>
  <si>
    <t>20108 Public Law—Federal constitutional law—Legislative power—External affairs power</t>
  </si>
  <si>
    <t xml:space="preserve">20109 Public Law—Federal constitutional law—Legislative power—Appropriations and grants </t>
  </si>
  <si>
    <t>20110 Public Law—Federal constitutional law—Legislative power—Territories power</t>
  </si>
  <si>
    <t>20111 Public Law—Federal constitutional law—Legislative power—conciliation and arbitration power</t>
  </si>
  <si>
    <t xml:space="preserve">20112 Public Law—Federal constitutional law—Legislative power—defense power </t>
  </si>
  <si>
    <t xml:space="preserve">20113 Public Law—Federal constitutional law—Legislative power—other </t>
  </si>
  <si>
    <t>20114 Public Law—Federal constitutional law—Federal judicial power</t>
  </si>
  <si>
    <t>20115 Public Law—Federal constitutional law—Federal judicial power—definition and scope of judicial power</t>
  </si>
  <si>
    <t>20116 Public Law—Federal constitutional law—Federal judicial power—limits on judicial power</t>
  </si>
  <si>
    <t>20117 Public Law—Federal constitutional law—Federal judicial power—other</t>
  </si>
  <si>
    <t>20118 Public Law—Federal constitutional law—Separation of powers</t>
  </si>
  <si>
    <t xml:space="preserve">20119 Public Law—Federal constitutional law—Federalism—general </t>
  </si>
  <si>
    <t>20120 Public Law—Federal constitutional law—Federalism—inconsistency (section 109)</t>
  </si>
  <si>
    <t>20121 Public Law—Federal constitutional law—Federalism—Cooperative federalism</t>
  </si>
  <si>
    <t>20122 Public Law—Federal constitutional law—Constitutional rights—Section 80</t>
  </si>
  <si>
    <t>20123 Public Law—Federal constitutional law—Constitutional rights—Section 116</t>
  </si>
  <si>
    <t>20124 Public Law—Federal constitutional law—Constitutional rights—Section 117</t>
  </si>
  <si>
    <t>20125 Public Law—Federal constitutional law—Constitutional rights—Section 92</t>
  </si>
  <si>
    <t>20126 Public Law—Federal constitutional law—Constitutional rights—Section 51(xxxi), “just terms” property acquisition</t>
  </si>
  <si>
    <t xml:space="preserve">20127 Public Law—Federal constitutional law—Constitutional rights—Implied freedom of political communication </t>
  </si>
  <si>
    <t xml:space="preserve">20128 Public Law—Federal constitutional law—Constitutional rights—Other </t>
  </si>
  <si>
    <t xml:space="preserve">20129 Public Law—Federal constitutional law—Elections </t>
  </si>
  <si>
    <t xml:space="preserve">20130 Public Law—Federal constitutional law—other </t>
  </si>
  <si>
    <t>20200 Public Law—Federal administrative law—Relevant and irrelevant considerations</t>
  </si>
  <si>
    <t>20201 Public Law—Federal administrative law—Power of tribunal</t>
  </si>
  <si>
    <t>20202 Public Law—Federal administrative law—Natural justice and/or procedural fairness</t>
  </si>
  <si>
    <t>20203 Public Law—Federal administrative law—Judicial review of delegated legislation</t>
  </si>
  <si>
    <t>20204 Public Law—Federal administrative law—Judicial review of government action, including scope of power, improper exercise of power, consequences of unlawful exercise of power, limits on judicial review</t>
  </si>
  <si>
    <t>20205 Public Law—Federal administrative law—Delegated legislation other</t>
  </si>
  <si>
    <t>20206 Public Law—Federal administrative law—Freedom of information</t>
  </si>
  <si>
    <t>20207 Public Law—Federal administrative law—Merits review of administrative decisions</t>
  </si>
  <si>
    <t xml:space="preserve">20208 Public Law—Federal administrative law—Other </t>
  </si>
  <si>
    <t>30100 Public Law—State constitutional law—legislative power</t>
  </si>
  <si>
    <t>30101 Public Law—State constitutional law—executive power</t>
  </si>
  <si>
    <t>30102 Public Law—State constitutional law—judicial power</t>
  </si>
  <si>
    <t xml:space="preserve">30200 Public Law—State administrative law—General </t>
  </si>
  <si>
    <t>40100 Civil Rights—Statutory rights—Race discrimination</t>
  </si>
  <si>
    <t>40101 Civil Rights—Statutory rights—Sex discrimination</t>
  </si>
  <si>
    <t xml:space="preserve">40102 Civil Rights—Statutory rights—Age discrimination </t>
  </si>
  <si>
    <t>40103 Civil Rights—Statutory rights—Religious discrimination</t>
  </si>
  <si>
    <t>40104 Civil Rights—Statutory rights—Disability discrimination</t>
  </si>
  <si>
    <t xml:space="preserve">40105 Civil Rights—Statutory rights—Other federal rights </t>
  </si>
  <si>
    <t xml:space="preserve">40106 Civil Rights—Statutory rights—Other state rights (excluding statutory bills of rights) </t>
  </si>
  <si>
    <t>40200 Civil Rights—State bills of rights—Australian Capital Territory</t>
  </si>
  <si>
    <t xml:space="preserve">40201 Civil Rights—State bills of rights—Victoria </t>
  </si>
  <si>
    <t>40202 Civil Rights—State bills of rights—Other</t>
  </si>
  <si>
    <t xml:space="preserve">40300 Civil Rights—Common law rights—General </t>
  </si>
  <si>
    <t>40400 Civil Rights—Indigenous rights—Native title</t>
  </si>
  <si>
    <t xml:space="preserve">40401 Civil Rights—Indigenous rights—Other rights </t>
  </si>
  <si>
    <t xml:space="preserve">40500 Civil Rights—Refugees—general </t>
  </si>
  <si>
    <t xml:space="preserve">50100 Criminal Law and Procedure—Federal criminal law—offenses against the Commonwealth  </t>
  </si>
  <si>
    <t>50101 Criminal Law and Procedure—Federal criminal law—other offenses, individual crime</t>
  </si>
  <si>
    <t>50100 Criminal Law and Procedure—Federal criminal law—other offenses, corporate crime</t>
  </si>
  <si>
    <t xml:space="preserve">50200 Criminal Law and Procedure—Federal criminal procedure—misconduct of government actor </t>
  </si>
  <si>
    <t xml:space="preserve">50201 Criminal Law and Procedure—Federal criminal procedure—misconduct of counsel </t>
  </si>
  <si>
    <t xml:space="preserve">50202 Criminal Law and Procedure—Federal criminal procedure—sentencing </t>
  </si>
  <si>
    <t>50203 Criminal Law and Procedure—Federal criminal procedure—questioning and arrest</t>
  </si>
  <si>
    <t xml:space="preserve">50204 Criminal Law and Procedure—Federal criminal procedure—pre-trial </t>
  </si>
  <si>
    <t>50205 Criminal Law and Procedure—Federal criminal procedure—trial conduct, general</t>
  </si>
  <si>
    <t xml:space="preserve">50206 Criminal Law and Procedure—Federal criminal procedure—Other </t>
  </si>
  <si>
    <t>50300 Criminal Law and Procedure—State criminal law—offenses against the person leading to death (e.g. murder, manslaughter)</t>
  </si>
  <si>
    <t>50301 Criminal Law and Procedure—State criminal law—other offenses against the person leading (e.g. assault, armed robbery, kidnap)</t>
  </si>
  <si>
    <t>50302 Criminal Law and Procedure—State criminal law—attempted offenses against the person</t>
  </si>
  <si>
    <t xml:space="preserve">50303 Criminal Law and Procedure—State criminal law—sexual violence (including rape and attempted rape) </t>
  </si>
  <si>
    <t>50304 Criminal Law and Procedure—State criminal law—offenses against property</t>
  </si>
  <si>
    <t xml:space="preserve">50305 Criminal Law and Procedure—State criminal law—drug offenses </t>
  </si>
  <si>
    <t>50306 Criminal Law and Procedure—State criminal law—morality offenses (e.g. disorderly conduct, alcohol-related offenses, gambling offenses)</t>
  </si>
  <si>
    <t>50307 Criminal Law and Procedure—State criminal law—white collar crime</t>
  </si>
  <si>
    <t>50308 Criminal Law and Procedure—State criminal law—political crimes, including corruption</t>
  </si>
  <si>
    <t xml:space="preserve">50309 Criminal Law and Procedure—State criminal law—other  </t>
  </si>
  <si>
    <t xml:space="preserve">50400 Criminal Law and Procedure—State criminal procedure—misconduct of government actor </t>
  </si>
  <si>
    <t>50401 Criminal Law and Procedure—State criminal procedure—misconduct of counsel</t>
  </si>
  <si>
    <t xml:space="preserve">50402 Criminal Law and Procedure—State criminal procedure—sentencing </t>
  </si>
  <si>
    <t>50403 Criminal Law and Procedure— State criminal procedure—questioning and arrest</t>
  </si>
  <si>
    <t xml:space="preserve">50404 Criminal Law and Procedure—State criminal procedure—pre-trial </t>
  </si>
  <si>
    <t>50405 Criminal Law and Procedure— State criminal procedure—trial conduct, general</t>
  </si>
  <si>
    <t xml:space="preserve">50406 Criminal Law and Procedure— State criminal procedure—other </t>
  </si>
  <si>
    <t>60100 Economic Relations—Corporate and business—Actions by or against ASIC</t>
  </si>
  <si>
    <t>60101 Economic Relations—Corporate and business—Corporations law—Company formation</t>
  </si>
  <si>
    <t>60102 Economic Relations— Corporate and business—Corporations law—Shareholders rights</t>
  </si>
  <si>
    <t>60103 Economic Relations— Corporate and business—Corporations law—Directors’ duties</t>
  </si>
  <si>
    <t xml:space="preserve">60104 Economic Relations— Corporate and business—Corporations law—Shareholder litigation </t>
  </si>
  <si>
    <t>60105 Economic Relations— Corporate and business—Corporations law—Takeovers</t>
  </si>
  <si>
    <t xml:space="preserve">60106 Economic Relations— Corporate and business—Corporations law—General corporate governance </t>
  </si>
  <si>
    <t>60107 Economic Relations— Corporate and business—International commercial arbitration</t>
  </si>
  <si>
    <t>60108 Economic Relations— Corporate and business—Insurance</t>
  </si>
  <si>
    <t>60109 Economic Relations— Corporate and business—Commercial disputes</t>
  </si>
  <si>
    <t>60110 Economic Relations— Corporate and business—Disputes between individuals and banking and finance organizations (includes guarantor issues)</t>
  </si>
  <si>
    <t>60111 Economic Relations— Corporate and business—Creditor-debtor disputes</t>
  </si>
  <si>
    <t xml:space="preserve">60112 Economic Relations— Corporate and business—Other </t>
  </si>
  <si>
    <t>60200 Economic Relations—Bankruptcy and Insolvency—Individual</t>
  </si>
  <si>
    <t>60201 Economic Relations—Bankruptcy and Insolvency—Corporate Insolvency</t>
  </si>
  <si>
    <t>60202 Economic Relations—Bankruptcy and Insolvency—Liquidation</t>
  </si>
  <si>
    <t>60203 Economic Relations—Bankruptcy and Insolvency—Director Liability</t>
  </si>
  <si>
    <t>60204 Economic Relations—Bankruptcy and Insolvency—Restructuring (voluntary administration, deed of company arrangement)</t>
  </si>
  <si>
    <t>60205 Economic Relations—Bankruptcy and Insolvency—Avoidance of transactions</t>
  </si>
  <si>
    <t>60206 Economic Relations—Bankruptcy and Insolvency—Other</t>
  </si>
  <si>
    <t>60300 Economic Relations—Property—Landlord-tenant disputes</t>
  </si>
  <si>
    <t>60301 Economic Relations—Property—Disputes over entitlement to land</t>
  </si>
  <si>
    <t>60302 Economic Relations—Property—Disputes between landowners</t>
  </si>
  <si>
    <t xml:space="preserve">60303 Economic Relations—Property—Other  </t>
  </si>
  <si>
    <t xml:space="preserve">60400 Economic Relations—Intellectual property—patents </t>
  </si>
  <si>
    <t>60401 Economic Relations—Intellectual property—exclusive rights but not patents</t>
  </si>
  <si>
    <t>60402 Economic Relations—Intellectual property—trademarks</t>
  </si>
  <si>
    <t xml:space="preserve">60403 Economic Relations—Intellectual property—copyright disputes </t>
  </si>
  <si>
    <t xml:space="preserve">60404 Economic Relations—Intellectual property—design and other disputes </t>
  </si>
  <si>
    <t>60500 Economic Relations—Consumer and competition law—restrictive trade practices—cartel conduct and price fixing</t>
  </si>
  <si>
    <t>60501 Economic Relations—Consumer and competition law—restrictive trade practices—anti-competitive agreements</t>
  </si>
  <si>
    <t>60502 Economic Relations—Consumer and competition law— restrictive trade practices—exclusionary provisions</t>
  </si>
  <si>
    <t>60503 Economic Relations—Consumer and competition law— restrictive trade practices—misuse of market power</t>
  </si>
  <si>
    <t>60504 Economic Relations—Consumer and competition law— restrictive trade practices—exclusive dealing</t>
  </si>
  <si>
    <t>60505 Economic Relations—Consumer and competition law— restrictive trade practices—resale price maintenance</t>
  </si>
  <si>
    <t>60506 Economic Relations—Consumer and competition law— restrictive trade practices—mergers</t>
  </si>
  <si>
    <t>60507 Economic Relations—Consumer and competition law—consumer protection—misleading and deceptive conduct</t>
  </si>
  <si>
    <t>60508 Economic Relations—Consumer and competition law— consumer protection—unconscionable conduct</t>
  </si>
  <si>
    <t xml:space="preserve">60509 Economic Relations—Consumer and competition law— consumer protection—conditions or warranties in consumer agreements </t>
  </si>
  <si>
    <t xml:space="preserve">60510 Economic Relations—Consumer and competition law— consumer protection—other unfair practices </t>
  </si>
  <si>
    <t>60511 Economic Relations—Consumer and competition law—access to services</t>
  </si>
  <si>
    <t xml:space="preserve">60512 Economic Relations—Consumer and competition law—violation of statutory industry code </t>
  </si>
  <si>
    <t>60513 Economic Relations—Consumer and competition law—immunity and cooperation</t>
  </si>
  <si>
    <t>60514 Economic Relations—Consumer and competition law—remedies</t>
  </si>
  <si>
    <t>60515 Economic Relations—Consumer and competition law—restraint of trade</t>
  </si>
  <si>
    <t xml:space="preserve">60516 Economic Relations—Consumer and competition law—telecommunications </t>
  </si>
  <si>
    <t>60517 Economic Relations—Consumer and competition law—product liability general</t>
  </si>
  <si>
    <t>60518 Economic Relations—Consumer and competition law—Other</t>
  </si>
  <si>
    <t>60600 Economic Relations—Taxation—Individual income taxation liability disputes</t>
  </si>
  <si>
    <t>60601 Economic Relations—Taxation—Corporate taxation liability disputes</t>
  </si>
  <si>
    <t>60602 Economic Relations—Taxation—Charitable taxation liability disputes</t>
  </si>
  <si>
    <t>60603 Economic Relations—Taxation—Individual taxation other</t>
  </si>
  <si>
    <t>60604 Economic Relations—Taxation—Corporate taxation other</t>
  </si>
  <si>
    <t xml:space="preserve">60605 Economic Relations—Taxation—Charitable taxation other </t>
  </si>
  <si>
    <t>60606 Economic Relations—Taxation—Conduct of Taxation Commissioner</t>
  </si>
  <si>
    <t>60607 Economic Relations—Taxation—GST disputes</t>
  </si>
  <si>
    <t>60608 Economic Relations—Taxation—Land taxation disputes</t>
  </si>
  <si>
    <t>60609 Economic Relations—Taxation—Taxation recovery</t>
  </si>
  <si>
    <t>60610 Economic Relations—Taxation—Civil or criminal penalties</t>
  </si>
  <si>
    <t>60611 Economic Relations—Taxation—Departure Prohibition Order</t>
  </si>
  <si>
    <t xml:space="preserve">60612 Economic Relations—Taxation—Other </t>
  </si>
  <si>
    <t>60700 Economic Relations—Succession—General</t>
  </si>
  <si>
    <t xml:space="preserve">70100 Employment and Industrial Relations—nature and scope of employment </t>
  </si>
  <si>
    <t xml:space="preserve">70101 Employment and Industrial Relations—unlawful termination </t>
  </si>
  <si>
    <t>70102 Employment and Industrial Relations—employer contract violations</t>
  </si>
  <si>
    <t xml:space="preserve">70103 Employment and Industrial Relations—workplace conduct </t>
  </si>
  <si>
    <t>70104 Employment and Industrial Relations—employee entitlements</t>
  </si>
  <si>
    <t>70105 Employment and Industrial Relations—independent contractors</t>
  </si>
  <si>
    <t xml:space="preserve">70106 Employment and Industrial Relations—workers compensation </t>
  </si>
  <si>
    <t>70107 Employment and Industrial Relations—actions between government-employer and individual(s)</t>
  </si>
  <si>
    <t>70108 Employment and Industrial Relations—actions brought by union, either for itself or on behalf of workers</t>
  </si>
  <si>
    <t>70109 Employment and Industrial Relations—conduct of unions (including boycotts and conduct of unions)</t>
  </si>
  <si>
    <t>70110 Employment and Industrial Relations—Other</t>
  </si>
  <si>
    <t>80100 Admiralty and Maritime—in rem proceedings</t>
  </si>
  <si>
    <t>80101 Admiralty and Maritime—in personam proceedings</t>
  </si>
  <si>
    <t>80102 Admiralty and Maritime—maritime insurance</t>
  </si>
  <si>
    <t>80103 Admiralty and Maritime—cargo claims</t>
  </si>
  <si>
    <t xml:space="preserve">80104 Admiralty and Maritime—other  </t>
  </si>
  <si>
    <t>90100 Procedure and Ethics—Civil procedure/litigation—Choice of law</t>
  </si>
  <si>
    <t>90101 Procedure and Ethics—Civil procedure/litigation—Mediation, negotiation, and settlement</t>
  </si>
  <si>
    <t>90102 Procedure and Ethics—Civil procedure/litigation—Judgment enforcement</t>
  </si>
  <si>
    <t>90103 Procedure and Ethics—Civil procedure/litigation—Trial procedure</t>
  </si>
  <si>
    <t xml:space="preserve">90104 Procedure and Ethics—Civil procedure/litigation—Pre-trial procedure (e.g. directions hearings, motions, subpoenas, judgment before trial etc) </t>
  </si>
  <si>
    <t>90200 Procedure and Ethics—Evidence—Interpretation of rule or principle</t>
  </si>
  <si>
    <t>90201 Procedure and Ethics—Evidence—Admissibility of evidence (documentary and testimonial)</t>
  </si>
  <si>
    <t>90202 Procedure and Ethics—Evidence—Privilege</t>
  </si>
  <si>
    <t>90203 Procedure and Ethics—Evidence—Witness credibility</t>
  </si>
  <si>
    <t>90204 Procedure and Ethics—Evidence—Sufficiency of evidence</t>
  </si>
  <si>
    <t>90205 Procedure and Ethics—Evidence—Other</t>
  </si>
  <si>
    <t>90300 Procedure and Ethics—Statutory interpretation (Acts Interpretation Act)—General</t>
  </si>
  <si>
    <t>90400 Procedure and Ethics—Legal profession (ethics)—General</t>
  </si>
  <si>
    <t>90500 Procedure and Ethics—Inherent power of the Court—General</t>
  </si>
  <si>
    <t>100100 Miscellaneous —International law—Public international law</t>
  </si>
  <si>
    <t>100101 Miscellaneous —International law—Private international law</t>
  </si>
  <si>
    <t xml:space="preserve">100200 Miscellaneous —Family law—General </t>
  </si>
  <si>
    <t xml:space="preserve">100300 Miscellaneous —Migration (non-refugee)—immigration </t>
  </si>
  <si>
    <t>100301 Miscellaneous —Migration (non-refugee)—deportation</t>
  </si>
  <si>
    <t xml:space="preserve">100302 Miscellaneous —Migration (non-refugee)—citizenship </t>
  </si>
  <si>
    <t xml:space="preserve">100400 Miscellaneous —Environmental law—General </t>
  </si>
  <si>
    <t>100500 Miscellaneous —Vulnerable persons—General</t>
  </si>
  <si>
    <t>110100 Costs—Costs</t>
  </si>
  <si>
    <t>1 conservative</t>
  </si>
  <si>
    <t>2 liberal</t>
  </si>
  <si>
    <t>3 unspecifiable</t>
  </si>
  <si>
    <t>0 dissent in opposite direction</t>
  </si>
  <si>
    <t>1 majority and dissent in same direction</t>
  </si>
  <si>
    <t>1 judicial review—federal constitution</t>
  </si>
  <si>
    <t xml:space="preserve">2 judicial review—state constitution </t>
  </si>
  <si>
    <t>3 High Court supervision of lower federal courts</t>
  </si>
  <si>
    <t>4 High Court supervision of state courts</t>
  </si>
  <si>
    <t xml:space="preserve">5 High Court supervision of administrative decision makers—federal </t>
  </si>
  <si>
    <t>6 High Court supervision of administrative decision makers—state</t>
  </si>
  <si>
    <t>7 inherent power</t>
  </si>
  <si>
    <t>8 statutory interpretation—federal</t>
  </si>
  <si>
    <t xml:space="preserve">9 statutory interpretation—state </t>
  </si>
  <si>
    <t>10 regulation/administrative rule interpretation—federal</t>
  </si>
  <si>
    <t>11 regulation/administrative rule interpretation—state</t>
  </si>
  <si>
    <t>12 common law</t>
  </si>
  <si>
    <t>1 Special leave denied (refused)</t>
  </si>
  <si>
    <t>2 Special leave revoked</t>
  </si>
  <si>
    <t>3 Special leave granted, heard instanter, appeal dismissed</t>
  </si>
  <si>
    <t>4 Special leave granted, heard instaner, appeal allowed</t>
  </si>
  <si>
    <t>5 Special leave granted, appeal allowed</t>
  </si>
  <si>
    <t>6 Special leave granted, appeal dismissed</t>
  </si>
  <si>
    <t>7 Other</t>
  </si>
  <si>
    <t>1 Federal Constitution</t>
  </si>
  <si>
    <t>2 Federal statute</t>
  </si>
  <si>
    <t>3 Federal regulation</t>
  </si>
  <si>
    <t>4 Court rules</t>
  </si>
  <si>
    <t>5 Common law (federal)</t>
  </si>
  <si>
    <t>6 State constitution</t>
  </si>
  <si>
    <t>7 State or local statute or regulation</t>
  </si>
  <si>
    <t>8 Common law (state)</t>
  </si>
  <si>
    <t>9 No legal provision</t>
  </si>
  <si>
    <t>10 Other</t>
  </si>
  <si>
    <t>100 Constitution, Sections 7-10, Composition of Senate</t>
  </si>
  <si>
    <t>101 Constitution, Section 24, 31-31, Composition of House of Representatives</t>
  </si>
  <si>
    <t>102 Constitution, Sections 7-10 and 24, 30-31, Composition of Both Senate and House of Representatives</t>
  </si>
  <si>
    <t>103 Constitution, Section 44, Disqualification of Member or Senator</t>
  </si>
  <si>
    <t>104 Constitution, Section 51 Legislative Power</t>
  </si>
  <si>
    <t>105 Constitution, Section 52-56, Legislative Power Other than Section 51</t>
  </si>
  <si>
    <t>106 Constitution, Section 61, Executive Power</t>
  </si>
  <si>
    <t>107 Constitution, Section 71, Judicial Power</t>
  </si>
  <si>
    <t>108 Constitution, Section 73-74, Appellate Jurisdiction</t>
  </si>
  <si>
    <t xml:space="preserve">109 Constitution, Section 75-76, Original Jurisdiction </t>
  </si>
  <si>
    <t>110 Constitution, Section 77, Power to Define Jurisdiction of Courts Other than High Court</t>
  </si>
  <si>
    <t>111 Constitution, Section 80, Right to Trial by Jury</t>
  </si>
  <si>
    <t>112 Constitution, Sections 81-83, Appropriations</t>
  </si>
  <si>
    <t>113 Constitution, Section 90, Power over Customs, Excise, and Bounty</t>
  </si>
  <si>
    <t>114 Constitution, Section 92, Freedom of Interstate Trade</t>
  </si>
  <si>
    <t>115 Constitution, Section 96, Grant Power</t>
  </si>
  <si>
    <t>116 Constitution, Section 109, Inconsistency of Laws</t>
  </si>
  <si>
    <t>117 Constitution, Section 116, Religious Liberty</t>
  </si>
  <si>
    <t>118 Constitution, Section 117, Rights of Residents in States</t>
  </si>
  <si>
    <t>119 Constitution, Section 122, Government of Territories</t>
  </si>
  <si>
    <t>120 Constitution, Section 128, Amendment of Constitution</t>
  </si>
  <si>
    <t>121 Constitution, Implied Freedom of Political Communication</t>
  </si>
  <si>
    <t>122 Constitution, Chapter I, Part I, General</t>
  </si>
  <si>
    <t>123 Constitution, Chapter I, Part II, Senate</t>
  </si>
  <si>
    <t>124 Constitution, Chapter I, Part III, House of Representatives</t>
  </si>
  <si>
    <t>125 Constitution, Chapter I, Part IV, Both Houses</t>
  </si>
  <si>
    <t>126 Constitution, Chapter I, Part V, Legislative Power Other than Sections 51-57</t>
  </si>
  <si>
    <t>127 Constitution, Chapter II, Executive Government Other than Section 61</t>
  </si>
  <si>
    <t>128 Constitution, Chapter III Judicial Power, General</t>
  </si>
  <si>
    <t xml:space="preserve">129 Constitution, Chapter IV, Finance and Trade General </t>
  </si>
  <si>
    <t>130 Constitution, Chapter V, States, General</t>
  </si>
  <si>
    <t>131 Constitution, Other</t>
  </si>
  <si>
    <t>200 A New Tax System (Goods and Services Tax) Act 1999 (Cth)</t>
  </si>
  <si>
    <t>201 Aboriginal and Torres Strait Islander Heritage Protection Act 1984 (Cth)</t>
  </si>
  <si>
    <t>202 Appropriation Act (Cth), any version</t>
  </si>
  <si>
    <t>203 Australia Act 1986 (Cth)</t>
  </si>
  <si>
    <t>204 Australian Crime Commission Act 2002 (Cth)</t>
  </si>
  <si>
    <t>205 Australian Securities and Investments Commission Act 2001 (Cth), or related prior version</t>
  </si>
  <si>
    <t>206 Bankruptcy Act 1966 (Cth)</t>
  </si>
  <si>
    <t>207 Broadcasting Services Act 1992 (Cth)</t>
  </si>
  <si>
    <t>208 Commonwealth Electoral Act 1918 (Cth)</t>
  </si>
  <si>
    <t>209 Copyright Act 1968 (Cth)</t>
  </si>
  <si>
    <t>210 Corporations Act 1989 (Cth)</t>
  </si>
  <si>
    <t xml:space="preserve">211 Corporations Act 2001 (Cth) </t>
  </si>
  <si>
    <t>212 Corporations Law 1989 (Cth)</t>
  </si>
  <si>
    <t>213 Crimes Act 1914 (Cth)</t>
  </si>
  <si>
    <t>214 Customs Act 1901 (Cth)</t>
  </si>
  <si>
    <t>215 Designs Act 1906 (Cth)</t>
  </si>
  <si>
    <t>216 Excise Act 1901 (Cth)</t>
  </si>
  <si>
    <t>217 Extradition Act 1988 (Cth)</t>
  </si>
  <si>
    <t>218 Fair Work Act 2009 (Cth)</t>
  </si>
  <si>
    <t>219 Family Law Act 1975 (Cth)</t>
  </si>
  <si>
    <t>220 Freedom of Information Act 1982 (Cth)</t>
  </si>
  <si>
    <t xml:space="preserve">221 Income Tax Assessment Act 1936 (Cth) </t>
  </si>
  <si>
    <t>222 Income Tax Assessment Act 1997 (Cth)</t>
  </si>
  <si>
    <t>223 Industrial Relations Act 1988 (Cth)</t>
  </si>
  <si>
    <t>224 Insurance Act 1973 (Cth)</t>
  </si>
  <si>
    <t>225 Insurance Contracts Act 1984 (Cth)</t>
  </si>
  <si>
    <t>226 Lands Acquisition Act 1955 or 1989 (Cth)</t>
  </si>
  <si>
    <t>227 Marriage Act 1961 (Cth)</t>
  </si>
  <si>
    <t>228 Migration Act 1958 (Cth)</t>
  </si>
  <si>
    <t>229 Native Title Act 1993 (Cth)</t>
  </si>
  <si>
    <t>230 Navigation Act 1912 (Cth)</t>
  </si>
  <si>
    <t>231 Patents Act 1952 or 1990 (Cth)</t>
  </si>
  <si>
    <t>232 Safety, Rehabilitation and Compensation Act 1988 (Cth)</t>
  </si>
  <si>
    <t>233 Social Security (Administration) Act 1999 (Cth), or other social security legislation</t>
  </si>
  <si>
    <t>234 Telecommunications Act 1997 (Cth)</t>
  </si>
  <si>
    <t>235 Trade Marks Act 1955 or 1995 (Cth)</t>
  </si>
  <si>
    <t>236 Trade Practices Act 1974 (Cth)</t>
  </si>
  <si>
    <t>237 Veterans' Entitlements Act 1986 (Cth)</t>
  </si>
  <si>
    <t>238 Workplace Relations Act 1996 (Cth)</t>
  </si>
  <si>
    <t>239 Workplace Relations Amendment (Work Choices) Act 2005 (Cth)</t>
  </si>
  <si>
    <t>240 Criminal Code (Cth)</t>
  </si>
  <si>
    <t>250 Aboriginal and Indigenous Affairs</t>
  </si>
  <si>
    <t>251 Admiralty and Maritime</t>
  </si>
  <si>
    <t>252 Agriculture</t>
  </si>
  <si>
    <t>253 Aviation</t>
  </si>
  <si>
    <t>254 Commonwealth authorities and commissions, establishment legislation</t>
  </si>
  <si>
    <t>255 Communication, generally conceived (including advertising etc)</t>
  </si>
  <si>
    <t>256 Customs and excise</t>
  </si>
  <si>
    <t>257 Crimes, including legislation relating to DPP, proceeds of crime</t>
  </si>
  <si>
    <t>258 Defense legislation, including defense force management</t>
  </si>
  <si>
    <t>259 Migration other, including deportation and extradition</t>
  </si>
  <si>
    <t>260 Discrimination</t>
  </si>
  <si>
    <t>261 Economic general</t>
  </si>
  <si>
    <t>262 Education</t>
  </si>
  <si>
    <t>263 Elections, including member qualifications and entitlements</t>
  </si>
  <si>
    <t>264 Family and children</t>
  </si>
  <si>
    <t>265 Health</t>
  </si>
  <si>
    <t>266 Insurance</t>
  </si>
  <si>
    <t>267 Mining and land management</t>
  </si>
  <si>
    <t>268 Taxation</t>
  </si>
  <si>
    <t>269 Territory management and governance, including independence legislation</t>
  </si>
  <si>
    <t>270 Workplace relations, including superannuation and OH&amp;S</t>
  </si>
  <si>
    <t>271 Other</t>
  </si>
  <si>
    <t>300 Bankruptcy</t>
  </si>
  <si>
    <t>301 Customs</t>
  </si>
  <si>
    <t>302 Corporations</t>
  </si>
  <si>
    <t>303 Criminal</t>
  </si>
  <si>
    <t>304 Defense</t>
  </si>
  <si>
    <t>305 Environment</t>
  </si>
  <si>
    <t>306 Extradition</t>
  </si>
  <si>
    <t>307 Family Law</t>
  </si>
  <si>
    <t>308 Migration</t>
  </si>
  <si>
    <t>309 National Security</t>
  </si>
  <si>
    <t>311 Trade Practices</t>
  </si>
  <si>
    <t>312 Other</t>
  </si>
  <si>
    <t>310 Tax</t>
  </si>
  <si>
    <t>401 High Court of Australia Act, all versions</t>
  </si>
  <si>
    <t>402 High Court of Australia Rules, all versions</t>
  </si>
  <si>
    <t>403 Federal Court of Australia Act, all versions</t>
  </si>
  <si>
    <t>404 Federal Court of Australia Rules, all versions</t>
  </si>
  <si>
    <t>405 Act Interpretation Act (Cth), all versions</t>
  </si>
  <si>
    <t>406 Administrative Tribunal Act, all versions</t>
  </si>
  <si>
    <t>407 Administrative Decisions (Judicial Review) Act, all versions</t>
  </si>
  <si>
    <t>408 Criminal Appeal Act (Cth), all versions</t>
  </si>
  <si>
    <t>409 Evidence Act (Cth), all versions</t>
  </si>
  <si>
    <t>410 Federal Proceedings (Costs) Act (Cth), all versions</t>
  </si>
  <si>
    <t>411 Foreign Judgments Act (Cth), all versions</t>
  </si>
  <si>
    <t>412 Judicial Act (Cth), all versions</t>
  </si>
  <si>
    <t>413 Juries Act (Cth), all versions</t>
  </si>
  <si>
    <t>414 Nauru (High Court Appeals) Act, all versions</t>
  </si>
  <si>
    <t>415 Territory courts legislation, all versions</t>
  </si>
  <si>
    <t>416 Legislation relating to costs of proceedings</t>
  </si>
  <si>
    <t>417 Legislation relating to service and execution of process</t>
  </si>
  <si>
    <t>420 Supreme Court Act, any version</t>
  </si>
  <si>
    <t>421 Lower court legislation, any level, any version</t>
  </si>
  <si>
    <t>422 Court rules, any level, any version</t>
  </si>
  <si>
    <t>423 Legislation or rules relating to tribunal and/or administrative, any version</t>
  </si>
  <si>
    <t>424 Criminal procedure legislation or rules, any version, including criminal appeals acts</t>
  </si>
  <si>
    <t>425 Civil procedure legislation or rules, any version, including civil appeals acts and limitation of actions</t>
  </si>
  <si>
    <t>426 Evidence legislation or rules, any version</t>
  </si>
  <si>
    <t>427 Interpretation legislation or rules, any version</t>
  </si>
  <si>
    <t>428 Juries legislation, any version</t>
  </si>
  <si>
    <t>429 Legislation relating to costs of proceedings</t>
  </si>
  <si>
    <t>430 Other relevant legislation or rules</t>
  </si>
  <si>
    <t>431 Legislation relating to service and execution of process</t>
  </si>
  <si>
    <t>602 Australian Capital Territory Constitution (self-government legislation)</t>
  </si>
  <si>
    <t>603 New South Wales Constitution, any version</t>
  </si>
  <si>
    <t>604 Northern Territory Constitution (self-government legislation)</t>
  </si>
  <si>
    <t>605 Queensland Constitution, any version</t>
  </si>
  <si>
    <t>606 South Australia, any version</t>
  </si>
  <si>
    <t>607 Tasmania, any version</t>
  </si>
  <si>
    <t>608 Victoria, any version</t>
  </si>
  <si>
    <t>609 Norfolk Island, any version ((self-government legislation)</t>
  </si>
  <si>
    <t>610 Nauru, any version (self-government legislation)</t>
  </si>
  <si>
    <t>611 Western Australia, any version</t>
  </si>
  <si>
    <t>612 Other</t>
  </si>
  <si>
    <t>700 Aboriginal and Indigenous, legislation and regulations</t>
  </si>
  <si>
    <t>701 Civil wrongs, including wrongs legislation, civil liability, defamation, accident liability, compensation</t>
  </si>
  <si>
    <t>702 Community regulation general, including roads acts, community welfare, animals, police regulations</t>
  </si>
  <si>
    <t>703 Corporations, including commercial activity,  business regulations</t>
  </si>
  <si>
    <t>704 Criminal law legislation and regulations, including parole, witness protection, substantive crimes</t>
  </si>
  <si>
    <t>705 Government legislation, including elections, FOI, anti-corruption, police regulations</t>
  </si>
  <si>
    <t>706 Environment</t>
  </si>
  <si>
    <t>707 Families and children, including births, deaths, and marriages legislation, succession law</t>
  </si>
  <si>
    <t>708 Fishing and farming, and related legislation</t>
  </si>
  <si>
    <t>709 Human rights, including discrimination legislation and legislation relating to vulnerable persons</t>
  </si>
  <si>
    <t>710 Land, development and planning legislation</t>
  </si>
  <si>
    <t xml:space="preserve">711 Land, government entitlement </t>
  </si>
  <si>
    <t>712 Land, non-government including conveyancing</t>
  </si>
  <si>
    <t>713 Law reform</t>
  </si>
  <si>
    <t>714 Legal profession</t>
  </si>
  <si>
    <t>715 Local government, regulation of, legislation and regulations</t>
  </si>
  <si>
    <t>716 Industry regulation</t>
  </si>
  <si>
    <t>717 Morality legislation, including gambling, racing, alcohol, firearms</t>
  </si>
  <si>
    <t>718 Natural resources and mining, including water, coal, gas pipelines</t>
  </si>
  <si>
    <t>719 Property, general, including property act, conveyancing, leases</t>
  </si>
  <si>
    <t>720 Refugees and migration</t>
  </si>
  <si>
    <t xml:space="preserve">721 Taxation, including stamp duty </t>
  </si>
  <si>
    <t>722 Trade practices, including consumer legislation</t>
  </si>
  <si>
    <t>723 Trusts</t>
  </si>
  <si>
    <t>724 Workplace relations, broadly conceived, including superannuation</t>
  </si>
  <si>
    <t>725 Other</t>
  </si>
  <si>
    <t>1000 Foreign Statute</t>
  </si>
  <si>
    <t>1001 Imperial Statute</t>
  </si>
  <si>
    <t>1002 International Convention</t>
  </si>
  <si>
    <t>1003 Treaty</t>
  </si>
  <si>
    <t>1004 Other</t>
  </si>
  <si>
    <t>41504 Territory courts legislation, all versions (NT)</t>
  </si>
  <si>
    <t>41502 Territory courts legislation, all versions (ACT)</t>
  </si>
  <si>
    <t>1 Cases of the Court decided by a signed opinion, or multiple opinions after oral argument.</t>
  </si>
  <si>
    <t xml:space="preserve">2 Cases decided with an opinion but without oral argument </t>
  </si>
  <si>
    <t>3 Cases decided with an evenly divided vote that that was appealed from a justice of the High Court, the Supreme Court of a State or Territory, a decision of the Federal Court of Australia, or a decision of the Family Court of Australia</t>
  </si>
  <si>
    <t>4 Cases decided with an evenly divided vote that do not fit within the description in Decision Type 3</t>
  </si>
  <si>
    <t>1 not categorized by L&amp;W as a constitutional law matter</t>
  </si>
  <si>
    <t>2 yes, is categorized by L&amp;W as a constitutional law matter</t>
  </si>
  <si>
    <t>1 no JR</t>
  </si>
  <si>
    <t>2  yes, JR of federal statute v federal Constitution</t>
  </si>
  <si>
    <t>3  yes, JR of federal executive action v federal Constitution</t>
  </si>
  <si>
    <t>4  yes, JR of state statute v federal Constitution</t>
  </si>
  <si>
    <t>5  yes, JR of state executive action v federal Constitution</t>
  </si>
  <si>
    <t>6  yes, JR of state statute v state Constitution</t>
  </si>
  <si>
    <t>7  yes, JR of state executive action v state Constitution</t>
  </si>
  <si>
    <t>8  yes, JR of local government action v federal Constitution</t>
  </si>
  <si>
    <t>9  yes, JR of local government action v federal Constitution</t>
  </si>
  <si>
    <t>999 Not Applicable</t>
  </si>
  <si>
    <t>1 lower held law constitutional</t>
  </si>
  <si>
    <t>2 lower court held law unconstitutional (void)</t>
  </si>
  <si>
    <t>3 lower court narrowed scope of law in order to uphold as constitutional</t>
  </si>
  <si>
    <t>4 lower court didn’t consider constitutionality of law</t>
  </si>
  <si>
    <t xml:space="preserve">5 no lower court decision in the matter (e.g., original jurisdiction, Court of Disputed Returns etc) </t>
  </si>
  <si>
    <t>999 Not applicable</t>
  </si>
  <si>
    <t>1 no declaration of unconstitutionality</t>
  </si>
  <si>
    <t>2 act of Parliament declared unconstitutional pursuant to Commonwealth Constitution</t>
  </si>
  <si>
    <t>3 state or territorial law, regulation, or constitutional provision unconstitutional pursuant to Commonwealth Constitution</t>
  </si>
  <si>
    <t>4 local government regulation/ordinance unconstitutional pursuant to Commonwealth Constitution</t>
  </si>
  <si>
    <t>5 state or territorial law, regulation, or constitutional provision unconstitutional pursuant to state constitution</t>
  </si>
  <si>
    <t>6 local government regulation/ordinance unconstitutional pursuant to state constitution</t>
  </si>
  <si>
    <t>7 act of Parliament restricted in scope to avoid declaration of unconstitutionality pursuant to Commonwealth Constitution</t>
  </si>
  <si>
    <t>8 state or territorial law, regulation, or constitutional provision restricted in scope to avoid declaration of unconstitutionality pursuant to Commonwealth Constitution</t>
  </si>
  <si>
    <t>9 local government regulation/ordinance restricted in scope to avoid declaration of unconstitutionality pursuant to Commonwealth Constitution</t>
  </si>
  <si>
    <t>10 state or territorial law, regulation, or constitutional provision restricted in scope to avoid declaration of unconstitutionality pursuant to state constitution</t>
  </si>
  <si>
    <t>11 local government regulation/ordinance restricted in scope to avoid declaration of unconstitutionality pursuant to state constitution</t>
  </si>
  <si>
    <t>1 Appeal/application allowed</t>
  </si>
  <si>
    <t>2 Appeal/application allowed, order below set aside and/or varied</t>
  </si>
  <si>
    <t>3 Appeal/application allowed, order below set aside and/or varied in part</t>
  </si>
  <si>
    <t>4 Appeal/application allowed, order below set aside and/or varied, matter remitted</t>
  </si>
  <si>
    <t>5 Appeal/application allowed, order below set aside and/or varied in part, matter remitted</t>
  </si>
  <si>
    <t xml:space="preserve">6 Appeal/application dismissed </t>
  </si>
  <si>
    <t>7 Appeal/application allowed, remit for further determination</t>
  </si>
  <si>
    <t>8 Appeal/application allowed in part, remit for further determination</t>
  </si>
  <si>
    <t>9 Appeal/application allowed in part, order below set aside and/or varied</t>
  </si>
  <si>
    <t>10 Appeal/application allowed in part, order below set aside and/or varied in part</t>
  </si>
  <si>
    <t>11 Appeal/application allowed in part, order below set aside and/or varied, matter remitted</t>
  </si>
  <si>
    <t>12 Appeal/application allowed in part, order below set aside and/or varied in part, matter remitted</t>
  </si>
  <si>
    <t>13 Special leave revoked</t>
  </si>
  <si>
    <t>14 Appeal granted and appeal allowed instantia</t>
  </si>
  <si>
    <t>15 Other disposition</t>
  </si>
  <si>
    <t>16 Questions answered (special case, case referred, etc)</t>
  </si>
  <si>
    <t>17 Special leave denied by enlarged bench</t>
  </si>
  <si>
    <t>0 no favourable disposition for appealing/petitioning party apparent</t>
  </si>
  <si>
    <t>1 appealing/petitioning party received a favourable disposition</t>
  </si>
  <si>
    <t>2 favourable disposition for petitioning party unclear</t>
  </si>
  <si>
    <t>10 participated in dissenting opinion</t>
  </si>
  <si>
    <t>11 judgment of the Court (unanimous, single judgment)</t>
  </si>
  <si>
    <t>12 other</t>
  </si>
  <si>
    <t>9 wrote dissenting opinion</t>
  </si>
  <si>
    <t>8 participated in formal concurring opinion</t>
  </si>
  <si>
    <t>7 wrote formal concurring opinion</t>
  </si>
  <si>
    <t>1 wrote the opinion of the Court (i.e. majority opinion)</t>
  </si>
  <si>
    <t>2 wrote opinion for plurality opinion of Court majority</t>
  </si>
  <si>
    <t>4 participated in plurality opinion of Court majority</t>
  </si>
  <si>
    <t>5 wrote substantive concurring opinion</t>
  </si>
  <si>
    <t>6 participated in substantive concurring opinion</t>
  </si>
  <si>
    <t>3 participated in opinion of the Court (i.e. majority opinion)</t>
  </si>
  <si>
    <t>1 dissent</t>
  </si>
  <si>
    <t>2 majority</t>
  </si>
  <si>
    <t>50407 Criminal Law and Procedure— State criminal procedure—evidence</t>
  </si>
  <si>
    <t>90105 Procedure and Ethics—Civil procedure/litigation—other</t>
  </si>
  <si>
    <t>418 Foreign States Immunities Act (Cth), all versions</t>
  </si>
  <si>
    <t>419 Other</t>
  </si>
  <si>
    <t>HCDBcaseId</t>
  </si>
  <si>
    <t>clrCite</t>
  </si>
  <si>
    <t>aljrCite</t>
  </si>
  <si>
    <t>alrCite</t>
  </si>
  <si>
    <t>hcaCite</t>
  </si>
  <si>
    <t>caseNumber</t>
  </si>
  <si>
    <t>caseName</t>
  </si>
  <si>
    <t>multipleMatters</t>
  </si>
  <si>
    <t>numMultipleMatters</t>
  </si>
  <si>
    <t>multipleMatterHCDBID1</t>
  </si>
  <si>
    <t>multipleMatterHCDBID2</t>
  </si>
  <si>
    <t>multipleMatterHCDBID3</t>
  </si>
  <si>
    <t>multipleMatterHCDBID4</t>
  </si>
  <si>
    <t>multipleMatterHCDBID5</t>
  </si>
  <si>
    <t>multipleMatterHCDBID6</t>
  </si>
  <si>
    <t>multipleMatterHCDBID7</t>
  </si>
  <si>
    <t>multipleMatterHCDBID8</t>
  </si>
  <si>
    <t>numAppellants</t>
  </si>
  <si>
    <t>numFedGovAppellant</t>
  </si>
  <si>
    <t>numStateGovAppellant</t>
  </si>
  <si>
    <t>numCorpAppellant</t>
  </si>
  <si>
    <t>numNonCorpOrgAppellant</t>
  </si>
  <si>
    <t>numIndividualAppellant</t>
  </si>
  <si>
    <t>numRespondents</t>
  </si>
  <si>
    <t>numFedGovResp</t>
  </si>
  <si>
    <t>numStateGovResp</t>
  </si>
  <si>
    <t>numCorpResp</t>
  </si>
  <si>
    <t>numNonCorpOrgResp</t>
  </si>
  <si>
    <t>numIndividualResp</t>
  </si>
  <si>
    <t>respondent1</t>
  </si>
  <si>
    <t>respondent1State</t>
  </si>
  <si>
    <t>respondent2</t>
  </si>
  <si>
    <t>respondent2State</t>
  </si>
  <si>
    <t>respondent3</t>
  </si>
  <si>
    <t>respondent3State</t>
  </si>
  <si>
    <t>respondent4</t>
  </si>
  <si>
    <t>respondent4State</t>
  </si>
  <si>
    <t>respondent5</t>
  </si>
  <si>
    <t>respondent5State</t>
  </si>
  <si>
    <t>respondent6</t>
  </si>
  <si>
    <t>respondent6State</t>
  </si>
  <si>
    <t>respondent7</t>
  </si>
  <si>
    <t>respondent7State</t>
  </si>
  <si>
    <t>respondent8</t>
  </si>
  <si>
    <t>respondent8State</t>
  </si>
  <si>
    <t>respondent9</t>
  </si>
  <si>
    <t>respondent9State</t>
  </si>
  <si>
    <t>respondent10</t>
  </si>
  <si>
    <t>respondent10State</t>
  </si>
  <si>
    <t>respondent11</t>
  </si>
  <si>
    <t>respondent11State</t>
  </si>
  <si>
    <t>respondent12</t>
  </si>
  <si>
    <t>respondent12State</t>
  </si>
  <si>
    <t>respondent13</t>
  </si>
  <si>
    <t>respondent13State</t>
  </si>
  <si>
    <t>respondent14</t>
  </si>
  <si>
    <t>respondent14State</t>
  </si>
  <si>
    <t>respondent15</t>
  </si>
  <si>
    <t>respondent15State</t>
  </si>
  <si>
    <t>respondent16</t>
  </si>
  <si>
    <t>respondent16State</t>
  </si>
  <si>
    <t>respondent17</t>
  </si>
  <si>
    <t>respondent17State</t>
  </si>
  <si>
    <t>respondent18</t>
  </si>
  <si>
    <t>respondent18State</t>
  </si>
  <si>
    <t>respondent19</t>
  </si>
  <si>
    <t>respondent19State</t>
  </si>
  <si>
    <t>respondent20</t>
  </si>
  <si>
    <t>respondent20State</t>
  </si>
  <si>
    <t>respondent21</t>
  </si>
  <si>
    <t>respondent21State</t>
  </si>
  <si>
    <t>respondent22</t>
  </si>
  <si>
    <t>respondent22State</t>
  </si>
  <si>
    <t>respondent23</t>
  </si>
  <si>
    <t>respondent23State</t>
  </si>
  <si>
    <t>respondent24</t>
  </si>
  <si>
    <t>respondent24State</t>
  </si>
  <si>
    <t>respondent25</t>
  </si>
  <si>
    <t>respondent25State</t>
  </si>
  <si>
    <t>respondent26</t>
  </si>
  <si>
    <t>respondent26State</t>
  </si>
  <si>
    <t>respondent27</t>
  </si>
  <si>
    <t>respondent27State</t>
  </si>
  <si>
    <t>respondent28</t>
  </si>
  <si>
    <t>respondent28State</t>
  </si>
  <si>
    <t>respondent29</t>
  </si>
  <si>
    <t>respondent29State</t>
  </si>
  <si>
    <t>respondent30</t>
  </si>
  <si>
    <t>respondent30State</t>
  </si>
  <si>
    <t>respondent31</t>
  </si>
  <si>
    <t>respondent31State</t>
  </si>
  <si>
    <t>respondent32</t>
  </si>
  <si>
    <t>respondent32State</t>
  </si>
  <si>
    <t>respondent33</t>
  </si>
  <si>
    <t>respondent33State</t>
  </si>
  <si>
    <t>respondent34</t>
  </si>
  <si>
    <t>respondent34State</t>
  </si>
  <si>
    <t>respondent35</t>
  </si>
  <si>
    <t>respondent35State</t>
  </si>
  <si>
    <t>respondent36</t>
  </si>
  <si>
    <t>respondent36State</t>
  </si>
  <si>
    <t>respondent37</t>
  </si>
  <si>
    <t>respondent37State</t>
  </si>
  <si>
    <t>respondent38</t>
  </si>
  <si>
    <t>respondent38State</t>
  </si>
  <si>
    <t>respondent39</t>
  </si>
  <si>
    <t>respondent39State</t>
  </si>
  <si>
    <t>respondent40</t>
  </si>
  <si>
    <t>respondent40State</t>
  </si>
  <si>
    <t>respondent41</t>
  </si>
  <si>
    <t>respondent41State</t>
  </si>
  <si>
    <t>respondent42</t>
  </si>
  <si>
    <t>respondent42State</t>
  </si>
  <si>
    <t>respondent43</t>
  </si>
  <si>
    <t>respondent43State</t>
  </si>
  <si>
    <t>respondent44</t>
  </si>
  <si>
    <t>respondent44State</t>
  </si>
  <si>
    <t>respondent45</t>
  </si>
  <si>
    <t>respondent45State</t>
  </si>
  <si>
    <t>respondent46</t>
  </si>
  <si>
    <t>respondent46State</t>
  </si>
  <si>
    <t>respondent47</t>
  </si>
  <si>
    <t>respondent47State</t>
  </si>
  <si>
    <t>respondent48</t>
  </si>
  <si>
    <t>respondent48State</t>
  </si>
  <si>
    <t>respondent49</t>
  </si>
  <si>
    <t>respondent49State</t>
  </si>
  <si>
    <t>intervener</t>
  </si>
  <si>
    <t>numIntervener</t>
  </si>
  <si>
    <t>intervener1</t>
  </si>
  <si>
    <t>intervener2</t>
  </si>
  <si>
    <t>intervener3</t>
  </si>
  <si>
    <t>intervener4</t>
  </si>
  <si>
    <t>intervener5</t>
  </si>
  <si>
    <t>intervener6</t>
  </si>
  <si>
    <t>intervener7</t>
  </si>
  <si>
    <t>intervener8</t>
  </si>
  <si>
    <t>intervener9</t>
  </si>
  <si>
    <t>intervener10</t>
  </si>
  <si>
    <t>amicus</t>
  </si>
  <si>
    <t>numAmici</t>
  </si>
  <si>
    <t>jurisdictionGeneral</t>
  </si>
  <si>
    <t>jurisdictionSpecific</t>
  </si>
  <si>
    <t>adminAction</t>
  </si>
  <si>
    <t>adminReview1</t>
  </si>
  <si>
    <t>adminReview2</t>
  </si>
  <si>
    <t>caseOriginGeneral</t>
  </si>
  <si>
    <t>caseOriginSpecific</t>
  </si>
  <si>
    <t>caseOriginState</t>
  </si>
  <si>
    <t>caseSourceGeneral</t>
  </si>
  <si>
    <t>caseSourceSpecific</t>
  </si>
  <si>
    <t>caseSourceState</t>
  </si>
  <si>
    <t>lcDisposition</t>
  </si>
  <si>
    <t>lcDispositionDirection</t>
  </si>
  <si>
    <t>lcDissent</t>
  </si>
  <si>
    <t>lcPanelSize</t>
  </si>
  <si>
    <t>lcDissentNum</t>
  </si>
  <si>
    <t>specialLeaveMethod</t>
  </si>
  <si>
    <t>numJusticesSL</t>
  </si>
  <si>
    <t>prelimSLHearing</t>
  </si>
  <si>
    <t>prelimSLDate</t>
  </si>
  <si>
    <t>prelimSLNatCourt</t>
  </si>
  <si>
    <t>referralJustice</t>
  </si>
  <si>
    <t>prelimSLOutcome</t>
  </si>
  <si>
    <t>justiceSpecialLeave1</t>
  </si>
  <si>
    <t>justiceSpecialLeave2</t>
  </si>
  <si>
    <t>justiceSpecialLeave3</t>
  </si>
  <si>
    <t>specialLeaveLocation</t>
  </si>
  <si>
    <t>politicalPowerSL</t>
  </si>
  <si>
    <t>termSL</t>
  </si>
  <si>
    <t>chiefSL</t>
  </si>
  <si>
    <t>pmSL</t>
  </si>
  <si>
    <t>dateDecision</t>
  </si>
  <si>
    <t>termDecision</t>
  </si>
  <si>
    <t>naturalCourtDecision</t>
  </si>
  <si>
    <t>chiefDecision</t>
  </si>
  <si>
    <t>politicalPowerHcDecision</t>
  </si>
  <si>
    <t>pmHcDecision</t>
  </si>
  <si>
    <t>numberJustices</t>
  </si>
  <si>
    <t>dateArgumentBegin</t>
  </si>
  <si>
    <t>dateArgumentConclude</t>
  </si>
  <si>
    <t>totalTimeArgumentDays</t>
  </si>
  <si>
    <t>totalTimeArgumentMins</t>
  </si>
  <si>
    <t>termArgument</t>
  </si>
  <si>
    <t>naturalCourtArgument</t>
  </si>
  <si>
    <t>chiefArgument</t>
  </si>
  <si>
    <t>politicalPowerArgument</t>
  </si>
  <si>
    <t>pmArgument</t>
  </si>
  <si>
    <t>locationOralArgument</t>
  </si>
  <si>
    <t>cthSGRepOralArgument</t>
  </si>
  <si>
    <t>cthSGRepPartyOralArgument1</t>
  </si>
  <si>
    <t>cthSGIntvSupporting1</t>
  </si>
  <si>
    <t>cthSGRepPartyOralArgument2</t>
  </si>
  <si>
    <t>primaryIssueArea</t>
  </si>
  <si>
    <t>primaryIssueSubArea</t>
  </si>
  <si>
    <t>primaryIssue</t>
  </si>
  <si>
    <t>secondaryIssueArea</t>
  </si>
  <si>
    <t>secondaryIssueSubArea</t>
  </si>
  <si>
    <t>secondaryIssue</t>
  </si>
  <si>
    <t>tertiaryIssueArea</t>
  </si>
  <si>
    <t>tertiaryIssueSubArea</t>
  </si>
  <si>
    <t>tertiaryIssue</t>
  </si>
  <si>
    <t>decisionDirection</t>
  </si>
  <si>
    <t>decisionDirectionDissent</t>
  </si>
  <si>
    <t>authorityDecision1</t>
  </si>
  <si>
    <t>authorityDecision1State</t>
  </si>
  <si>
    <t>authorityDecision2</t>
  </si>
  <si>
    <t>authorityDecision2State</t>
  </si>
  <si>
    <t>authorityDecision3</t>
  </si>
  <si>
    <t>authorityDecision3State</t>
  </si>
  <si>
    <t>panelSLDecision</t>
  </si>
  <si>
    <t>panelSLOutcomeGen</t>
  </si>
  <si>
    <t>panelSLOutcomeSpecific</t>
  </si>
  <si>
    <t>costsDecision</t>
  </si>
  <si>
    <t>costsRelationHCDBID1</t>
  </si>
  <si>
    <t>lawType1</t>
  </si>
  <si>
    <t>lawSupp1</t>
  </si>
  <si>
    <t>lawType2</t>
  </si>
  <si>
    <t>lawSupp2</t>
  </si>
  <si>
    <t>lawType3</t>
  </si>
  <si>
    <t>lawSupp3</t>
  </si>
  <si>
    <t>decisionType</t>
  </si>
  <si>
    <t>lwConMatter</t>
  </si>
  <si>
    <t>judicialReview</t>
  </si>
  <si>
    <t>lawReviewed</t>
  </si>
  <si>
    <t>dateRoyalAssent</t>
  </si>
  <si>
    <t>lcConDecision</t>
  </si>
  <si>
    <t>declarationUncon</t>
  </si>
  <si>
    <t>caseDisposition</t>
  </si>
  <si>
    <t>partyWinning</t>
  </si>
  <si>
    <t>majVotes</t>
  </si>
  <si>
    <t>minVotes</t>
  </si>
  <si>
    <t>justice</t>
  </si>
  <si>
    <t>vote</t>
  </si>
  <si>
    <t>direction</t>
  </si>
  <si>
    <t>majority</t>
  </si>
  <si>
    <t>justiceCoalition1</t>
  </si>
  <si>
    <t>justiceCoalition2</t>
  </si>
  <si>
    <t>justiceCoalition3</t>
  </si>
  <si>
    <t>justiceCoalition4</t>
  </si>
  <si>
    <t>justiceCoalition5</t>
  </si>
  <si>
    <t>justiceCoalition6</t>
  </si>
  <si>
    <t>proportionLiberalPanel</t>
  </si>
  <si>
    <t>proportionLiberalCourt</t>
  </si>
  <si>
    <t>proportionWomenPanel</t>
  </si>
  <si>
    <t>proportionWomenCourt</t>
  </si>
  <si>
    <t>scIdeolScore</t>
  </si>
  <si>
    <t>appPMParty</t>
  </si>
  <si>
    <t>gender</t>
  </si>
  <si>
    <t>yearBirth</t>
  </si>
  <si>
    <t>Notes</t>
  </si>
  <si>
    <t>HCDB Case ID</t>
  </si>
  <si>
    <t>Commonwealth Law Reports Citation</t>
  </si>
  <si>
    <t>Australian Law Journal Report Citation</t>
  </si>
  <si>
    <t>Australian Law Report Citation</t>
  </si>
  <si>
    <t>High Court Citation</t>
  </si>
  <si>
    <t>Case Number</t>
  </si>
  <si>
    <t>Case Name</t>
  </si>
  <si>
    <t>Multiple Matters</t>
  </si>
  <si>
    <t>Number of Multiple Matters</t>
  </si>
  <si>
    <t>Multiple Matters HCDB Identification 1</t>
  </si>
  <si>
    <t>Multiple Matters HCDB Identification 2</t>
  </si>
  <si>
    <t>Multiple Matters HCDB Identification 3</t>
  </si>
  <si>
    <t>Multiple Matters HCDB Identification 4</t>
  </si>
  <si>
    <t>Multiple Matters HCDB Identification 5</t>
  </si>
  <si>
    <t>Multiple Matters HCDB Identification 6</t>
  </si>
  <si>
    <t>Multiple Matters HCDB Identification 7</t>
  </si>
  <si>
    <t>Multiple Matters HCDB Identification 8</t>
  </si>
  <si>
    <t>Number of Appellants/Petitioners</t>
  </si>
  <si>
    <t>Number of Appellants, Federal Government</t>
  </si>
  <si>
    <t>Number of Appellants, State Government</t>
  </si>
  <si>
    <t>Number of Appellants, Corporation</t>
  </si>
  <si>
    <t>Number of Appellants, Non-Corporate Entity</t>
  </si>
  <si>
    <t>Number of Appellants, Individuals</t>
  </si>
  <si>
    <t>Appellant/Petitioner [1] to [34]</t>
  </si>
  <si>
    <t>Appellant/Petitioner State [1] to [34]</t>
  </si>
  <si>
    <t>Number of Respondents</t>
  </si>
  <si>
    <t>Number of Respondents, Federal Government</t>
  </si>
  <si>
    <t>Number of Respondent, State Government</t>
  </si>
  <si>
    <t>Number of Respondent, Corporation</t>
  </si>
  <si>
    <t>Number of Respondent, Non-Corporate Entity</t>
  </si>
  <si>
    <t>Number of Respondents, Individuals</t>
  </si>
  <si>
    <t>Respondent [1] to [49]</t>
  </si>
  <si>
    <t>Respondent State [1] to [49]</t>
  </si>
  <si>
    <t>Intervener</t>
  </si>
  <si>
    <t>Number of Interveners</t>
  </si>
  <si>
    <t>Intervener Identity [1] to [7]</t>
  </si>
  <si>
    <t>Amicus</t>
  </si>
  <si>
    <t>Number of Amici</t>
  </si>
  <si>
    <t>Manner in which Court takes Jurisdiction General</t>
  </si>
  <si>
    <t>Manner in which Court takes Jurisdiction Specific</t>
  </si>
  <si>
    <t>Administrative Action Preceding Litigation</t>
  </si>
  <si>
    <t>Administrative Review Preceding Litigation 1</t>
  </si>
  <si>
    <t>Administrative Review Preceding Litigation 2</t>
  </si>
  <si>
    <t>Origin of Case General</t>
  </si>
  <si>
    <t>Origin of Case Specific</t>
  </si>
  <si>
    <t>Origin of Case State</t>
  </si>
  <si>
    <t>Source of Case General</t>
  </si>
  <si>
    <t>Source of Case Specific</t>
  </si>
  <si>
    <t>Source of Case State</t>
  </si>
  <si>
    <t>Lower Court Disposition</t>
  </si>
  <si>
    <t>Lower Court Disposition Direction</t>
  </si>
  <si>
    <t>Lower Court Dissent</t>
  </si>
  <si>
    <t>Lower Court Panel Size</t>
  </si>
  <si>
    <t>Number of Lower Court Dissents</t>
  </si>
  <si>
    <t>Special Leave Method</t>
  </si>
  <si>
    <t>Number of Justices on Preliminary Special Leave Panel</t>
  </si>
  <si>
    <t>Preliminary Special Leave Hearing</t>
  </si>
  <si>
    <t>Preliminary Special Leave Date</t>
  </si>
  <si>
    <t>Natural Court at Preliminary Special Leave Hearing</t>
  </si>
  <si>
    <t>Referral Justice Where no Preliminary Special Leave Hearing</t>
  </si>
  <si>
    <t>Preliminary Special Leave Outcome</t>
  </si>
  <si>
    <t>Justice Granting Special Leave 1</t>
  </si>
  <si>
    <t>Justice Granting Special Leave 2</t>
  </si>
  <si>
    <t>Justice Granting Special Leave 3</t>
  </si>
  <si>
    <t>Special Leave Location</t>
  </si>
  <si>
    <t>Political Power on Date of Preliminary Special Leave Hearing</t>
  </si>
  <si>
    <t>Term of Court on Date of Preliminary Special Leave Hearing</t>
  </si>
  <si>
    <t>Chief Justice Special Leave</t>
  </si>
  <si>
    <t>Prime Minister on Date of Preliminary Special Leave Hearing</t>
  </si>
  <si>
    <t>Date of Decision</t>
  </si>
  <si>
    <t>Term of Court Decision</t>
  </si>
  <si>
    <t>Natural Court Decision</t>
  </si>
  <si>
    <t>Chief Justice of Date of Decision</t>
  </si>
  <si>
    <t>Political Power on Date of High Court Decision</t>
  </si>
  <si>
    <t>Prime Minister on Date of Decision</t>
  </si>
  <si>
    <t>Number of Justices on Panel</t>
  </si>
  <si>
    <t>Date of Commencement of Oral Argument</t>
  </si>
  <si>
    <t>Date Oral Argument Concluded</t>
  </si>
  <si>
    <t>Total Time for Oral Argument Days</t>
  </si>
  <si>
    <t>Total Time for Oral Argument Minutes</t>
  </si>
  <si>
    <t>Term of Court Oral Argument</t>
  </si>
  <si>
    <t>Natural Court Oral Argument</t>
  </si>
  <si>
    <t>Chief Justice Oral Argument</t>
  </si>
  <si>
    <t>Political Power Oral Argument</t>
  </si>
  <si>
    <t>Prime Minister on Date of Oral Argument</t>
  </si>
  <si>
    <t>Location of Oral Argument</t>
  </si>
  <si>
    <t>Commonwealth Solicitor-General Representation at Oral Argument</t>
  </si>
  <si>
    <t>Commonwealth Solicitor-General Party Representation at Oral Argument 1</t>
  </si>
  <si>
    <t>Commonwealth Solicitor-General Party Representation at Oral Argument 2</t>
  </si>
  <si>
    <t>Primary Issue Area</t>
  </si>
  <si>
    <t>Primary Issue Sub Area</t>
  </si>
  <si>
    <t>Primary Issue</t>
  </si>
  <si>
    <t>Secondary Issue Area</t>
  </si>
  <si>
    <t>Secondary Issue Sub Area</t>
  </si>
  <si>
    <t>Secondary Issue</t>
  </si>
  <si>
    <t>Tertiary Issue Area</t>
  </si>
  <si>
    <t>Tertiary Issue Sub Area</t>
  </si>
  <si>
    <t>Tertiary Issue</t>
  </si>
  <si>
    <t>Decision Direction</t>
  </si>
  <si>
    <t>Decision Direction Dissent</t>
  </si>
  <si>
    <t>Authority for Decision 1</t>
  </si>
  <si>
    <t>Authority for Decision 1 State</t>
  </si>
  <si>
    <t>Authority for Decision 2</t>
  </si>
  <si>
    <t>Authority for Decision 2 State</t>
  </si>
  <si>
    <t>Authority for Decision 3</t>
  </si>
  <si>
    <t>Authority for Decision 3 State</t>
  </si>
  <si>
    <t>Panel Special Leave Decision</t>
  </si>
  <si>
    <t>Panel Special Leave Outcome General</t>
  </si>
  <si>
    <t>Panel Special Leave Outcome Specific</t>
  </si>
  <si>
    <t>Costs Decision</t>
  </si>
  <si>
    <t>Costs Decision Related HCDBID</t>
  </si>
  <si>
    <t>Legal Provision Considered by the Court 1</t>
  </si>
  <si>
    <t>Legal Provision Supplement 1</t>
  </si>
  <si>
    <t>Legal Provision Considered by the Court 2</t>
  </si>
  <si>
    <t>Legal Provision Supplement 2</t>
  </si>
  <si>
    <t>Legal Provision Considered by the Court 3</t>
  </si>
  <si>
    <t>Legal Provision Supplement 3</t>
  </si>
  <si>
    <t>Decision Type</t>
  </si>
  <si>
    <t>Constitutional Matter</t>
  </si>
  <si>
    <t>Judicial Review</t>
  </si>
  <si>
    <t>Law Reviewed</t>
  </si>
  <si>
    <t>Date Assent</t>
  </si>
  <si>
    <t>Lower Court Constitutional Decision</t>
  </si>
  <si>
    <t>Declaration of Unconstitutionality</t>
  </si>
  <si>
    <t>Disposition of Case</t>
  </si>
  <si>
    <t>Winning Party</t>
  </si>
  <si>
    <t>Majority Votes</t>
  </si>
  <si>
    <t>Minority Votes</t>
  </si>
  <si>
    <t>Justice ID</t>
  </si>
  <si>
    <t>Vote in the Case</t>
  </si>
  <si>
    <t>Direction of the Individual Justice’s Votes</t>
  </si>
  <si>
    <t>Majority and Minority Voting by Justice</t>
  </si>
  <si>
    <t>Justice Coalition 1</t>
  </si>
  <si>
    <t>Justice Coalition 2</t>
  </si>
  <si>
    <t>Justice Coalition 3</t>
  </si>
  <si>
    <t>Justice Coalition 4</t>
  </si>
  <si>
    <t>Justice Coalition 5</t>
  </si>
  <si>
    <t>Justice Coalition 6</t>
  </si>
  <si>
    <t>Proportion of the panel coded as 'Liberal'</t>
  </si>
  <si>
    <t>Proportion of the court coded as 'Liberal'</t>
  </si>
  <si>
    <t>Proportion of women on the panel</t>
  </si>
  <si>
    <t>Proportion of women on the court</t>
  </si>
  <si>
    <t>Ideology score of the justice. 1= liberal; 0=conservative</t>
  </si>
  <si>
    <t>Party of the Prime Minister who appointed the Justice</t>
  </si>
  <si>
    <t>Gender of the Justice</t>
  </si>
  <si>
    <t>Year of Birth of the Justice</t>
  </si>
  <si>
    <t>var_name</t>
  </si>
  <si>
    <t>var_label</t>
  </si>
  <si>
    <t>R code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</si>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</sst>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mmdd;@"/>
  </numFmts>
  <fonts count="10" x14ac:knownFonts="1">
    <font>
      <sz val="12"/>
      <color theme="1"/>
      <name val="Calibri"/>
      <family val="2"/>
      <scheme val="minor"/>
    </font>
    <font>
      <b/>
      <sz val="12"/>
      <color rgb="FFFFFFFF"/>
      <name val="Garamond"/>
      <family val="1"/>
    </font>
    <font>
      <sz val="8"/>
      <name val="Calibri"/>
      <family val="2"/>
      <scheme val="minor"/>
    </font>
    <font>
      <sz val="14"/>
      <color theme="1"/>
      <name val="Garamond"/>
      <family val="1"/>
    </font>
    <font>
      <sz val="14"/>
      <color rgb="FF000000"/>
      <name val="Garamond"/>
      <family val="1"/>
    </font>
    <font>
      <sz val="14"/>
      <color rgb="FF454545"/>
      <name val="Courier New"/>
      <family val="1"/>
    </font>
    <font>
      <sz val="12"/>
      <color theme="1"/>
      <name val="Times New Roman"/>
      <family val="1"/>
    </font>
    <font>
      <sz val="12"/>
      <color rgb="FF000000"/>
      <name val="Garamond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3">
    <xf numFmtId="0" fontId="0" fillId="0" borderId="0" xfId="0"/>
    <xf numFmtId="0" fontId="1" fillId="2" borderId="0" xfId="0" applyFont="1" applyFill="1" applyAlignment="1">
      <alignment wrapText="1"/>
    </xf>
    <xf numFmtId="0" fontId="3" fillId="0" borderId="2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/>
    </xf>
    <xf numFmtId="0" fontId="3" fillId="0" borderId="1" xfId="0" applyFont="1" applyBorder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left" vertical="center" indent="4"/>
    </xf>
    <xf numFmtId="0" fontId="3" fillId="0" borderId="0" xfId="0" applyFont="1" applyAlignment="1">
      <alignment horizontal="left" vertical="center" indent="2"/>
    </xf>
    <xf numFmtId="164" fontId="7" fillId="0" borderId="0" xfId="0" applyNumberFormat="1" applyFont="1"/>
    <xf numFmtId="0" fontId="3" fillId="0" borderId="0" xfId="0" applyFont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/>
    <xf numFmtId="0" fontId="9" fillId="0" borderId="0" xfId="0" applyFont="1" applyFill="1" applyBorder="1" applyAlignment="1"/>
    <xf numFmtId="0" fontId="9" fillId="0" borderId="0" xfId="0" applyFont="1"/>
    <xf numFmtId="0" fontId="0" fillId="0" borderId="0" xfId="0" applyFont="1"/>
    <xf numFmtId="0" fontId="0" fillId="0" borderId="0" xfId="0" applyFont="1" applyFill="1" applyBorder="1" applyAlignment="1">
      <alignment horizontal="left"/>
    </xf>
    <xf numFmtId="49" fontId="0" fillId="0" borderId="0" xfId="0" applyNumberFormat="1" applyFont="1" applyFill="1" applyBorder="1" applyAlignment="1"/>
    <xf numFmtId="9" fontId="0" fillId="0" borderId="0" xfId="1" applyFont="1" applyFill="1" applyBorder="1" applyAlignment="1"/>
    <xf numFmtId="1" fontId="0" fillId="0" borderId="0" xfId="0" applyNumberFormat="1" applyFont="1" applyFill="1" applyBorder="1" applyAlignme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DA186-6B74-7A47-AEF6-B6ABB6369F94}">
  <dimension ref="A1:C320"/>
  <sheetViews>
    <sheetView tabSelected="1" topLeftCell="A168" workbookViewId="0">
      <selection activeCell="A261" sqref="A261"/>
    </sheetView>
  </sheetViews>
  <sheetFormatPr baseColWidth="10" defaultRowHeight="16" x14ac:dyDescent="0.2"/>
  <cols>
    <col min="1" max="1" width="35.1640625" style="15" customWidth="1"/>
    <col min="2" max="2" width="68.33203125" style="15" customWidth="1"/>
    <col min="3" max="3" width="10.83203125" style="18"/>
  </cols>
  <sheetData>
    <row r="1" spans="1:3" x14ac:dyDescent="0.2">
      <c r="A1" s="16" t="s">
        <v>1314</v>
      </c>
      <c r="B1" s="16" t="s">
        <v>1315</v>
      </c>
      <c r="C1" s="17" t="s">
        <v>1316</v>
      </c>
    </row>
    <row r="2" spans="1:3" x14ac:dyDescent="0.2">
      <c r="A2" s="15" t="s">
        <v>917</v>
      </c>
      <c r="B2" s="14" t="s">
        <v>1168</v>
      </c>
      <c r="C2" s="18" t="str">
        <f>_xlfn.CONCAT(A2," = `",B2,"`,")</f>
        <v>HCDBcaseId = `HCDB Case ID`,</v>
      </c>
    </row>
    <row r="3" spans="1:3" x14ac:dyDescent="0.2">
      <c r="A3" s="19" t="s">
        <v>918</v>
      </c>
      <c r="B3" s="14" t="s">
        <v>1169</v>
      </c>
      <c r="C3" s="18" t="str">
        <f>_xlfn.CONCAT(A3," = `",B3,"`,")</f>
        <v>clrCite = `Commonwealth Law Reports Citation`,</v>
      </c>
    </row>
    <row r="4" spans="1:3" x14ac:dyDescent="0.2">
      <c r="A4" s="15" t="s">
        <v>919</v>
      </c>
      <c r="B4" s="14" t="s">
        <v>1170</v>
      </c>
      <c r="C4" s="18" t="str">
        <f t="shared" ref="C4:C67" si="0">_xlfn.CONCAT(A4," = `",B4,"`,")</f>
        <v>aljrCite = `Australian Law Journal Report Citation`,</v>
      </c>
    </row>
    <row r="5" spans="1:3" x14ac:dyDescent="0.2">
      <c r="A5" s="15" t="s">
        <v>920</v>
      </c>
      <c r="B5" s="14" t="s">
        <v>1171</v>
      </c>
      <c r="C5" s="18" t="str">
        <f t="shared" si="0"/>
        <v>alrCite = `Australian Law Report Citation`,</v>
      </c>
    </row>
    <row r="6" spans="1:3" x14ac:dyDescent="0.2">
      <c r="A6" s="15" t="s">
        <v>921</v>
      </c>
      <c r="B6" s="14" t="s">
        <v>1172</v>
      </c>
      <c r="C6" s="18" t="str">
        <f t="shared" si="0"/>
        <v>hcaCite = `High Court Citation`,</v>
      </c>
    </row>
    <row r="7" spans="1:3" x14ac:dyDescent="0.2">
      <c r="A7" s="20" t="s">
        <v>922</v>
      </c>
      <c r="B7" s="14" t="s">
        <v>1173</v>
      </c>
      <c r="C7" s="18" t="str">
        <f t="shared" si="0"/>
        <v>caseNumber = `Case Number`,</v>
      </c>
    </row>
    <row r="8" spans="1:3" x14ac:dyDescent="0.2">
      <c r="A8" s="15" t="s">
        <v>923</v>
      </c>
      <c r="B8" s="14" t="s">
        <v>1174</v>
      </c>
      <c r="C8" s="18" t="str">
        <f t="shared" si="0"/>
        <v>caseName = `Case Name`,</v>
      </c>
    </row>
    <row r="9" spans="1:3" x14ac:dyDescent="0.2">
      <c r="A9" s="15" t="s">
        <v>924</v>
      </c>
      <c r="B9" s="14" t="s">
        <v>1175</v>
      </c>
      <c r="C9" s="18" t="str">
        <f t="shared" si="0"/>
        <v>multipleMatters = `Multiple Matters`,</v>
      </c>
    </row>
    <row r="10" spans="1:3" x14ac:dyDescent="0.2">
      <c r="A10" s="15" t="s">
        <v>925</v>
      </c>
      <c r="B10" s="14" t="s">
        <v>1176</v>
      </c>
      <c r="C10" s="18" t="str">
        <f t="shared" si="0"/>
        <v>numMultipleMatters = `Number of Multiple Matters`,</v>
      </c>
    </row>
    <row r="11" spans="1:3" x14ac:dyDescent="0.2">
      <c r="A11" s="15" t="s">
        <v>926</v>
      </c>
      <c r="B11" s="14" t="s">
        <v>1177</v>
      </c>
      <c r="C11" s="18" t="str">
        <f t="shared" si="0"/>
        <v>multipleMatterHCDBID1 = `Multiple Matters HCDB Identification 1`,</v>
      </c>
    </row>
    <row r="12" spans="1:3" x14ac:dyDescent="0.2">
      <c r="A12" s="15" t="s">
        <v>927</v>
      </c>
      <c r="B12" s="14" t="s">
        <v>1178</v>
      </c>
      <c r="C12" s="18" t="str">
        <f t="shared" si="0"/>
        <v>multipleMatterHCDBID2 = `Multiple Matters HCDB Identification 2`,</v>
      </c>
    </row>
    <row r="13" spans="1:3" x14ac:dyDescent="0.2">
      <c r="A13" s="15" t="s">
        <v>928</v>
      </c>
      <c r="B13" s="14" t="s">
        <v>1179</v>
      </c>
      <c r="C13" s="18" t="str">
        <f t="shared" si="0"/>
        <v>multipleMatterHCDBID3 = `Multiple Matters HCDB Identification 3`,</v>
      </c>
    </row>
    <row r="14" spans="1:3" x14ac:dyDescent="0.2">
      <c r="A14" s="15" t="s">
        <v>929</v>
      </c>
      <c r="B14" s="14" t="s">
        <v>1180</v>
      </c>
      <c r="C14" s="18" t="str">
        <f t="shared" si="0"/>
        <v>multipleMatterHCDBID4 = `Multiple Matters HCDB Identification 4`,</v>
      </c>
    </row>
    <row r="15" spans="1:3" x14ac:dyDescent="0.2">
      <c r="A15" s="15" t="s">
        <v>930</v>
      </c>
      <c r="B15" s="14" t="s">
        <v>1181</v>
      </c>
      <c r="C15" s="18" t="str">
        <f t="shared" si="0"/>
        <v>multipleMatterHCDBID5 = `Multiple Matters HCDB Identification 5`,</v>
      </c>
    </row>
    <row r="16" spans="1:3" x14ac:dyDescent="0.2">
      <c r="A16" s="15" t="s">
        <v>931</v>
      </c>
      <c r="B16" s="14" t="s">
        <v>1182</v>
      </c>
      <c r="C16" s="18" t="str">
        <f t="shared" si="0"/>
        <v>multipleMatterHCDBID6 = `Multiple Matters HCDB Identification 6`,</v>
      </c>
    </row>
    <row r="17" spans="1:3" x14ac:dyDescent="0.2">
      <c r="A17" s="15" t="s">
        <v>932</v>
      </c>
      <c r="B17" s="14" t="s">
        <v>1183</v>
      </c>
      <c r="C17" s="18" t="str">
        <f t="shared" si="0"/>
        <v>multipleMatterHCDBID7 = `Multiple Matters HCDB Identification 7`,</v>
      </c>
    </row>
    <row r="18" spans="1:3" x14ac:dyDescent="0.2">
      <c r="A18" s="15" t="s">
        <v>933</v>
      </c>
      <c r="B18" s="14" t="s">
        <v>1184</v>
      </c>
      <c r="C18" s="18" t="str">
        <f t="shared" si="0"/>
        <v>multipleMatterHCDBID8 = `Multiple Matters HCDB Identification 8`,</v>
      </c>
    </row>
    <row r="19" spans="1:3" x14ac:dyDescent="0.2">
      <c r="A19" s="15" t="s">
        <v>934</v>
      </c>
      <c r="B19" s="14" t="s">
        <v>1185</v>
      </c>
      <c r="C19" s="18" t="str">
        <f t="shared" si="0"/>
        <v>numAppellants = `Number of Appellants/Petitioners`,</v>
      </c>
    </row>
    <row r="20" spans="1:3" x14ac:dyDescent="0.2">
      <c r="A20" s="15" t="s">
        <v>935</v>
      </c>
      <c r="B20" s="14" t="s">
        <v>1186</v>
      </c>
      <c r="C20" s="18" t="str">
        <f t="shared" si="0"/>
        <v>numFedGovAppellant = `Number of Appellants, Federal Government`,</v>
      </c>
    </row>
    <row r="21" spans="1:3" x14ac:dyDescent="0.2">
      <c r="A21" s="15" t="s">
        <v>936</v>
      </c>
      <c r="B21" s="14" t="s">
        <v>1187</v>
      </c>
      <c r="C21" s="18" t="str">
        <f t="shared" si="0"/>
        <v>numStateGovAppellant = `Number of Appellants, State Government`,</v>
      </c>
    </row>
    <row r="22" spans="1:3" x14ac:dyDescent="0.2">
      <c r="A22" s="15" t="s">
        <v>937</v>
      </c>
      <c r="B22" s="14" t="s">
        <v>1188</v>
      </c>
      <c r="C22" s="18" t="str">
        <f t="shared" si="0"/>
        <v>numCorpAppellant = `Number of Appellants, Corporation`,</v>
      </c>
    </row>
    <row r="23" spans="1:3" x14ac:dyDescent="0.2">
      <c r="A23" s="15" t="s">
        <v>938</v>
      </c>
      <c r="B23" s="14" t="s">
        <v>1189</v>
      </c>
      <c r="C23" s="18" t="str">
        <f t="shared" si="0"/>
        <v>numNonCorpOrgAppellant = `Number of Appellants, Non-Corporate Entity`,</v>
      </c>
    </row>
    <row r="24" spans="1:3" x14ac:dyDescent="0.2">
      <c r="A24" s="15" t="s">
        <v>939</v>
      </c>
      <c r="B24" s="14" t="s">
        <v>1190</v>
      </c>
      <c r="C24" s="18" t="str">
        <f t="shared" si="0"/>
        <v>numIndividualAppellant = `Number of Appellants, Individuals`,</v>
      </c>
    </row>
    <row r="25" spans="1:3" x14ac:dyDescent="0.2">
      <c r="A25" s="15" t="s">
        <v>0</v>
      </c>
      <c r="B25" s="14" t="s">
        <v>1191</v>
      </c>
      <c r="C25" s="18" t="str">
        <f t="shared" si="0"/>
        <v>appellant1 = `Appellant/Petitioner [1] to [34]`,</v>
      </c>
    </row>
    <row r="26" spans="1:3" x14ac:dyDescent="0.2">
      <c r="A26" s="15" t="s">
        <v>34</v>
      </c>
      <c r="B26" s="14" t="s">
        <v>1192</v>
      </c>
      <c r="C26" s="18" t="str">
        <f t="shared" si="0"/>
        <v>appellant1State = `Appellant/Petitioner State [1] to [34]`,</v>
      </c>
    </row>
    <row r="27" spans="1:3" x14ac:dyDescent="0.2">
      <c r="A27" s="15" t="s">
        <v>1</v>
      </c>
      <c r="B27" s="14" t="s">
        <v>1191</v>
      </c>
      <c r="C27" s="18" t="str">
        <f t="shared" si="0"/>
        <v>appellant2 = `Appellant/Petitioner [1] to [34]`,</v>
      </c>
    </row>
    <row r="28" spans="1:3" x14ac:dyDescent="0.2">
      <c r="A28" s="15" t="s">
        <v>36</v>
      </c>
      <c r="B28" s="14" t="s">
        <v>1192</v>
      </c>
      <c r="C28" s="18" t="str">
        <f t="shared" si="0"/>
        <v>appellant2State = `Appellant/Petitioner State [1] to [34]`,</v>
      </c>
    </row>
    <row r="29" spans="1:3" x14ac:dyDescent="0.2">
      <c r="A29" s="15" t="s">
        <v>2</v>
      </c>
      <c r="B29" s="14" t="s">
        <v>1191</v>
      </c>
      <c r="C29" s="18" t="str">
        <f t="shared" si="0"/>
        <v>appellant3 = `Appellant/Petitioner [1] to [34]`,</v>
      </c>
    </row>
    <row r="30" spans="1:3" x14ac:dyDescent="0.2">
      <c r="A30" s="15" t="s">
        <v>37</v>
      </c>
      <c r="B30" s="14" t="s">
        <v>1192</v>
      </c>
      <c r="C30" s="18" t="str">
        <f t="shared" si="0"/>
        <v>appellant3State = `Appellant/Petitioner State [1] to [34]`,</v>
      </c>
    </row>
    <row r="31" spans="1:3" x14ac:dyDescent="0.2">
      <c r="A31" s="15" t="s">
        <v>3</v>
      </c>
      <c r="B31" s="14" t="s">
        <v>1191</v>
      </c>
      <c r="C31" s="18" t="str">
        <f t="shared" si="0"/>
        <v>appellant4 = `Appellant/Petitioner [1] to [34]`,</v>
      </c>
    </row>
    <row r="32" spans="1:3" x14ac:dyDescent="0.2">
      <c r="A32" s="15" t="s">
        <v>38</v>
      </c>
      <c r="B32" s="14" t="s">
        <v>1192</v>
      </c>
      <c r="C32" s="18" t="str">
        <f t="shared" si="0"/>
        <v>appellant4State = `Appellant/Petitioner State [1] to [34]`,</v>
      </c>
    </row>
    <row r="33" spans="1:3" x14ac:dyDescent="0.2">
      <c r="A33" s="15" t="s">
        <v>4</v>
      </c>
      <c r="B33" s="14" t="s">
        <v>1191</v>
      </c>
      <c r="C33" s="18" t="str">
        <f t="shared" si="0"/>
        <v>appellant5 = `Appellant/Petitioner [1] to [34]`,</v>
      </c>
    </row>
    <row r="34" spans="1:3" x14ac:dyDescent="0.2">
      <c r="A34" s="15" t="s">
        <v>39</v>
      </c>
      <c r="B34" s="14" t="s">
        <v>1192</v>
      </c>
      <c r="C34" s="18" t="str">
        <f t="shared" si="0"/>
        <v>appellant5State = `Appellant/Petitioner State [1] to [34]`,</v>
      </c>
    </row>
    <row r="35" spans="1:3" x14ac:dyDescent="0.2">
      <c r="A35" s="15" t="s">
        <v>5</v>
      </c>
      <c r="B35" s="14" t="s">
        <v>1191</v>
      </c>
      <c r="C35" s="18" t="str">
        <f t="shared" si="0"/>
        <v>appellant6 = `Appellant/Petitioner [1] to [34]`,</v>
      </c>
    </row>
    <row r="36" spans="1:3" x14ac:dyDescent="0.2">
      <c r="A36" s="15" t="s">
        <v>40</v>
      </c>
      <c r="B36" s="14" t="s">
        <v>1192</v>
      </c>
      <c r="C36" s="18" t="str">
        <f t="shared" si="0"/>
        <v>appellant6State = `Appellant/Petitioner State [1] to [34]`,</v>
      </c>
    </row>
    <row r="37" spans="1:3" x14ac:dyDescent="0.2">
      <c r="A37" s="15" t="s">
        <v>6</v>
      </c>
      <c r="B37" s="14" t="s">
        <v>1191</v>
      </c>
      <c r="C37" s="18" t="str">
        <f t="shared" si="0"/>
        <v>appellant7 = `Appellant/Petitioner [1] to [34]`,</v>
      </c>
    </row>
    <row r="38" spans="1:3" x14ac:dyDescent="0.2">
      <c r="A38" s="15" t="s">
        <v>41</v>
      </c>
      <c r="B38" s="14" t="s">
        <v>1192</v>
      </c>
      <c r="C38" s="18" t="str">
        <f t="shared" si="0"/>
        <v>appellant7State = `Appellant/Petitioner State [1] to [34]`,</v>
      </c>
    </row>
    <row r="39" spans="1:3" x14ac:dyDescent="0.2">
      <c r="A39" s="15" t="s">
        <v>7</v>
      </c>
      <c r="B39" s="14" t="s">
        <v>1191</v>
      </c>
      <c r="C39" s="18" t="str">
        <f t="shared" si="0"/>
        <v>appellant8 = `Appellant/Petitioner [1] to [34]`,</v>
      </c>
    </row>
    <row r="40" spans="1:3" x14ac:dyDescent="0.2">
      <c r="A40" s="15" t="s">
        <v>42</v>
      </c>
      <c r="B40" s="14" t="s">
        <v>1192</v>
      </c>
      <c r="C40" s="18" t="str">
        <f t="shared" si="0"/>
        <v>appellant8State = `Appellant/Petitioner State [1] to [34]`,</v>
      </c>
    </row>
    <row r="41" spans="1:3" x14ac:dyDescent="0.2">
      <c r="A41" s="15" t="s">
        <v>8</v>
      </c>
      <c r="B41" s="14" t="s">
        <v>1191</v>
      </c>
      <c r="C41" s="18" t="str">
        <f t="shared" si="0"/>
        <v>appellant9 = `Appellant/Petitioner [1] to [34]`,</v>
      </c>
    </row>
    <row r="42" spans="1:3" x14ac:dyDescent="0.2">
      <c r="A42" s="15" t="s">
        <v>43</v>
      </c>
      <c r="B42" s="14" t="s">
        <v>1192</v>
      </c>
      <c r="C42" s="18" t="str">
        <f t="shared" si="0"/>
        <v>appellant9State = `Appellant/Petitioner State [1] to [34]`,</v>
      </c>
    </row>
    <row r="43" spans="1:3" x14ac:dyDescent="0.2">
      <c r="A43" s="15" t="s">
        <v>9</v>
      </c>
      <c r="B43" s="14" t="s">
        <v>1191</v>
      </c>
      <c r="C43" s="18" t="str">
        <f t="shared" si="0"/>
        <v>appellant10 = `Appellant/Petitioner [1] to [34]`,</v>
      </c>
    </row>
    <row r="44" spans="1:3" x14ac:dyDescent="0.2">
      <c r="A44" s="15" t="s">
        <v>44</v>
      </c>
      <c r="B44" s="14" t="s">
        <v>1192</v>
      </c>
      <c r="C44" s="18" t="str">
        <f t="shared" si="0"/>
        <v>appellant10State = `Appellant/Petitioner State [1] to [34]`,</v>
      </c>
    </row>
    <row r="45" spans="1:3" x14ac:dyDescent="0.2">
      <c r="A45" s="15" t="s">
        <v>10</v>
      </c>
      <c r="B45" s="14" t="s">
        <v>1191</v>
      </c>
      <c r="C45" s="18" t="str">
        <f t="shared" si="0"/>
        <v>appellant11 = `Appellant/Petitioner [1] to [34]`,</v>
      </c>
    </row>
    <row r="46" spans="1:3" x14ac:dyDescent="0.2">
      <c r="A46" s="15" t="s">
        <v>45</v>
      </c>
      <c r="B46" s="14" t="s">
        <v>1192</v>
      </c>
      <c r="C46" s="18" t="str">
        <f t="shared" si="0"/>
        <v>appellant11State = `Appellant/Petitioner State [1] to [34]`,</v>
      </c>
    </row>
    <row r="47" spans="1:3" x14ac:dyDescent="0.2">
      <c r="A47" s="15" t="s">
        <v>11</v>
      </c>
      <c r="B47" s="14" t="s">
        <v>1191</v>
      </c>
      <c r="C47" s="18" t="str">
        <f t="shared" si="0"/>
        <v>appellant12 = `Appellant/Petitioner [1] to [34]`,</v>
      </c>
    </row>
    <row r="48" spans="1:3" x14ac:dyDescent="0.2">
      <c r="A48" s="15" t="s">
        <v>46</v>
      </c>
      <c r="B48" s="14" t="s">
        <v>1192</v>
      </c>
      <c r="C48" s="18" t="str">
        <f t="shared" si="0"/>
        <v>appellant12State = `Appellant/Petitioner State [1] to [34]`,</v>
      </c>
    </row>
    <row r="49" spans="1:3" x14ac:dyDescent="0.2">
      <c r="A49" s="15" t="s">
        <v>12</v>
      </c>
      <c r="B49" s="14" t="s">
        <v>1191</v>
      </c>
      <c r="C49" s="18" t="str">
        <f t="shared" si="0"/>
        <v>appellant13 = `Appellant/Petitioner [1] to [34]`,</v>
      </c>
    </row>
    <row r="50" spans="1:3" x14ac:dyDescent="0.2">
      <c r="A50" s="15" t="s">
        <v>47</v>
      </c>
      <c r="B50" s="14" t="s">
        <v>1192</v>
      </c>
      <c r="C50" s="18" t="str">
        <f t="shared" si="0"/>
        <v>appellant13State = `Appellant/Petitioner State [1] to [34]`,</v>
      </c>
    </row>
    <row r="51" spans="1:3" x14ac:dyDescent="0.2">
      <c r="A51" s="15" t="s">
        <v>13</v>
      </c>
      <c r="B51" s="14" t="s">
        <v>1191</v>
      </c>
      <c r="C51" s="18" t="str">
        <f t="shared" si="0"/>
        <v>appellant14 = `Appellant/Petitioner [1] to [34]`,</v>
      </c>
    </row>
    <row r="52" spans="1:3" x14ac:dyDescent="0.2">
      <c r="A52" s="15" t="s">
        <v>48</v>
      </c>
      <c r="B52" s="14" t="s">
        <v>1192</v>
      </c>
      <c r="C52" s="18" t="str">
        <f t="shared" si="0"/>
        <v>appellant14State = `Appellant/Petitioner State [1] to [34]`,</v>
      </c>
    </row>
    <row r="53" spans="1:3" x14ac:dyDescent="0.2">
      <c r="A53" s="15" t="s">
        <v>14</v>
      </c>
      <c r="B53" s="14" t="s">
        <v>1191</v>
      </c>
      <c r="C53" s="18" t="str">
        <f t="shared" si="0"/>
        <v>appellant15 = `Appellant/Petitioner [1] to [34]`,</v>
      </c>
    </row>
    <row r="54" spans="1:3" x14ac:dyDescent="0.2">
      <c r="A54" s="15" t="s">
        <v>49</v>
      </c>
      <c r="B54" s="14" t="s">
        <v>1192</v>
      </c>
      <c r="C54" s="18" t="str">
        <f t="shared" si="0"/>
        <v>appellant15State = `Appellant/Petitioner State [1] to [34]`,</v>
      </c>
    </row>
    <row r="55" spans="1:3" x14ac:dyDescent="0.2">
      <c r="A55" s="15" t="s">
        <v>15</v>
      </c>
      <c r="B55" s="14" t="s">
        <v>1191</v>
      </c>
      <c r="C55" s="18" t="str">
        <f t="shared" si="0"/>
        <v>appellant16 = `Appellant/Petitioner [1] to [34]`,</v>
      </c>
    </row>
    <row r="56" spans="1:3" x14ac:dyDescent="0.2">
      <c r="A56" s="15" t="s">
        <v>50</v>
      </c>
      <c r="B56" s="14" t="s">
        <v>1192</v>
      </c>
      <c r="C56" s="18" t="str">
        <f t="shared" si="0"/>
        <v>appellant16State = `Appellant/Petitioner State [1] to [34]`,</v>
      </c>
    </row>
    <row r="57" spans="1:3" x14ac:dyDescent="0.2">
      <c r="A57" s="15" t="s">
        <v>16</v>
      </c>
      <c r="B57" s="14" t="s">
        <v>1191</v>
      </c>
      <c r="C57" s="18" t="str">
        <f t="shared" si="0"/>
        <v>appellant17 = `Appellant/Petitioner [1] to [34]`,</v>
      </c>
    </row>
    <row r="58" spans="1:3" x14ac:dyDescent="0.2">
      <c r="A58" s="15" t="s">
        <v>51</v>
      </c>
      <c r="B58" s="14" t="s">
        <v>1192</v>
      </c>
      <c r="C58" s="18" t="str">
        <f t="shared" si="0"/>
        <v>appellant17State = `Appellant/Petitioner State [1] to [34]`,</v>
      </c>
    </row>
    <row r="59" spans="1:3" x14ac:dyDescent="0.2">
      <c r="A59" s="15" t="s">
        <v>17</v>
      </c>
      <c r="B59" s="14" t="s">
        <v>1191</v>
      </c>
      <c r="C59" s="18" t="str">
        <f t="shared" si="0"/>
        <v>appellant18 = `Appellant/Petitioner [1] to [34]`,</v>
      </c>
    </row>
    <row r="60" spans="1:3" x14ac:dyDescent="0.2">
      <c r="A60" s="15" t="s">
        <v>52</v>
      </c>
      <c r="B60" s="14" t="s">
        <v>1192</v>
      </c>
      <c r="C60" s="18" t="str">
        <f t="shared" si="0"/>
        <v>appellant18State = `Appellant/Petitioner State [1] to [34]`,</v>
      </c>
    </row>
    <row r="61" spans="1:3" x14ac:dyDescent="0.2">
      <c r="A61" s="15" t="s">
        <v>18</v>
      </c>
      <c r="B61" s="14" t="s">
        <v>1191</v>
      </c>
      <c r="C61" s="18" t="str">
        <f t="shared" si="0"/>
        <v>appellant19 = `Appellant/Petitioner [1] to [34]`,</v>
      </c>
    </row>
    <row r="62" spans="1:3" x14ac:dyDescent="0.2">
      <c r="A62" s="15" t="s">
        <v>53</v>
      </c>
      <c r="B62" s="14" t="s">
        <v>1192</v>
      </c>
      <c r="C62" s="18" t="str">
        <f t="shared" si="0"/>
        <v>appellant19State = `Appellant/Petitioner State [1] to [34]`,</v>
      </c>
    </row>
    <row r="63" spans="1:3" x14ac:dyDescent="0.2">
      <c r="A63" s="15" t="s">
        <v>19</v>
      </c>
      <c r="B63" s="14" t="s">
        <v>1191</v>
      </c>
      <c r="C63" s="18" t="str">
        <f t="shared" si="0"/>
        <v>appellant20 = `Appellant/Petitioner [1] to [34]`,</v>
      </c>
    </row>
    <row r="64" spans="1:3" x14ac:dyDescent="0.2">
      <c r="A64" s="15" t="s">
        <v>54</v>
      </c>
      <c r="B64" s="14" t="s">
        <v>1192</v>
      </c>
      <c r="C64" s="18" t="str">
        <f t="shared" si="0"/>
        <v>appellant20State = `Appellant/Petitioner State [1] to [34]`,</v>
      </c>
    </row>
    <row r="65" spans="1:3" x14ac:dyDescent="0.2">
      <c r="A65" s="15" t="s">
        <v>20</v>
      </c>
      <c r="B65" s="14" t="s">
        <v>1191</v>
      </c>
      <c r="C65" s="18" t="str">
        <f t="shared" si="0"/>
        <v>appellant21 = `Appellant/Petitioner [1] to [34]`,</v>
      </c>
    </row>
    <row r="66" spans="1:3" x14ac:dyDescent="0.2">
      <c r="A66" s="15" t="s">
        <v>55</v>
      </c>
      <c r="B66" s="14" t="s">
        <v>1192</v>
      </c>
      <c r="C66" s="18" t="str">
        <f t="shared" si="0"/>
        <v>appellant21State = `Appellant/Petitioner State [1] to [34]`,</v>
      </c>
    </row>
    <row r="67" spans="1:3" x14ac:dyDescent="0.2">
      <c r="A67" s="15" t="s">
        <v>21</v>
      </c>
      <c r="B67" s="14" t="s">
        <v>1191</v>
      </c>
      <c r="C67" s="18" t="str">
        <f t="shared" si="0"/>
        <v>appellant22 = `Appellant/Petitioner [1] to [34]`,</v>
      </c>
    </row>
    <row r="68" spans="1:3" x14ac:dyDescent="0.2">
      <c r="A68" s="15" t="s">
        <v>56</v>
      </c>
      <c r="B68" s="14" t="s">
        <v>1192</v>
      </c>
      <c r="C68" s="18" t="str">
        <f t="shared" ref="C68:C131" si="1">_xlfn.CONCAT(A68," = `",B68,"`,")</f>
        <v>appellant22State = `Appellant/Petitioner State [1] to [34]`,</v>
      </c>
    </row>
    <row r="69" spans="1:3" x14ac:dyDescent="0.2">
      <c r="A69" s="15" t="s">
        <v>22</v>
      </c>
      <c r="B69" s="14" t="s">
        <v>1191</v>
      </c>
      <c r="C69" s="18" t="str">
        <f t="shared" si="1"/>
        <v>appellant23 = `Appellant/Petitioner [1] to [34]`,</v>
      </c>
    </row>
    <row r="70" spans="1:3" x14ac:dyDescent="0.2">
      <c r="A70" s="15" t="s">
        <v>57</v>
      </c>
      <c r="B70" s="14" t="s">
        <v>1192</v>
      </c>
      <c r="C70" s="18" t="str">
        <f t="shared" si="1"/>
        <v>appellant23State = `Appellant/Petitioner State [1] to [34]`,</v>
      </c>
    </row>
    <row r="71" spans="1:3" x14ac:dyDescent="0.2">
      <c r="A71" s="15" t="s">
        <v>23</v>
      </c>
      <c r="B71" s="14" t="s">
        <v>1191</v>
      </c>
      <c r="C71" s="18" t="str">
        <f t="shared" si="1"/>
        <v>appellant24 = `Appellant/Petitioner [1] to [34]`,</v>
      </c>
    </row>
    <row r="72" spans="1:3" x14ac:dyDescent="0.2">
      <c r="A72" s="15" t="s">
        <v>58</v>
      </c>
      <c r="B72" s="14" t="s">
        <v>1192</v>
      </c>
      <c r="C72" s="18" t="str">
        <f t="shared" si="1"/>
        <v>appellant24State = `Appellant/Petitioner State [1] to [34]`,</v>
      </c>
    </row>
    <row r="73" spans="1:3" x14ac:dyDescent="0.2">
      <c r="A73" s="15" t="s">
        <v>24</v>
      </c>
      <c r="B73" s="14" t="s">
        <v>1191</v>
      </c>
      <c r="C73" s="18" t="str">
        <f t="shared" si="1"/>
        <v>appellant25 = `Appellant/Petitioner [1] to [34]`,</v>
      </c>
    </row>
    <row r="74" spans="1:3" x14ac:dyDescent="0.2">
      <c r="A74" s="15" t="s">
        <v>59</v>
      </c>
      <c r="B74" s="14" t="s">
        <v>1192</v>
      </c>
      <c r="C74" s="18" t="str">
        <f t="shared" si="1"/>
        <v>appellant25State = `Appellant/Petitioner State [1] to [34]`,</v>
      </c>
    </row>
    <row r="75" spans="1:3" x14ac:dyDescent="0.2">
      <c r="A75" s="15" t="s">
        <v>25</v>
      </c>
      <c r="B75" s="14" t="s">
        <v>1191</v>
      </c>
      <c r="C75" s="18" t="str">
        <f t="shared" si="1"/>
        <v>appellant26 = `Appellant/Petitioner [1] to [34]`,</v>
      </c>
    </row>
    <row r="76" spans="1:3" x14ac:dyDescent="0.2">
      <c r="A76" s="15" t="s">
        <v>60</v>
      </c>
      <c r="B76" s="14" t="s">
        <v>1192</v>
      </c>
      <c r="C76" s="18" t="str">
        <f t="shared" si="1"/>
        <v>appellant26State = `Appellant/Petitioner State [1] to [34]`,</v>
      </c>
    </row>
    <row r="77" spans="1:3" x14ac:dyDescent="0.2">
      <c r="A77" s="15" t="s">
        <v>26</v>
      </c>
      <c r="B77" s="14" t="s">
        <v>1191</v>
      </c>
      <c r="C77" s="18" t="str">
        <f t="shared" si="1"/>
        <v>appellant27 = `Appellant/Petitioner [1] to [34]`,</v>
      </c>
    </row>
    <row r="78" spans="1:3" x14ac:dyDescent="0.2">
      <c r="A78" s="15" t="s">
        <v>61</v>
      </c>
      <c r="B78" s="14" t="s">
        <v>1192</v>
      </c>
      <c r="C78" s="18" t="str">
        <f t="shared" si="1"/>
        <v>appellant27State = `Appellant/Petitioner State [1] to [34]`,</v>
      </c>
    </row>
    <row r="79" spans="1:3" x14ac:dyDescent="0.2">
      <c r="A79" s="15" t="s">
        <v>27</v>
      </c>
      <c r="B79" s="14" t="s">
        <v>1191</v>
      </c>
      <c r="C79" s="18" t="str">
        <f t="shared" si="1"/>
        <v>appellant28 = `Appellant/Petitioner [1] to [34]`,</v>
      </c>
    </row>
    <row r="80" spans="1:3" x14ac:dyDescent="0.2">
      <c r="A80" s="15" t="s">
        <v>62</v>
      </c>
      <c r="B80" s="14" t="s">
        <v>1192</v>
      </c>
      <c r="C80" s="18" t="str">
        <f t="shared" si="1"/>
        <v>appellant28State = `Appellant/Petitioner State [1] to [34]`,</v>
      </c>
    </row>
    <row r="81" spans="1:3" x14ac:dyDescent="0.2">
      <c r="A81" s="15" t="s">
        <v>28</v>
      </c>
      <c r="B81" s="14" t="s">
        <v>1191</v>
      </c>
      <c r="C81" s="18" t="str">
        <f t="shared" si="1"/>
        <v>appellant29 = `Appellant/Petitioner [1] to [34]`,</v>
      </c>
    </row>
    <row r="82" spans="1:3" x14ac:dyDescent="0.2">
      <c r="A82" s="15" t="s">
        <v>63</v>
      </c>
      <c r="B82" s="14" t="s">
        <v>1192</v>
      </c>
      <c r="C82" s="18" t="str">
        <f t="shared" si="1"/>
        <v>appellant29State = `Appellant/Petitioner State [1] to [34]`,</v>
      </c>
    </row>
    <row r="83" spans="1:3" x14ac:dyDescent="0.2">
      <c r="A83" s="15" t="s">
        <v>29</v>
      </c>
      <c r="B83" s="14" t="s">
        <v>1191</v>
      </c>
      <c r="C83" s="18" t="str">
        <f t="shared" si="1"/>
        <v>appellant30 = `Appellant/Petitioner [1] to [34]`,</v>
      </c>
    </row>
    <row r="84" spans="1:3" x14ac:dyDescent="0.2">
      <c r="A84" s="15" t="s">
        <v>64</v>
      </c>
      <c r="B84" s="14" t="s">
        <v>1192</v>
      </c>
      <c r="C84" s="18" t="str">
        <f t="shared" si="1"/>
        <v>appellant30State = `Appellant/Petitioner State [1] to [34]`,</v>
      </c>
    </row>
    <row r="85" spans="1:3" x14ac:dyDescent="0.2">
      <c r="A85" s="15" t="s">
        <v>30</v>
      </c>
      <c r="B85" s="14" t="s">
        <v>1191</v>
      </c>
      <c r="C85" s="18" t="str">
        <f t="shared" si="1"/>
        <v>appellant31 = `Appellant/Petitioner [1] to [34]`,</v>
      </c>
    </row>
    <row r="86" spans="1:3" x14ac:dyDescent="0.2">
      <c r="A86" s="15" t="s">
        <v>65</v>
      </c>
      <c r="B86" s="14" t="s">
        <v>1192</v>
      </c>
      <c r="C86" s="18" t="str">
        <f t="shared" si="1"/>
        <v>appellant31State = `Appellant/Petitioner State [1] to [34]`,</v>
      </c>
    </row>
    <row r="87" spans="1:3" x14ac:dyDescent="0.2">
      <c r="A87" s="15" t="s">
        <v>31</v>
      </c>
      <c r="B87" s="14" t="s">
        <v>1191</v>
      </c>
      <c r="C87" s="18" t="str">
        <f t="shared" si="1"/>
        <v>appellant32 = `Appellant/Petitioner [1] to [34]`,</v>
      </c>
    </row>
    <row r="88" spans="1:3" x14ac:dyDescent="0.2">
      <c r="A88" s="15" t="s">
        <v>66</v>
      </c>
      <c r="B88" s="14" t="s">
        <v>1192</v>
      </c>
      <c r="C88" s="18" t="str">
        <f t="shared" si="1"/>
        <v>appellant32State = `Appellant/Petitioner State [1] to [34]`,</v>
      </c>
    </row>
    <row r="89" spans="1:3" x14ac:dyDescent="0.2">
      <c r="A89" s="15" t="s">
        <v>32</v>
      </c>
      <c r="B89" s="14" t="s">
        <v>1191</v>
      </c>
      <c r="C89" s="18" t="str">
        <f t="shared" si="1"/>
        <v>appellant33 = `Appellant/Petitioner [1] to [34]`,</v>
      </c>
    </row>
    <row r="90" spans="1:3" x14ac:dyDescent="0.2">
      <c r="A90" s="15" t="s">
        <v>67</v>
      </c>
      <c r="B90" s="14" t="s">
        <v>1192</v>
      </c>
      <c r="C90" s="18" t="str">
        <f t="shared" si="1"/>
        <v>appellant33State = `Appellant/Petitioner State [1] to [34]`,</v>
      </c>
    </row>
    <row r="91" spans="1:3" x14ac:dyDescent="0.2">
      <c r="A91" s="15" t="s">
        <v>33</v>
      </c>
      <c r="B91" s="14" t="s">
        <v>1191</v>
      </c>
      <c r="C91" s="18" t="str">
        <f t="shared" si="1"/>
        <v>appellant34 = `Appellant/Petitioner [1] to [34]`,</v>
      </c>
    </row>
    <row r="92" spans="1:3" x14ac:dyDescent="0.2">
      <c r="A92" s="15" t="s">
        <v>68</v>
      </c>
      <c r="B92" s="14" t="s">
        <v>1192</v>
      </c>
      <c r="C92" s="18" t="str">
        <f t="shared" si="1"/>
        <v>appellant34State = `Appellant/Petitioner State [1] to [34]`,</v>
      </c>
    </row>
    <row r="93" spans="1:3" x14ac:dyDescent="0.2">
      <c r="A93" s="15" t="s">
        <v>940</v>
      </c>
      <c r="B93" s="14" t="s">
        <v>1193</v>
      </c>
      <c r="C93" s="18" t="str">
        <f t="shared" si="1"/>
        <v>numRespondents = `Number of Respondents`,</v>
      </c>
    </row>
    <row r="94" spans="1:3" x14ac:dyDescent="0.2">
      <c r="A94" s="15" t="s">
        <v>941</v>
      </c>
      <c r="B94" s="14" t="s">
        <v>1194</v>
      </c>
      <c r="C94" s="18" t="str">
        <f t="shared" si="1"/>
        <v>numFedGovResp = `Number of Respondents, Federal Government`,</v>
      </c>
    </row>
    <row r="95" spans="1:3" x14ac:dyDescent="0.2">
      <c r="A95" s="15" t="s">
        <v>942</v>
      </c>
      <c r="B95" s="14" t="s">
        <v>1195</v>
      </c>
      <c r="C95" s="18" t="str">
        <f t="shared" si="1"/>
        <v>numStateGovResp = `Number of Respondent, State Government`,</v>
      </c>
    </row>
    <row r="96" spans="1:3" x14ac:dyDescent="0.2">
      <c r="A96" s="15" t="s">
        <v>943</v>
      </c>
      <c r="B96" s="14" t="s">
        <v>1196</v>
      </c>
      <c r="C96" s="18" t="str">
        <f t="shared" si="1"/>
        <v>numCorpResp = `Number of Respondent, Corporation`,</v>
      </c>
    </row>
    <row r="97" spans="1:3" x14ac:dyDescent="0.2">
      <c r="A97" s="15" t="s">
        <v>944</v>
      </c>
      <c r="B97" s="14" t="s">
        <v>1197</v>
      </c>
      <c r="C97" s="18" t="str">
        <f t="shared" si="1"/>
        <v>numNonCorpOrgResp = `Number of Respondent, Non-Corporate Entity`,</v>
      </c>
    </row>
    <row r="98" spans="1:3" x14ac:dyDescent="0.2">
      <c r="A98" s="15" t="s">
        <v>945</v>
      </c>
      <c r="B98" s="14" t="s">
        <v>1198</v>
      </c>
      <c r="C98" s="18" t="str">
        <f t="shared" si="1"/>
        <v>numIndividualResp = `Number of Respondents, Individuals`,</v>
      </c>
    </row>
    <row r="99" spans="1:3" x14ac:dyDescent="0.2">
      <c r="A99" s="15" t="s">
        <v>946</v>
      </c>
      <c r="B99" s="14" t="s">
        <v>1199</v>
      </c>
      <c r="C99" s="18" t="str">
        <f t="shared" si="1"/>
        <v>respondent1 = `Respondent [1] to [49]`,</v>
      </c>
    </row>
    <row r="100" spans="1:3" x14ac:dyDescent="0.2">
      <c r="A100" s="15" t="s">
        <v>947</v>
      </c>
      <c r="B100" s="14" t="s">
        <v>1200</v>
      </c>
      <c r="C100" s="18" t="str">
        <f t="shared" si="1"/>
        <v>respondent1State = `Respondent State [1] to [49]`,</v>
      </c>
    </row>
    <row r="101" spans="1:3" x14ac:dyDescent="0.2">
      <c r="A101" s="15" t="s">
        <v>948</v>
      </c>
      <c r="B101" s="14" t="s">
        <v>1199</v>
      </c>
      <c r="C101" s="18" t="str">
        <f t="shared" si="1"/>
        <v>respondent2 = `Respondent [1] to [49]`,</v>
      </c>
    </row>
    <row r="102" spans="1:3" x14ac:dyDescent="0.2">
      <c r="A102" s="15" t="s">
        <v>949</v>
      </c>
      <c r="B102" s="14" t="s">
        <v>1200</v>
      </c>
      <c r="C102" s="18" t="str">
        <f t="shared" si="1"/>
        <v>respondent2State = `Respondent State [1] to [49]`,</v>
      </c>
    </row>
    <row r="103" spans="1:3" x14ac:dyDescent="0.2">
      <c r="A103" s="15" t="s">
        <v>950</v>
      </c>
      <c r="B103" s="14" t="s">
        <v>1199</v>
      </c>
      <c r="C103" s="18" t="str">
        <f t="shared" si="1"/>
        <v>respondent3 = `Respondent [1] to [49]`,</v>
      </c>
    </row>
    <row r="104" spans="1:3" x14ac:dyDescent="0.2">
      <c r="A104" s="15" t="s">
        <v>951</v>
      </c>
      <c r="B104" s="14" t="s">
        <v>1200</v>
      </c>
      <c r="C104" s="18" t="str">
        <f t="shared" si="1"/>
        <v>respondent3State = `Respondent State [1] to [49]`,</v>
      </c>
    </row>
    <row r="105" spans="1:3" x14ac:dyDescent="0.2">
      <c r="A105" s="15" t="s">
        <v>952</v>
      </c>
      <c r="B105" s="14" t="s">
        <v>1199</v>
      </c>
      <c r="C105" s="18" t="str">
        <f t="shared" si="1"/>
        <v>respondent4 = `Respondent [1] to [49]`,</v>
      </c>
    </row>
    <row r="106" spans="1:3" x14ac:dyDescent="0.2">
      <c r="A106" s="15" t="s">
        <v>953</v>
      </c>
      <c r="B106" s="14" t="s">
        <v>1200</v>
      </c>
      <c r="C106" s="18" t="str">
        <f t="shared" si="1"/>
        <v>respondent4State = `Respondent State [1] to [49]`,</v>
      </c>
    </row>
    <row r="107" spans="1:3" x14ac:dyDescent="0.2">
      <c r="A107" s="15" t="s">
        <v>954</v>
      </c>
      <c r="B107" s="14" t="s">
        <v>1199</v>
      </c>
      <c r="C107" s="18" t="str">
        <f t="shared" si="1"/>
        <v>respondent5 = `Respondent [1] to [49]`,</v>
      </c>
    </row>
    <row r="108" spans="1:3" x14ac:dyDescent="0.2">
      <c r="A108" s="15" t="s">
        <v>955</v>
      </c>
      <c r="B108" s="14" t="s">
        <v>1200</v>
      </c>
      <c r="C108" s="18" t="str">
        <f t="shared" si="1"/>
        <v>respondent5State = `Respondent State [1] to [49]`,</v>
      </c>
    </row>
    <row r="109" spans="1:3" x14ac:dyDescent="0.2">
      <c r="A109" s="15" t="s">
        <v>956</v>
      </c>
      <c r="B109" s="14" t="s">
        <v>1199</v>
      </c>
      <c r="C109" s="18" t="str">
        <f t="shared" si="1"/>
        <v>respondent6 = `Respondent [1] to [49]`,</v>
      </c>
    </row>
    <row r="110" spans="1:3" x14ac:dyDescent="0.2">
      <c r="A110" s="15" t="s">
        <v>957</v>
      </c>
      <c r="B110" s="14" t="s">
        <v>1200</v>
      </c>
      <c r="C110" s="18" t="str">
        <f t="shared" si="1"/>
        <v>respondent6State = `Respondent State [1] to [49]`,</v>
      </c>
    </row>
    <row r="111" spans="1:3" x14ac:dyDescent="0.2">
      <c r="A111" s="15" t="s">
        <v>958</v>
      </c>
      <c r="B111" s="14" t="s">
        <v>1199</v>
      </c>
      <c r="C111" s="18" t="str">
        <f t="shared" si="1"/>
        <v>respondent7 = `Respondent [1] to [49]`,</v>
      </c>
    </row>
    <row r="112" spans="1:3" x14ac:dyDescent="0.2">
      <c r="A112" s="15" t="s">
        <v>959</v>
      </c>
      <c r="B112" s="14" t="s">
        <v>1200</v>
      </c>
      <c r="C112" s="18" t="str">
        <f t="shared" si="1"/>
        <v>respondent7State = `Respondent State [1] to [49]`,</v>
      </c>
    </row>
    <row r="113" spans="1:3" x14ac:dyDescent="0.2">
      <c r="A113" s="15" t="s">
        <v>960</v>
      </c>
      <c r="B113" s="14" t="s">
        <v>1199</v>
      </c>
      <c r="C113" s="18" t="str">
        <f t="shared" si="1"/>
        <v>respondent8 = `Respondent [1] to [49]`,</v>
      </c>
    </row>
    <row r="114" spans="1:3" x14ac:dyDescent="0.2">
      <c r="A114" s="15" t="s">
        <v>961</v>
      </c>
      <c r="B114" s="14" t="s">
        <v>1200</v>
      </c>
      <c r="C114" s="18" t="str">
        <f t="shared" si="1"/>
        <v>respondent8State = `Respondent State [1] to [49]`,</v>
      </c>
    </row>
    <row r="115" spans="1:3" x14ac:dyDescent="0.2">
      <c r="A115" s="15" t="s">
        <v>962</v>
      </c>
      <c r="B115" s="14" t="s">
        <v>1199</v>
      </c>
      <c r="C115" s="18" t="str">
        <f t="shared" si="1"/>
        <v>respondent9 = `Respondent [1] to [49]`,</v>
      </c>
    </row>
    <row r="116" spans="1:3" x14ac:dyDescent="0.2">
      <c r="A116" s="15" t="s">
        <v>963</v>
      </c>
      <c r="B116" s="14" t="s">
        <v>1200</v>
      </c>
      <c r="C116" s="18" t="str">
        <f t="shared" si="1"/>
        <v>respondent9State = `Respondent State [1] to [49]`,</v>
      </c>
    </row>
    <row r="117" spans="1:3" x14ac:dyDescent="0.2">
      <c r="A117" s="15" t="s">
        <v>964</v>
      </c>
      <c r="B117" s="14" t="s">
        <v>1199</v>
      </c>
      <c r="C117" s="18" t="str">
        <f t="shared" si="1"/>
        <v>respondent10 = `Respondent [1] to [49]`,</v>
      </c>
    </row>
    <row r="118" spans="1:3" x14ac:dyDescent="0.2">
      <c r="A118" s="15" t="s">
        <v>965</v>
      </c>
      <c r="B118" s="14" t="s">
        <v>1200</v>
      </c>
      <c r="C118" s="18" t="str">
        <f t="shared" si="1"/>
        <v>respondent10State = `Respondent State [1] to [49]`,</v>
      </c>
    </row>
    <row r="119" spans="1:3" x14ac:dyDescent="0.2">
      <c r="A119" s="15" t="s">
        <v>966</v>
      </c>
      <c r="B119" s="14" t="s">
        <v>1199</v>
      </c>
      <c r="C119" s="18" t="str">
        <f t="shared" si="1"/>
        <v>respondent11 = `Respondent [1] to [49]`,</v>
      </c>
    </row>
    <row r="120" spans="1:3" x14ac:dyDescent="0.2">
      <c r="A120" s="15" t="s">
        <v>967</v>
      </c>
      <c r="B120" s="14" t="s">
        <v>1200</v>
      </c>
      <c r="C120" s="18" t="str">
        <f t="shared" si="1"/>
        <v>respondent11State = `Respondent State [1] to [49]`,</v>
      </c>
    </row>
    <row r="121" spans="1:3" x14ac:dyDescent="0.2">
      <c r="A121" s="15" t="s">
        <v>968</v>
      </c>
      <c r="B121" s="14" t="s">
        <v>1199</v>
      </c>
      <c r="C121" s="18" t="str">
        <f t="shared" si="1"/>
        <v>respondent12 = `Respondent [1] to [49]`,</v>
      </c>
    </row>
    <row r="122" spans="1:3" x14ac:dyDescent="0.2">
      <c r="A122" s="15" t="s">
        <v>969</v>
      </c>
      <c r="B122" s="14" t="s">
        <v>1200</v>
      </c>
      <c r="C122" s="18" t="str">
        <f t="shared" si="1"/>
        <v>respondent12State = `Respondent State [1] to [49]`,</v>
      </c>
    </row>
    <row r="123" spans="1:3" x14ac:dyDescent="0.2">
      <c r="A123" s="15" t="s">
        <v>970</v>
      </c>
      <c r="B123" s="14" t="s">
        <v>1199</v>
      </c>
      <c r="C123" s="18" t="str">
        <f t="shared" si="1"/>
        <v>respondent13 = `Respondent [1] to [49]`,</v>
      </c>
    </row>
    <row r="124" spans="1:3" x14ac:dyDescent="0.2">
      <c r="A124" s="15" t="s">
        <v>971</v>
      </c>
      <c r="B124" s="14" t="s">
        <v>1200</v>
      </c>
      <c r="C124" s="18" t="str">
        <f t="shared" si="1"/>
        <v>respondent13State = `Respondent State [1] to [49]`,</v>
      </c>
    </row>
    <row r="125" spans="1:3" x14ac:dyDescent="0.2">
      <c r="A125" s="15" t="s">
        <v>972</v>
      </c>
      <c r="B125" s="14" t="s">
        <v>1199</v>
      </c>
      <c r="C125" s="18" t="str">
        <f t="shared" si="1"/>
        <v>respondent14 = `Respondent [1] to [49]`,</v>
      </c>
    </row>
    <row r="126" spans="1:3" x14ac:dyDescent="0.2">
      <c r="A126" s="15" t="s">
        <v>973</v>
      </c>
      <c r="B126" s="14" t="s">
        <v>1200</v>
      </c>
      <c r="C126" s="18" t="str">
        <f t="shared" si="1"/>
        <v>respondent14State = `Respondent State [1] to [49]`,</v>
      </c>
    </row>
    <row r="127" spans="1:3" x14ac:dyDescent="0.2">
      <c r="A127" s="15" t="s">
        <v>974</v>
      </c>
      <c r="B127" s="14" t="s">
        <v>1199</v>
      </c>
      <c r="C127" s="18" t="str">
        <f t="shared" si="1"/>
        <v>respondent15 = `Respondent [1] to [49]`,</v>
      </c>
    </row>
    <row r="128" spans="1:3" x14ac:dyDescent="0.2">
      <c r="A128" s="15" t="s">
        <v>975</v>
      </c>
      <c r="B128" s="14" t="s">
        <v>1200</v>
      </c>
      <c r="C128" s="18" t="str">
        <f t="shared" si="1"/>
        <v>respondent15State = `Respondent State [1] to [49]`,</v>
      </c>
    </row>
    <row r="129" spans="1:3" x14ac:dyDescent="0.2">
      <c r="A129" s="15" t="s">
        <v>976</v>
      </c>
      <c r="B129" s="14" t="s">
        <v>1199</v>
      </c>
      <c r="C129" s="18" t="str">
        <f t="shared" si="1"/>
        <v>respondent16 = `Respondent [1] to [49]`,</v>
      </c>
    </row>
    <row r="130" spans="1:3" x14ac:dyDescent="0.2">
      <c r="A130" s="15" t="s">
        <v>977</v>
      </c>
      <c r="B130" s="14" t="s">
        <v>1200</v>
      </c>
      <c r="C130" s="18" t="str">
        <f t="shared" si="1"/>
        <v>respondent16State = `Respondent State [1] to [49]`,</v>
      </c>
    </row>
    <row r="131" spans="1:3" x14ac:dyDescent="0.2">
      <c r="A131" s="15" t="s">
        <v>978</v>
      </c>
      <c r="B131" s="14" t="s">
        <v>1199</v>
      </c>
      <c r="C131" s="18" t="str">
        <f t="shared" si="1"/>
        <v>respondent17 = `Respondent [1] to [49]`,</v>
      </c>
    </row>
    <row r="132" spans="1:3" x14ac:dyDescent="0.2">
      <c r="A132" s="15" t="s">
        <v>979</v>
      </c>
      <c r="B132" s="14" t="s">
        <v>1200</v>
      </c>
      <c r="C132" s="18" t="str">
        <f t="shared" ref="C132:C195" si="2">_xlfn.CONCAT(A132," = `",B132,"`,")</f>
        <v>respondent17State = `Respondent State [1] to [49]`,</v>
      </c>
    </row>
    <row r="133" spans="1:3" x14ac:dyDescent="0.2">
      <c r="A133" s="15" t="s">
        <v>980</v>
      </c>
      <c r="B133" s="14" t="s">
        <v>1199</v>
      </c>
      <c r="C133" s="18" t="str">
        <f t="shared" si="2"/>
        <v>respondent18 = `Respondent [1] to [49]`,</v>
      </c>
    </row>
    <row r="134" spans="1:3" x14ac:dyDescent="0.2">
      <c r="A134" s="15" t="s">
        <v>981</v>
      </c>
      <c r="B134" s="14" t="s">
        <v>1200</v>
      </c>
      <c r="C134" s="18" t="str">
        <f t="shared" si="2"/>
        <v>respondent18State = `Respondent State [1] to [49]`,</v>
      </c>
    </row>
    <row r="135" spans="1:3" x14ac:dyDescent="0.2">
      <c r="A135" s="15" t="s">
        <v>982</v>
      </c>
      <c r="B135" s="14" t="s">
        <v>1199</v>
      </c>
      <c r="C135" s="18" t="str">
        <f t="shared" si="2"/>
        <v>respondent19 = `Respondent [1] to [49]`,</v>
      </c>
    </row>
    <row r="136" spans="1:3" x14ac:dyDescent="0.2">
      <c r="A136" s="15" t="s">
        <v>983</v>
      </c>
      <c r="B136" s="14" t="s">
        <v>1200</v>
      </c>
      <c r="C136" s="18" t="str">
        <f t="shared" si="2"/>
        <v>respondent19State = `Respondent State [1] to [49]`,</v>
      </c>
    </row>
    <row r="137" spans="1:3" x14ac:dyDescent="0.2">
      <c r="A137" s="15" t="s">
        <v>984</v>
      </c>
      <c r="B137" s="14" t="s">
        <v>1199</v>
      </c>
      <c r="C137" s="18" t="str">
        <f t="shared" si="2"/>
        <v>respondent20 = `Respondent [1] to [49]`,</v>
      </c>
    </row>
    <row r="138" spans="1:3" x14ac:dyDescent="0.2">
      <c r="A138" s="15" t="s">
        <v>985</v>
      </c>
      <c r="B138" s="14" t="s">
        <v>1200</v>
      </c>
      <c r="C138" s="18" t="str">
        <f t="shared" si="2"/>
        <v>respondent20State = `Respondent State [1] to [49]`,</v>
      </c>
    </row>
    <row r="139" spans="1:3" x14ac:dyDescent="0.2">
      <c r="A139" s="15" t="s">
        <v>986</v>
      </c>
      <c r="B139" s="14" t="s">
        <v>1199</v>
      </c>
      <c r="C139" s="18" t="str">
        <f t="shared" si="2"/>
        <v>respondent21 = `Respondent [1] to [49]`,</v>
      </c>
    </row>
    <row r="140" spans="1:3" x14ac:dyDescent="0.2">
      <c r="A140" s="15" t="s">
        <v>987</v>
      </c>
      <c r="B140" s="14" t="s">
        <v>1200</v>
      </c>
      <c r="C140" s="18" t="str">
        <f t="shared" si="2"/>
        <v>respondent21State = `Respondent State [1] to [49]`,</v>
      </c>
    </row>
    <row r="141" spans="1:3" x14ac:dyDescent="0.2">
      <c r="A141" s="15" t="s">
        <v>988</v>
      </c>
      <c r="B141" s="14" t="s">
        <v>1199</v>
      </c>
      <c r="C141" s="18" t="str">
        <f t="shared" si="2"/>
        <v>respondent22 = `Respondent [1] to [49]`,</v>
      </c>
    </row>
    <row r="142" spans="1:3" x14ac:dyDescent="0.2">
      <c r="A142" s="15" t="s">
        <v>989</v>
      </c>
      <c r="B142" s="14" t="s">
        <v>1200</v>
      </c>
      <c r="C142" s="18" t="str">
        <f t="shared" si="2"/>
        <v>respondent22State = `Respondent State [1] to [49]`,</v>
      </c>
    </row>
    <row r="143" spans="1:3" x14ac:dyDescent="0.2">
      <c r="A143" s="15" t="s">
        <v>990</v>
      </c>
      <c r="B143" s="14" t="s">
        <v>1199</v>
      </c>
      <c r="C143" s="18" t="str">
        <f t="shared" si="2"/>
        <v>respondent23 = `Respondent [1] to [49]`,</v>
      </c>
    </row>
    <row r="144" spans="1:3" x14ac:dyDescent="0.2">
      <c r="A144" s="15" t="s">
        <v>991</v>
      </c>
      <c r="B144" s="14" t="s">
        <v>1200</v>
      </c>
      <c r="C144" s="18" t="str">
        <f t="shared" si="2"/>
        <v>respondent23State = `Respondent State [1] to [49]`,</v>
      </c>
    </row>
    <row r="145" spans="1:3" x14ac:dyDescent="0.2">
      <c r="A145" s="15" t="s">
        <v>992</v>
      </c>
      <c r="B145" s="14" t="s">
        <v>1199</v>
      </c>
      <c r="C145" s="18" t="str">
        <f t="shared" si="2"/>
        <v>respondent24 = `Respondent [1] to [49]`,</v>
      </c>
    </row>
    <row r="146" spans="1:3" x14ac:dyDescent="0.2">
      <c r="A146" s="15" t="s">
        <v>993</v>
      </c>
      <c r="B146" s="14" t="s">
        <v>1200</v>
      </c>
      <c r="C146" s="18" t="str">
        <f t="shared" si="2"/>
        <v>respondent24State = `Respondent State [1] to [49]`,</v>
      </c>
    </row>
    <row r="147" spans="1:3" x14ac:dyDescent="0.2">
      <c r="A147" s="15" t="s">
        <v>994</v>
      </c>
      <c r="B147" s="14" t="s">
        <v>1199</v>
      </c>
      <c r="C147" s="18" t="str">
        <f t="shared" si="2"/>
        <v>respondent25 = `Respondent [1] to [49]`,</v>
      </c>
    </row>
    <row r="148" spans="1:3" x14ac:dyDescent="0.2">
      <c r="A148" s="15" t="s">
        <v>995</v>
      </c>
      <c r="B148" s="14" t="s">
        <v>1200</v>
      </c>
      <c r="C148" s="18" t="str">
        <f t="shared" si="2"/>
        <v>respondent25State = `Respondent State [1] to [49]`,</v>
      </c>
    </row>
    <row r="149" spans="1:3" x14ac:dyDescent="0.2">
      <c r="A149" s="15" t="s">
        <v>996</v>
      </c>
      <c r="B149" s="14" t="s">
        <v>1199</v>
      </c>
      <c r="C149" s="18" t="str">
        <f t="shared" si="2"/>
        <v>respondent26 = `Respondent [1] to [49]`,</v>
      </c>
    </row>
    <row r="150" spans="1:3" x14ac:dyDescent="0.2">
      <c r="A150" s="15" t="s">
        <v>997</v>
      </c>
      <c r="B150" s="14" t="s">
        <v>1200</v>
      </c>
      <c r="C150" s="18" t="str">
        <f t="shared" si="2"/>
        <v>respondent26State = `Respondent State [1] to [49]`,</v>
      </c>
    </row>
    <row r="151" spans="1:3" x14ac:dyDescent="0.2">
      <c r="A151" s="15" t="s">
        <v>998</v>
      </c>
      <c r="B151" s="14" t="s">
        <v>1199</v>
      </c>
      <c r="C151" s="18" t="str">
        <f t="shared" si="2"/>
        <v>respondent27 = `Respondent [1] to [49]`,</v>
      </c>
    </row>
    <row r="152" spans="1:3" x14ac:dyDescent="0.2">
      <c r="A152" s="15" t="s">
        <v>999</v>
      </c>
      <c r="B152" s="14" t="s">
        <v>1200</v>
      </c>
      <c r="C152" s="18" t="str">
        <f t="shared" si="2"/>
        <v>respondent27State = `Respondent State [1] to [49]`,</v>
      </c>
    </row>
    <row r="153" spans="1:3" x14ac:dyDescent="0.2">
      <c r="A153" s="15" t="s">
        <v>1000</v>
      </c>
      <c r="B153" s="14" t="s">
        <v>1199</v>
      </c>
      <c r="C153" s="18" t="str">
        <f t="shared" si="2"/>
        <v>respondent28 = `Respondent [1] to [49]`,</v>
      </c>
    </row>
    <row r="154" spans="1:3" x14ac:dyDescent="0.2">
      <c r="A154" s="15" t="s">
        <v>1001</v>
      </c>
      <c r="B154" s="14" t="s">
        <v>1200</v>
      </c>
      <c r="C154" s="18" t="str">
        <f t="shared" si="2"/>
        <v>respondent28State = `Respondent State [1] to [49]`,</v>
      </c>
    </row>
    <row r="155" spans="1:3" x14ac:dyDescent="0.2">
      <c r="A155" s="15" t="s">
        <v>1002</v>
      </c>
      <c r="B155" s="14" t="s">
        <v>1199</v>
      </c>
      <c r="C155" s="18" t="str">
        <f t="shared" si="2"/>
        <v>respondent29 = `Respondent [1] to [49]`,</v>
      </c>
    </row>
    <row r="156" spans="1:3" x14ac:dyDescent="0.2">
      <c r="A156" s="15" t="s">
        <v>1003</v>
      </c>
      <c r="B156" s="14" t="s">
        <v>1200</v>
      </c>
      <c r="C156" s="18" t="str">
        <f t="shared" si="2"/>
        <v>respondent29State = `Respondent State [1] to [49]`,</v>
      </c>
    </row>
    <row r="157" spans="1:3" x14ac:dyDescent="0.2">
      <c r="A157" s="15" t="s">
        <v>1004</v>
      </c>
      <c r="B157" s="14" t="s">
        <v>1199</v>
      </c>
      <c r="C157" s="18" t="str">
        <f t="shared" si="2"/>
        <v>respondent30 = `Respondent [1] to [49]`,</v>
      </c>
    </row>
    <row r="158" spans="1:3" x14ac:dyDescent="0.2">
      <c r="A158" s="15" t="s">
        <v>1005</v>
      </c>
      <c r="B158" s="14" t="s">
        <v>1200</v>
      </c>
      <c r="C158" s="18" t="str">
        <f t="shared" si="2"/>
        <v>respondent30State = `Respondent State [1] to [49]`,</v>
      </c>
    </row>
    <row r="159" spans="1:3" x14ac:dyDescent="0.2">
      <c r="A159" s="15" t="s">
        <v>1006</v>
      </c>
      <c r="B159" s="14" t="s">
        <v>1199</v>
      </c>
      <c r="C159" s="18" t="str">
        <f t="shared" si="2"/>
        <v>respondent31 = `Respondent [1] to [49]`,</v>
      </c>
    </row>
    <row r="160" spans="1:3" x14ac:dyDescent="0.2">
      <c r="A160" s="15" t="s">
        <v>1007</v>
      </c>
      <c r="B160" s="14" t="s">
        <v>1200</v>
      </c>
      <c r="C160" s="18" t="str">
        <f t="shared" si="2"/>
        <v>respondent31State = `Respondent State [1] to [49]`,</v>
      </c>
    </row>
    <row r="161" spans="1:3" x14ac:dyDescent="0.2">
      <c r="A161" s="15" t="s">
        <v>1008</v>
      </c>
      <c r="B161" s="14" t="s">
        <v>1199</v>
      </c>
      <c r="C161" s="18" t="str">
        <f t="shared" si="2"/>
        <v>respondent32 = `Respondent [1] to [49]`,</v>
      </c>
    </row>
    <row r="162" spans="1:3" x14ac:dyDescent="0.2">
      <c r="A162" s="15" t="s">
        <v>1009</v>
      </c>
      <c r="B162" s="14" t="s">
        <v>1200</v>
      </c>
      <c r="C162" s="18" t="str">
        <f t="shared" si="2"/>
        <v>respondent32State = `Respondent State [1] to [49]`,</v>
      </c>
    </row>
    <row r="163" spans="1:3" x14ac:dyDescent="0.2">
      <c r="A163" s="15" t="s">
        <v>1010</v>
      </c>
      <c r="B163" s="14" t="s">
        <v>1199</v>
      </c>
      <c r="C163" s="18" t="str">
        <f t="shared" si="2"/>
        <v>respondent33 = `Respondent [1] to [49]`,</v>
      </c>
    </row>
    <row r="164" spans="1:3" x14ac:dyDescent="0.2">
      <c r="A164" s="15" t="s">
        <v>1011</v>
      </c>
      <c r="B164" s="14" t="s">
        <v>1200</v>
      </c>
      <c r="C164" s="18" t="str">
        <f t="shared" si="2"/>
        <v>respondent33State = `Respondent State [1] to [49]`,</v>
      </c>
    </row>
    <row r="165" spans="1:3" x14ac:dyDescent="0.2">
      <c r="A165" s="15" t="s">
        <v>1012</v>
      </c>
      <c r="B165" s="14" t="s">
        <v>1199</v>
      </c>
      <c r="C165" s="18" t="str">
        <f t="shared" si="2"/>
        <v>respondent34 = `Respondent [1] to [49]`,</v>
      </c>
    </row>
    <row r="166" spans="1:3" x14ac:dyDescent="0.2">
      <c r="A166" s="15" t="s">
        <v>1013</v>
      </c>
      <c r="B166" s="14" t="s">
        <v>1200</v>
      </c>
      <c r="C166" s="18" t="str">
        <f t="shared" si="2"/>
        <v>respondent34State = `Respondent State [1] to [49]`,</v>
      </c>
    </row>
    <row r="167" spans="1:3" x14ac:dyDescent="0.2">
      <c r="A167" s="15" t="s">
        <v>1014</v>
      </c>
      <c r="B167" s="14" t="s">
        <v>1199</v>
      </c>
      <c r="C167" s="18" t="str">
        <f t="shared" si="2"/>
        <v>respondent35 = `Respondent [1] to [49]`,</v>
      </c>
    </row>
    <row r="168" spans="1:3" x14ac:dyDescent="0.2">
      <c r="A168" s="15" t="s">
        <v>1015</v>
      </c>
      <c r="B168" s="14" t="s">
        <v>1200</v>
      </c>
      <c r="C168" s="18" t="str">
        <f t="shared" si="2"/>
        <v>respondent35State = `Respondent State [1] to [49]`,</v>
      </c>
    </row>
    <row r="169" spans="1:3" x14ac:dyDescent="0.2">
      <c r="A169" s="15" t="s">
        <v>1016</v>
      </c>
      <c r="B169" s="14" t="s">
        <v>1199</v>
      </c>
      <c r="C169" s="18" t="str">
        <f t="shared" si="2"/>
        <v>respondent36 = `Respondent [1] to [49]`,</v>
      </c>
    </row>
    <row r="170" spans="1:3" x14ac:dyDescent="0.2">
      <c r="A170" s="15" t="s">
        <v>1017</v>
      </c>
      <c r="B170" s="14" t="s">
        <v>1200</v>
      </c>
      <c r="C170" s="18" t="str">
        <f t="shared" si="2"/>
        <v>respondent36State = `Respondent State [1] to [49]`,</v>
      </c>
    </row>
    <row r="171" spans="1:3" x14ac:dyDescent="0.2">
      <c r="A171" s="15" t="s">
        <v>1018</v>
      </c>
      <c r="B171" s="14" t="s">
        <v>1199</v>
      </c>
      <c r="C171" s="18" t="str">
        <f t="shared" si="2"/>
        <v>respondent37 = `Respondent [1] to [49]`,</v>
      </c>
    </row>
    <row r="172" spans="1:3" x14ac:dyDescent="0.2">
      <c r="A172" s="15" t="s">
        <v>1019</v>
      </c>
      <c r="B172" s="14" t="s">
        <v>1200</v>
      </c>
      <c r="C172" s="18" t="str">
        <f t="shared" si="2"/>
        <v>respondent37State = `Respondent State [1] to [49]`,</v>
      </c>
    </row>
    <row r="173" spans="1:3" x14ac:dyDescent="0.2">
      <c r="A173" s="15" t="s">
        <v>1020</v>
      </c>
      <c r="B173" s="14" t="s">
        <v>1199</v>
      </c>
      <c r="C173" s="18" t="str">
        <f t="shared" si="2"/>
        <v>respondent38 = `Respondent [1] to [49]`,</v>
      </c>
    </row>
    <row r="174" spans="1:3" x14ac:dyDescent="0.2">
      <c r="A174" s="15" t="s">
        <v>1021</v>
      </c>
      <c r="B174" s="14" t="s">
        <v>1200</v>
      </c>
      <c r="C174" s="18" t="str">
        <f t="shared" si="2"/>
        <v>respondent38State = `Respondent State [1] to [49]`,</v>
      </c>
    </row>
    <row r="175" spans="1:3" x14ac:dyDescent="0.2">
      <c r="A175" s="15" t="s">
        <v>1022</v>
      </c>
      <c r="B175" s="14" t="s">
        <v>1199</v>
      </c>
      <c r="C175" s="18" t="str">
        <f t="shared" si="2"/>
        <v>respondent39 = `Respondent [1] to [49]`,</v>
      </c>
    </row>
    <row r="176" spans="1:3" x14ac:dyDescent="0.2">
      <c r="A176" s="15" t="s">
        <v>1023</v>
      </c>
      <c r="B176" s="14" t="s">
        <v>1200</v>
      </c>
      <c r="C176" s="18" t="str">
        <f t="shared" si="2"/>
        <v>respondent39State = `Respondent State [1] to [49]`,</v>
      </c>
    </row>
    <row r="177" spans="1:3" x14ac:dyDescent="0.2">
      <c r="A177" s="15" t="s">
        <v>1024</v>
      </c>
      <c r="B177" s="14" t="s">
        <v>1199</v>
      </c>
      <c r="C177" s="18" t="str">
        <f t="shared" si="2"/>
        <v>respondent40 = `Respondent [1] to [49]`,</v>
      </c>
    </row>
    <row r="178" spans="1:3" x14ac:dyDescent="0.2">
      <c r="A178" s="15" t="s">
        <v>1025</v>
      </c>
      <c r="B178" s="14" t="s">
        <v>1200</v>
      </c>
      <c r="C178" s="18" t="str">
        <f t="shared" si="2"/>
        <v>respondent40State = `Respondent State [1] to [49]`,</v>
      </c>
    </row>
    <row r="179" spans="1:3" x14ac:dyDescent="0.2">
      <c r="A179" s="15" t="s">
        <v>1026</v>
      </c>
      <c r="B179" s="14" t="s">
        <v>1199</v>
      </c>
      <c r="C179" s="18" t="str">
        <f t="shared" si="2"/>
        <v>respondent41 = `Respondent [1] to [49]`,</v>
      </c>
    </row>
    <row r="180" spans="1:3" x14ac:dyDescent="0.2">
      <c r="A180" s="15" t="s">
        <v>1027</v>
      </c>
      <c r="B180" s="14" t="s">
        <v>1200</v>
      </c>
      <c r="C180" s="18" t="str">
        <f t="shared" si="2"/>
        <v>respondent41State = `Respondent State [1] to [49]`,</v>
      </c>
    </row>
    <row r="181" spans="1:3" x14ac:dyDescent="0.2">
      <c r="A181" s="15" t="s">
        <v>1028</v>
      </c>
      <c r="B181" s="14" t="s">
        <v>1199</v>
      </c>
      <c r="C181" s="18" t="str">
        <f t="shared" si="2"/>
        <v>respondent42 = `Respondent [1] to [49]`,</v>
      </c>
    </row>
    <row r="182" spans="1:3" x14ac:dyDescent="0.2">
      <c r="A182" s="15" t="s">
        <v>1029</v>
      </c>
      <c r="B182" s="14" t="s">
        <v>1200</v>
      </c>
      <c r="C182" s="18" t="str">
        <f t="shared" si="2"/>
        <v>respondent42State = `Respondent State [1] to [49]`,</v>
      </c>
    </row>
    <row r="183" spans="1:3" x14ac:dyDescent="0.2">
      <c r="A183" s="15" t="s">
        <v>1030</v>
      </c>
      <c r="B183" s="14" t="s">
        <v>1199</v>
      </c>
      <c r="C183" s="18" t="str">
        <f t="shared" si="2"/>
        <v>respondent43 = `Respondent [1] to [49]`,</v>
      </c>
    </row>
    <row r="184" spans="1:3" x14ac:dyDescent="0.2">
      <c r="A184" s="15" t="s">
        <v>1031</v>
      </c>
      <c r="B184" s="14" t="s">
        <v>1200</v>
      </c>
      <c r="C184" s="18" t="str">
        <f t="shared" si="2"/>
        <v>respondent43State = `Respondent State [1] to [49]`,</v>
      </c>
    </row>
    <row r="185" spans="1:3" x14ac:dyDescent="0.2">
      <c r="A185" s="15" t="s">
        <v>1032</v>
      </c>
      <c r="B185" s="14" t="s">
        <v>1199</v>
      </c>
      <c r="C185" s="18" t="str">
        <f t="shared" si="2"/>
        <v>respondent44 = `Respondent [1] to [49]`,</v>
      </c>
    </row>
    <row r="186" spans="1:3" x14ac:dyDescent="0.2">
      <c r="A186" s="15" t="s">
        <v>1033</v>
      </c>
      <c r="B186" s="14" t="s">
        <v>1200</v>
      </c>
      <c r="C186" s="18" t="str">
        <f t="shared" si="2"/>
        <v>respondent44State = `Respondent State [1] to [49]`,</v>
      </c>
    </row>
    <row r="187" spans="1:3" x14ac:dyDescent="0.2">
      <c r="A187" s="15" t="s">
        <v>1034</v>
      </c>
      <c r="B187" s="14" t="s">
        <v>1199</v>
      </c>
      <c r="C187" s="18" t="str">
        <f t="shared" si="2"/>
        <v>respondent45 = `Respondent [1] to [49]`,</v>
      </c>
    </row>
    <row r="188" spans="1:3" x14ac:dyDescent="0.2">
      <c r="A188" s="15" t="s">
        <v>1035</v>
      </c>
      <c r="B188" s="14" t="s">
        <v>1200</v>
      </c>
      <c r="C188" s="18" t="str">
        <f t="shared" si="2"/>
        <v>respondent45State = `Respondent State [1] to [49]`,</v>
      </c>
    </row>
    <row r="189" spans="1:3" x14ac:dyDescent="0.2">
      <c r="A189" s="15" t="s">
        <v>1036</v>
      </c>
      <c r="B189" s="14" t="s">
        <v>1199</v>
      </c>
      <c r="C189" s="18" t="str">
        <f t="shared" si="2"/>
        <v>respondent46 = `Respondent [1] to [49]`,</v>
      </c>
    </row>
    <row r="190" spans="1:3" x14ac:dyDescent="0.2">
      <c r="A190" s="15" t="s">
        <v>1037</v>
      </c>
      <c r="B190" s="14" t="s">
        <v>1200</v>
      </c>
      <c r="C190" s="18" t="str">
        <f t="shared" si="2"/>
        <v>respondent46State = `Respondent State [1] to [49]`,</v>
      </c>
    </row>
    <row r="191" spans="1:3" x14ac:dyDescent="0.2">
      <c r="A191" s="15" t="s">
        <v>1038</v>
      </c>
      <c r="B191" s="14" t="s">
        <v>1199</v>
      </c>
      <c r="C191" s="18" t="str">
        <f t="shared" si="2"/>
        <v>respondent47 = `Respondent [1] to [49]`,</v>
      </c>
    </row>
    <row r="192" spans="1:3" x14ac:dyDescent="0.2">
      <c r="A192" s="15" t="s">
        <v>1039</v>
      </c>
      <c r="B192" s="14" t="s">
        <v>1200</v>
      </c>
      <c r="C192" s="18" t="str">
        <f t="shared" si="2"/>
        <v>respondent47State = `Respondent State [1] to [49]`,</v>
      </c>
    </row>
    <row r="193" spans="1:3" x14ac:dyDescent="0.2">
      <c r="A193" s="15" t="s">
        <v>1040</v>
      </c>
      <c r="B193" s="14" t="s">
        <v>1199</v>
      </c>
      <c r="C193" s="18" t="str">
        <f t="shared" si="2"/>
        <v>respondent48 = `Respondent [1] to [49]`,</v>
      </c>
    </row>
    <row r="194" spans="1:3" x14ac:dyDescent="0.2">
      <c r="A194" s="15" t="s">
        <v>1041</v>
      </c>
      <c r="B194" s="14" t="s">
        <v>1200</v>
      </c>
      <c r="C194" s="18" t="str">
        <f t="shared" si="2"/>
        <v>respondent48State = `Respondent State [1] to [49]`,</v>
      </c>
    </row>
    <row r="195" spans="1:3" x14ac:dyDescent="0.2">
      <c r="A195" s="15" t="s">
        <v>1042</v>
      </c>
      <c r="B195" s="14" t="s">
        <v>1199</v>
      </c>
      <c r="C195" s="18" t="str">
        <f t="shared" si="2"/>
        <v>respondent49 = `Respondent [1] to [49]`,</v>
      </c>
    </row>
    <row r="196" spans="1:3" x14ac:dyDescent="0.2">
      <c r="A196" s="15" t="s">
        <v>1043</v>
      </c>
      <c r="B196" s="14" t="s">
        <v>1200</v>
      </c>
      <c r="C196" s="18" t="str">
        <f t="shared" ref="C196:C259" si="3">_xlfn.CONCAT(A196," = `",B196,"`,")</f>
        <v>respondent49State = `Respondent State [1] to [49]`,</v>
      </c>
    </row>
    <row r="197" spans="1:3" x14ac:dyDescent="0.2">
      <c r="A197" s="15" t="s">
        <v>1044</v>
      </c>
      <c r="B197" s="14" t="s">
        <v>1201</v>
      </c>
      <c r="C197" s="18" t="str">
        <f t="shared" si="3"/>
        <v>intervener = `Intervener`,</v>
      </c>
    </row>
    <row r="198" spans="1:3" x14ac:dyDescent="0.2">
      <c r="A198" s="15" t="s">
        <v>1045</v>
      </c>
      <c r="B198" s="14" t="s">
        <v>1202</v>
      </c>
      <c r="C198" s="18" t="str">
        <f t="shared" si="3"/>
        <v>numIntervener = `Number of Interveners`,</v>
      </c>
    </row>
    <row r="199" spans="1:3" x14ac:dyDescent="0.2">
      <c r="A199" s="15" t="s">
        <v>1046</v>
      </c>
      <c r="B199" s="14" t="s">
        <v>1203</v>
      </c>
      <c r="C199" s="18" t="str">
        <f t="shared" si="3"/>
        <v>intervener1 = `Intervener Identity [1] to [7]`,</v>
      </c>
    </row>
    <row r="200" spans="1:3" x14ac:dyDescent="0.2">
      <c r="A200" s="15" t="s">
        <v>1047</v>
      </c>
      <c r="B200" s="14" t="s">
        <v>1203</v>
      </c>
      <c r="C200" s="18" t="str">
        <f t="shared" si="3"/>
        <v>intervener2 = `Intervener Identity [1] to [7]`,</v>
      </c>
    </row>
    <row r="201" spans="1:3" x14ac:dyDescent="0.2">
      <c r="A201" s="15" t="s">
        <v>1048</v>
      </c>
      <c r="B201" s="14" t="s">
        <v>1203</v>
      </c>
      <c r="C201" s="18" t="str">
        <f t="shared" si="3"/>
        <v>intervener3 = `Intervener Identity [1] to [7]`,</v>
      </c>
    </row>
    <row r="202" spans="1:3" x14ac:dyDescent="0.2">
      <c r="A202" s="15" t="s">
        <v>1049</v>
      </c>
      <c r="B202" s="14" t="s">
        <v>1203</v>
      </c>
      <c r="C202" s="18" t="str">
        <f t="shared" si="3"/>
        <v>intervener4 = `Intervener Identity [1] to [7]`,</v>
      </c>
    </row>
    <row r="203" spans="1:3" x14ac:dyDescent="0.2">
      <c r="A203" s="15" t="s">
        <v>1050</v>
      </c>
      <c r="B203" s="14" t="s">
        <v>1203</v>
      </c>
      <c r="C203" s="18" t="str">
        <f t="shared" si="3"/>
        <v>intervener5 = `Intervener Identity [1] to [7]`,</v>
      </c>
    </row>
    <row r="204" spans="1:3" x14ac:dyDescent="0.2">
      <c r="A204" s="15" t="s">
        <v>1051</v>
      </c>
      <c r="B204" s="14" t="s">
        <v>1203</v>
      </c>
      <c r="C204" s="18" t="str">
        <f t="shared" si="3"/>
        <v>intervener6 = `Intervener Identity [1] to [7]`,</v>
      </c>
    </row>
    <row r="205" spans="1:3" x14ac:dyDescent="0.2">
      <c r="A205" s="15" t="s">
        <v>1052</v>
      </c>
      <c r="B205" s="14" t="s">
        <v>1203</v>
      </c>
      <c r="C205" s="18" t="str">
        <f t="shared" si="3"/>
        <v>intervener7 = `Intervener Identity [1] to [7]`,</v>
      </c>
    </row>
    <row r="206" spans="1:3" x14ac:dyDescent="0.2">
      <c r="A206" s="15" t="s">
        <v>1053</v>
      </c>
      <c r="B206" s="14" t="s">
        <v>1203</v>
      </c>
      <c r="C206" s="18" t="str">
        <f t="shared" si="3"/>
        <v>intervener8 = `Intervener Identity [1] to [7]`,</v>
      </c>
    </row>
    <row r="207" spans="1:3" x14ac:dyDescent="0.2">
      <c r="A207" s="15" t="s">
        <v>1054</v>
      </c>
      <c r="B207" s="14" t="s">
        <v>1203</v>
      </c>
      <c r="C207" s="18" t="str">
        <f t="shared" si="3"/>
        <v>intervener9 = `Intervener Identity [1] to [7]`,</v>
      </c>
    </row>
    <row r="208" spans="1:3" x14ac:dyDescent="0.2">
      <c r="A208" s="15" t="s">
        <v>1055</v>
      </c>
      <c r="B208" s="14" t="s">
        <v>1203</v>
      </c>
      <c r="C208" s="18" t="str">
        <f t="shared" si="3"/>
        <v>intervener10 = `Intervener Identity [1] to [7]`,</v>
      </c>
    </row>
    <row r="209" spans="1:3" x14ac:dyDescent="0.2">
      <c r="A209" s="15" t="s">
        <v>1056</v>
      </c>
      <c r="B209" s="14" t="s">
        <v>1204</v>
      </c>
      <c r="C209" s="18" t="str">
        <f t="shared" si="3"/>
        <v>amicus = `Amicus`,</v>
      </c>
    </row>
    <row r="210" spans="1:3" x14ac:dyDescent="0.2">
      <c r="A210" s="15" t="s">
        <v>1057</v>
      </c>
      <c r="B210" s="14" t="s">
        <v>1205</v>
      </c>
      <c r="C210" s="18" t="str">
        <f t="shared" si="3"/>
        <v>numAmici = `Number of Amici`,</v>
      </c>
    </row>
    <row r="211" spans="1:3" x14ac:dyDescent="0.2">
      <c r="A211" s="15" t="s">
        <v>1058</v>
      </c>
      <c r="B211" s="14" t="s">
        <v>1206</v>
      </c>
      <c r="C211" s="18" t="str">
        <f t="shared" si="3"/>
        <v>jurisdictionGeneral = `Manner in which Court takes Jurisdiction General`,</v>
      </c>
    </row>
    <row r="212" spans="1:3" x14ac:dyDescent="0.2">
      <c r="A212" s="15" t="s">
        <v>1059</v>
      </c>
      <c r="B212" s="14" t="s">
        <v>1207</v>
      </c>
      <c r="C212" s="18" t="str">
        <f t="shared" si="3"/>
        <v>jurisdictionSpecific = `Manner in which Court takes Jurisdiction Specific`,</v>
      </c>
    </row>
    <row r="213" spans="1:3" x14ac:dyDescent="0.2">
      <c r="A213" s="15" t="s">
        <v>1060</v>
      </c>
      <c r="B213" s="14" t="s">
        <v>1208</v>
      </c>
      <c r="C213" s="18" t="str">
        <f t="shared" si="3"/>
        <v>adminAction = `Administrative Action Preceding Litigation`,</v>
      </c>
    </row>
    <row r="214" spans="1:3" x14ac:dyDescent="0.2">
      <c r="A214" s="15" t="s">
        <v>1061</v>
      </c>
      <c r="B214" s="14" t="s">
        <v>1209</v>
      </c>
      <c r="C214" s="18" t="str">
        <f t="shared" si="3"/>
        <v>adminReview1 = `Administrative Review Preceding Litigation 1`,</v>
      </c>
    </row>
    <row r="215" spans="1:3" x14ac:dyDescent="0.2">
      <c r="A215" s="15" t="s">
        <v>1062</v>
      </c>
      <c r="B215" s="14" t="s">
        <v>1210</v>
      </c>
      <c r="C215" s="18" t="str">
        <f t="shared" si="3"/>
        <v>adminReview2 = `Administrative Review Preceding Litigation 2`,</v>
      </c>
    </row>
    <row r="216" spans="1:3" x14ac:dyDescent="0.2">
      <c r="A216" s="15" t="s">
        <v>1063</v>
      </c>
      <c r="B216" s="14" t="s">
        <v>1211</v>
      </c>
      <c r="C216" s="18" t="str">
        <f t="shared" si="3"/>
        <v>caseOriginGeneral = `Origin of Case General`,</v>
      </c>
    </row>
    <row r="217" spans="1:3" x14ac:dyDescent="0.2">
      <c r="A217" s="15" t="s">
        <v>1064</v>
      </c>
      <c r="B217" s="14" t="s">
        <v>1212</v>
      </c>
      <c r="C217" s="18" t="str">
        <f t="shared" si="3"/>
        <v>caseOriginSpecific = `Origin of Case Specific`,</v>
      </c>
    </row>
    <row r="218" spans="1:3" x14ac:dyDescent="0.2">
      <c r="A218" s="15" t="s">
        <v>1065</v>
      </c>
      <c r="B218" s="14" t="s">
        <v>1213</v>
      </c>
      <c r="C218" s="18" t="str">
        <f t="shared" si="3"/>
        <v>caseOriginState = `Origin of Case State`,</v>
      </c>
    </row>
    <row r="219" spans="1:3" x14ac:dyDescent="0.2">
      <c r="A219" s="15" t="s">
        <v>1066</v>
      </c>
      <c r="B219" s="14" t="s">
        <v>1214</v>
      </c>
      <c r="C219" s="18" t="str">
        <f t="shared" si="3"/>
        <v>caseSourceGeneral = `Source of Case General`,</v>
      </c>
    </row>
    <row r="220" spans="1:3" x14ac:dyDescent="0.2">
      <c r="A220" s="15" t="s">
        <v>1067</v>
      </c>
      <c r="B220" s="14" t="s">
        <v>1215</v>
      </c>
      <c r="C220" s="18" t="str">
        <f t="shared" si="3"/>
        <v>caseSourceSpecific = `Source of Case Specific`,</v>
      </c>
    </row>
    <row r="221" spans="1:3" x14ac:dyDescent="0.2">
      <c r="A221" s="15" t="s">
        <v>1068</v>
      </c>
      <c r="B221" s="14" t="s">
        <v>1216</v>
      </c>
      <c r="C221" s="18" t="str">
        <f t="shared" si="3"/>
        <v>caseSourceState = `Source of Case State`,</v>
      </c>
    </row>
    <row r="222" spans="1:3" x14ac:dyDescent="0.2">
      <c r="A222" s="21" t="s">
        <v>1069</v>
      </c>
      <c r="B222" s="14" t="s">
        <v>1217</v>
      </c>
      <c r="C222" s="18" t="str">
        <f t="shared" si="3"/>
        <v>lcDisposition = `Lower Court Disposition`,</v>
      </c>
    </row>
    <row r="223" spans="1:3" x14ac:dyDescent="0.2">
      <c r="A223" s="15" t="s">
        <v>1070</v>
      </c>
      <c r="B223" s="14" t="s">
        <v>1218</v>
      </c>
      <c r="C223" s="18" t="str">
        <f t="shared" si="3"/>
        <v>lcDispositionDirection = `Lower Court Disposition Direction`,</v>
      </c>
    </row>
    <row r="224" spans="1:3" x14ac:dyDescent="0.2">
      <c r="A224" s="15" t="s">
        <v>1071</v>
      </c>
      <c r="B224" s="14" t="s">
        <v>1219</v>
      </c>
      <c r="C224" s="18" t="str">
        <f t="shared" si="3"/>
        <v>lcDissent = `Lower Court Dissent`,</v>
      </c>
    </row>
    <row r="225" spans="1:3" x14ac:dyDescent="0.2">
      <c r="A225" s="15" t="s">
        <v>1072</v>
      </c>
      <c r="B225" s="14" t="s">
        <v>1220</v>
      </c>
      <c r="C225" s="18" t="str">
        <f t="shared" si="3"/>
        <v>lcPanelSize = `Lower Court Panel Size`,</v>
      </c>
    </row>
    <row r="226" spans="1:3" x14ac:dyDescent="0.2">
      <c r="A226" s="15" t="s">
        <v>1073</v>
      </c>
      <c r="B226" s="14" t="s">
        <v>1221</v>
      </c>
      <c r="C226" s="18" t="str">
        <f t="shared" si="3"/>
        <v>lcDissentNum = `Number of Lower Court Dissents`,</v>
      </c>
    </row>
    <row r="227" spans="1:3" x14ac:dyDescent="0.2">
      <c r="A227" s="15" t="s">
        <v>1074</v>
      </c>
      <c r="B227" s="14" t="s">
        <v>1222</v>
      </c>
      <c r="C227" s="18" t="str">
        <f t="shared" si="3"/>
        <v>specialLeaveMethod = `Special Leave Method`,</v>
      </c>
    </row>
    <row r="228" spans="1:3" x14ac:dyDescent="0.2">
      <c r="A228" s="15" t="s">
        <v>1075</v>
      </c>
      <c r="B228" s="14" t="s">
        <v>1223</v>
      </c>
      <c r="C228" s="18" t="str">
        <f t="shared" si="3"/>
        <v>numJusticesSL = `Number of Justices on Preliminary Special Leave Panel`,</v>
      </c>
    </row>
    <row r="229" spans="1:3" x14ac:dyDescent="0.2">
      <c r="A229" s="15" t="s">
        <v>1076</v>
      </c>
      <c r="B229" s="14" t="s">
        <v>1224</v>
      </c>
      <c r="C229" s="18" t="str">
        <f t="shared" si="3"/>
        <v>prelimSLHearing = `Preliminary Special Leave Hearing`,</v>
      </c>
    </row>
    <row r="230" spans="1:3" x14ac:dyDescent="0.2">
      <c r="A230" s="15" t="s">
        <v>1077</v>
      </c>
      <c r="B230" s="14" t="s">
        <v>1225</v>
      </c>
      <c r="C230" s="18" t="str">
        <f t="shared" si="3"/>
        <v>prelimSLDate = `Preliminary Special Leave Date`,</v>
      </c>
    </row>
    <row r="231" spans="1:3" x14ac:dyDescent="0.2">
      <c r="A231" s="15" t="s">
        <v>1078</v>
      </c>
      <c r="B231" s="14" t="s">
        <v>1226</v>
      </c>
      <c r="C231" s="18" t="str">
        <f t="shared" si="3"/>
        <v>prelimSLNatCourt = `Natural Court at Preliminary Special Leave Hearing`,</v>
      </c>
    </row>
    <row r="232" spans="1:3" x14ac:dyDescent="0.2">
      <c r="A232" s="15" t="s">
        <v>1079</v>
      </c>
      <c r="B232" s="14" t="s">
        <v>1227</v>
      </c>
      <c r="C232" s="18" t="str">
        <f t="shared" si="3"/>
        <v>referralJustice = `Referral Justice Where no Preliminary Special Leave Hearing`,</v>
      </c>
    </row>
    <row r="233" spans="1:3" x14ac:dyDescent="0.2">
      <c r="A233" s="15" t="s">
        <v>1080</v>
      </c>
      <c r="B233" s="14" t="s">
        <v>1228</v>
      </c>
      <c r="C233" s="18" t="str">
        <f t="shared" si="3"/>
        <v>prelimSLOutcome = `Preliminary Special Leave Outcome`,</v>
      </c>
    </row>
    <row r="234" spans="1:3" x14ac:dyDescent="0.2">
      <c r="A234" s="15" t="s">
        <v>1081</v>
      </c>
      <c r="B234" s="14" t="s">
        <v>1229</v>
      </c>
      <c r="C234" s="18" t="str">
        <f t="shared" si="3"/>
        <v>justiceSpecialLeave1 = `Justice Granting Special Leave 1`,</v>
      </c>
    </row>
    <row r="235" spans="1:3" x14ac:dyDescent="0.2">
      <c r="A235" s="15" t="s">
        <v>1082</v>
      </c>
      <c r="B235" s="14" t="s">
        <v>1230</v>
      </c>
      <c r="C235" s="18" t="str">
        <f t="shared" si="3"/>
        <v>justiceSpecialLeave2 = `Justice Granting Special Leave 2`,</v>
      </c>
    </row>
    <row r="236" spans="1:3" x14ac:dyDescent="0.2">
      <c r="A236" s="15" t="s">
        <v>1083</v>
      </c>
      <c r="B236" s="14" t="s">
        <v>1231</v>
      </c>
      <c r="C236" s="18" t="str">
        <f t="shared" si="3"/>
        <v>justiceSpecialLeave3 = `Justice Granting Special Leave 3`,</v>
      </c>
    </row>
    <row r="237" spans="1:3" x14ac:dyDescent="0.2">
      <c r="A237" s="15" t="s">
        <v>1084</v>
      </c>
      <c r="B237" s="14" t="s">
        <v>1232</v>
      </c>
      <c r="C237" s="18" t="str">
        <f t="shared" si="3"/>
        <v>specialLeaveLocation = `Special Leave Location`,</v>
      </c>
    </row>
    <row r="238" spans="1:3" x14ac:dyDescent="0.2">
      <c r="A238" s="15" t="s">
        <v>1085</v>
      </c>
      <c r="B238" s="14" t="s">
        <v>1233</v>
      </c>
      <c r="C238" s="18" t="str">
        <f t="shared" si="3"/>
        <v>politicalPowerSL = `Political Power on Date of Preliminary Special Leave Hearing`,</v>
      </c>
    </row>
    <row r="239" spans="1:3" x14ac:dyDescent="0.2">
      <c r="A239" s="15" t="s">
        <v>1086</v>
      </c>
      <c r="B239" s="14" t="s">
        <v>1234</v>
      </c>
      <c r="C239" s="18" t="str">
        <f t="shared" si="3"/>
        <v>termSL = `Term of Court on Date of Preliminary Special Leave Hearing`,</v>
      </c>
    </row>
    <row r="240" spans="1:3" x14ac:dyDescent="0.2">
      <c r="A240" s="15" t="s">
        <v>1087</v>
      </c>
      <c r="B240" s="14" t="s">
        <v>1235</v>
      </c>
      <c r="C240" s="18" t="str">
        <f t="shared" si="3"/>
        <v>chiefSL = `Chief Justice Special Leave`,</v>
      </c>
    </row>
    <row r="241" spans="1:3" x14ac:dyDescent="0.2">
      <c r="A241" s="15" t="s">
        <v>1088</v>
      </c>
      <c r="B241" s="14" t="s">
        <v>1236</v>
      </c>
      <c r="C241" s="18" t="str">
        <f t="shared" si="3"/>
        <v>pmSL = `Prime Minister on Date of Preliminary Special Leave Hearing`,</v>
      </c>
    </row>
    <row r="242" spans="1:3" x14ac:dyDescent="0.2">
      <c r="A242" s="15" t="s">
        <v>1089</v>
      </c>
      <c r="B242" s="14" t="s">
        <v>1237</v>
      </c>
      <c r="C242" s="18" t="str">
        <f t="shared" si="3"/>
        <v>dateDecision = `Date of Decision`,</v>
      </c>
    </row>
    <row r="243" spans="1:3" x14ac:dyDescent="0.2">
      <c r="A243" s="15" t="s">
        <v>1090</v>
      </c>
      <c r="B243" s="14" t="s">
        <v>1238</v>
      </c>
      <c r="C243" s="18" t="str">
        <f t="shared" si="3"/>
        <v>termDecision = `Term of Court Decision`,</v>
      </c>
    </row>
    <row r="244" spans="1:3" x14ac:dyDescent="0.2">
      <c r="A244" s="15" t="s">
        <v>1091</v>
      </c>
      <c r="B244" s="14" t="s">
        <v>1239</v>
      </c>
      <c r="C244" s="18" t="str">
        <f t="shared" si="3"/>
        <v>naturalCourtDecision = `Natural Court Decision`,</v>
      </c>
    </row>
    <row r="245" spans="1:3" x14ac:dyDescent="0.2">
      <c r="A245" s="15" t="s">
        <v>1092</v>
      </c>
      <c r="B245" s="14" t="s">
        <v>1240</v>
      </c>
      <c r="C245" s="18" t="str">
        <f t="shared" si="3"/>
        <v>chiefDecision = `Chief Justice of Date of Decision`,</v>
      </c>
    </row>
    <row r="246" spans="1:3" x14ac:dyDescent="0.2">
      <c r="A246" s="15" t="s">
        <v>1093</v>
      </c>
      <c r="B246" s="14" t="s">
        <v>1241</v>
      </c>
      <c r="C246" s="18" t="str">
        <f t="shared" si="3"/>
        <v>politicalPowerHcDecision = `Political Power on Date of High Court Decision`,</v>
      </c>
    </row>
    <row r="247" spans="1:3" x14ac:dyDescent="0.2">
      <c r="A247" s="15" t="s">
        <v>1094</v>
      </c>
      <c r="B247" s="14" t="s">
        <v>1242</v>
      </c>
      <c r="C247" s="18" t="str">
        <f t="shared" si="3"/>
        <v>pmHcDecision = `Prime Minister on Date of Decision`,</v>
      </c>
    </row>
    <row r="248" spans="1:3" x14ac:dyDescent="0.2">
      <c r="A248" s="15" t="s">
        <v>1095</v>
      </c>
      <c r="B248" s="14" t="s">
        <v>1243</v>
      </c>
      <c r="C248" s="18" t="str">
        <f t="shared" si="3"/>
        <v>numberJustices = `Number of Justices on Panel`,</v>
      </c>
    </row>
    <row r="249" spans="1:3" x14ac:dyDescent="0.2">
      <c r="A249" s="15" t="s">
        <v>1096</v>
      </c>
      <c r="B249" s="14" t="s">
        <v>1244</v>
      </c>
      <c r="C249" s="18" t="str">
        <f t="shared" si="3"/>
        <v>dateArgumentBegin = `Date of Commencement of Oral Argument`,</v>
      </c>
    </row>
    <row r="250" spans="1:3" x14ac:dyDescent="0.2">
      <c r="A250" s="15" t="s">
        <v>1097</v>
      </c>
      <c r="B250" s="14" t="s">
        <v>1245</v>
      </c>
      <c r="C250" s="18" t="str">
        <f t="shared" si="3"/>
        <v>dateArgumentConclude = `Date Oral Argument Concluded`,</v>
      </c>
    </row>
    <row r="251" spans="1:3" x14ac:dyDescent="0.2">
      <c r="A251" s="15" t="s">
        <v>1098</v>
      </c>
      <c r="B251" s="14" t="s">
        <v>1246</v>
      </c>
      <c r="C251" s="18" t="str">
        <f t="shared" si="3"/>
        <v>totalTimeArgumentDays = `Total Time for Oral Argument Days`,</v>
      </c>
    </row>
    <row r="252" spans="1:3" x14ac:dyDescent="0.2">
      <c r="A252" s="15" t="s">
        <v>1099</v>
      </c>
      <c r="B252" s="14" t="s">
        <v>1247</v>
      </c>
      <c r="C252" s="18" t="str">
        <f t="shared" si="3"/>
        <v>totalTimeArgumentMins = `Total Time for Oral Argument Minutes`,</v>
      </c>
    </row>
    <row r="253" spans="1:3" x14ac:dyDescent="0.2">
      <c r="A253" s="15" t="s">
        <v>1100</v>
      </c>
      <c r="B253" s="14" t="s">
        <v>1248</v>
      </c>
      <c r="C253" s="18" t="str">
        <f t="shared" si="3"/>
        <v>termArgument = `Term of Court Oral Argument`,</v>
      </c>
    </row>
    <row r="254" spans="1:3" x14ac:dyDescent="0.2">
      <c r="A254" s="15" t="s">
        <v>1101</v>
      </c>
      <c r="B254" s="14" t="s">
        <v>1249</v>
      </c>
      <c r="C254" s="18" t="str">
        <f t="shared" si="3"/>
        <v>naturalCourtArgument = `Natural Court Oral Argument`,</v>
      </c>
    </row>
    <row r="255" spans="1:3" x14ac:dyDescent="0.2">
      <c r="A255" s="15" t="s">
        <v>1102</v>
      </c>
      <c r="B255" s="14" t="s">
        <v>1250</v>
      </c>
      <c r="C255" s="18" t="str">
        <f t="shared" si="3"/>
        <v>chiefArgument = `Chief Justice Oral Argument`,</v>
      </c>
    </row>
    <row r="256" spans="1:3" x14ac:dyDescent="0.2">
      <c r="A256" s="15" t="s">
        <v>1103</v>
      </c>
      <c r="B256" s="14" t="s">
        <v>1251</v>
      </c>
      <c r="C256" s="18" t="str">
        <f t="shared" si="3"/>
        <v>politicalPowerArgument = `Political Power Oral Argument`,</v>
      </c>
    </row>
    <row r="257" spans="1:3" x14ac:dyDescent="0.2">
      <c r="A257" s="15" t="s">
        <v>1104</v>
      </c>
      <c r="B257" s="14" t="s">
        <v>1252</v>
      </c>
      <c r="C257" s="18" t="str">
        <f t="shared" si="3"/>
        <v>pmArgument = `Prime Minister on Date of Oral Argument`,</v>
      </c>
    </row>
    <row r="258" spans="1:3" x14ac:dyDescent="0.2">
      <c r="A258" s="15" t="s">
        <v>1105</v>
      </c>
      <c r="B258" s="14" t="s">
        <v>1253</v>
      </c>
      <c r="C258" s="18" t="str">
        <f t="shared" si="3"/>
        <v>locationOralArgument = `Location of Oral Argument`,</v>
      </c>
    </row>
    <row r="259" spans="1:3" x14ac:dyDescent="0.2">
      <c r="A259" s="15" t="s">
        <v>1106</v>
      </c>
      <c r="B259" s="14" t="s">
        <v>1254</v>
      </c>
      <c r="C259" s="18" t="str">
        <f t="shared" si="3"/>
        <v>cthSGRepOralArgument = `Commonwealth Solicitor-General Representation at Oral Argument`,</v>
      </c>
    </row>
    <row r="260" spans="1:3" x14ac:dyDescent="0.2">
      <c r="A260" s="15" t="s">
        <v>1107</v>
      </c>
      <c r="B260" s="14" t="s">
        <v>1255</v>
      </c>
      <c r="C260" s="18" t="str">
        <f t="shared" ref="C260:C320" si="4">_xlfn.CONCAT(A260," = `",B260,"`,")</f>
        <v>cthSGRepPartyOralArgument1 = `Commonwealth Solicitor-General Party Representation at Oral Argument 1`,</v>
      </c>
    </row>
    <row r="261" spans="1:3" x14ac:dyDescent="0.2">
      <c r="A261" s="15" t="s">
        <v>1108</v>
      </c>
      <c r="B261" s="14" t="s">
        <v>1317</v>
      </c>
      <c r="C261" s="18" t="str">
        <f t="shared" si="4"/>
        <v>cthSGIntvSupporting1 = ` `,</v>
      </c>
    </row>
    <row r="262" spans="1:3" x14ac:dyDescent="0.2">
      <c r="A262" s="15" t="s">
        <v>1109</v>
      </c>
      <c r="B262" s="14" t="s">
        <v>1256</v>
      </c>
      <c r="C262" s="18" t="str">
        <f t="shared" si="4"/>
        <v>cthSGRepPartyOralArgument2 = `Commonwealth Solicitor-General Party Representation at Oral Argument 2`,</v>
      </c>
    </row>
    <row r="263" spans="1:3" x14ac:dyDescent="0.2">
      <c r="A263" s="15" t="s">
        <v>1110</v>
      </c>
      <c r="B263" s="14" t="s">
        <v>1257</v>
      </c>
      <c r="C263" s="18" t="str">
        <f t="shared" si="4"/>
        <v>primaryIssueArea = `Primary Issue Area`,</v>
      </c>
    </row>
    <row r="264" spans="1:3" x14ac:dyDescent="0.2">
      <c r="A264" s="22" t="s">
        <v>1111</v>
      </c>
      <c r="B264" s="14" t="s">
        <v>1258</v>
      </c>
      <c r="C264" s="18" t="str">
        <f t="shared" si="4"/>
        <v>primaryIssueSubArea = `Primary Issue Sub Area`,</v>
      </c>
    </row>
    <row r="265" spans="1:3" x14ac:dyDescent="0.2">
      <c r="A265" s="15" t="s">
        <v>1112</v>
      </c>
      <c r="B265" s="14" t="s">
        <v>1259</v>
      </c>
      <c r="C265" s="18" t="str">
        <f t="shared" si="4"/>
        <v>primaryIssue = `Primary Issue`,</v>
      </c>
    </row>
    <row r="266" spans="1:3" x14ac:dyDescent="0.2">
      <c r="A266" s="15" t="s">
        <v>1113</v>
      </c>
      <c r="B266" s="14" t="s">
        <v>1260</v>
      </c>
      <c r="C266" s="18" t="str">
        <f t="shared" si="4"/>
        <v>secondaryIssueArea = `Secondary Issue Area`,</v>
      </c>
    </row>
    <row r="267" spans="1:3" x14ac:dyDescent="0.2">
      <c r="A267" s="15" t="s">
        <v>1114</v>
      </c>
      <c r="B267" s="14" t="s">
        <v>1261</v>
      </c>
      <c r="C267" s="18" t="str">
        <f t="shared" si="4"/>
        <v>secondaryIssueSubArea = `Secondary Issue Sub Area`,</v>
      </c>
    </row>
    <row r="268" spans="1:3" x14ac:dyDescent="0.2">
      <c r="A268" s="15" t="s">
        <v>1115</v>
      </c>
      <c r="B268" s="14" t="s">
        <v>1262</v>
      </c>
      <c r="C268" s="18" t="str">
        <f t="shared" si="4"/>
        <v>secondaryIssue = `Secondary Issue`,</v>
      </c>
    </row>
    <row r="269" spans="1:3" x14ac:dyDescent="0.2">
      <c r="A269" s="15" t="s">
        <v>1116</v>
      </c>
      <c r="B269" s="14" t="s">
        <v>1263</v>
      </c>
      <c r="C269" s="18" t="str">
        <f t="shared" si="4"/>
        <v>tertiaryIssueArea = `Tertiary Issue Area`,</v>
      </c>
    </row>
    <row r="270" spans="1:3" x14ac:dyDescent="0.2">
      <c r="A270" s="15" t="s">
        <v>1117</v>
      </c>
      <c r="B270" s="14" t="s">
        <v>1264</v>
      </c>
      <c r="C270" s="18" t="str">
        <f t="shared" si="4"/>
        <v>tertiaryIssueSubArea = `Tertiary Issue Sub Area`,</v>
      </c>
    </row>
    <row r="271" spans="1:3" x14ac:dyDescent="0.2">
      <c r="A271" s="15" t="s">
        <v>1118</v>
      </c>
      <c r="B271" s="14" t="s">
        <v>1265</v>
      </c>
      <c r="C271" s="18" t="str">
        <f t="shared" si="4"/>
        <v>tertiaryIssue = `Tertiary Issue`,</v>
      </c>
    </row>
    <row r="272" spans="1:3" x14ac:dyDescent="0.2">
      <c r="A272" s="15" t="s">
        <v>1119</v>
      </c>
      <c r="B272" s="14" t="s">
        <v>1266</v>
      </c>
      <c r="C272" s="18" t="str">
        <f t="shared" si="4"/>
        <v>decisionDirection = `Decision Direction`,</v>
      </c>
    </row>
    <row r="273" spans="1:3" x14ac:dyDescent="0.2">
      <c r="A273" s="15" t="s">
        <v>1120</v>
      </c>
      <c r="B273" s="14" t="s">
        <v>1267</v>
      </c>
      <c r="C273" s="18" t="str">
        <f t="shared" si="4"/>
        <v>decisionDirectionDissent = `Decision Direction Dissent`,</v>
      </c>
    </row>
    <row r="274" spans="1:3" x14ac:dyDescent="0.2">
      <c r="A274" s="15" t="s">
        <v>1121</v>
      </c>
      <c r="B274" s="14" t="s">
        <v>1268</v>
      </c>
      <c r="C274" s="18" t="str">
        <f t="shared" si="4"/>
        <v>authorityDecision1 = `Authority for Decision 1`,</v>
      </c>
    </row>
    <row r="275" spans="1:3" x14ac:dyDescent="0.2">
      <c r="A275" s="15" t="s">
        <v>1122</v>
      </c>
      <c r="B275" s="14" t="s">
        <v>1269</v>
      </c>
      <c r="C275" s="18" t="str">
        <f t="shared" si="4"/>
        <v>authorityDecision1State = `Authority for Decision 1 State`,</v>
      </c>
    </row>
    <row r="276" spans="1:3" x14ac:dyDescent="0.2">
      <c r="A276" s="15" t="s">
        <v>1123</v>
      </c>
      <c r="B276" s="14" t="s">
        <v>1270</v>
      </c>
      <c r="C276" s="18" t="str">
        <f t="shared" si="4"/>
        <v>authorityDecision2 = `Authority for Decision 2`,</v>
      </c>
    </row>
    <row r="277" spans="1:3" x14ac:dyDescent="0.2">
      <c r="A277" s="15" t="s">
        <v>1124</v>
      </c>
      <c r="B277" s="14" t="s">
        <v>1271</v>
      </c>
      <c r="C277" s="18" t="str">
        <f t="shared" si="4"/>
        <v>authorityDecision2State = `Authority for Decision 2 State`,</v>
      </c>
    </row>
    <row r="278" spans="1:3" x14ac:dyDescent="0.2">
      <c r="A278" s="15" t="s">
        <v>1125</v>
      </c>
      <c r="B278" s="14" t="s">
        <v>1272</v>
      </c>
      <c r="C278" s="18" t="str">
        <f t="shared" si="4"/>
        <v>authorityDecision3 = `Authority for Decision 3`,</v>
      </c>
    </row>
    <row r="279" spans="1:3" x14ac:dyDescent="0.2">
      <c r="A279" s="15" t="s">
        <v>1126</v>
      </c>
      <c r="B279" s="14" t="s">
        <v>1273</v>
      </c>
      <c r="C279" s="18" t="str">
        <f t="shared" si="4"/>
        <v>authorityDecision3State = `Authority for Decision 3 State`,</v>
      </c>
    </row>
    <row r="280" spans="1:3" x14ac:dyDescent="0.2">
      <c r="A280" s="15" t="s">
        <v>1127</v>
      </c>
      <c r="B280" s="14" t="s">
        <v>1274</v>
      </c>
      <c r="C280" s="18" t="str">
        <f t="shared" si="4"/>
        <v>panelSLDecision = `Panel Special Leave Decision`,</v>
      </c>
    </row>
    <row r="281" spans="1:3" x14ac:dyDescent="0.2">
      <c r="A281" s="15" t="s">
        <v>1128</v>
      </c>
      <c r="B281" s="14" t="s">
        <v>1275</v>
      </c>
      <c r="C281" s="18" t="str">
        <f t="shared" si="4"/>
        <v>panelSLOutcomeGen = `Panel Special Leave Outcome General`,</v>
      </c>
    </row>
    <row r="282" spans="1:3" x14ac:dyDescent="0.2">
      <c r="A282" s="15" t="s">
        <v>1129</v>
      </c>
      <c r="B282" s="14" t="s">
        <v>1276</v>
      </c>
      <c r="C282" s="18" t="str">
        <f t="shared" si="4"/>
        <v>panelSLOutcomeSpecific = `Panel Special Leave Outcome Specific`,</v>
      </c>
    </row>
    <row r="283" spans="1:3" x14ac:dyDescent="0.2">
      <c r="A283" s="15" t="s">
        <v>1130</v>
      </c>
      <c r="B283" s="14" t="s">
        <v>1277</v>
      </c>
      <c r="C283" s="18" t="str">
        <f t="shared" si="4"/>
        <v>costsDecision = `Costs Decision`,</v>
      </c>
    </row>
    <row r="284" spans="1:3" x14ac:dyDescent="0.2">
      <c r="A284" s="15" t="s">
        <v>1131</v>
      </c>
      <c r="B284" s="14" t="s">
        <v>1278</v>
      </c>
      <c r="C284" s="18" t="str">
        <f t="shared" si="4"/>
        <v>costsRelationHCDBID1 = `Costs Decision Related HCDBID`,</v>
      </c>
    </row>
    <row r="285" spans="1:3" x14ac:dyDescent="0.2">
      <c r="A285" s="15" t="s">
        <v>1132</v>
      </c>
      <c r="B285" s="14" t="s">
        <v>1279</v>
      </c>
      <c r="C285" s="18" t="str">
        <f t="shared" si="4"/>
        <v>lawType1 = `Legal Provision Considered by the Court 1`,</v>
      </c>
    </row>
    <row r="286" spans="1:3" x14ac:dyDescent="0.2">
      <c r="A286" s="15" t="s">
        <v>1133</v>
      </c>
      <c r="B286" s="14" t="s">
        <v>1280</v>
      </c>
      <c r="C286" s="18" t="str">
        <f t="shared" si="4"/>
        <v>lawSupp1 = `Legal Provision Supplement 1`,</v>
      </c>
    </row>
    <row r="287" spans="1:3" x14ac:dyDescent="0.2">
      <c r="A287" s="15" t="s">
        <v>1134</v>
      </c>
      <c r="B287" s="14" t="s">
        <v>1281</v>
      </c>
      <c r="C287" s="18" t="str">
        <f t="shared" si="4"/>
        <v>lawType2 = `Legal Provision Considered by the Court 2`,</v>
      </c>
    </row>
    <row r="288" spans="1:3" x14ac:dyDescent="0.2">
      <c r="A288" s="15" t="s">
        <v>1135</v>
      </c>
      <c r="B288" s="14" t="s">
        <v>1282</v>
      </c>
      <c r="C288" s="18" t="str">
        <f t="shared" si="4"/>
        <v>lawSupp2 = `Legal Provision Supplement 2`,</v>
      </c>
    </row>
    <row r="289" spans="1:3" x14ac:dyDescent="0.2">
      <c r="A289" s="15" t="s">
        <v>1136</v>
      </c>
      <c r="B289" s="14" t="s">
        <v>1283</v>
      </c>
      <c r="C289" s="18" t="str">
        <f t="shared" si="4"/>
        <v>lawType3 = `Legal Provision Considered by the Court 3`,</v>
      </c>
    </row>
    <row r="290" spans="1:3" x14ac:dyDescent="0.2">
      <c r="A290" s="15" t="s">
        <v>1137</v>
      </c>
      <c r="B290" s="14" t="s">
        <v>1284</v>
      </c>
      <c r="C290" s="18" t="str">
        <f t="shared" si="4"/>
        <v>lawSupp3 = `Legal Provision Supplement 3`,</v>
      </c>
    </row>
    <row r="291" spans="1:3" x14ac:dyDescent="0.2">
      <c r="A291" s="15" t="s">
        <v>1138</v>
      </c>
      <c r="B291" s="14" t="s">
        <v>1285</v>
      </c>
      <c r="C291" s="18" t="str">
        <f t="shared" si="4"/>
        <v>decisionType = `Decision Type`,</v>
      </c>
    </row>
    <row r="292" spans="1:3" x14ac:dyDescent="0.2">
      <c r="A292" s="15" t="s">
        <v>1139</v>
      </c>
      <c r="B292" s="14" t="s">
        <v>1286</v>
      </c>
      <c r="C292" s="18" t="str">
        <f t="shared" si="4"/>
        <v>lwConMatter = `Constitutional Matter`,</v>
      </c>
    </row>
    <row r="293" spans="1:3" x14ac:dyDescent="0.2">
      <c r="A293" s="15" t="s">
        <v>1140</v>
      </c>
      <c r="B293" s="14" t="s">
        <v>1287</v>
      </c>
      <c r="C293" s="18" t="str">
        <f t="shared" si="4"/>
        <v>judicialReview = `Judicial Review`,</v>
      </c>
    </row>
    <row r="294" spans="1:3" x14ac:dyDescent="0.2">
      <c r="A294" s="15" t="s">
        <v>1141</v>
      </c>
      <c r="B294" s="14" t="s">
        <v>1288</v>
      </c>
      <c r="C294" s="18" t="str">
        <f t="shared" si="4"/>
        <v>lawReviewed = `Law Reviewed`,</v>
      </c>
    </row>
    <row r="295" spans="1:3" x14ac:dyDescent="0.2">
      <c r="A295" s="15" t="s">
        <v>1142</v>
      </c>
      <c r="B295" s="14" t="s">
        <v>1289</v>
      </c>
      <c r="C295" s="18" t="str">
        <f t="shared" si="4"/>
        <v>dateRoyalAssent = `Date Assent`,</v>
      </c>
    </row>
    <row r="296" spans="1:3" x14ac:dyDescent="0.2">
      <c r="A296" s="15" t="s">
        <v>1143</v>
      </c>
      <c r="B296" s="14" t="s">
        <v>1290</v>
      </c>
      <c r="C296" s="18" t="str">
        <f t="shared" si="4"/>
        <v>lcConDecision = `Lower Court Constitutional Decision`,</v>
      </c>
    </row>
    <row r="297" spans="1:3" x14ac:dyDescent="0.2">
      <c r="A297" s="15" t="s">
        <v>1144</v>
      </c>
      <c r="B297" s="14" t="s">
        <v>1291</v>
      </c>
      <c r="C297" s="18" t="str">
        <f t="shared" si="4"/>
        <v>declarationUncon = `Declaration of Unconstitutionality`,</v>
      </c>
    </row>
    <row r="298" spans="1:3" x14ac:dyDescent="0.2">
      <c r="A298" s="15" t="s">
        <v>1145</v>
      </c>
      <c r="B298" s="14" t="s">
        <v>1292</v>
      </c>
      <c r="C298" s="18" t="str">
        <f t="shared" si="4"/>
        <v>caseDisposition = `Disposition of Case`,</v>
      </c>
    </row>
    <row r="299" spans="1:3" x14ac:dyDescent="0.2">
      <c r="A299" s="15" t="s">
        <v>1146</v>
      </c>
      <c r="B299" s="14" t="s">
        <v>1293</v>
      </c>
      <c r="C299" s="18" t="str">
        <f t="shared" si="4"/>
        <v>partyWinning = `Winning Party`,</v>
      </c>
    </row>
    <row r="300" spans="1:3" x14ac:dyDescent="0.2">
      <c r="A300" s="15" t="s">
        <v>1147</v>
      </c>
      <c r="B300" s="14" t="s">
        <v>1294</v>
      </c>
      <c r="C300" s="18" t="str">
        <f t="shared" si="4"/>
        <v>majVotes = `Majority Votes`,</v>
      </c>
    </row>
    <row r="301" spans="1:3" x14ac:dyDescent="0.2">
      <c r="A301" s="15" t="s">
        <v>1148</v>
      </c>
      <c r="B301" s="14" t="s">
        <v>1295</v>
      </c>
      <c r="C301" s="18" t="str">
        <f t="shared" si="4"/>
        <v>minVotes = `Minority Votes`,</v>
      </c>
    </row>
    <row r="302" spans="1:3" x14ac:dyDescent="0.2">
      <c r="A302" s="15" t="s">
        <v>1149</v>
      </c>
      <c r="B302" s="14" t="s">
        <v>1296</v>
      </c>
      <c r="C302" s="18" t="str">
        <f t="shared" si="4"/>
        <v>justice = `Justice ID`,</v>
      </c>
    </row>
    <row r="303" spans="1:3" x14ac:dyDescent="0.2">
      <c r="A303" s="15" t="s">
        <v>1150</v>
      </c>
      <c r="B303" s="14" t="s">
        <v>1297</v>
      </c>
      <c r="C303" s="18" t="str">
        <f t="shared" si="4"/>
        <v>vote = `Vote in the Case`,</v>
      </c>
    </row>
    <row r="304" spans="1:3" x14ac:dyDescent="0.2">
      <c r="A304" s="15" t="s">
        <v>1151</v>
      </c>
      <c r="B304" s="14" t="s">
        <v>1298</v>
      </c>
      <c r="C304" s="18" t="str">
        <f t="shared" si="4"/>
        <v>direction = `Direction of the Individual Justice’s Votes`,</v>
      </c>
    </row>
    <row r="305" spans="1:3" x14ac:dyDescent="0.2">
      <c r="A305" s="15" t="s">
        <v>1152</v>
      </c>
      <c r="B305" s="14" t="s">
        <v>1299</v>
      </c>
      <c r="C305" s="18" t="str">
        <f t="shared" si="4"/>
        <v>majority = `Majority and Minority Voting by Justice`,</v>
      </c>
    </row>
    <row r="306" spans="1:3" x14ac:dyDescent="0.2">
      <c r="A306" s="15" t="s">
        <v>1153</v>
      </c>
      <c r="B306" s="14" t="s">
        <v>1300</v>
      </c>
      <c r="C306" s="18" t="str">
        <f t="shared" si="4"/>
        <v>justiceCoalition1 = `Justice Coalition 1`,</v>
      </c>
    </row>
    <row r="307" spans="1:3" x14ac:dyDescent="0.2">
      <c r="A307" s="15" t="s">
        <v>1154</v>
      </c>
      <c r="B307" s="14" t="s">
        <v>1301</v>
      </c>
      <c r="C307" s="18" t="str">
        <f t="shared" si="4"/>
        <v>justiceCoalition2 = `Justice Coalition 2`,</v>
      </c>
    </row>
    <row r="308" spans="1:3" x14ac:dyDescent="0.2">
      <c r="A308" s="15" t="s">
        <v>1155</v>
      </c>
      <c r="B308" s="14" t="s">
        <v>1302</v>
      </c>
      <c r="C308" s="18" t="str">
        <f t="shared" si="4"/>
        <v>justiceCoalition3 = `Justice Coalition 3`,</v>
      </c>
    </row>
    <row r="309" spans="1:3" x14ac:dyDescent="0.2">
      <c r="A309" s="15" t="s">
        <v>1156</v>
      </c>
      <c r="B309" s="14" t="s">
        <v>1303</v>
      </c>
      <c r="C309" s="18" t="str">
        <f t="shared" si="4"/>
        <v>justiceCoalition4 = `Justice Coalition 4`,</v>
      </c>
    </row>
    <row r="310" spans="1:3" x14ac:dyDescent="0.2">
      <c r="A310" s="15" t="s">
        <v>1157</v>
      </c>
      <c r="B310" s="14" t="s">
        <v>1304</v>
      </c>
      <c r="C310" s="18" t="str">
        <f t="shared" si="4"/>
        <v>justiceCoalition5 = `Justice Coalition 5`,</v>
      </c>
    </row>
    <row r="311" spans="1:3" x14ac:dyDescent="0.2">
      <c r="A311" s="15" t="s">
        <v>1158</v>
      </c>
      <c r="B311" s="14" t="s">
        <v>1305</v>
      </c>
      <c r="C311" s="18" t="str">
        <f t="shared" si="4"/>
        <v>justiceCoalition6 = `Justice Coalition 6`,</v>
      </c>
    </row>
    <row r="312" spans="1:3" x14ac:dyDescent="0.2">
      <c r="A312" s="15" t="s">
        <v>1159</v>
      </c>
      <c r="B312" s="15" t="s">
        <v>1306</v>
      </c>
      <c r="C312" s="18" t="str">
        <f t="shared" si="4"/>
        <v>proportionLiberalPanel = `Proportion of the panel coded as 'Liberal'`,</v>
      </c>
    </row>
    <row r="313" spans="1:3" x14ac:dyDescent="0.2">
      <c r="A313" s="15" t="s">
        <v>1160</v>
      </c>
      <c r="B313" s="15" t="s">
        <v>1307</v>
      </c>
      <c r="C313" s="18" t="str">
        <f t="shared" si="4"/>
        <v>proportionLiberalCourt = `Proportion of the court coded as 'Liberal'`,</v>
      </c>
    </row>
    <row r="314" spans="1:3" x14ac:dyDescent="0.2">
      <c r="A314" s="15" t="s">
        <v>1161</v>
      </c>
      <c r="B314" s="15" t="s">
        <v>1308</v>
      </c>
      <c r="C314" s="18" t="str">
        <f t="shared" si="4"/>
        <v>proportionWomenPanel = `Proportion of women on the panel`,</v>
      </c>
    </row>
    <row r="315" spans="1:3" x14ac:dyDescent="0.2">
      <c r="A315" s="15" t="s">
        <v>1162</v>
      </c>
      <c r="B315" s="15" t="s">
        <v>1309</v>
      </c>
      <c r="C315" s="18" t="str">
        <f t="shared" si="4"/>
        <v>proportionWomenCourt = `Proportion of women on the court`,</v>
      </c>
    </row>
    <row r="316" spans="1:3" x14ac:dyDescent="0.2">
      <c r="A316" s="15" t="s">
        <v>1163</v>
      </c>
      <c r="B316" s="15" t="s">
        <v>1310</v>
      </c>
      <c r="C316" s="18" t="str">
        <f t="shared" si="4"/>
        <v>scIdeolScore = `Ideology score of the justice. 1= liberal; 0=conservative`,</v>
      </c>
    </row>
    <row r="317" spans="1:3" x14ac:dyDescent="0.2">
      <c r="A317" s="15" t="s">
        <v>1164</v>
      </c>
      <c r="B317" s="15" t="s">
        <v>1311</v>
      </c>
      <c r="C317" s="18" t="str">
        <f t="shared" si="4"/>
        <v>appPMParty = `Party of the Prime Minister who appointed the Justice`,</v>
      </c>
    </row>
    <row r="318" spans="1:3" x14ac:dyDescent="0.2">
      <c r="A318" s="15" t="s">
        <v>1165</v>
      </c>
      <c r="B318" s="15" t="s">
        <v>1312</v>
      </c>
      <c r="C318" s="18" t="str">
        <f t="shared" si="4"/>
        <v>gender = `Gender of the Justice`,</v>
      </c>
    </row>
    <row r="319" spans="1:3" x14ac:dyDescent="0.2">
      <c r="A319" s="15" t="s">
        <v>1166</v>
      </c>
      <c r="B319" s="15" t="s">
        <v>1313</v>
      </c>
      <c r="C319" s="18" t="str">
        <f t="shared" si="4"/>
        <v>yearBirth = `Year of Birth of the Justice`,</v>
      </c>
    </row>
    <row r="320" spans="1:3" x14ac:dyDescent="0.2">
      <c r="A320" s="15" t="s">
        <v>1167</v>
      </c>
      <c r="B320" s="15" t="s">
        <v>1167</v>
      </c>
      <c r="C320" s="18" t="str">
        <f t="shared" si="4"/>
        <v>Notes = `Notes`,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008E1-8E6B-CB4B-98A1-6DDDAC6835EE}">
  <dimension ref="A2:D57"/>
  <sheetViews>
    <sheetView topLeftCell="A42" workbookViewId="0">
      <selection activeCell="B42" sqref="B42:E42"/>
    </sheetView>
  </sheetViews>
  <sheetFormatPr baseColWidth="10" defaultRowHeight="16" x14ac:dyDescent="0.2"/>
  <cols>
    <col min="1" max="1" width="16.83203125" customWidth="1"/>
  </cols>
  <sheetData>
    <row r="2" spans="1:4" ht="20" x14ac:dyDescent="0.25">
      <c r="A2" s="6" t="s">
        <v>384</v>
      </c>
      <c r="B2" s="8" t="str">
        <f>LEFT(A2, SEARCH(" ",A2,1)-1)</f>
        <v>01</v>
      </c>
      <c r="C2" s="8" t="str">
        <f>RIGHT(A2,LEN(A2)-3)</f>
        <v>Griffith</v>
      </c>
      <c r="D2" t="str">
        <f>_xlfn.CONCAT("`",C2,"` = ",B2,",")</f>
        <v>`Griffith` = 01,</v>
      </c>
    </row>
    <row r="3" spans="1:4" ht="20" x14ac:dyDescent="0.25">
      <c r="A3" s="6" t="s">
        <v>385</v>
      </c>
      <c r="B3" s="8" t="str">
        <f t="shared" ref="B3:B57" si="0">LEFT(A3, SEARCH(" ",A3,1)-1)</f>
        <v>02</v>
      </c>
      <c r="C3" s="8" t="str">
        <f t="shared" ref="C3:C57" si="1">RIGHT(A3,LEN(A3)-3)</f>
        <v>Barton</v>
      </c>
      <c r="D3" t="str">
        <f t="shared" ref="D3:D57" si="2">_xlfn.CONCAT("`",C3,"` = ",B3,",")</f>
        <v>`Barton` = 02,</v>
      </c>
    </row>
    <row r="4" spans="1:4" ht="20" x14ac:dyDescent="0.25">
      <c r="A4" s="6" t="s">
        <v>386</v>
      </c>
      <c r="B4" s="8" t="str">
        <f t="shared" si="0"/>
        <v>03</v>
      </c>
      <c r="C4" s="8" t="str">
        <f t="shared" si="1"/>
        <v>O'Connor</v>
      </c>
      <c r="D4" t="str">
        <f t="shared" si="2"/>
        <v>`O'Connor` = 03,</v>
      </c>
    </row>
    <row r="5" spans="1:4" ht="20" x14ac:dyDescent="0.25">
      <c r="A5" s="6" t="s">
        <v>387</v>
      </c>
      <c r="B5" s="8" t="str">
        <f t="shared" si="0"/>
        <v>04</v>
      </c>
      <c r="C5" s="8" t="str">
        <f t="shared" si="1"/>
        <v>Isaacs</v>
      </c>
      <c r="D5" t="str">
        <f t="shared" si="2"/>
        <v>`Isaacs` = 04,</v>
      </c>
    </row>
    <row r="6" spans="1:4" ht="20" x14ac:dyDescent="0.25">
      <c r="A6" s="6" t="s">
        <v>388</v>
      </c>
      <c r="B6" s="8" t="str">
        <f t="shared" si="0"/>
        <v>05</v>
      </c>
      <c r="C6" s="8" t="str">
        <f t="shared" si="1"/>
        <v>Higgins</v>
      </c>
      <c r="D6" t="str">
        <f t="shared" si="2"/>
        <v>`Higgins` = 05,</v>
      </c>
    </row>
    <row r="7" spans="1:4" ht="20" x14ac:dyDescent="0.25">
      <c r="A7" s="6" t="s">
        <v>389</v>
      </c>
      <c r="B7" s="8" t="str">
        <f t="shared" si="0"/>
        <v>06</v>
      </c>
      <c r="C7" s="8" t="str">
        <f t="shared" si="1"/>
        <v>Duffy</v>
      </c>
      <c r="D7" t="str">
        <f t="shared" si="2"/>
        <v>`Duffy` = 06,</v>
      </c>
    </row>
    <row r="8" spans="1:4" ht="20" x14ac:dyDescent="0.25">
      <c r="A8" s="6" t="s">
        <v>390</v>
      </c>
      <c r="B8" s="8" t="str">
        <f t="shared" si="0"/>
        <v>07</v>
      </c>
      <c r="C8" s="8" t="str">
        <f t="shared" si="1"/>
        <v>Powers</v>
      </c>
      <c r="D8" t="str">
        <f t="shared" si="2"/>
        <v>`Powers` = 07,</v>
      </c>
    </row>
    <row r="9" spans="1:4" ht="20" x14ac:dyDescent="0.25">
      <c r="A9" s="6" t="s">
        <v>391</v>
      </c>
      <c r="B9" s="8" t="str">
        <f t="shared" si="0"/>
        <v>08</v>
      </c>
      <c r="C9" s="8" t="str">
        <f t="shared" si="1"/>
        <v>Piddington</v>
      </c>
      <c r="D9" t="str">
        <f t="shared" si="2"/>
        <v>`Piddington` = 08,</v>
      </c>
    </row>
    <row r="10" spans="1:4" ht="20" x14ac:dyDescent="0.25">
      <c r="A10" s="6" t="s">
        <v>392</v>
      </c>
      <c r="B10" s="8" t="str">
        <f t="shared" si="0"/>
        <v>09</v>
      </c>
      <c r="C10" s="8" t="str">
        <f t="shared" si="1"/>
        <v>Rich</v>
      </c>
      <c r="D10" t="str">
        <f t="shared" si="2"/>
        <v>`Rich` = 09,</v>
      </c>
    </row>
    <row r="11" spans="1:4" ht="20" x14ac:dyDescent="0.25">
      <c r="A11" s="6" t="s">
        <v>393</v>
      </c>
      <c r="B11" s="8" t="str">
        <f t="shared" si="0"/>
        <v>10</v>
      </c>
      <c r="C11" s="8" t="str">
        <f t="shared" si="1"/>
        <v>Knox</v>
      </c>
      <c r="D11" t="str">
        <f t="shared" si="2"/>
        <v>`Knox` = 10,</v>
      </c>
    </row>
    <row r="12" spans="1:4" ht="20" x14ac:dyDescent="0.25">
      <c r="A12" s="6" t="s">
        <v>394</v>
      </c>
      <c r="B12" s="8" t="str">
        <f t="shared" si="0"/>
        <v>11</v>
      </c>
      <c r="C12" s="8" t="str">
        <f t="shared" si="1"/>
        <v>Starke</v>
      </c>
      <c r="D12" t="str">
        <f t="shared" si="2"/>
        <v>`Starke` = 11,</v>
      </c>
    </row>
    <row r="13" spans="1:4" ht="20" x14ac:dyDescent="0.25">
      <c r="A13" s="6" t="s">
        <v>395</v>
      </c>
      <c r="B13" s="8" t="str">
        <f t="shared" si="0"/>
        <v>12</v>
      </c>
      <c r="C13" s="8" t="str">
        <f t="shared" si="1"/>
        <v>Dixon</v>
      </c>
      <c r="D13" t="str">
        <f t="shared" si="2"/>
        <v>`Dixon` = 12,</v>
      </c>
    </row>
    <row r="14" spans="1:4" ht="20" x14ac:dyDescent="0.25">
      <c r="A14" s="6" t="s">
        <v>396</v>
      </c>
      <c r="B14" s="8" t="str">
        <f t="shared" si="0"/>
        <v>13</v>
      </c>
      <c r="C14" s="8" t="str">
        <f t="shared" si="1"/>
        <v>Evatt</v>
      </c>
      <c r="D14" t="str">
        <f t="shared" si="2"/>
        <v>`Evatt` = 13,</v>
      </c>
    </row>
    <row r="15" spans="1:4" ht="20" x14ac:dyDescent="0.25">
      <c r="A15" s="6" t="s">
        <v>397</v>
      </c>
      <c r="B15" s="8" t="str">
        <f t="shared" si="0"/>
        <v>14</v>
      </c>
      <c r="C15" s="8" t="str">
        <f t="shared" si="1"/>
        <v>McTiernan</v>
      </c>
      <c r="D15" t="str">
        <f t="shared" si="2"/>
        <v>`McTiernan` = 14,</v>
      </c>
    </row>
    <row r="16" spans="1:4" ht="20" x14ac:dyDescent="0.25">
      <c r="A16" s="6" t="s">
        <v>398</v>
      </c>
      <c r="B16" s="8" t="str">
        <f t="shared" si="0"/>
        <v>15</v>
      </c>
      <c r="C16" s="8" t="str">
        <f t="shared" si="1"/>
        <v>Latham</v>
      </c>
      <c r="D16" t="str">
        <f t="shared" si="2"/>
        <v>`Latham` = 15,</v>
      </c>
    </row>
    <row r="17" spans="1:4" ht="20" x14ac:dyDescent="0.25">
      <c r="A17" s="6" t="s">
        <v>399</v>
      </c>
      <c r="B17" s="8" t="str">
        <f t="shared" si="0"/>
        <v>16</v>
      </c>
      <c r="C17" s="8" t="str">
        <f t="shared" si="1"/>
        <v>Williams</v>
      </c>
      <c r="D17" t="str">
        <f t="shared" si="2"/>
        <v>`Williams` = 16,</v>
      </c>
    </row>
    <row r="18" spans="1:4" ht="20" x14ac:dyDescent="0.25">
      <c r="A18" s="6" t="s">
        <v>400</v>
      </c>
      <c r="B18" s="8" t="str">
        <f t="shared" si="0"/>
        <v>17</v>
      </c>
      <c r="C18" s="8" t="str">
        <f t="shared" si="1"/>
        <v>Webb</v>
      </c>
      <c r="D18" t="str">
        <f t="shared" si="2"/>
        <v>`Webb` = 17,</v>
      </c>
    </row>
    <row r="19" spans="1:4" ht="20" x14ac:dyDescent="0.25">
      <c r="A19" s="6" t="s">
        <v>401</v>
      </c>
      <c r="B19" s="8" t="str">
        <f t="shared" si="0"/>
        <v>18</v>
      </c>
      <c r="C19" s="8" t="str">
        <f t="shared" si="1"/>
        <v>Fullagar</v>
      </c>
      <c r="D19" t="str">
        <f t="shared" si="2"/>
        <v>`Fullagar` = 18,</v>
      </c>
    </row>
    <row r="20" spans="1:4" ht="20" x14ac:dyDescent="0.25">
      <c r="A20" s="6" t="s">
        <v>402</v>
      </c>
      <c r="B20" s="8" t="str">
        <f t="shared" si="0"/>
        <v>19</v>
      </c>
      <c r="C20" s="8" t="str">
        <f t="shared" si="1"/>
        <v>Kitto</v>
      </c>
      <c r="D20" t="str">
        <f t="shared" si="2"/>
        <v>`Kitto` = 19,</v>
      </c>
    </row>
    <row r="21" spans="1:4" ht="20" x14ac:dyDescent="0.25">
      <c r="A21" s="6" t="s">
        <v>403</v>
      </c>
      <c r="B21" s="8" t="str">
        <f t="shared" si="0"/>
        <v>20</v>
      </c>
      <c r="C21" s="8" t="str">
        <f t="shared" si="1"/>
        <v>Taylor</v>
      </c>
      <c r="D21" t="str">
        <f t="shared" si="2"/>
        <v>`Taylor` = 20,</v>
      </c>
    </row>
    <row r="22" spans="1:4" ht="20" x14ac:dyDescent="0.25">
      <c r="A22" s="6" t="s">
        <v>404</v>
      </c>
      <c r="B22" s="8" t="str">
        <f t="shared" si="0"/>
        <v>21</v>
      </c>
      <c r="C22" s="8" t="str">
        <f t="shared" si="1"/>
        <v>Menzies</v>
      </c>
      <c r="D22" t="str">
        <f t="shared" si="2"/>
        <v>`Menzies` = 21,</v>
      </c>
    </row>
    <row r="23" spans="1:4" ht="20" x14ac:dyDescent="0.25">
      <c r="A23" s="6" t="s">
        <v>405</v>
      </c>
      <c r="B23" s="8" t="str">
        <f t="shared" si="0"/>
        <v>22</v>
      </c>
      <c r="C23" s="8" t="str">
        <f t="shared" si="1"/>
        <v>Windeyer</v>
      </c>
      <c r="D23" t="str">
        <f t="shared" si="2"/>
        <v>`Windeyer` = 22,</v>
      </c>
    </row>
    <row r="24" spans="1:4" ht="20" x14ac:dyDescent="0.25">
      <c r="A24" s="6" t="s">
        <v>406</v>
      </c>
      <c r="B24" s="8" t="str">
        <f t="shared" si="0"/>
        <v>23</v>
      </c>
      <c r="C24" s="8" t="str">
        <f t="shared" si="1"/>
        <v>Owen</v>
      </c>
      <c r="D24" t="str">
        <f t="shared" si="2"/>
        <v>`Owen` = 23,</v>
      </c>
    </row>
    <row r="25" spans="1:4" ht="20" x14ac:dyDescent="0.25">
      <c r="A25" s="6" t="s">
        <v>407</v>
      </c>
      <c r="B25" s="8" t="str">
        <f t="shared" si="0"/>
        <v>24</v>
      </c>
      <c r="C25" s="8" t="str">
        <f t="shared" si="1"/>
        <v>Barwick</v>
      </c>
      <c r="D25" t="str">
        <f t="shared" si="2"/>
        <v>`Barwick` = 24,</v>
      </c>
    </row>
    <row r="26" spans="1:4" ht="20" x14ac:dyDescent="0.25">
      <c r="A26" s="6" t="s">
        <v>408</v>
      </c>
      <c r="B26" s="8" t="str">
        <f t="shared" si="0"/>
        <v>25</v>
      </c>
      <c r="C26" s="8" t="str">
        <f t="shared" si="1"/>
        <v>Walsh</v>
      </c>
      <c r="D26" t="str">
        <f t="shared" si="2"/>
        <v>`Walsh` = 25,</v>
      </c>
    </row>
    <row r="27" spans="1:4" ht="20" x14ac:dyDescent="0.25">
      <c r="A27" s="6" t="s">
        <v>333</v>
      </c>
      <c r="B27" s="8" t="str">
        <f t="shared" si="0"/>
        <v>26</v>
      </c>
      <c r="C27" s="8" t="str">
        <f t="shared" si="1"/>
        <v>Gibbs</v>
      </c>
      <c r="D27" t="str">
        <f t="shared" si="2"/>
        <v>`Gibbs` = 26,</v>
      </c>
    </row>
    <row r="28" spans="1:4" ht="20" x14ac:dyDescent="0.25">
      <c r="A28" s="6" t="s">
        <v>334</v>
      </c>
      <c r="B28" s="8" t="str">
        <f t="shared" si="0"/>
        <v>27</v>
      </c>
      <c r="C28" s="8" t="str">
        <f t="shared" si="1"/>
        <v>Stephen</v>
      </c>
      <c r="D28" t="str">
        <f t="shared" si="2"/>
        <v>`Stephen` = 27,</v>
      </c>
    </row>
    <row r="29" spans="1:4" ht="20" x14ac:dyDescent="0.25">
      <c r="A29" s="6" t="s">
        <v>335</v>
      </c>
      <c r="B29" s="8" t="str">
        <f t="shared" si="0"/>
        <v>28</v>
      </c>
      <c r="C29" s="8" t="str">
        <f t="shared" si="1"/>
        <v>Mason</v>
      </c>
      <c r="D29" t="str">
        <f t="shared" si="2"/>
        <v>`Mason` = 28,</v>
      </c>
    </row>
    <row r="30" spans="1:4" ht="20" x14ac:dyDescent="0.25">
      <c r="A30" s="6" t="s">
        <v>409</v>
      </c>
      <c r="B30" s="8" t="str">
        <f t="shared" si="0"/>
        <v>29</v>
      </c>
      <c r="C30" s="8" t="str">
        <f t="shared" si="1"/>
        <v>Jacobs</v>
      </c>
      <c r="D30" t="str">
        <f t="shared" si="2"/>
        <v>`Jacobs` = 29,</v>
      </c>
    </row>
    <row r="31" spans="1:4" ht="20" x14ac:dyDescent="0.25">
      <c r="A31" s="6" t="s">
        <v>336</v>
      </c>
      <c r="B31" s="8" t="str">
        <f t="shared" si="0"/>
        <v>30</v>
      </c>
      <c r="C31" s="8" t="str">
        <f t="shared" si="1"/>
        <v>Murphy</v>
      </c>
      <c r="D31" t="str">
        <f t="shared" si="2"/>
        <v>`Murphy` = 30,</v>
      </c>
    </row>
    <row r="32" spans="1:4" ht="20" x14ac:dyDescent="0.25">
      <c r="A32" s="6" t="s">
        <v>337</v>
      </c>
      <c r="B32" s="8" t="str">
        <f t="shared" si="0"/>
        <v>31</v>
      </c>
      <c r="C32" s="8" t="str">
        <f t="shared" si="1"/>
        <v>Aickin</v>
      </c>
      <c r="D32" t="str">
        <f t="shared" si="2"/>
        <v>`Aickin` = 31,</v>
      </c>
    </row>
    <row r="33" spans="1:4" ht="20" x14ac:dyDescent="0.25">
      <c r="A33" s="6" t="s">
        <v>338</v>
      </c>
      <c r="B33" s="8" t="str">
        <f t="shared" si="0"/>
        <v>32</v>
      </c>
      <c r="C33" s="8" t="str">
        <f t="shared" si="1"/>
        <v>Wilson</v>
      </c>
      <c r="D33" t="str">
        <f t="shared" si="2"/>
        <v>`Wilson` = 32,</v>
      </c>
    </row>
    <row r="34" spans="1:4" ht="20" x14ac:dyDescent="0.25">
      <c r="A34" s="6" t="s">
        <v>339</v>
      </c>
      <c r="B34" s="8" t="str">
        <f t="shared" si="0"/>
        <v>33</v>
      </c>
      <c r="C34" s="8" t="str">
        <f t="shared" si="1"/>
        <v>Brennan</v>
      </c>
      <c r="D34" t="str">
        <f t="shared" si="2"/>
        <v>`Brennan` = 33,</v>
      </c>
    </row>
    <row r="35" spans="1:4" ht="20" x14ac:dyDescent="0.25">
      <c r="A35" s="6" t="s">
        <v>340</v>
      </c>
      <c r="B35" s="8" t="str">
        <f t="shared" si="0"/>
        <v>34</v>
      </c>
      <c r="C35" s="8" t="str">
        <f t="shared" si="1"/>
        <v>Deane</v>
      </c>
      <c r="D35" t="str">
        <f t="shared" si="2"/>
        <v>`Deane` = 34,</v>
      </c>
    </row>
    <row r="36" spans="1:4" ht="20" x14ac:dyDescent="0.25">
      <c r="A36" s="6" t="s">
        <v>341</v>
      </c>
      <c r="B36" s="8" t="str">
        <f t="shared" si="0"/>
        <v>35</v>
      </c>
      <c r="C36" s="8" t="str">
        <f t="shared" si="1"/>
        <v>Dawson</v>
      </c>
      <c r="D36" t="str">
        <f t="shared" si="2"/>
        <v>`Dawson` = 35,</v>
      </c>
    </row>
    <row r="37" spans="1:4" ht="20" x14ac:dyDescent="0.25">
      <c r="A37" s="6" t="s">
        <v>342</v>
      </c>
      <c r="B37" s="8" t="str">
        <f t="shared" si="0"/>
        <v>36</v>
      </c>
      <c r="C37" s="8" t="str">
        <f t="shared" si="1"/>
        <v>Toohey</v>
      </c>
      <c r="D37" t="str">
        <f t="shared" si="2"/>
        <v>`Toohey` = 36,</v>
      </c>
    </row>
    <row r="38" spans="1:4" ht="20" x14ac:dyDescent="0.25">
      <c r="A38" s="6" t="s">
        <v>343</v>
      </c>
      <c r="B38" s="8" t="str">
        <f t="shared" si="0"/>
        <v>37</v>
      </c>
      <c r="C38" s="8" t="str">
        <f t="shared" si="1"/>
        <v>Gaudron</v>
      </c>
      <c r="D38" t="str">
        <f t="shared" si="2"/>
        <v>`Gaudron` = 37,</v>
      </c>
    </row>
    <row r="39" spans="1:4" ht="20" x14ac:dyDescent="0.25">
      <c r="A39" s="6" t="s">
        <v>344</v>
      </c>
      <c r="B39" s="8" t="str">
        <f t="shared" si="0"/>
        <v>38</v>
      </c>
      <c r="C39" s="8" t="str">
        <f t="shared" si="1"/>
        <v>McHugh</v>
      </c>
      <c r="D39" t="str">
        <f t="shared" si="2"/>
        <v>`McHugh` = 38,</v>
      </c>
    </row>
    <row r="40" spans="1:4" ht="20" x14ac:dyDescent="0.25">
      <c r="A40" s="6" t="s">
        <v>346</v>
      </c>
      <c r="B40" s="8" t="str">
        <f t="shared" si="0"/>
        <v>39</v>
      </c>
      <c r="C40" s="8" t="str">
        <f t="shared" si="1"/>
        <v>Gummow</v>
      </c>
      <c r="D40" t="str">
        <f t="shared" si="2"/>
        <v>`Gummow` = 39,</v>
      </c>
    </row>
    <row r="41" spans="1:4" ht="20" x14ac:dyDescent="0.25">
      <c r="A41" s="6" t="s">
        <v>348</v>
      </c>
      <c r="B41" s="8" t="str">
        <f t="shared" si="0"/>
        <v>40</v>
      </c>
      <c r="C41" s="8" t="str">
        <f t="shared" si="1"/>
        <v>Kirby</v>
      </c>
      <c r="D41" t="str">
        <f t="shared" si="2"/>
        <v>`Kirby` = 40,</v>
      </c>
    </row>
    <row r="42" spans="1:4" ht="20" x14ac:dyDescent="0.25">
      <c r="A42" s="6" t="s">
        <v>350</v>
      </c>
      <c r="B42" s="8" t="str">
        <f t="shared" si="0"/>
        <v>41</v>
      </c>
      <c r="C42" s="8" t="str">
        <f t="shared" si="1"/>
        <v>Hayne</v>
      </c>
      <c r="D42" t="str">
        <f t="shared" si="2"/>
        <v>`Hayne` = 41,</v>
      </c>
    </row>
    <row r="43" spans="1:4" ht="20" x14ac:dyDescent="0.25">
      <c r="A43" s="6" t="s">
        <v>352</v>
      </c>
      <c r="B43" s="8" t="str">
        <f t="shared" si="0"/>
        <v>42</v>
      </c>
      <c r="C43" s="8" t="str">
        <f t="shared" si="1"/>
        <v>Callinan</v>
      </c>
      <c r="D43" t="str">
        <f t="shared" si="2"/>
        <v>`Callinan` = 42,</v>
      </c>
    </row>
    <row r="44" spans="1:4" ht="20" x14ac:dyDescent="0.25">
      <c r="A44" s="6" t="s">
        <v>410</v>
      </c>
      <c r="B44" s="8" t="str">
        <f t="shared" si="0"/>
        <v>43</v>
      </c>
      <c r="C44" s="8" t="str">
        <f t="shared" si="1"/>
        <v>Gleeson, M</v>
      </c>
      <c r="D44" t="str">
        <f t="shared" si="2"/>
        <v>`Gleeson, M` = 43,</v>
      </c>
    </row>
    <row r="45" spans="1:4" ht="20" x14ac:dyDescent="0.25">
      <c r="A45" s="6" t="s">
        <v>355</v>
      </c>
      <c r="B45" s="8" t="str">
        <f t="shared" si="0"/>
        <v>44</v>
      </c>
      <c r="C45" s="8" t="str">
        <f t="shared" si="1"/>
        <v>Heydon</v>
      </c>
      <c r="D45" t="str">
        <f t="shared" si="2"/>
        <v>`Heydon` = 44,</v>
      </c>
    </row>
    <row r="46" spans="1:4" ht="20" x14ac:dyDescent="0.25">
      <c r="A46" s="6" t="s">
        <v>357</v>
      </c>
      <c r="B46" s="8" t="str">
        <f t="shared" si="0"/>
        <v>45</v>
      </c>
      <c r="C46" s="8" t="str">
        <f t="shared" si="1"/>
        <v>Crennan</v>
      </c>
      <c r="D46" t="str">
        <f t="shared" si="2"/>
        <v>`Crennan` = 45,</v>
      </c>
    </row>
    <row r="47" spans="1:4" ht="20" x14ac:dyDescent="0.25">
      <c r="A47" s="6" t="s">
        <v>359</v>
      </c>
      <c r="B47" s="8" t="str">
        <f t="shared" si="0"/>
        <v>46</v>
      </c>
      <c r="C47" s="8" t="str">
        <f t="shared" si="1"/>
        <v>Kiefel</v>
      </c>
      <c r="D47" t="str">
        <f t="shared" si="2"/>
        <v>`Kiefel` = 46,</v>
      </c>
    </row>
    <row r="48" spans="1:4" ht="20" x14ac:dyDescent="0.25">
      <c r="A48" s="6" t="s">
        <v>361</v>
      </c>
      <c r="B48" s="8" t="str">
        <f t="shared" si="0"/>
        <v>47</v>
      </c>
      <c r="C48" s="8" t="str">
        <f t="shared" si="1"/>
        <v>French</v>
      </c>
      <c r="D48" t="str">
        <f t="shared" si="2"/>
        <v>`French` = 47,</v>
      </c>
    </row>
    <row r="49" spans="1:4" ht="20" x14ac:dyDescent="0.25">
      <c r="A49" s="6" t="s">
        <v>363</v>
      </c>
      <c r="B49" s="8" t="str">
        <f t="shared" si="0"/>
        <v>48</v>
      </c>
      <c r="C49" s="8" t="str">
        <f t="shared" si="1"/>
        <v>Bell</v>
      </c>
      <c r="D49" t="str">
        <f t="shared" si="2"/>
        <v>`Bell` = 48,</v>
      </c>
    </row>
    <row r="50" spans="1:4" ht="20" x14ac:dyDescent="0.25">
      <c r="A50" s="6" t="s">
        <v>365</v>
      </c>
      <c r="B50" s="8" t="str">
        <f t="shared" si="0"/>
        <v>49</v>
      </c>
      <c r="C50" s="8" t="str">
        <f t="shared" si="1"/>
        <v>Gageler</v>
      </c>
      <c r="D50" t="str">
        <f t="shared" si="2"/>
        <v>`Gageler` = 49,</v>
      </c>
    </row>
    <row r="51" spans="1:4" ht="20" x14ac:dyDescent="0.25">
      <c r="A51" s="6" t="s">
        <v>367</v>
      </c>
      <c r="B51" s="8" t="str">
        <f t="shared" si="0"/>
        <v>50</v>
      </c>
      <c r="C51" s="8" t="str">
        <f t="shared" si="1"/>
        <v>Keane</v>
      </c>
      <c r="D51" t="str">
        <f t="shared" si="2"/>
        <v>`Keane` = 50,</v>
      </c>
    </row>
    <row r="52" spans="1:4" ht="20" x14ac:dyDescent="0.25">
      <c r="A52" s="6" t="s">
        <v>369</v>
      </c>
      <c r="B52" s="8" t="str">
        <f t="shared" si="0"/>
        <v>51</v>
      </c>
      <c r="C52" s="8" t="str">
        <f t="shared" si="1"/>
        <v>Nettle</v>
      </c>
      <c r="D52" t="str">
        <f t="shared" si="2"/>
        <v>`Nettle` = 51,</v>
      </c>
    </row>
    <row r="53" spans="1:4" ht="20" x14ac:dyDescent="0.25">
      <c r="A53" s="6" t="s">
        <v>371</v>
      </c>
      <c r="B53" s="8" t="str">
        <f t="shared" si="0"/>
        <v>52</v>
      </c>
      <c r="C53" s="8" t="str">
        <f t="shared" si="1"/>
        <v>Gordon</v>
      </c>
      <c r="D53" t="str">
        <f t="shared" si="2"/>
        <v>`Gordon` = 52,</v>
      </c>
    </row>
    <row r="54" spans="1:4" ht="20" x14ac:dyDescent="0.25">
      <c r="A54" s="6" t="s">
        <v>373</v>
      </c>
      <c r="B54" s="8" t="str">
        <f t="shared" si="0"/>
        <v>53</v>
      </c>
      <c r="C54" s="8" t="str">
        <f t="shared" si="1"/>
        <v>Edelman</v>
      </c>
      <c r="D54" t="str">
        <f t="shared" si="2"/>
        <v>`Edelman` = 53,</v>
      </c>
    </row>
    <row r="55" spans="1:4" ht="20" x14ac:dyDescent="0.25">
      <c r="A55" s="6" t="s">
        <v>375</v>
      </c>
      <c r="B55" s="8" t="str">
        <f t="shared" si="0"/>
        <v>54</v>
      </c>
      <c r="C55" s="8" t="str">
        <f t="shared" si="1"/>
        <v>Steward</v>
      </c>
      <c r="D55" t="str">
        <f t="shared" si="2"/>
        <v>`Steward` = 54,</v>
      </c>
    </row>
    <row r="56" spans="1:4" ht="20" x14ac:dyDescent="0.25">
      <c r="A56" s="6" t="s">
        <v>411</v>
      </c>
      <c r="B56" s="8" t="str">
        <f t="shared" si="0"/>
        <v>55</v>
      </c>
      <c r="C56" s="8" t="str">
        <f t="shared" si="1"/>
        <v>Gleeson, J</v>
      </c>
      <c r="D56" t="str">
        <f t="shared" si="2"/>
        <v>`Gleeson, J` = 55,</v>
      </c>
    </row>
    <row r="57" spans="1:4" ht="20" x14ac:dyDescent="0.25">
      <c r="A57" s="6" t="s">
        <v>378</v>
      </c>
      <c r="B57" s="8" t="str">
        <f t="shared" si="0"/>
        <v>56</v>
      </c>
      <c r="C57" s="8" t="str">
        <f t="shared" si="1"/>
        <v>Jagot</v>
      </c>
      <c r="D57" t="str">
        <f t="shared" si="2"/>
        <v>`Jagot` = 56,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9A04C-5450-5248-BD52-0B4A5914D1B6}">
  <dimension ref="A2:D9"/>
  <sheetViews>
    <sheetView workbookViewId="0">
      <selection activeCell="B2" sqref="B2:D2"/>
    </sheetView>
  </sheetViews>
  <sheetFormatPr baseColWidth="10" defaultRowHeight="16" x14ac:dyDescent="0.2"/>
  <sheetData>
    <row r="2" spans="1:4" ht="20" x14ac:dyDescent="0.25">
      <c r="A2" s="6" t="s">
        <v>412</v>
      </c>
      <c r="B2" s="8" t="str">
        <f t="shared" ref="B2:B9" si="0">LEFT(A2, SEARCH(" ",A2,1)-1)</f>
        <v>1</v>
      </c>
      <c r="C2" s="8" t="str">
        <f>RIGHT(A2,LEN(A2)-2)</f>
        <v>Adelaide</v>
      </c>
      <c r="D2" t="str">
        <f t="shared" ref="D2" si="1">_xlfn.CONCAT("`",C2,"` = ",B2,",")</f>
        <v>`Adelaide` = 1,</v>
      </c>
    </row>
    <row r="3" spans="1:4" ht="40" x14ac:dyDescent="0.25">
      <c r="A3" s="6" t="s">
        <v>413</v>
      </c>
      <c r="B3" s="8" t="str">
        <f t="shared" si="0"/>
        <v>2</v>
      </c>
      <c r="C3" s="8" t="str">
        <f t="shared" ref="C3:C9" si="2">RIGHT(A3,LEN(A3)-2)</f>
        <v>Brisbane</v>
      </c>
      <c r="D3" t="str">
        <f t="shared" ref="D3:D9" si="3">_xlfn.CONCAT("`",C3,"` = ",B3,",")</f>
        <v>`Brisbane` = 2,</v>
      </c>
    </row>
    <row r="4" spans="1:4" ht="40" x14ac:dyDescent="0.25">
      <c r="A4" s="6" t="s">
        <v>414</v>
      </c>
      <c r="B4" s="8" t="str">
        <f t="shared" si="0"/>
        <v>3</v>
      </c>
      <c r="C4" s="8" t="str">
        <f t="shared" si="2"/>
        <v>Canberra</v>
      </c>
      <c r="D4" t="str">
        <f t="shared" si="3"/>
        <v>`Canberra` = 3,</v>
      </c>
    </row>
    <row r="5" spans="1:4" ht="20" x14ac:dyDescent="0.25">
      <c r="A5" s="6" t="s">
        <v>415</v>
      </c>
      <c r="B5" s="8" t="str">
        <f t="shared" si="0"/>
        <v>4</v>
      </c>
      <c r="C5" s="8" t="str">
        <f t="shared" si="2"/>
        <v>Darwin</v>
      </c>
      <c r="D5" t="str">
        <f t="shared" si="3"/>
        <v>`Darwin` = 4,</v>
      </c>
    </row>
    <row r="6" spans="1:4" ht="20" x14ac:dyDescent="0.25">
      <c r="A6" s="6" t="s">
        <v>416</v>
      </c>
      <c r="B6" s="8" t="str">
        <f t="shared" si="0"/>
        <v>5</v>
      </c>
      <c r="C6" s="8" t="str">
        <f t="shared" si="2"/>
        <v>Hobart</v>
      </c>
      <c r="D6" t="str">
        <f t="shared" si="3"/>
        <v>`Hobart` = 5,</v>
      </c>
    </row>
    <row r="7" spans="1:4" ht="60" x14ac:dyDescent="0.25">
      <c r="A7" s="6" t="s">
        <v>417</v>
      </c>
      <c r="B7" s="8" t="str">
        <f t="shared" si="0"/>
        <v>6</v>
      </c>
      <c r="C7" s="8" t="str">
        <f t="shared" si="2"/>
        <v>Melbourne</v>
      </c>
      <c r="D7" t="str">
        <f t="shared" si="3"/>
        <v>`Melbourne` = 6,</v>
      </c>
    </row>
    <row r="8" spans="1:4" ht="20" x14ac:dyDescent="0.25">
      <c r="A8" s="6" t="s">
        <v>418</v>
      </c>
      <c r="B8" s="8" t="str">
        <f t="shared" si="0"/>
        <v>7</v>
      </c>
      <c r="C8" s="8" t="str">
        <f t="shared" si="2"/>
        <v>Perth</v>
      </c>
      <c r="D8" t="str">
        <f t="shared" si="3"/>
        <v>`Perth` = 7,</v>
      </c>
    </row>
    <row r="9" spans="1:4" ht="20" x14ac:dyDescent="0.25">
      <c r="A9" s="6" t="s">
        <v>419</v>
      </c>
      <c r="B9" s="8" t="str">
        <f t="shared" si="0"/>
        <v>8</v>
      </c>
      <c r="C9" s="8" t="str">
        <f t="shared" si="2"/>
        <v>Sydney</v>
      </c>
      <c r="D9" t="str">
        <f t="shared" si="3"/>
        <v>`Sydney` = 8,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BB1F-8C3A-AC49-BB2A-260225C08B83}">
  <dimension ref="A1:D214"/>
  <sheetViews>
    <sheetView topLeftCell="A192" workbookViewId="0">
      <selection activeCell="D196" sqref="D196"/>
    </sheetView>
  </sheetViews>
  <sheetFormatPr baseColWidth="10" defaultRowHeight="16" x14ac:dyDescent="0.2"/>
  <cols>
    <col min="1" max="1" width="28" customWidth="1"/>
  </cols>
  <sheetData>
    <row r="1" spans="1:4" x14ac:dyDescent="0.2">
      <c r="A1" s="12"/>
    </row>
    <row r="2" spans="1:4" ht="40" x14ac:dyDescent="0.25">
      <c r="A2" s="6" t="s">
        <v>420</v>
      </c>
      <c r="B2" s="8" t="str">
        <f t="shared" ref="B2:B65" si="0">LEFT(A2, SEARCH(" ",A2,1)-1)</f>
        <v>10100</v>
      </c>
      <c r="C2" s="8" t="str">
        <f>RIGHT(A2,LEN(A2)-6)</f>
        <v>Common Law—Tort—Negligence</v>
      </c>
      <c r="D2" t="str">
        <f t="shared" ref="D2" si="1">_xlfn.CONCAT("`",C2,"` = ",B2,",")</f>
        <v>`Common Law—Tort—Negligence` = 10100,</v>
      </c>
    </row>
    <row r="3" spans="1:4" ht="60" x14ac:dyDescent="0.25">
      <c r="A3" s="6" t="s">
        <v>421</v>
      </c>
      <c r="B3" s="8" t="str">
        <f t="shared" si="0"/>
        <v>10101</v>
      </c>
      <c r="C3" s="8" t="str">
        <f t="shared" ref="C3:C38" si="2">RIGHT(A3,LEN(A3)-6)</f>
        <v>Common Law—Tort—Professional malpractice</v>
      </c>
      <c r="D3" t="str">
        <f t="shared" ref="D3:D38" si="3">_xlfn.CONCAT("`",C3,"` = ",B3,",")</f>
        <v>`Common Law—Tort—Professional malpractice` = 10101,</v>
      </c>
    </row>
    <row r="4" spans="1:4" ht="60" x14ac:dyDescent="0.25">
      <c r="A4" s="6" t="s">
        <v>422</v>
      </c>
      <c r="B4" s="8" t="str">
        <f t="shared" si="0"/>
        <v>10102</v>
      </c>
      <c r="C4" s="8" t="str">
        <f t="shared" si="2"/>
        <v xml:space="preserve">Common Law—Tort—Breach of public and statutory duties </v>
      </c>
      <c r="D4" t="str">
        <f t="shared" si="3"/>
        <v>`Common Law—Tort—Breach of public and statutory duties ` = 10102,</v>
      </c>
    </row>
    <row r="5" spans="1:4" ht="60" x14ac:dyDescent="0.25">
      <c r="A5" s="6" t="s">
        <v>423</v>
      </c>
      <c r="B5" s="8" t="str">
        <f t="shared" si="0"/>
        <v>10103</v>
      </c>
      <c r="C5" s="8" t="str">
        <f t="shared" si="2"/>
        <v>Common Law—Tort—Misrepresentation (including defamation)</v>
      </c>
      <c r="D5" t="str">
        <f t="shared" si="3"/>
        <v>`Common Law—Tort—Misrepresentation (including defamation)` = 10103,</v>
      </c>
    </row>
    <row r="6" spans="1:4" ht="60" x14ac:dyDescent="0.25">
      <c r="A6" s="6" t="s">
        <v>424</v>
      </c>
      <c r="B6" s="8" t="str">
        <f t="shared" si="0"/>
        <v>10104</v>
      </c>
      <c r="C6" s="8" t="str">
        <f t="shared" si="2"/>
        <v xml:space="preserve">Common Law—Tort—Trespass against person </v>
      </c>
      <c r="D6" t="str">
        <f t="shared" si="3"/>
        <v>`Common Law—Tort—Trespass against person ` = 10104,</v>
      </c>
    </row>
    <row r="7" spans="1:4" ht="60" x14ac:dyDescent="0.25">
      <c r="A7" s="6" t="s">
        <v>425</v>
      </c>
      <c r="B7" s="8" t="str">
        <f t="shared" si="0"/>
        <v>10105</v>
      </c>
      <c r="C7" s="8" t="str">
        <f t="shared" si="2"/>
        <v>Common Law—Tort—Trespass against property</v>
      </c>
      <c r="D7" t="str">
        <f t="shared" si="3"/>
        <v>`Common Law—Tort—Trespass against property` = 10105,</v>
      </c>
    </row>
    <row r="8" spans="1:4" ht="60" x14ac:dyDescent="0.25">
      <c r="A8" s="6" t="s">
        <v>426</v>
      </c>
      <c r="B8" s="8" t="str">
        <f t="shared" si="0"/>
        <v>10106</v>
      </c>
      <c r="C8" s="8" t="str">
        <f t="shared" si="2"/>
        <v>Common Law—Tort—Occupation or possession of land</v>
      </c>
      <c r="D8" t="str">
        <f t="shared" si="3"/>
        <v>`Common Law—Tort—Occupation or possession of land` = 10106,</v>
      </c>
    </row>
    <row r="9" spans="1:4" ht="60" x14ac:dyDescent="0.25">
      <c r="A9" s="6" t="s">
        <v>427</v>
      </c>
      <c r="B9" s="8" t="str">
        <f t="shared" si="0"/>
        <v>10107</v>
      </c>
      <c r="C9" s="8" t="str">
        <f t="shared" si="2"/>
        <v>Common Law—Tort—Intentional damage to economic interest</v>
      </c>
      <c r="D9" t="str">
        <f t="shared" si="3"/>
        <v>`Common Law—Tort—Intentional damage to economic interest` = 10107,</v>
      </c>
    </row>
    <row r="10" spans="1:4" ht="80" x14ac:dyDescent="0.25">
      <c r="A10" s="6" t="s">
        <v>428</v>
      </c>
      <c r="B10" s="8" t="str">
        <f t="shared" si="0"/>
        <v>10108</v>
      </c>
      <c r="C10" s="8" t="str">
        <f t="shared" si="2"/>
        <v>Common Law—Tort—Interference with employment and family relations</v>
      </c>
      <c r="D10" t="str">
        <f t="shared" si="3"/>
        <v>`Common Law—Tort—Interference with employment and family relations` = 10108,</v>
      </c>
    </row>
    <row r="11" spans="1:4" ht="60" x14ac:dyDescent="0.25">
      <c r="A11" s="6" t="s">
        <v>429</v>
      </c>
      <c r="B11" s="8" t="str">
        <f t="shared" si="0"/>
        <v>10109</v>
      </c>
      <c r="C11" s="8" t="str">
        <f t="shared" si="2"/>
        <v>Common Law—Tort—Limitation of actions</v>
      </c>
      <c r="D11" t="str">
        <f t="shared" si="3"/>
        <v>`Common Law—Tort—Limitation of actions` = 10109,</v>
      </c>
    </row>
    <row r="12" spans="1:4" ht="60" x14ac:dyDescent="0.25">
      <c r="A12" s="6" t="s">
        <v>430</v>
      </c>
      <c r="B12" s="8" t="str">
        <f t="shared" si="0"/>
        <v>10110</v>
      </c>
      <c r="C12" s="8" t="str">
        <f t="shared" si="2"/>
        <v>Common Law—Tort—Defenses to tort liability</v>
      </c>
      <c r="D12" t="str">
        <f t="shared" si="3"/>
        <v>`Common Law—Tort—Defenses to tort liability` = 10110,</v>
      </c>
    </row>
    <row r="13" spans="1:4" ht="40" x14ac:dyDescent="0.25">
      <c r="A13" s="6" t="s">
        <v>431</v>
      </c>
      <c r="B13" s="8" t="str">
        <f t="shared" si="0"/>
        <v>10111</v>
      </c>
      <c r="C13" s="8" t="str">
        <f t="shared" si="2"/>
        <v>Common Law—Tort—Remedies</v>
      </c>
      <c r="D13" t="str">
        <f t="shared" si="3"/>
        <v>`Common Law—Tort—Remedies` = 10111,</v>
      </c>
    </row>
    <row r="14" spans="1:4" ht="80" x14ac:dyDescent="0.25">
      <c r="A14" s="6" t="s">
        <v>432</v>
      </c>
      <c r="B14" s="8" t="str">
        <f t="shared" si="0"/>
        <v>10112</v>
      </c>
      <c r="C14" s="8" t="str">
        <f t="shared" si="2"/>
        <v>Common Law—Tort—Responsibility for liability (vicarious liability etc)</v>
      </c>
      <c r="D14" t="str">
        <f t="shared" si="3"/>
        <v>`Common Law—Tort—Responsibility for liability (vicarious liability etc)` = 10112,</v>
      </c>
    </row>
    <row r="15" spans="1:4" ht="40" x14ac:dyDescent="0.25">
      <c r="A15" s="6" t="s">
        <v>433</v>
      </c>
      <c r="B15" s="8" t="str">
        <f t="shared" si="0"/>
        <v>10113</v>
      </c>
      <c r="C15" s="8" t="str">
        <f t="shared" si="2"/>
        <v>Common Law—Tort—Other</v>
      </c>
      <c r="D15" t="str">
        <f t="shared" si="3"/>
        <v>`Common Law—Tort—Other` = 10113,</v>
      </c>
    </row>
    <row r="16" spans="1:4" ht="40" x14ac:dyDescent="0.25">
      <c r="A16" s="6" t="s">
        <v>434</v>
      </c>
      <c r="B16" s="8" t="str">
        <f t="shared" si="0"/>
        <v>10200</v>
      </c>
      <c r="C16" s="8" t="str">
        <f t="shared" si="2"/>
        <v xml:space="preserve">Common Law—Contract—Formation </v>
      </c>
      <c r="D16" t="str">
        <f t="shared" si="3"/>
        <v>`Common Law—Contract—Formation ` = 10200,</v>
      </c>
    </row>
    <row r="17" spans="1:4" ht="60" x14ac:dyDescent="0.25">
      <c r="A17" s="6" t="s">
        <v>435</v>
      </c>
      <c r="B17" s="8" t="str">
        <f t="shared" si="0"/>
        <v>10201</v>
      </c>
      <c r="C17" s="8" t="str">
        <f t="shared" si="2"/>
        <v>Common Law—Contract—Scope and content</v>
      </c>
      <c r="D17" t="str">
        <f t="shared" si="3"/>
        <v>`Common Law—Contract—Scope and content` = 10201,</v>
      </c>
    </row>
    <row r="18" spans="1:4" ht="40" x14ac:dyDescent="0.25">
      <c r="A18" s="6" t="s">
        <v>436</v>
      </c>
      <c r="B18" s="8" t="str">
        <f t="shared" si="0"/>
        <v>10202</v>
      </c>
      <c r="C18" s="8" t="str">
        <f t="shared" si="2"/>
        <v>Common Law—Contract—Avoidance</v>
      </c>
      <c r="D18" t="str">
        <f t="shared" si="3"/>
        <v>`Common Law—Contract—Avoidance` = 10202,</v>
      </c>
    </row>
    <row r="19" spans="1:4" ht="60" x14ac:dyDescent="0.25">
      <c r="A19" s="6" t="s">
        <v>437</v>
      </c>
      <c r="B19" s="8" t="str">
        <f t="shared" si="0"/>
        <v>10203</v>
      </c>
      <c r="C19" s="8" t="str">
        <f t="shared" si="2"/>
        <v>Common Law—Contract—Performance and termination</v>
      </c>
      <c r="D19" t="str">
        <f t="shared" si="3"/>
        <v>`Common Law—Contract—Performance and termination` = 10203,</v>
      </c>
    </row>
    <row r="20" spans="1:4" ht="40" x14ac:dyDescent="0.25">
      <c r="A20" s="6" t="s">
        <v>438</v>
      </c>
      <c r="B20" s="8" t="str">
        <f t="shared" si="0"/>
        <v>10204</v>
      </c>
      <c r="C20" s="8" t="str">
        <f t="shared" si="2"/>
        <v>Common Law—Contract—Remedies</v>
      </c>
      <c r="D20" t="str">
        <f t="shared" si="3"/>
        <v>`Common Law—Contract—Remedies` = 10204,</v>
      </c>
    </row>
    <row r="21" spans="1:4" ht="40" x14ac:dyDescent="0.25">
      <c r="A21" s="6" t="s">
        <v>439</v>
      </c>
      <c r="B21" s="8" t="str">
        <f t="shared" si="0"/>
        <v>10205</v>
      </c>
      <c r="C21" s="8" t="str">
        <f t="shared" si="2"/>
        <v xml:space="preserve">Common Law—Contract—Other </v>
      </c>
      <c r="D21" t="str">
        <f t="shared" si="3"/>
        <v>`Common Law—Contract—Other ` = 10205,</v>
      </c>
    </row>
    <row r="22" spans="1:4" ht="80" x14ac:dyDescent="0.25">
      <c r="A22" s="6" t="s">
        <v>440</v>
      </c>
      <c r="B22" s="8" t="str">
        <f t="shared" si="0"/>
        <v>10300</v>
      </c>
      <c r="C22" s="8" t="str">
        <f t="shared" si="2"/>
        <v>Common Law—Equity—Fraud, undue influence, and breach of confidence</v>
      </c>
      <c r="D22" t="str">
        <f t="shared" si="3"/>
        <v>`Common Law—Equity—Fraud, undue influence, and breach of confidence` = 10300,</v>
      </c>
    </row>
    <row r="23" spans="1:4" ht="40" x14ac:dyDescent="0.25">
      <c r="A23" s="6" t="s">
        <v>441</v>
      </c>
      <c r="B23" s="8" t="str">
        <f t="shared" si="0"/>
        <v>10301</v>
      </c>
      <c r="C23" s="8" t="str">
        <f t="shared" si="2"/>
        <v>Common Law—Equity—Estoppel</v>
      </c>
      <c r="D23" t="str">
        <f t="shared" si="3"/>
        <v>`Common Law—Equity—Estoppel` = 10301,</v>
      </c>
    </row>
    <row r="24" spans="1:4" ht="60" x14ac:dyDescent="0.25">
      <c r="A24" s="6" t="s">
        <v>442</v>
      </c>
      <c r="B24" s="8" t="str">
        <f t="shared" si="0"/>
        <v>10302</v>
      </c>
      <c r="C24" s="8" t="str">
        <f t="shared" si="2"/>
        <v>Common Law—Equity—Fiduciary law</v>
      </c>
      <c r="D24" t="str">
        <f t="shared" si="3"/>
        <v>`Common Law—Equity—Fiduciary law` = 10302,</v>
      </c>
    </row>
    <row r="25" spans="1:4" ht="80" x14ac:dyDescent="0.25">
      <c r="A25" s="6" t="s">
        <v>443</v>
      </c>
      <c r="B25" s="8" t="str">
        <f t="shared" si="0"/>
        <v>10303</v>
      </c>
      <c r="C25" s="8" t="str">
        <f t="shared" si="2"/>
        <v>Common Law—Equity—Other equitable relief (including set-off, contribution etc)</v>
      </c>
      <c r="D25" t="str">
        <f t="shared" si="3"/>
        <v>`Common Law—Equity—Other equitable relief (including set-off, contribution etc)` = 10303,</v>
      </c>
    </row>
    <row r="26" spans="1:4" ht="40" x14ac:dyDescent="0.25">
      <c r="A26" s="6" t="s">
        <v>444</v>
      </c>
      <c r="B26" s="8" t="str">
        <f t="shared" si="0"/>
        <v>10500</v>
      </c>
      <c r="C26" s="8" t="str">
        <f t="shared" si="2"/>
        <v>Common Law—Trusts—General</v>
      </c>
      <c r="D26" t="str">
        <f t="shared" si="3"/>
        <v>`Common Law—Trusts—General` = 10500,</v>
      </c>
    </row>
    <row r="27" spans="1:4" ht="80" x14ac:dyDescent="0.25">
      <c r="A27" s="6" t="s">
        <v>445</v>
      </c>
      <c r="B27" s="8" t="str">
        <f t="shared" si="0"/>
        <v>20100</v>
      </c>
      <c r="C27" s="8" t="str">
        <f t="shared" si="2"/>
        <v xml:space="preserve">Public Law—Federal constitutional law—Executive power—general </v>
      </c>
      <c r="D27" t="str">
        <f t="shared" si="3"/>
        <v>`Public Law—Federal constitutional law—Executive power—general ` = 20100,</v>
      </c>
    </row>
    <row r="28" spans="1:4" ht="80" x14ac:dyDescent="0.25">
      <c r="A28" s="6" t="s">
        <v>446</v>
      </c>
      <c r="B28" s="8" t="str">
        <f t="shared" si="0"/>
        <v>20101</v>
      </c>
      <c r="C28" s="8" t="str">
        <f t="shared" si="2"/>
        <v>Public Law—Federal constitutional law—Executive power—prerogative powers</v>
      </c>
      <c r="D28" t="str">
        <f t="shared" si="3"/>
        <v>`Public Law—Federal constitutional law—Executive power—prerogative powers` = 20101,</v>
      </c>
    </row>
    <row r="29" spans="1:4" ht="80" x14ac:dyDescent="0.25">
      <c r="A29" s="6" t="s">
        <v>447</v>
      </c>
      <c r="B29" s="8" t="str">
        <f t="shared" si="0"/>
        <v>20102</v>
      </c>
      <c r="C29" s="8" t="str">
        <f t="shared" si="2"/>
        <v xml:space="preserve">Public Law—Federal constitutional law—Executive power—nationhood power </v>
      </c>
      <c r="D29" t="str">
        <f t="shared" si="3"/>
        <v>`Public Law—Federal constitutional law—Executive power—nationhood power ` = 20102,</v>
      </c>
    </row>
    <row r="30" spans="1:4" ht="60" x14ac:dyDescent="0.25">
      <c r="A30" s="6" t="s">
        <v>448</v>
      </c>
      <c r="B30" s="8" t="str">
        <f t="shared" si="0"/>
        <v>20103</v>
      </c>
      <c r="C30" s="8" t="str">
        <f t="shared" si="2"/>
        <v>Public Law—Federal constitutional law—Legislative power</v>
      </c>
      <c r="D30" t="str">
        <f t="shared" si="3"/>
        <v>`Public Law—Federal constitutional law—Legislative power` = 20103,</v>
      </c>
    </row>
    <row r="31" spans="1:4" ht="100" x14ac:dyDescent="0.25">
      <c r="A31" s="6" t="s">
        <v>449</v>
      </c>
      <c r="B31" s="8" t="str">
        <f t="shared" si="0"/>
        <v>20104</v>
      </c>
      <c r="C31" s="8" t="str">
        <f t="shared" si="2"/>
        <v>Public Law—Federal constitutional law—Legislative power—Trade and commerce power</v>
      </c>
      <c r="D31" t="str">
        <f t="shared" si="3"/>
        <v>`Public Law—Federal constitutional law—Legislative power—Trade and commerce power` = 20104,</v>
      </c>
    </row>
    <row r="32" spans="1:4" ht="80" x14ac:dyDescent="0.25">
      <c r="A32" s="6" t="s">
        <v>450</v>
      </c>
      <c r="B32" s="8" t="str">
        <f t="shared" si="0"/>
        <v>20105</v>
      </c>
      <c r="C32" s="8" t="str">
        <f t="shared" si="2"/>
        <v>Public Law—Federal constitutional law— Legislative power—Taxation power</v>
      </c>
      <c r="D32" t="str">
        <f t="shared" si="3"/>
        <v>`Public Law—Federal constitutional law— Legislative power—Taxation power` = 20105,</v>
      </c>
    </row>
    <row r="33" spans="1:4" ht="80" x14ac:dyDescent="0.25">
      <c r="A33" s="6" t="s">
        <v>451</v>
      </c>
      <c r="B33" s="8" t="str">
        <f t="shared" si="0"/>
        <v>20106</v>
      </c>
      <c r="C33" s="8" t="str">
        <f t="shared" si="2"/>
        <v>Public Law—Federal constitutional law— Legislative power—Corporations power</v>
      </c>
      <c r="D33" t="str">
        <f t="shared" si="3"/>
        <v>`Public Law—Federal constitutional law— Legislative power—Corporations power` = 20106,</v>
      </c>
    </row>
    <row r="34" spans="1:4" ht="80" x14ac:dyDescent="0.25">
      <c r="A34" s="6" t="s">
        <v>452</v>
      </c>
      <c r="B34" s="8" t="str">
        <f t="shared" si="0"/>
        <v>20107</v>
      </c>
      <c r="C34" s="8" t="str">
        <f t="shared" si="2"/>
        <v xml:space="preserve">Public Law—Federal constitutional law—Legislative power—Races power </v>
      </c>
      <c r="D34" t="str">
        <f t="shared" si="3"/>
        <v>`Public Law—Federal constitutional law—Legislative power—Races power ` = 20107,</v>
      </c>
    </row>
    <row r="35" spans="1:4" ht="100" x14ac:dyDescent="0.25">
      <c r="A35" s="6" t="s">
        <v>453</v>
      </c>
      <c r="B35" s="8" t="str">
        <f t="shared" si="0"/>
        <v>20108</v>
      </c>
      <c r="C35" s="8" t="str">
        <f t="shared" si="2"/>
        <v>Public Law—Federal constitutional law—Legislative power—External affairs power</v>
      </c>
      <c r="D35" t="str">
        <f t="shared" si="3"/>
        <v>`Public Law—Federal constitutional law—Legislative power—External affairs power` = 20108,</v>
      </c>
    </row>
    <row r="36" spans="1:4" ht="100" x14ac:dyDescent="0.25">
      <c r="A36" s="6" t="s">
        <v>454</v>
      </c>
      <c r="B36" s="8" t="str">
        <f t="shared" si="0"/>
        <v>20109</v>
      </c>
      <c r="C36" s="8" t="str">
        <f t="shared" si="2"/>
        <v xml:space="preserve">Public Law—Federal constitutional law—Legislative power—Appropriations and grants </v>
      </c>
      <c r="D36" t="str">
        <f t="shared" si="3"/>
        <v>`Public Law—Federal constitutional law—Legislative power—Appropriations and grants ` = 20109,</v>
      </c>
    </row>
    <row r="37" spans="1:4" ht="80" x14ac:dyDescent="0.25">
      <c r="A37" s="6" t="s">
        <v>455</v>
      </c>
      <c r="B37" s="8" t="str">
        <f t="shared" si="0"/>
        <v>20110</v>
      </c>
      <c r="C37" s="8" t="str">
        <f t="shared" si="2"/>
        <v>Public Law—Federal constitutional law—Legislative power—Territories power</v>
      </c>
      <c r="D37" t="str">
        <f t="shared" si="3"/>
        <v>`Public Law—Federal constitutional law—Legislative power—Territories power` = 20110,</v>
      </c>
    </row>
    <row r="38" spans="1:4" ht="100" x14ac:dyDescent="0.25">
      <c r="A38" s="6" t="s">
        <v>456</v>
      </c>
      <c r="B38" s="8" t="str">
        <f t="shared" si="0"/>
        <v>20111</v>
      </c>
      <c r="C38" s="8" t="str">
        <f t="shared" si="2"/>
        <v>Public Law—Federal constitutional law—Legislative power—conciliation and arbitration power</v>
      </c>
      <c r="D38" t="str">
        <f t="shared" si="3"/>
        <v>`Public Law—Federal constitutional law—Legislative power—conciliation and arbitration power` = 20111,</v>
      </c>
    </row>
    <row r="39" spans="1:4" ht="80" x14ac:dyDescent="0.25">
      <c r="A39" s="6" t="s">
        <v>457</v>
      </c>
      <c r="B39" s="8" t="str">
        <f t="shared" si="0"/>
        <v>20112</v>
      </c>
      <c r="C39" s="8" t="str">
        <f t="shared" ref="C39:C102" si="4">RIGHT(A39,LEN(A39)-6)</f>
        <v xml:space="preserve">Public Law—Federal constitutional law—Legislative power—defense power </v>
      </c>
      <c r="D39" t="str">
        <f t="shared" ref="D39:D102" si="5">_xlfn.CONCAT("`",C39,"` = ",B39,",")</f>
        <v>`Public Law—Federal constitutional law—Legislative power—defense power ` = 20112,</v>
      </c>
    </row>
    <row r="40" spans="1:4" ht="80" x14ac:dyDescent="0.25">
      <c r="A40" s="6" t="s">
        <v>458</v>
      </c>
      <c r="B40" s="8" t="str">
        <f t="shared" si="0"/>
        <v>20113</v>
      </c>
      <c r="C40" s="8" t="str">
        <f t="shared" si="4"/>
        <v xml:space="preserve">Public Law—Federal constitutional law—Legislative power—other </v>
      </c>
      <c r="D40" t="str">
        <f t="shared" si="5"/>
        <v>`Public Law—Federal constitutional law—Legislative power—other ` = 20113,</v>
      </c>
    </row>
    <row r="41" spans="1:4" ht="60" x14ac:dyDescent="0.25">
      <c r="A41" s="6" t="s">
        <v>459</v>
      </c>
      <c r="B41" s="8" t="str">
        <f t="shared" si="0"/>
        <v>20114</v>
      </c>
      <c r="C41" s="8" t="str">
        <f t="shared" si="4"/>
        <v>Public Law—Federal constitutional law—Federal judicial power</v>
      </c>
      <c r="D41" t="str">
        <f t="shared" si="5"/>
        <v>`Public Law—Federal constitutional law—Federal judicial power` = 20114,</v>
      </c>
    </row>
    <row r="42" spans="1:4" ht="80" x14ac:dyDescent="0.25">
      <c r="A42" s="6" t="s">
        <v>460</v>
      </c>
      <c r="B42" s="8" t="str">
        <f t="shared" si="0"/>
        <v>20115</v>
      </c>
      <c r="C42" s="8" t="str">
        <f t="shared" si="4"/>
        <v>Public Law—Federal constitutional law—Federal judicial power—definition and scope of judicial power</v>
      </c>
      <c r="D42" t="str">
        <f t="shared" si="5"/>
        <v>`Public Law—Federal constitutional law—Federal judicial power—definition and scope of judicial power` = 20115,</v>
      </c>
    </row>
    <row r="43" spans="1:4" ht="80" x14ac:dyDescent="0.25">
      <c r="A43" s="6" t="s">
        <v>461</v>
      </c>
      <c r="B43" s="8" t="str">
        <f t="shared" si="0"/>
        <v>20116</v>
      </c>
      <c r="C43" s="8" t="str">
        <f t="shared" si="4"/>
        <v>Public Law—Federal constitutional law—Federal judicial power—limits on judicial power</v>
      </c>
      <c r="D43" t="str">
        <f t="shared" si="5"/>
        <v>`Public Law—Federal constitutional law—Federal judicial power—limits on judicial power` = 20116,</v>
      </c>
    </row>
    <row r="44" spans="1:4" ht="60" x14ac:dyDescent="0.25">
      <c r="A44" s="6" t="s">
        <v>462</v>
      </c>
      <c r="B44" s="8" t="str">
        <f t="shared" si="0"/>
        <v>20117</v>
      </c>
      <c r="C44" s="8" t="str">
        <f t="shared" si="4"/>
        <v>Public Law—Federal constitutional law—Federal judicial power—other</v>
      </c>
      <c r="D44" t="str">
        <f t="shared" si="5"/>
        <v>`Public Law—Federal constitutional law—Federal judicial power—other` = 20117,</v>
      </c>
    </row>
    <row r="45" spans="1:4" ht="60" x14ac:dyDescent="0.25">
      <c r="A45" s="6" t="s">
        <v>463</v>
      </c>
      <c r="B45" s="8" t="str">
        <f t="shared" si="0"/>
        <v>20118</v>
      </c>
      <c r="C45" s="8" t="str">
        <f t="shared" si="4"/>
        <v>Public Law—Federal constitutional law—Separation of powers</v>
      </c>
      <c r="D45" t="str">
        <f t="shared" si="5"/>
        <v>`Public Law—Federal constitutional law—Separation of powers` = 20118,</v>
      </c>
    </row>
    <row r="46" spans="1:4" ht="60" x14ac:dyDescent="0.25">
      <c r="A46" s="6" t="s">
        <v>464</v>
      </c>
      <c r="B46" s="8" t="str">
        <f t="shared" si="0"/>
        <v>20119</v>
      </c>
      <c r="C46" s="8" t="str">
        <f t="shared" si="4"/>
        <v xml:space="preserve">Public Law—Federal constitutional law—Federalism—general </v>
      </c>
      <c r="D46" t="str">
        <f t="shared" si="5"/>
        <v>`Public Law—Federal constitutional law—Federalism—general ` = 20119,</v>
      </c>
    </row>
    <row r="47" spans="1:4" ht="80" x14ac:dyDescent="0.25">
      <c r="A47" s="6" t="s">
        <v>465</v>
      </c>
      <c r="B47" s="8" t="str">
        <f t="shared" si="0"/>
        <v>20120</v>
      </c>
      <c r="C47" s="8" t="str">
        <f t="shared" si="4"/>
        <v>Public Law—Federal constitutional law—Federalism—inconsistency (section 109)</v>
      </c>
      <c r="D47" t="str">
        <f t="shared" si="5"/>
        <v>`Public Law—Federal constitutional law—Federalism—inconsistency (section 109)` = 20120,</v>
      </c>
    </row>
    <row r="48" spans="1:4" ht="80" x14ac:dyDescent="0.25">
      <c r="A48" s="6" t="s">
        <v>466</v>
      </c>
      <c r="B48" s="8" t="str">
        <f t="shared" si="0"/>
        <v>20121</v>
      </c>
      <c r="C48" s="8" t="str">
        <f t="shared" si="4"/>
        <v>Public Law—Federal constitutional law—Federalism—Cooperative federalism</v>
      </c>
      <c r="D48" t="str">
        <f t="shared" si="5"/>
        <v>`Public Law—Federal constitutional law—Federalism—Cooperative federalism` = 20121,</v>
      </c>
    </row>
    <row r="49" spans="1:4" ht="80" x14ac:dyDescent="0.25">
      <c r="A49" s="6" t="s">
        <v>467</v>
      </c>
      <c r="B49" s="8" t="str">
        <f t="shared" si="0"/>
        <v>20122</v>
      </c>
      <c r="C49" s="8" t="str">
        <f t="shared" si="4"/>
        <v>Public Law—Federal constitutional law—Constitutional rights—Section 80</v>
      </c>
      <c r="D49" t="str">
        <f t="shared" si="5"/>
        <v>`Public Law—Federal constitutional law—Constitutional rights—Section 80` = 20122,</v>
      </c>
    </row>
    <row r="50" spans="1:4" ht="80" x14ac:dyDescent="0.25">
      <c r="A50" s="6" t="s">
        <v>468</v>
      </c>
      <c r="B50" s="8" t="str">
        <f t="shared" si="0"/>
        <v>20123</v>
      </c>
      <c r="C50" s="8" t="str">
        <f t="shared" si="4"/>
        <v>Public Law—Federal constitutional law—Constitutional rights—Section 116</v>
      </c>
      <c r="D50" t="str">
        <f t="shared" si="5"/>
        <v>`Public Law—Federal constitutional law—Constitutional rights—Section 116` = 20123,</v>
      </c>
    </row>
    <row r="51" spans="1:4" ht="80" x14ac:dyDescent="0.25">
      <c r="A51" s="6" t="s">
        <v>469</v>
      </c>
      <c r="B51" s="8" t="str">
        <f t="shared" si="0"/>
        <v>20124</v>
      </c>
      <c r="C51" s="8" t="str">
        <f t="shared" si="4"/>
        <v>Public Law—Federal constitutional law—Constitutional rights—Section 117</v>
      </c>
      <c r="D51" t="str">
        <f t="shared" si="5"/>
        <v>`Public Law—Federal constitutional law—Constitutional rights—Section 117` = 20124,</v>
      </c>
    </row>
    <row r="52" spans="1:4" ht="80" x14ac:dyDescent="0.25">
      <c r="A52" s="6" t="s">
        <v>470</v>
      </c>
      <c r="B52" s="8" t="str">
        <f t="shared" si="0"/>
        <v>20125</v>
      </c>
      <c r="C52" s="8" t="str">
        <f t="shared" si="4"/>
        <v>Public Law—Federal constitutional law—Constitutional rights—Section 92</v>
      </c>
      <c r="D52" t="str">
        <f t="shared" si="5"/>
        <v>`Public Law—Federal constitutional law—Constitutional rights—Section 92` = 20125,</v>
      </c>
    </row>
    <row r="53" spans="1:4" ht="120" x14ac:dyDescent="0.25">
      <c r="A53" s="6" t="s">
        <v>471</v>
      </c>
      <c r="B53" s="8" t="str">
        <f t="shared" si="0"/>
        <v>20126</v>
      </c>
      <c r="C53" s="8" t="str">
        <f t="shared" si="4"/>
        <v>Public Law—Federal constitutional law—Constitutional rights—Section 51(xxxi), “just terms” property acquisition</v>
      </c>
      <c r="D53" t="str">
        <f t="shared" si="5"/>
        <v>`Public Law—Federal constitutional law—Constitutional rights—Section 51(xxxi), “just terms” property acquisition` = 20126,</v>
      </c>
    </row>
    <row r="54" spans="1:4" ht="100" x14ac:dyDescent="0.25">
      <c r="A54" s="6" t="s">
        <v>472</v>
      </c>
      <c r="B54" s="8" t="str">
        <f t="shared" si="0"/>
        <v>20127</v>
      </c>
      <c r="C54" s="8" t="str">
        <f t="shared" si="4"/>
        <v xml:space="preserve">Public Law—Federal constitutional law—Constitutional rights—Implied freedom of political communication </v>
      </c>
      <c r="D54" t="str">
        <f t="shared" si="5"/>
        <v>`Public Law—Federal constitutional law—Constitutional rights—Implied freedom of political communication ` = 20127,</v>
      </c>
    </row>
    <row r="55" spans="1:4" ht="80" x14ac:dyDescent="0.25">
      <c r="A55" s="6" t="s">
        <v>473</v>
      </c>
      <c r="B55" s="8" t="str">
        <f t="shared" si="0"/>
        <v>20128</v>
      </c>
      <c r="C55" s="8" t="str">
        <f t="shared" si="4"/>
        <v xml:space="preserve">Public Law—Federal constitutional law—Constitutional rights—Other </v>
      </c>
      <c r="D55" t="str">
        <f t="shared" si="5"/>
        <v>`Public Law—Federal constitutional law—Constitutional rights—Other ` = 20128,</v>
      </c>
    </row>
    <row r="56" spans="1:4" ht="60" x14ac:dyDescent="0.25">
      <c r="A56" s="6" t="s">
        <v>474</v>
      </c>
      <c r="B56" s="8" t="str">
        <f t="shared" si="0"/>
        <v>20129</v>
      </c>
      <c r="C56" s="8" t="str">
        <f t="shared" si="4"/>
        <v xml:space="preserve">Public Law—Federal constitutional law—Elections </v>
      </c>
      <c r="D56" t="str">
        <f t="shared" si="5"/>
        <v>`Public Law—Federal constitutional law—Elections ` = 20129,</v>
      </c>
    </row>
    <row r="57" spans="1:4" ht="40" x14ac:dyDescent="0.25">
      <c r="A57" s="6" t="s">
        <v>475</v>
      </c>
      <c r="B57" s="8" t="str">
        <f t="shared" si="0"/>
        <v>20130</v>
      </c>
      <c r="C57" s="8" t="str">
        <f t="shared" si="4"/>
        <v xml:space="preserve">Public Law—Federal constitutional law—other </v>
      </c>
      <c r="D57" t="str">
        <f t="shared" si="5"/>
        <v>`Public Law—Federal constitutional law—other ` = 20130,</v>
      </c>
    </row>
    <row r="58" spans="1:4" ht="80" x14ac:dyDescent="0.25">
      <c r="A58" s="6" t="s">
        <v>476</v>
      </c>
      <c r="B58" s="8" t="str">
        <f t="shared" si="0"/>
        <v>20200</v>
      </c>
      <c r="C58" s="8" t="str">
        <f t="shared" si="4"/>
        <v>Public Law—Federal administrative law—Relevant and irrelevant considerations</v>
      </c>
      <c r="D58" t="str">
        <f t="shared" si="5"/>
        <v>`Public Law—Federal administrative law—Relevant and irrelevant considerations` = 20200,</v>
      </c>
    </row>
    <row r="59" spans="1:4" ht="60" x14ac:dyDescent="0.25">
      <c r="A59" s="6" t="s">
        <v>477</v>
      </c>
      <c r="B59" s="8" t="str">
        <f t="shared" si="0"/>
        <v>20201</v>
      </c>
      <c r="C59" s="8" t="str">
        <f t="shared" si="4"/>
        <v>Public Law—Federal administrative law—Power of tribunal</v>
      </c>
      <c r="D59" t="str">
        <f t="shared" si="5"/>
        <v>`Public Law—Federal administrative law—Power of tribunal` = 20201,</v>
      </c>
    </row>
    <row r="60" spans="1:4" ht="80" x14ac:dyDescent="0.25">
      <c r="A60" s="6" t="s">
        <v>478</v>
      </c>
      <c r="B60" s="8" t="str">
        <f t="shared" si="0"/>
        <v>20202</v>
      </c>
      <c r="C60" s="8" t="str">
        <f t="shared" si="4"/>
        <v>Public Law—Federal administrative law—Natural justice and/or procedural fairness</v>
      </c>
      <c r="D60" t="str">
        <f t="shared" si="5"/>
        <v>`Public Law—Federal administrative law—Natural justice and/or procedural fairness` = 20202,</v>
      </c>
    </row>
    <row r="61" spans="1:4" ht="80" x14ac:dyDescent="0.25">
      <c r="A61" s="6" t="s">
        <v>479</v>
      </c>
      <c r="B61" s="8" t="str">
        <f t="shared" si="0"/>
        <v>20203</v>
      </c>
      <c r="C61" s="8" t="str">
        <f t="shared" si="4"/>
        <v>Public Law—Federal administrative law—Judicial review of delegated legislation</v>
      </c>
      <c r="D61" t="str">
        <f t="shared" si="5"/>
        <v>`Public Law—Federal administrative law—Judicial review of delegated legislation` = 20203,</v>
      </c>
    </row>
    <row r="62" spans="1:4" ht="160" x14ac:dyDescent="0.25">
      <c r="A62" s="6" t="s">
        <v>480</v>
      </c>
      <c r="B62" s="8" t="str">
        <f t="shared" si="0"/>
        <v>20204</v>
      </c>
      <c r="C62" s="8" t="str">
        <f t="shared" si="4"/>
        <v>Public Law—Federal administrative law—Judicial review of government action, including scope of power, improper exercise of power, consequences of unlawful exercise of power, limits on judicial review</v>
      </c>
      <c r="D62" t="str">
        <f t="shared" si="5"/>
        <v>`Public Law—Federal administrative law—Judicial review of government action, including scope of power, improper exercise of power, consequences of unlawful exercise of power, limits on judicial review` = 20204,</v>
      </c>
    </row>
    <row r="63" spans="1:4" ht="80" x14ac:dyDescent="0.25">
      <c r="A63" s="6" t="s">
        <v>481</v>
      </c>
      <c r="B63" s="8" t="str">
        <f t="shared" si="0"/>
        <v>20205</v>
      </c>
      <c r="C63" s="8" t="str">
        <f t="shared" si="4"/>
        <v>Public Law—Federal administrative law—Delegated legislation other</v>
      </c>
      <c r="D63" t="str">
        <f t="shared" si="5"/>
        <v>`Public Law—Federal administrative law—Delegated legislation other` = 20205,</v>
      </c>
    </row>
    <row r="64" spans="1:4" ht="80" x14ac:dyDescent="0.25">
      <c r="A64" s="6" t="s">
        <v>482</v>
      </c>
      <c r="B64" s="8" t="str">
        <f t="shared" si="0"/>
        <v>20206</v>
      </c>
      <c r="C64" s="8" t="str">
        <f t="shared" si="4"/>
        <v>Public Law—Federal administrative law—Freedom of information</v>
      </c>
      <c r="D64" t="str">
        <f t="shared" si="5"/>
        <v>`Public Law—Federal administrative law—Freedom of information` = 20206,</v>
      </c>
    </row>
    <row r="65" spans="1:4" ht="80" x14ac:dyDescent="0.25">
      <c r="A65" s="6" t="s">
        <v>483</v>
      </c>
      <c r="B65" s="8" t="str">
        <f t="shared" si="0"/>
        <v>20207</v>
      </c>
      <c r="C65" s="8" t="str">
        <f t="shared" si="4"/>
        <v>Public Law—Federal administrative law—Merits review of administrative decisions</v>
      </c>
      <c r="D65" t="str">
        <f t="shared" si="5"/>
        <v>`Public Law—Federal administrative law—Merits review of administrative decisions` = 20207,</v>
      </c>
    </row>
    <row r="66" spans="1:4" ht="40" x14ac:dyDescent="0.25">
      <c r="A66" s="6" t="s">
        <v>484</v>
      </c>
      <c r="B66" s="8" t="str">
        <f t="shared" ref="B66:B130" si="6">LEFT(A66, SEARCH(" ",A66,1)-1)</f>
        <v>20208</v>
      </c>
      <c r="C66" s="8" t="str">
        <f t="shared" si="4"/>
        <v xml:space="preserve">Public Law—Federal administrative law—Other </v>
      </c>
      <c r="D66" t="str">
        <f t="shared" si="5"/>
        <v>`Public Law—Federal administrative law—Other ` = 20208,</v>
      </c>
    </row>
    <row r="67" spans="1:4" ht="60" x14ac:dyDescent="0.25">
      <c r="A67" s="6" t="s">
        <v>485</v>
      </c>
      <c r="B67" s="8" t="str">
        <f t="shared" si="6"/>
        <v>30100</v>
      </c>
      <c r="C67" s="8" t="str">
        <f t="shared" si="4"/>
        <v>Public Law—State constitutional law—legislative power</v>
      </c>
      <c r="D67" t="str">
        <f t="shared" si="5"/>
        <v>`Public Law—State constitutional law—legislative power` = 30100,</v>
      </c>
    </row>
    <row r="68" spans="1:4" ht="60" x14ac:dyDescent="0.25">
      <c r="A68" s="6" t="s">
        <v>486</v>
      </c>
      <c r="B68" s="8" t="str">
        <f t="shared" si="6"/>
        <v>30101</v>
      </c>
      <c r="C68" s="8" t="str">
        <f t="shared" si="4"/>
        <v>Public Law—State constitutional law—executive power</v>
      </c>
      <c r="D68" t="str">
        <f t="shared" si="5"/>
        <v>`Public Law—State constitutional law—executive power` = 30101,</v>
      </c>
    </row>
    <row r="69" spans="1:4" ht="60" x14ac:dyDescent="0.25">
      <c r="A69" s="6" t="s">
        <v>487</v>
      </c>
      <c r="B69" s="8" t="str">
        <f t="shared" si="6"/>
        <v>30102</v>
      </c>
      <c r="C69" s="8" t="str">
        <f t="shared" si="4"/>
        <v>Public Law—State constitutional law—judicial power</v>
      </c>
      <c r="D69" t="str">
        <f t="shared" si="5"/>
        <v>`Public Law—State constitutional law—judicial power` = 30102,</v>
      </c>
    </row>
    <row r="70" spans="1:4" ht="40" x14ac:dyDescent="0.25">
      <c r="A70" s="6" t="s">
        <v>488</v>
      </c>
      <c r="B70" s="8" t="str">
        <f t="shared" si="6"/>
        <v>30200</v>
      </c>
      <c r="C70" s="8" t="str">
        <f t="shared" si="4"/>
        <v xml:space="preserve">Public Law—State administrative law—General </v>
      </c>
      <c r="D70" t="str">
        <f t="shared" si="5"/>
        <v>`Public Law—State administrative law—General ` = 30200,</v>
      </c>
    </row>
    <row r="71" spans="1:4" ht="60" x14ac:dyDescent="0.25">
      <c r="A71" s="6" t="s">
        <v>489</v>
      </c>
      <c r="B71" s="8" t="str">
        <f t="shared" si="6"/>
        <v>40100</v>
      </c>
      <c r="C71" s="8" t="str">
        <f t="shared" si="4"/>
        <v>Civil Rights—Statutory rights—Race discrimination</v>
      </c>
      <c r="D71" t="str">
        <f t="shared" si="5"/>
        <v>`Civil Rights—Statutory rights—Race discrimination` = 40100,</v>
      </c>
    </row>
    <row r="72" spans="1:4" ht="60" x14ac:dyDescent="0.25">
      <c r="A72" s="6" t="s">
        <v>490</v>
      </c>
      <c r="B72" s="8" t="str">
        <f t="shared" si="6"/>
        <v>40101</v>
      </c>
      <c r="C72" s="8" t="str">
        <f t="shared" si="4"/>
        <v>Civil Rights—Statutory rights—Sex discrimination</v>
      </c>
      <c r="D72" t="str">
        <f t="shared" si="5"/>
        <v>`Civil Rights—Statutory rights—Sex discrimination` = 40101,</v>
      </c>
    </row>
    <row r="73" spans="1:4" ht="60" x14ac:dyDescent="0.25">
      <c r="A73" s="6" t="s">
        <v>491</v>
      </c>
      <c r="B73" s="8" t="str">
        <f t="shared" si="6"/>
        <v>40102</v>
      </c>
      <c r="C73" s="8" t="str">
        <f t="shared" si="4"/>
        <v xml:space="preserve">Civil Rights—Statutory rights—Age discrimination </v>
      </c>
      <c r="D73" t="str">
        <f t="shared" si="5"/>
        <v>`Civil Rights—Statutory rights—Age discrimination ` = 40102,</v>
      </c>
    </row>
    <row r="74" spans="1:4" ht="80" x14ac:dyDescent="0.25">
      <c r="A74" s="6" t="s">
        <v>492</v>
      </c>
      <c r="B74" s="8" t="str">
        <f t="shared" si="6"/>
        <v>40103</v>
      </c>
      <c r="C74" s="8" t="str">
        <f t="shared" si="4"/>
        <v>Civil Rights—Statutory rights—Religious discrimination</v>
      </c>
      <c r="D74" t="str">
        <f t="shared" si="5"/>
        <v>`Civil Rights—Statutory rights—Religious discrimination` = 40103,</v>
      </c>
    </row>
    <row r="75" spans="1:4" ht="80" x14ac:dyDescent="0.25">
      <c r="A75" s="6" t="s">
        <v>493</v>
      </c>
      <c r="B75" s="8" t="str">
        <f t="shared" si="6"/>
        <v>40104</v>
      </c>
      <c r="C75" s="8" t="str">
        <f t="shared" si="4"/>
        <v>Civil Rights—Statutory rights—Disability discrimination</v>
      </c>
      <c r="D75" t="str">
        <f t="shared" si="5"/>
        <v>`Civil Rights—Statutory rights—Disability discrimination` = 40104,</v>
      </c>
    </row>
    <row r="76" spans="1:4" ht="60" x14ac:dyDescent="0.25">
      <c r="A76" s="6" t="s">
        <v>494</v>
      </c>
      <c r="B76" s="8" t="str">
        <f t="shared" si="6"/>
        <v>40105</v>
      </c>
      <c r="C76" s="8" t="str">
        <f t="shared" si="4"/>
        <v xml:space="preserve">Civil Rights—Statutory rights—Other federal rights </v>
      </c>
      <c r="D76" t="str">
        <f t="shared" si="5"/>
        <v>`Civil Rights—Statutory rights—Other federal rights ` = 40105,</v>
      </c>
    </row>
    <row r="77" spans="1:4" ht="100" x14ac:dyDescent="0.25">
      <c r="A77" s="6" t="s">
        <v>495</v>
      </c>
      <c r="B77" s="8" t="str">
        <f t="shared" si="6"/>
        <v>40106</v>
      </c>
      <c r="C77" s="8" t="str">
        <f t="shared" si="4"/>
        <v xml:space="preserve">Civil Rights—Statutory rights—Other state rights (excluding statutory bills of rights) </v>
      </c>
      <c r="D77" t="str">
        <f t="shared" si="5"/>
        <v>`Civil Rights—Statutory rights—Other state rights (excluding statutory bills of rights) ` = 40106,</v>
      </c>
    </row>
    <row r="78" spans="1:4" ht="60" x14ac:dyDescent="0.25">
      <c r="A78" s="6" t="s">
        <v>496</v>
      </c>
      <c r="B78" s="8" t="str">
        <f t="shared" si="6"/>
        <v>40200</v>
      </c>
      <c r="C78" s="8" t="str">
        <f t="shared" si="4"/>
        <v>Civil Rights—State bills of rights—Australian Capital Territory</v>
      </c>
      <c r="D78" t="str">
        <f t="shared" si="5"/>
        <v>`Civil Rights—State bills of rights—Australian Capital Territory` = 40200,</v>
      </c>
    </row>
    <row r="79" spans="1:4" ht="40" x14ac:dyDescent="0.25">
      <c r="A79" s="6" t="s">
        <v>497</v>
      </c>
      <c r="B79" s="8" t="str">
        <f t="shared" si="6"/>
        <v>40201</v>
      </c>
      <c r="C79" s="8" t="str">
        <f t="shared" si="4"/>
        <v xml:space="preserve">Civil Rights—State bills of rights—Victoria </v>
      </c>
      <c r="D79" t="str">
        <f t="shared" si="5"/>
        <v>`Civil Rights—State bills of rights—Victoria ` = 40201,</v>
      </c>
    </row>
    <row r="80" spans="1:4" ht="40" x14ac:dyDescent="0.25">
      <c r="A80" s="6" t="s">
        <v>498</v>
      </c>
      <c r="B80" s="8" t="str">
        <f t="shared" si="6"/>
        <v>40202</v>
      </c>
      <c r="C80" s="8" t="str">
        <f t="shared" si="4"/>
        <v>Civil Rights—State bills of rights—Other</v>
      </c>
      <c r="D80" t="str">
        <f t="shared" si="5"/>
        <v>`Civil Rights—State bills of rights—Other` = 40202,</v>
      </c>
    </row>
    <row r="81" spans="1:4" ht="60" x14ac:dyDescent="0.25">
      <c r="A81" s="6" t="s">
        <v>499</v>
      </c>
      <c r="B81" s="8" t="str">
        <f t="shared" si="6"/>
        <v>40300</v>
      </c>
      <c r="C81" s="8" t="str">
        <f t="shared" si="4"/>
        <v xml:space="preserve">Civil Rights—Common law rights—General </v>
      </c>
      <c r="D81" t="str">
        <f t="shared" si="5"/>
        <v>`Civil Rights—Common law rights—General ` = 40300,</v>
      </c>
    </row>
    <row r="82" spans="1:4" ht="60" x14ac:dyDescent="0.25">
      <c r="A82" s="6" t="s">
        <v>500</v>
      </c>
      <c r="B82" s="8" t="str">
        <f t="shared" si="6"/>
        <v>40400</v>
      </c>
      <c r="C82" s="8" t="str">
        <f t="shared" si="4"/>
        <v>Civil Rights—Indigenous rights—Native title</v>
      </c>
      <c r="D82" t="str">
        <f t="shared" si="5"/>
        <v>`Civil Rights—Indigenous rights—Native title` = 40400,</v>
      </c>
    </row>
    <row r="83" spans="1:4" ht="60" x14ac:dyDescent="0.25">
      <c r="A83" s="6" t="s">
        <v>501</v>
      </c>
      <c r="B83" s="8" t="str">
        <f t="shared" si="6"/>
        <v>40401</v>
      </c>
      <c r="C83" s="8" t="str">
        <f t="shared" si="4"/>
        <v xml:space="preserve">Civil Rights—Indigenous rights—Other rights </v>
      </c>
      <c r="D83" t="str">
        <f t="shared" si="5"/>
        <v>`Civil Rights—Indigenous rights—Other rights ` = 40401,</v>
      </c>
    </row>
    <row r="84" spans="1:4" ht="40" x14ac:dyDescent="0.25">
      <c r="A84" s="6" t="s">
        <v>502</v>
      </c>
      <c r="B84" s="8" t="str">
        <f t="shared" si="6"/>
        <v>40500</v>
      </c>
      <c r="C84" s="8" t="str">
        <f t="shared" si="4"/>
        <v xml:space="preserve">Civil Rights—Refugees—general </v>
      </c>
      <c r="D84" t="str">
        <f t="shared" si="5"/>
        <v>`Civil Rights—Refugees—general ` = 40500,</v>
      </c>
    </row>
    <row r="85" spans="1:4" ht="80" x14ac:dyDescent="0.25">
      <c r="A85" s="6" t="s">
        <v>503</v>
      </c>
      <c r="B85" s="8" t="str">
        <f t="shared" si="6"/>
        <v>50100</v>
      </c>
      <c r="C85" s="8" t="str">
        <f t="shared" si="4"/>
        <v xml:space="preserve">Criminal Law and Procedure—Federal criminal law—offenses against the Commonwealth  </v>
      </c>
      <c r="D85" t="str">
        <f t="shared" si="5"/>
        <v>`Criminal Law and Procedure—Federal criminal law—offenses against the Commonwealth  ` = 50100,</v>
      </c>
    </row>
    <row r="86" spans="1:4" ht="80" x14ac:dyDescent="0.25">
      <c r="A86" s="6" t="s">
        <v>504</v>
      </c>
      <c r="B86" s="8" t="str">
        <f t="shared" si="6"/>
        <v>50101</v>
      </c>
      <c r="C86" s="8" t="str">
        <f t="shared" si="4"/>
        <v>Criminal Law and Procedure—Federal criminal law—other offenses, individual crime</v>
      </c>
      <c r="D86" t="str">
        <f t="shared" si="5"/>
        <v>`Criminal Law and Procedure—Federal criminal law—other offenses, individual crime` = 50101,</v>
      </c>
    </row>
    <row r="87" spans="1:4" ht="80" x14ac:dyDescent="0.25">
      <c r="A87" s="6" t="s">
        <v>505</v>
      </c>
      <c r="B87" s="8" t="str">
        <f t="shared" si="6"/>
        <v>50100</v>
      </c>
      <c r="C87" s="8" t="str">
        <f t="shared" si="4"/>
        <v>Criminal Law and Procedure—Federal criminal law—other offenses, corporate crime</v>
      </c>
      <c r="D87" t="str">
        <f t="shared" si="5"/>
        <v>`Criminal Law and Procedure—Federal criminal law—other offenses, corporate crime` = 50100,</v>
      </c>
    </row>
    <row r="88" spans="1:4" ht="100" x14ac:dyDescent="0.25">
      <c r="A88" s="6" t="s">
        <v>506</v>
      </c>
      <c r="B88" s="8" t="str">
        <f t="shared" si="6"/>
        <v>50200</v>
      </c>
      <c r="C88" s="8" t="str">
        <f t="shared" si="4"/>
        <v xml:space="preserve">Criminal Law and Procedure—Federal criminal procedure—misconduct of government actor </v>
      </c>
      <c r="D88" t="str">
        <f t="shared" si="5"/>
        <v>`Criminal Law and Procedure—Federal criminal procedure—misconduct of government actor ` = 50200,</v>
      </c>
    </row>
    <row r="89" spans="1:4" ht="100" x14ac:dyDescent="0.25">
      <c r="A89" s="6" t="s">
        <v>507</v>
      </c>
      <c r="B89" s="8" t="str">
        <f t="shared" si="6"/>
        <v>50201</v>
      </c>
      <c r="C89" s="8" t="str">
        <f t="shared" si="4"/>
        <v xml:space="preserve">Criminal Law and Procedure—Federal criminal procedure—misconduct of counsel </v>
      </c>
      <c r="D89" t="str">
        <f t="shared" si="5"/>
        <v>`Criminal Law and Procedure—Federal criminal procedure—misconduct of counsel ` = 50201,</v>
      </c>
    </row>
    <row r="90" spans="1:4" ht="80" x14ac:dyDescent="0.25">
      <c r="A90" s="6" t="s">
        <v>508</v>
      </c>
      <c r="B90" s="8" t="str">
        <f t="shared" si="6"/>
        <v>50202</v>
      </c>
      <c r="C90" s="8" t="str">
        <f t="shared" si="4"/>
        <v xml:space="preserve">Criminal Law and Procedure—Federal criminal procedure—sentencing </v>
      </c>
      <c r="D90" t="str">
        <f t="shared" si="5"/>
        <v>`Criminal Law and Procedure—Federal criminal procedure—sentencing ` = 50202,</v>
      </c>
    </row>
    <row r="91" spans="1:4" ht="100" x14ac:dyDescent="0.25">
      <c r="A91" s="6" t="s">
        <v>509</v>
      </c>
      <c r="B91" s="8" t="str">
        <f t="shared" si="6"/>
        <v>50203</v>
      </c>
      <c r="C91" s="8" t="str">
        <f t="shared" si="4"/>
        <v>Criminal Law and Procedure—Federal criminal procedure—questioning and arrest</v>
      </c>
      <c r="D91" t="str">
        <f t="shared" si="5"/>
        <v>`Criminal Law and Procedure—Federal criminal procedure—questioning and arrest` = 50203,</v>
      </c>
    </row>
    <row r="92" spans="1:4" ht="80" x14ac:dyDescent="0.25">
      <c r="A92" s="6" t="s">
        <v>510</v>
      </c>
      <c r="B92" s="8" t="str">
        <f t="shared" si="6"/>
        <v>50204</v>
      </c>
      <c r="C92" s="8" t="str">
        <f t="shared" si="4"/>
        <v xml:space="preserve">Criminal Law and Procedure—Federal criminal procedure—pre-trial </v>
      </c>
      <c r="D92" t="str">
        <f t="shared" si="5"/>
        <v>`Criminal Law and Procedure—Federal criminal procedure—pre-trial ` = 50204,</v>
      </c>
    </row>
    <row r="93" spans="1:4" ht="80" x14ac:dyDescent="0.25">
      <c r="A93" s="6" t="s">
        <v>511</v>
      </c>
      <c r="B93" s="8" t="str">
        <f t="shared" si="6"/>
        <v>50205</v>
      </c>
      <c r="C93" s="8" t="str">
        <f t="shared" si="4"/>
        <v>Criminal Law and Procedure—Federal criminal procedure—trial conduct, general</v>
      </c>
      <c r="D93" t="str">
        <f t="shared" si="5"/>
        <v>`Criminal Law and Procedure—Federal criminal procedure—trial conduct, general` = 50205,</v>
      </c>
    </row>
    <row r="94" spans="1:4" ht="60" x14ac:dyDescent="0.25">
      <c r="A94" s="6" t="s">
        <v>512</v>
      </c>
      <c r="B94" s="8" t="str">
        <f t="shared" si="6"/>
        <v>50206</v>
      </c>
      <c r="C94" s="8" t="str">
        <f t="shared" si="4"/>
        <v xml:space="preserve">Criminal Law and Procedure—Federal criminal procedure—Other </v>
      </c>
      <c r="D94" t="str">
        <f t="shared" si="5"/>
        <v>`Criminal Law and Procedure—Federal criminal procedure—Other ` = 50206,</v>
      </c>
    </row>
    <row r="95" spans="1:4" ht="100" x14ac:dyDescent="0.25">
      <c r="A95" s="6" t="s">
        <v>513</v>
      </c>
      <c r="B95" s="8" t="str">
        <f t="shared" si="6"/>
        <v>50300</v>
      </c>
      <c r="C95" s="8" t="str">
        <f t="shared" si="4"/>
        <v>Criminal Law and Procedure—State criminal law—offenses against the person leading to death (e.g. murder, manslaughter)</v>
      </c>
      <c r="D95" t="str">
        <f t="shared" si="5"/>
        <v>`Criminal Law and Procedure—State criminal law—offenses against the person leading to death (e.g. murder, manslaughter)` = 50300,</v>
      </c>
    </row>
    <row r="96" spans="1:4" ht="120" x14ac:dyDescent="0.25">
      <c r="A96" s="6" t="s">
        <v>514</v>
      </c>
      <c r="B96" s="8" t="str">
        <f t="shared" si="6"/>
        <v>50301</v>
      </c>
      <c r="C96" s="8" t="str">
        <f t="shared" si="4"/>
        <v>Criminal Law and Procedure—State criminal law—other offenses against the person leading (e.g. assault, armed robbery, kidnap)</v>
      </c>
      <c r="D96" t="str">
        <f t="shared" si="5"/>
        <v>`Criminal Law and Procedure—State criminal law—other offenses against the person leading (e.g. assault, armed robbery, kidnap)` = 50301,</v>
      </c>
    </row>
    <row r="97" spans="1:4" ht="80" x14ac:dyDescent="0.25">
      <c r="A97" s="6" t="s">
        <v>515</v>
      </c>
      <c r="B97" s="8" t="str">
        <f t="shared" si="6"/>
        <v>50302</v>
      </c>
      <c r="C97" s="8" t="str">
        <f t="shared" si="4"/>
        <v>Criminal Law and Procedure—State criminal law—attempted offenses against the person</v>
      </c>
      <c r="D97" t="str">
        <f t="shared" si="5"/>
        <v>`Criminal Law and Procedure—State criminal law—attempted offenses against the person` = 50302,</v>
      </c>
    </row>
    <row r="98" spans="1:4" ht="100" x14ac:dyDescent="0.25">
      <c r="A98" s="6" t="s">
        <v>516</v>
      </c>
      <c r="B98" s="8" t="str">
        <f t="shared" si="6"/>
        <v>50303</v>
      </c>
      <c r="C98" s="8" t="str">
        <f t="shared" si="4"/>
        <v xml:space="preserve">Criminal Law and Procedure—State criminal law—sexual violence (including rape and attempted rape) </v>
      </c>
      <c r="D98" t="str">
        <f t="shared" si="5"/>
        <v>`Criminal Law and Procedure—State criminal law—sexual violence (including rape and attempted rape) ` = 50303,</v>
      </c>
    </row>
    <row r="99" spans="1:4" ht="80" x14ac:dyDescent="0.25">
      <c r="A99" s="6" t="s">
        <v>517</v>
      </c>
      <c r="B99" s="8" t="str">
        <f t="shared" si="6"/>
        <v>50304</v>
      </c>
      <c r="C99" s="8" t="str">
        <f t="shared" si="4"/>
        <v>Criminal Law and Procedure—State criminal law—offenses against property</v>
      </c>
      <c r="D99" t="str">
        <f t="shared" si="5"/>
        <v>`Criminal Law and Procedure—State criminal law—offenses against property` = 50304,</v>
      </c>
    </row>
    <row r="100" spans="1:4" ht="60" x14ac:dyDescent="0.25">
      <c r="A100" s="6" t="s">
        <v>518</v>
      </c>
      <c r="B100" s="8" t="str">
        <f t="shared" si="6"/>
        <v>50305</v>
      </c>
      <c r="C100" s="8" t="str">
        <f t="shared" si="4"/>
        <v xml:space="preserve">Criminal Law and Procedure—State criminal law—drug offenses </v>
      </c>
      <c r="D100" t="str">
        <f t="shared" si="5"/>
        <v>`Criminal Law and Procedure—State criminal law—drug offenses ` = 50305,</v>
      </c>
    </row>
    <row r="101" spans="1:4" ht="120" x14ac:dyDescent="0.25">
      <c r="A101" s="6" t="s">
        <v>519</v>
      </c>
      <c r="B101" s="8" t="str">
        <f t="shared" si="6"/>
        <v>50306</v>
      </c>
      <c r="C101" s="8" t="str">
        <f t="shared" si="4"/>
        <v>Criminal Law and Procedure—State criminal law—morality offenses (e.g. disorderly conduct, alcohol-related offenses, gambling offenses)</v>
      </c>
      <c r="D101" t="str">
        <f t="shared" si="5"/>
        <v>`Criminal Law and Procedure—State criminal law—morality offenses (e.g. disorderly conduct, alcohol-related offenses, gambling offenses)` = 50306,</v>
      </c>
    </row>
    <row r="102" spans="1:4" ht="60" x14ac:dyDescent="0.25">
      <c r="A102" s="6" t="s">
        <v>520</v>
      </c>
      <c r="B102" s="8" t="str">
        <f t="shared" si="6"/>
        <v>50307</v>
      </c>
      <c r="C102" s="8" t="str">
        <f t="shared" si="4"/>
        <v>Criminal Law and Procedure—State criminal law—white collar crime</v>
      </c>
      <c r="D102" t="str">
        <f t="shared" si="5"/>
        <v>`Criminal Law and Procedure—State criminal law—white collar crime` = 50307,</v>
      </c>
    </row>
    <row r="103" spans="1:4" ht="80" x14ac:dyDescent="0.25">
      <c r="A103" s="6" t="s">
        <v>521</v>
      </c>
      <c r="B103" s="8" t="str">
        <f t="shared" si="6"/>
        <v>50308</v>
      </c>
      <c r="C103" s="8" t="str">
        <f t="shared" ref="C103:C167" si="7">RIGHT(A103,LEN(A103)-6)</f>
        <v>Criminal Law and Procedure—State criminal law—political crimes, including corruption</v>
      </c>
      <c r="D103" t="str">
        <f t="shared" ref="D103:D167" si="8">_xlfn.CONCAT("`",C103,"` = ",B103,",")</f>
        <v>`Criminal Law and Procedure—State criminal law—political crimes, including corruption` = 50308,</v>
      </c>
    </row>
    <row r="104" spans="1:4" ht="60" x14ac:dyDescent="0.25">
      <c r="A104" s="6" t="s">
        <v>522</v>
      </c>
      <c r="B104" s="8" t="str">
        <f t="shared" si="6"/>
        <v>50309</v>
      </c>
      <c r="C104" s="8" t="str">
        <f t="shared" si="7"/>
        <v xml:space="preserve">Criminal Law and Procedure—State criminal law—other  </v>
      </c>
      <c r="D104" t="str">
        <f t="shared" si="8"/>
        <v>`Criminal Law and Procedure—State criminal law—other  ` = 50309,</v>
      </c>
    </row>
    <row r="105" spans="1:4" ht="80" x14ac:dyDescent="0.25">
      <c r="A105" s="6" t="s">
        <v>523</v>
      </c>
      <c r="B105" s="8" t="str">
        <f t="shared" si="6"/>
        <v>50400</v>
      </c>
      <c r="C105" s="8" t="str">
        <f t="shared" si="7"/>
        <v xml:space="preserve">Criminal Law and Procedure—State criminal procedure—misconduct of government actor </v>
      </c>
      <c r="D105" t="str">
        <f t="shared" si="8"/>
        <v>`Criminal Law and Procedure—State criminal procedure—misconduct of government actor ` = 50400,</v>
      </c>
    </row>
    <row r="106" spans="1:4" ht="80" x14ac:dyDescent="0.25">
      <c r="A106" s="6" t="s">
        <v>524</v>
      </c>
      <c r="B106" s="8" t="str">
        <f t="shared" si="6"/>
        <v>50401</v>
      </c>
      <c r="C106" s="8" t="str">
        <f t="shared" si="7"/>
        <v>Criminal Law and Procedure—State criminal procedure—misconduct of counsel</v>
      </c>
      <c r="D106" t="str">
        <f t="shared" si="8"/>
        <v>`Criminal Law and Procedure—State criminal procedure—misconduct of counsel` = 50401,</v>
      </c>
    </row>
    <row r="107" spans="1:4" ht="60" x14ac:dyDescent="0.25">
      <c r="A107" s="6" t="s">
        <v>525</v>
      </c>
      <c r="B107" s="8" t="str">
        <f t="shared" si="6"/>
        <v>50402</v>
      </c>
      <c r="C107" s="8" t="str">
        <f t="shared" si="7"/>
        <v xml:space="preserve">Criminal Law and Procedure—State criminal procedure—sentencing </v>
      </c>
      <c r="D107" t="str">
        <f t="shared" si="8"/>
        <v>`Criminal Law and Procedure—State criminal procedure—sentencing ` = 50402,</v>
      </c>
    </row>
    <row r="108" spans="1:4" ht="80" x14ac:dyDescent="0.25">
      <c r="A108" s="6" t="s">
        <v>526</v>
      </c>
      <c r="B108" s="8" t="str">
        <f t="shared" si="6"/>
        <v>50403</v>
      </c>
      <c r="C108" s="8" t="str">
        <f t="shared" si="7"/>
        <v>Criminal Law and Procedure— State criminal procedure—questioning and arrest</v>
      </c>
      <c r="D108" t="str">
        <f t="shared" si="8"/>
        <v>`Criminal Law and Procedure— State criminal procedure—questioning and arrest` = 50403,</v>
      </c>
    </row>
    <row r="109" spans="1:4" ht="60" x14ac:dyDescent="0.25">
      <c r="A109" s="6" t="s">
        <v>527</v>
      </c>
      <c r="B109" s="8" t="str">
        <f t="shared" si="6"/>
        <v>50404</v>
      </c>
      <c r="C109" s="8" t="str">
        <f t="shared" si="7"/>
        <v xml:space="preserve">Criminal Law and Procedure—State criminal procedure—pre-trial </v>
      </c>
      <c r="D109" t="str">
        <f t="shared" si="8"/>
        <v>`Criminal Law and Procedure—State criminal procedure—pre-trial ` = 50404,</v>
      </c>
    </row>
    <row r="110" spans="1:4" ht="80" x14ac:dyDescent="0.25">
      <c r="A110" s="6" t="s">
        <v>528</v>
      </c>
      <c r="B110" s="8" t="str">
        <f t="shared" si="6"/>
        <v>50405</v>
      </c>
      <c r="C110" s="8" t="str">
        <f t="shared" si="7"/>
        <v>Criminal Law and Procedure— State criminal procedure—trial conduct, general</v>
      </c>
      <c r="D110" t="str">
        <f t="shared" si="8"/>
        <v>`Criminal Law and Procedure— State criminal procedure—trial conduct, general` = 50405,</v>
      </c>
    </row>
    <row r="111" spans="1:4" ht="60" x14ac:dyDescent="0.25">
      <c r="A111" s="6" t="s">
        <v>529</v>
      </c>
      <c r="B111" s="8" t="str">
        <f t="shared" si="6"/>
        <v>50406</v>
      </c>
      <c r="C111" s="8" t="str">
        <f t="shared" si="7"/>
        <v xml:space="preserve">Criminal Law and Procedure— State criminal procedure—other </v>
      </c>
      <c r="D111" t="str">
        <f t="shared" si="8"/>
        <v>`Criminal Law and Procedure— State criminal procedure—other ` = 50406,</v>
      </c>
    </row>
    <row r="112" spans="1:4" ht="60" x14ac:dyDescent="0.25">
      <c r="A112" s="6" t="s">
        <v>913</v>
      </c>
      <c r="B112" s="8" t="str">
        <f t="shared" ref="B112" si="9">LEFT(A112, SEARCH(" ",A112,1)-1)</f>
        <v>50407</v>
      </c>
      <c r="C112" s="8" t="str">
        <f t="shared" ref="C112" si="10">RIGHT(A112,LEN(A112)-6)</f>
        <v>Criminal Law and Procedure— State criminal procedure—evidence</v>
      </c>
      <c r="D112" t="str">
        <f t="shared" ref="D112" si="11">_xlfn.CONCAT("`",C112,"` = ",B112,",")</f>
        <v>`Criminal Law and Procedure— State criminal procedure—evidence` = 50407,</v>
      </c>
    </row>
    <row r="113" spans="1:4" ht="80" x14ac:dyDescent="0.25">
      <c r="A113" s="6" t="s">
        <v>530</v>
      </c>
      <c r="B113" s="8" t="str">
        <f t="shared" si="6"/>
        <v>60100</v>
      </c>
      <c r="C113" s="8" t="str">
        <f t="shared" si="7"/>
        <v>Economic Relations—Corporate and business—Actions by or against ASIC</v>
      </c>
      <c r="D113" t="str">
        <f t="shared" si="8"/>
        <v>`Economic Relations—Corporate and business—Actions by or against ASIC` = 60100,</v>
      </c>
    </row>
    <row r="114" spans="1:4" ht="80" x14ac:dyDescent="0.25">
      <c r="A114" s="6" t="s">
        <v>531</v>
      </c>
      <c r="B114" s="8" t="str">
        <f t="shared" si="6"/>
        <v>60101</v>
      </c>
      <c r="C114" s="8" t="str">
        <f t="shared" si="7"/>
        <v>Economic Relations—Corporate and business—Corporations law—Company formation</v>
      </c>
      <c r="D114" t="str">
        <f t="shared" si="8"/>
        <v>`Economic Relations—Corporate and business—Corporations law—Company formation` = 60101,</v>
      </c>
    </row>
    <row r="115" spans="1:4" ht="80" x14ac:dyDescent="0.25">
      <c r="A115" s="6" t="s">
        <v>532</v>
      </c>
      <c r="B115" s="8" t="str">
        <f t="shared" si="6"/>
        <v>60102</v>
      </c>
      <c r="C115" s="8" t="str">
        <f t="shared" si="7"/>
        <v>Economic Relations— Corporate and business—Corporations law—Shareholders rights</v>
      </c>
      <c r="D115" t="str">
        <f t="shared" si="8"/>
        <v>`Economic Relations— Corporate and business—Corporations law—Shareholders rights` = 60102,</v>
      </c>
    </row>
    <row r="116" spans="1:4" ht="80" x14ac:dyDescent="0.25">
      <c r="A116" s="6" t="s">
        <v>533</v>
      </c>
      <c r="B116" s="8" t="str">
        <f t="shared" si="6"/>
        <v>60103</v>
      </c>
      <c r="C116" s="8" t="str">
        <f t="shared" si="7"/>
        <v>Economic Relations— Corporate and business—Corporations law—Directors’ duties</v>
      </c>
      <c r="D116" t="str">
        <f t="shared" si="8"/>
        <v>`Economic Relations— Corporate and business—Corporations law—Directors’ duties` = 60103,</v>
      </c>
    </row>
    <row r="117" spans="1:4" ht="80" x14ac:dyDescent="0.25">
      <c r="A117" s="6" t="s">
        <v>534</v>
      </c>
      <c r="B117" s="8" t="str">
        <f t="shared" si="6"/>
        <v>60104</v>
      </c>
      <c r="C117" s="8" t="str">
        <f t="shared" si="7"/>
        <v xml:space="preserve">Economic Relations— Corporate and business—Corporations law—Shareholder litigation </v>
      </c>
      <c r="D117" t="str">
        <f t="shared" si="8"/>
        <v>`Economic Relations— Corporate and business—Corporations law—Shareholder litigation ` = 60104,</v>
      </c>
    </row>
    <row r="118" spans="1:4" ht="80" x14ac:dyDescent="0.25">
      <c r="A118" s="6" t="s">
        <v>535</v>
      </c>
      <c r="B118" s="8" t="str">
        <f t="shared" si="6"/>
        <v>60105</v>
      </c>
      <c r="C118" s="8" t="str">
        <f t="shared" si="7"/>
        <v>Economic Relations— Corporate and business—Corporations law—Takeovers</v>
      </c>
      <c r="D118" t="str">
        <f t="shared" si="8"/>
        <v>`Economic Relations— Corporate and business—Corporations law—Takeovers` = 60105,</v>
      </c>
    </row>
    <row r="119" spans="1:4" ht="100" x14ac:dyDescent="0.25">
      <c r="A119" s="6" t="s">
        <v>536</v>
      </c>
      <c r="B119" s="8" t="str">
        <f t="shared" si="6"/>
        <v>60106</v>
      </c>
      <c r="C119" s="8" t="str">
        <f t="shared" si="7"/>
        <v xml:space="preserve">Economic Relations— Corporate and business—Corporations law—General corporate governance </v>
      </c>
      <c r="D119" t="str">
        <f t="shared" si="8"/>
        <v>`Economic Relations— Corporate and business—Corporations law—General corporate governance ` = 60106,</v>
      </c>
    </row>
    <row r="120" spans="1:4" ht="80" x14ac:dyDescent="0.25">
      <c r="A120" s="6" t="s">
        <v>537</v>
      </c>
      <c r="B120" s="8" t="str">
        <f t="shared" si="6"/>
        <v>60107</v>
      </c>
      <c r="C120" s="8" t="str">
        <f t="shared" si="7"/>
        <v>Economic Relations— Corporate and business—International commercial arbitration</v>
      </c>
      <c r="D120" t="str">
        <f t="shared" si="8"/>
        <v>`Economic Relations— Corporate and business—International commercial arbitration` = 60107,</v>
      </c>
    </row>
    <row r="121" spans="1:4" ht="60" x14ac:dyDescent="0.25">
      <c r="A121" s="6" t="s">
        <v>538</v>
      </c>
      <c r="B121" s="8" t="str">
        <f t="shared" si="6"/>
        <v>60108</v>
      </c>
      <c r="C121" s="8" t="str">
        <f t="shared" si="7"/>
        <v>Economic Relations— Corporate and business—Insurance</v>
      </c>
      <c r="D121" t="str">
        <f t="shared" si="8"/>
        <v>`Economic Relations— Corporate and business—Insurance` = 60108,</v>
      </c>
    </row>
    <row r="122" spans="1:4" ht="80" x14ac:dyDescent="0.25">
      <c r="A122" s="6" t="s">
        <v>539</v>
      </c>
      <c r="B122" s="8" t="str">
        <f t="shared" si="6"/>
        <v>60109</v>
      </c>
      <c r="C122" s="8" t="str">
        <f t="shared" si="7"/>
        <v>Economic Relations— Corporate and business—Commercial disputes</v>
      </c>
      <c r="D122" t="str">
        <f t="shared" si="8"/>
        <v>`Economic Relations— Corporate and business—Commercial disputes` = 60109,</v>
      </c>
    </row>
    <row r="123" spans="1:4" ht="120" x14ac:dyDescent="0.25">
      <c r="A123" s="6" t="s">
        <v>540</v>
      </c>
      <c r="B123" s="8" t="str">
        <f t="shared" si="6"/>
        <v>60110</v>
      </c>
      <c r="C123" s="8" t="str">
        <f t="shared" si="7"/>
        <v>Economic Relations— Corporate and business—Disputes between individuals and banking and finance organizations (includes guarantor issues)</v>
      </c>
      <c r="D123" t="str">
        <f t="shared" si="8"/>
        <v>`Economic Relations— Corporate and business—Disputes between individuals and banking and finance organizations (includes guarantor issues)` = 60110,</v>
      </c>
    </row>
    <row r="124" spans="1:4" ht="80" x14ac:dyDescent="0.25">
      <c r="A124" s="6" t="s">
        <v>541</v>
      </c>
      <c r="B124" s="8" t="str">
        <f t="shared" si="6"/>
        <v>60111</v>
      </c>
      <c r="C124" s="8" t="str">
        <f t="shared" si="7"/>
        <v>Economic Relations— Corporate and business—Creditor-debtor disputes</v>
      </c>
      <c r="D124" t="str">
        <f t="shared" si="8"/>
        <v>`Economic Relations— Corporate and business—Creditor-debtor disputes` = 60111,</v>
      </c>
    </row>
    <row r="125" spans="1:4" ht="60" x14ac:dyDescent="0.25">
      <c r="A125" s="6" t="s">
        <v>542</v>
      </c>
      <c r="B125" s="8" t="str">
        <f t="shared" si="6"/>
        <v>60112</v>
      </c>
      <c r="C125" s="8" t="str">
        <f t="shared" si="7"/>
        <v xml:space="preserve">Economic Relations— Corporate and business—Other </v>
      </c>
      <c r="D125" t="str">
        <f t="shared" si="8"/>
        <v>`Economic Relations— Corporate and business—Other ` = 60112,</v>
      </c>
    </row>
    <row r="126" spans="1:4" ht="60" x14ac:dyDescent="0.25">
      <c r="A126" s="6" t="s">
        <v>543</v>
      </c>
      <c r="B126" s="8" t="str">
        <f t="shared" si="6"/>
        <v>60200</v>
      </c>
      <c r="C126" s="8" t="str">
        <f t="shared" si="7"/>
        <v>Economic Relations—Bankruptcy and Insolvency—Individual</v>
      </c>
      <c r="D126" t="str">
        <f t="shared" si="8"/>
        <v>`Economic Relations—Bankruptcy and Insolvency—Individual` = 60200,</v>
      </c>
    </row>
    <row r="127" spans="1:4" ht="80" x14ac:dyDescent="0.25">
      <c r="A127" s="6" t="s">
        <v>544</v>
      </c>
      <c r="B127" s="8" t="str">
        <f t="shared" si="6"/>
        <v>60201</v>
      </c>
      <c r="C127" s="8" t="str">
        <f t="shared" si="7"/>
        <v>Economic Relations—Bankruptcy and Insolvency—Corporate Insolvency</v>
      </c>
      <c r="D127" t="str">
        <f t="shared" si="8"/>
        <v>`Economic Relations—Bankruptcy and Insolvency—Corporate Insolvency` = 60201,</v>
      </c>
    </row>
    <row r="128" spans="1:4" ht="60" x14ac:dyDescent="0.25">
      <c r="A128" s="6" t="s">
        <v>545</v>
      </c>
      <c r="B128" s="8" t="str">
        <f t="shared" si="6"/>
        <v>60202</v>
      </c>
      <c r="C128" s="8" t="str">
        <f t="shared" si="7"/>
        <v>Economic Relations—Bankruptcy and Insolvency—Liquidation</v>
      </c>
      <c r="D128" t="str">
        <f t="shared" si="8"/>
        <v>`Economic Relations—Bankruptcy and Insolvency—Liquidation` = 60202,</v>
      </c>
    </row>
    <row r="129" spans="1:4" ht="80" x14ac:dyDescent="0.25">
      <c r="A129" s="6" t="s">
        <v>546</v>
      </c>
      <c r="B129" s="8" t="str">
        <f t="shared" si="6"/>
        <v>60203</v>
      </c>
      <c r="C129" s="8" t="str">
        <f t="shared" si="7"/>
        <v>Economic Relations—Bankruptcy and Insolvency—Director Liability</v>
      </c>
      <c r="D129" t="str">
        <f t="shared" si="8"/>
        <v>`Economic Relations—Bankruptcy and Insolvency—Director Liability` = 60203,</v>
      </c>
    </row>
    <row r="130" spans="1:4" ht="120" x14ac:dyDescent="0.25">
      <c r="A130" s="6" t="s">
        <v>547</v>
      </c>
      <c r="B130" s="8" t="str">
        <f t="shared" si="6"/>
        <v>60204</v>
      </c>
      <c r="C130" s="8" t="str">
        <f t="shared" si="7"/>
        <v>Economic Relations—Bankruptcy and Insolvency—Restructuring (voluntary administration, deed of company arrangement)</v>
      </c>
      <c r="D130" t="str">
        <f t="shared" si="8"/>
        <v>`Economic Relations—Bankruptcy and Insolvency—Restructuring (voluntary administration, deed of company arrangement)` = 60204,</v>
      </c>
    </row>
    <row r="131" spans="1:4" ht="80" x14ac:dyDescent="0.25">
      <c r="A131" s="6" t="s">
        <v>548</v>
      </c>
      <c r="B131" s="8" t="str">
        <f t="shared" ref="B131:B194" si="12">LEFT(A131, SEARCH(" ",A131,1)-1)</f>
        <v>60205</v>
      </c>
      <c r="C131" s="8" t="str">
        <f t="shared" si="7"/>
        <v>Economic Relations—Bankruptcy and Insolvency—Avoidance of transactions</v>
      </c>
      <c r="D131" t="str">
        <f t="shared" si="8"/>
        <v>`Economic Relations—Bankruptcy and Insolvency—Avoidance of transactions` = 60205,</v>
      </c>
    </row>
    <row r="132" spans="1:4" ht="60" x14ac:dyDescent="0.25">
      <c r="A132" s="6" t="s">
        <v>549</v>
      </c>
      <c r="B132" s="8" t="str">
        <f t="shared" si="12"/>
        <v>60206</v>
      </c>
      <c r="C132" s="8" t="str">
        <f t="shared" si="7"/>
        <v>Economic Relations—Bankruptcy and Insolvency—Other</v>
      </c>
      <c r="D132" t="str">
        <f t="shared" si="8"/>
        <v>`Economic Relations—Bankruptcy and Insolvency—Other` = 60206,</v>
      </c>
    </row>
    <row r="133" spans="1:4" ht="60" x14ac:dyDescent="0.25">
      <c r="A133" s="6" t="s">
        <v>550</v>
      </c>
      <c r="B133" s="8" t="str">
        <f t="shared" si="12"/>
        <v>60300</v>
      </c>
      <c r="C133" s="8" t="str">
        <f t="shared" si="7"/>
        <v>Economic Relations—Property—Landlord-tenant disputes</v>
      </c>
      <c r="D133" t="str">
        <f t="shared" si="8"/>
        <v>`Economic Relations—Property—Landlord-tenant disputes` = 60300,</v>
      </c>
    </row>
    <row r="134" spans="1:4" ht="60" x14ac:dyDescent="0.25">
      <c r="A134" s="6" t="s">
        <v>551</v>
      </c>
      <c r="B134" s="8" t="str">
        <f t="shared" si="12"/>
        <v>60301</v>
      </c>
      <c r="C134" s="8" t="str">
        <f t="shared" si="7"/>
        <v>Economic Relations—Property—Disputes over entitlement to land</v>
      </c>
      <c r="D134" t="str">
        <f t="shared" si="8"/>
        <v>`Economic Relations—Property—Disputes over entitlement to land` = 60301,</v>
      </c>
    </row>
    <row r="135" spans="1:4" ht="60" x14ac:dyDescent="0.25">
      <c r="A135" s="6" t="s">
        <v>552</v>
      </c>
      <c r="B135" s="8" t="str">
        <f t="shared" si="12"/>
        <v>60302</v>
      </c>
      <c r="C135" s="8" t="str">
        <f t="shared" si="7"/>
        <v>Economic Relations—Property—Disputes between landowners</v>
      </c>
      <c r="D135" t="str">
        <f t="shared" si="8"/>
        <v>`Economic Relations—Property—Disputes between landowners` = 60302,</v>
      </c>
    </row>
    <row r="136" spans="1:4" ht="60" x14ac:dyDescent="0.25">
      <c r="A136" s="6" t="s">
        <v>553</v>
      </c>
      <c r="B136" s="8" t="str">
        <f t="shared" si="12"/>
        <v>60303</v>
      </c>
      <c r="C136" s="8" t="str">
        <f t="shared" si="7"/>
        <v xml:space="preserve">Economic Relations—Property—Other  </v>
      </c>
      <c r="D136" t="str">
        <f t="shared" si="8"/>
        <v>`Economic Relations—Property—Other  ` = 60303,</v>
      </c>
    </row>
    <row r="137" spans="1:4" ht="60" x14ac:dyDescent="0.25">
      <c r="A137" s="6" t="s">
        <v>554</v>
      </c>
      <c r="B137" s="8" t="str">
        <f t="shared" si="12"/>
        <v>60400</v>
      </c>
      <c r="C137" s="8" t="str">
        <f t="shared" si="7"/>
        <v xml:space="preserve">Economic Relations—Intellectual property—patents </v>
      </c>
      <c r="D137" t="str">
        <f t="shared" si="8"/>
        <v>`Economic Relations—Intellectual property—patents ` = 60400,</v>
      </c>
    </row>
    <row r="138" spans="1:4" ht="80" x14ac:dyDescent="0.25">
      <c r="A138" s="6" t="s">
        <v>555</v>
      </c>
      <c r="B138" s="8" t="str">
        <f t="shared" si="12"/>
        <v>60401</v>
      </c>
      <c r="C138" s="8" t="str">
        <f t="shared" si="7"/>
        <v>Economic Relations—Intellectual property—exclusive rights but not patents</v>
      </c>
      <c r="D138" t="str">
        <f t="shared" si="8"/>
        <v>`Economic Relations—Intellectual property—exclusive rights but not patents` = 60401,</v>
      </c>
    </row>
    <row r="139" spans="1:4" ht="60" x14ac:dyDescent="0.25">
      <c r="A139" s="6" t="s">
        <v>556</v>
      </c>
      <c r="B139" s="8" t="str">
        <f t="shared" si="12"/>
        <v>60402</v>
      </c>
      <c r="C139" s="8" t="str">
        <f t="shared" si="7"/>
        <v>Economic Relations—Intellectual property—trademarks</v>
      </c>
      <c r="D139" t="str">
        <f t="shared" si="8"/>
        <v>`Economic Relations—Intellectual property—trademarks` = 60402,</v>
      </c>
    </row>
    <row r="140" spans="1:4" ht="80" x14ac:dyDescent="0.25">
      <c r="A140" s="6" t="s">
        <v>557</v>
      </c>
      <c r="B140" s="8" t="str">
        <f t="shared" si="12"/>
        <v>60403</v>
      </c>
      <c r="C140" s="8" t="str">
        <f t="shared" si="7"/>
        <v xml:space="preserve">Economic Relations—Intellectual property—copyright disputes </v>
      </c>
      <c r="D140" t="str">
        <f t="shared" si="8"/>
        <v>`Economic Relations—Intellectual property—copyright disputes ` = 60403,</v>
      </c>
    </row>
    <row r="141" spans="1:4" ht="80" x14ac:dyDescent="0.25">
      <c r="A141" s="6" t="s">
        <v>558</v>
      </c>
      <c r="B141" s="8" t="str">
        <f t="shared" si="12"/>
        <v>60404</v>
      </c>
      <c r="C141" s="8" t="str">
        <f t="shared" si="7"/>
        <v xml:space="preserve">Economic Relations—Intellectual property—design and other disputes </v>
      </c>
      <c r="D141" t="str">
        <f t="shared" si="8"/>
        <v>`Economic Relations—Intellectual property—design and other disputes ` = 60404,</v>
      </c>
    </row>
    <row r="142" spans="1:4" ht="100" x14ac:dyDescent="0.25">
      <c r="A142" s="6" t="s">
        <v>559</v>
      </c>
      <c r="B142" s="8" t="str">
        <f t="shared" si="12"/>
        <v>60500</v>
      </c>
      <c r="C142" s="8" t="str">
        <f t="shared" si="7"/>
        <v>Economic Relations—Consumer and competition law—restrictive trade practices—cartel conduct and price fixing</v>
      </c>
      <c r="D142" t="str">
        <f t="shared" si="8"/>
        <v>`Economic Relations—Consumer and competition law—restrictive trade practices—cartel conduct and price fixing` = 60500,</v>
      </c>
    </row>
    <row r="143" spans="1:4" ht="100" x14ac:dyDescent="0.25">
      <c r="A143" s="6" t="s">
        <v>560</v>
      </c>
      <c r="B143" s="8" t="str">
        <f t="shared" si="12"/>
        <v>60501</v>
      </c>
      <c r="C143" s="8" t="str">
        <f t="shared" si="7"/>
        <v>Economic Relations—Consumer and competition law—restrictive trade practices—anti-competitive agreements</v>
      </c>
      <c r="D143" t="str">
        <f t="shared" si="8"/>
        <v>`Economic Relations—Consumer and competition law—restrictive trade practices—anti-competitive agreements` = 60501,</v>
      </c>
    </row>
    <row r="144" spans="1:4" ht="120" x14ac:dyDescent="0.25">
      <c r="A144" s="6" t="s">
        <v>561</v>
      </c>
      <c r="B144" s="8" t="str">
        <f t="shared" si="12"/>
        <v>60502</v>
      </c>
      <c r="C144" s="8" t="str">
        <f t="shared" si="7"/>
        <v>Economic Relations—Consumer and competition law— restrictive trade practices—exclusionary provisions</v>
      </c>
      <c r="D144" t="str">
        <f t="shared" si="8"/>
        <v>`Economic Relations—Consumer and competition law— restrictive trade practices—exclusionary provisions` = 60502,</v>
      </c>
    </row>
    <row r="145" spans="1:4" ht="120" x14ac:dyDescent="0.25">
      <c r="A145" s="6" t="s">
        <v>562</v>
      </c>
      <c r="B145" s="8" t="str">
        <f t="shared" si="12"/>
        <v>60503</v>
      </c>
      <c r="C145" s="8" t="str">
        <f t="shared" si="7"/>
        <v>Economic Relations—Consumer and competition law— restrictive trade practices—misuse of market power</v>
      </c>
      <c r="D145" t="str">
        <f t="shared" si="8"/>
        <v>`Economic Relations—Consumer and competition law— restrictive trade practices—misuse of market power` = 60503,</v>
      </c>
    </row>
    <row r="146" spans="1:4" ht="100" x14ac:dyDescent="0.25">
      <c r="A146" s="6" t="s">
        <v>563</v>
      </c>
      <c r="B146" s="8" t="str">
        <f t="shared" si="12"/>
        <v>60504</v>
      </c>
      <c r="C146" s="8" t="str">
        <f t="shared" si="7"/>
        <v>Economic Relations—Consumer and competition law— restrictive trade practices—exclusive dealing</v>
      </c>
      <c r="D146" t="str">
        <f t="shared" si="8"/>
        <v>`Economic Relations—Consumer and competition law— restrictive trade practices—exclusive dealing` = 60504,</v>
      </c>
    </row>
    <row r="147" spans="1:4" ht="120" x14ac:dyDescent="0.25">
      <c r="A147" s="6" t="s">
        <v>564</v>
      </c>
      <c r="B147" s="8" t="str">
        <f t="shared" si="12"/>
        <v>60505</v>
      </c>
      <c r="C147" s="8" t="str">
        <f t="shared" si="7"/>
        <v>Economic Relations—Consumer and competition law— restrictive trade practices—resale price maintenance</v>
      </c>
      <c r="D147" t="str">
        <f t="shared" si="8"/>
        <v>`Economic Relations—Consumer and competition law— restrictive trade practices—resale price maintenance` = 60505,</v>
      </c>
    </row>
    <row r="148" spans="1:4" ht="100" x14ac:dyDescent="0.25">
      <c r="A148" s="6" t="s">
        <v>565</v>
      </c>
      <c r="B148" s="8" t="str">
        <f t="shared" si="12"/>
        <v>60506</v>
      </c>
      <c r="C148" s="8" t="str">
        <f t="shared" si="7"/>
        <v>Economic Relations—Consumer and competition law— restrictive trade practices—mergers</v>
      </c>
      <c r="D148" t="str">
        <f t="shared" si="8"/>
        <v>`Economic Relations—Consumer and competition law— restrictive trade practices—mergers` = 60506,</v>
      </c>
    </row>
    <row r="149" spans="1:4" ht="100" x14ac:dyDescent="0.25">
      <c r="A149" s="6" t="s">
        <v>566</v>
      </c>
      <c r="B149" s="8" t="str">
        <f t="shared" si="12"/>
        <v>60507</v>
      </c>
      <c r="C149" s="8" t="str">
        <f t="shared" si="7"/>
        <v>Economic Relations—Consumer and competition law—consumer protection—misleading and deceptive conduct</v>
      </c>
      <c r="D149" t="str">
        <f t="shared" si="8"/>
        <v>`Economic Relations—Consumer and competition law—consumer protection—misleading and deceptive conduct` = 60507,</v>
      </c>
    </row>
    <row r="150" spans="1:4" ht="120" x14ac:dyDescent="0.25">
      <c r="A150" s="6" t="s">
        <v>567</v>
      </c>
      <c r="B150" s="8" t="str">
        <f t="shared" si="12"/>
        <v>60508</v>
      </c>
      <c r="C150" s="8" t="str">
        <f t="shared" si="7"/>
        <v>Economic Relations—Consumer and competition law— consumer protection—unconscionable conduct</v>
      </c>
      <c r="D150" t="str">
        <f t="shared" si="8"/>
        <v>`Economic Relations—Consumer and competition law— consumer protection—unconscionable conduct` = 60508,</v>
      </c>
    </row>
    <row r="151" spans="1:4" ht="140" x14ac:dyDescent="0.25">
      <c r="A151" s="6" t="s">
        <v>568</v>
      </c>
      <c r="B151" s="8" t="str">
        <f t="shared" si="12"/>
        <v>60509</v>
      </c>
      <c r="C151" s="8" t="str">
        <f t="shared" si="7"/>
        <v xml:space="preserve">Economic Relations—Consumer and competition law— consumer protection—conditions or warranties in consumer agreements </v>
      </c>
      <c r="D151" t="str">
        <f t="shared" si="8"/>
        <v>`Economic Relations—Consumer and competition law— consumer protection—conditions or warranties in consumer agreements ` = 60509,</v>
      </c>
    </row>
    <row r="152" spans="1:4" ht="100" x14ac:dyDescent="0.25">
      <c r="A152" s="6" t="s">
        <v>569</v>
      </c>
      <c r="B152" s="8" t="str">
        <f t="shared" si="12"/>
        <v>60510</v>
      </c>
      <c r="C152" s="8" t="str">
        <f t="shared" si="7"/>
        <v xml:space="preserve">Economic Relations—Consumer and competition law— consumer protection—other unfair practices </v>
      </c>
      <c r="D152" t="str">
        <f t="shared" si="8"/>
        <v>`Economic Relations—Consumer and competition law— consumer protection—other unfair practices ` = 60510,</v>
      </c>
    </row>
    <row r="153" spans="1:4" ht="80" x14ac:dyDescent="0.25">
      <c r="A153" s="6" t="s">
        <v>570</v>
      </c>
      <c r="B153" s="8" t="str">
        <f t="shared" si="12"/>
        <v>60511</v>
      </c>
      <c r="C153" s="8" t="str">
        <f t="shared" si="7"/>
        <v>Economic Relations—Consumer and competition law—access to services</v>
      </c>
      <c r="D153" t="str">
        <f t="shared" si="8"/>
        <v>`Economic Relations—Consumer and competition law—access to services` = 60511,</v>
      </c>
    </row>
    <row r="154" spans="1:4" ht="80" x14ac:dyDescent="0.25">
      <c r="A154" s="6" t="s">
        <v>571</v>
      </c>
      <c r="B154" s="8" t="str">
        <f t="shared" si="12"/>
        <v>60512</v>
      </c>
      <c r="C154" s="8" t="str">
        <f t="shared" si="7"/>
        <v xml:space="preserve">Economic Relations—Consumer and competition law—violation of statutory industry code </v>
      </c>
      <c r="D154" t="str">
        <f t="shared" si="8"/>
        <v>`Economic Relations—Consumer and competition law—violation of statutory industry code ` = 60512,</v>
      </c>
    </row>
    <row r="155" spans="1:4" ht="80" x14ac:dyDescent="0.25">
      <c r="A155" s="6" t="s">
        <v>572</v>
      </c>
      <c r="B155" s="8" t="str">
        <f t="shared" si="12"/>
        <v>60513</v>
      </c>
      <c r="C155" s="8" t="str">
        <f t="shared" si="7"/>
        <v>Economic Relations—Consumer and competition law—immunity and cooperation</v>
      </c>
      <c r="D155" t="str">
        <f t="shared" si="8"/>
        <v>`Economic Relations—Consumer and competition law—immunity and cooperation` = 60513,</v>
      </c>
    </row>
    <row r="156" spans="1:4" ht="60" x14ac:dyDescent="0.25">
      <c r="A156" s="6" t="s">
        <v>573</v>
      </c>
      <c r="B156" s="8" t="str">
        <f t="shared" si="12"/>
        <v>60514</v>
      </c>
      <c r="C156" s="8" t="str">
        <f t="shared" si="7"/>
        <v>Economic Relations—Consumer and competition law—remedies</v>
      </c>
      <c r="D156" t="str">
        <f t="shared" si="8"/>
        <v>`Economic Relations—Consumer and competition law—remedies` = 60514,</v>
      </c>
    </row>
    <row r="157" spans="1:4" ht="80" x14ac:dyDescent="0.25">
      <c r="A157" s="6" t="s">
        <v>574</v>
      </c>
      <c r="B157" s="8" t="str">
        <f t="shared" si="12"/>
        <v>60515</v>
      </c>
      <c r="C157" s="8" t="str">
        <f t="shared" si="7"/>
        <v>Economic Relations—Consumer and competition law—restraint of trade</v>
      </c>
      <c r="D157" t="str">
        <f t="shared" si="8"/>
        <v>`Economic Relations—Consumer and competition law—restraint of trade` = 60515,</v>
      </c>
    </row>
    <row r="158" spans="1:4" ht="80" x14ac:dyDescent="0.25">
      <c r="A158" s="6" t="s">
        <v>575</v>
      </c>
      <c r="B158" s="8" t="str">
        <f t="shared" si="12"/>
        <v>60516</v>
      </c>
      <c r="C158" s="8" t="str">
        <f t="shared" si="7"/>
        <v xml:space="preserve">Economic Relations—Consumer and competition law—telecommunications </v>
      </c>
      <c r="D158" t="str">
        <f t="shared" si="8"/>
        <v>`Economic Relations—Consumer and competition law—telecommunications ` = 60516,</v>
      </c>
    </row>
    <row r="159" spans="1:4" ht="80" x14ac:dyDescent="0.25">
      <c r="A159" s="6" t="s">
        <v>576</v>
      </c>
      <c r="B159" s="8" t="str">
        <f t="shared" si="12"/>
        <v>60517</v>
      </c>
      <c r="C159" s="8" t="str">
        <f t="shared" si="7"/>
        <v>Economic Relations—Consumer and competition law—product liability general</v>
      </c>
      <c r="D159" t="str">
        <f t="shared" si="8"/>
        <v>`Economic Relations—Consumer and competition law—product liability general` = 60517,</v>
      </c>
    </row>
    <row r="160" spans="1:4" ht="60" x14ac:dyDescent="0.25">
      <c r="A160" s="6" t="s">
        <v>577</v>
      </c>
      <c r="B160" s="8" t="str">
        <f t="shared" si="12"/>
        <v>60518</v>
      </c>
      <c r="C160" s="8" t="str">
        <f t="shared" si="7"/>
        <v>Economic Relations—Consumer and competition law—Other</v>
      </c>
      <c r="D160" t="str">
        <f t="shared" si="8"/>
        <v>`Economic Relations—Consumer and competition law—Other` = 60518,</v>
      </c>
    </row>
    <row r="161" spans="1:4" ht="80" x14ac:dyDescent="0.25">
      <c r="A161" s="6" t="s">
        <v>578</v>
      </c>
      <c r="B161" s="8" t="str">
        <f t="shared" si="12"/>
        <v>60600</v>
      </c>
      <c r="C161" s="8" t="str">
        <f t="shared" si="7"/>
        <v>Economic Relations—Taxation—Individual income taxation liability disputes</v>
      </c>
      <c r="D161" t="str">
        <f t="shared" si="8"/>
        <v>`Economic Relations—Taxation—Individual income taxation liability disputes` = 60600,</v>
      </c>
    </row>
    <row r="162" spans="1:4" ht="80" x14ac:dyDescent="0.25">
      <c r="A162" s="6" t="s">
        <v>579</v>
      </c>
      <c r="B162" s="8" t="str">
        <f t="shared" si="12"/>
        <v>60601</v>
      </c>
      <c r="C162" s="8" t="str">
        <f t="shared" si="7"/>
        <v>Economic Relations—Taxation—Corporate taxation liability disputes</v>
      </c>
      <c r="D162" t="str">
        <f t="shared" si="8"/>
        <v>`Economic Relations—Taxation—Corporate taxation liability disputes` = 60601,</v>
      </c>
    </row>
    <row r="163" spans="1:4" ht="80" x14ac:dyDescent="0.25">
      <c r="A163" s="6" t="s">
        <v>580</v>
      </c>
      <c r="B163" s="8" t="str">
        <f t="shared" si="12"/>
        <v>60602</v>
      </c>
      <c r="C163" s="8" t="str">
        <f t="shared" si="7"/>
        <v>Economic Relations—Taxation—Charitable taxation liability disputes</v>
      </c>
      <c r="D163" t="str">
        <f t="shared" si="8"/>
        <v>`Economic Relations—Taxation—Charitable taxation liability disputes` = 60602,</v>
      </c>
    </row>
    <row r="164" spans="1:4" ht="60" x14ac:dyDescent="0.25">
      <c r="A164" s="6" t="s">
        <v>581</v>
      </c>
      <c r="B164" s="8" t="str">
        <f t="shared" si="12"/>
        <v>60603</v>
      </c>
      <c r="C164" s="8" t="str">
        <f t="shared" si="7"/>
        <v>Economic Relations—Taxation—Individual taxation other</v>
      </c>
      <c r="D164" t="str">
        <f t="shared" si="8"/>
        <v>`Economic Relations—Taxation—Individual taxation other` = 60603,</v>
      </c>
    </row>
    <row r="165" spans="1:4" ht="60" x14ac:dyDescent="0.25">
      <c r="A165" s="6" t="s">
        <v>582</v>
      </c>
      <c r="B165" s="8" t="str">
        <f t="shared" si="12"/>
        <v>60604</v>
      </c>
      <c r="C165" s="8" t="str">
        <f t="shared" si="7"/>
        <v>Economic Relations—Taxation—Corporate taxation other</v>
      </c>
      <c r="D165" t="str">
        <f t="shared" si="8"/>
        <v>`Economic Relations—Taxation—Corporate taxation other` = 60604,</v>
      </c>
    </row>
    <row r="166" spans="1:4" ht="60" x14ac:dyDescent="0.25">
      <c r="A166" s="6" t="s">
        <v>583</v>
      </c>
      <c r="B166" s="8" t="str">
        <f t="shared" si="12"/>
        <v>60605</v>
      </c>
      <c r="C166" s="8" t="str">
        <f t="shared" si="7"/>
        <v xml:space="preserve">Economic Relations—Taxation—Charitable taxation other </v>
      </c>
      <c r="D166" t="str">
        <f t="shared" si="8"/>
        <v>`Economic Relations—Taxation—Charitable taxation other ` = 60605,</v>
      </c>
    </row>
    <row r="167" spans="1:4" ht="80" x14ac:dyDescent="0.25">
      <c r="A167" s="6" t="s">
        <v>584</v>
      </c>
      <c r="B167" s="8" t="str">
        <f t="shared" si="12"/>
        <v>60606</v>
      </c>
      <c r="C167" s="8" t="str">
        <f t="shared" si="7"/>
        <v>Economic Relations—Taxation—Conduct of Taxation Commissioner</v>
      </c>
      <c r="D167" t="str">
        <f t="shared" si="8"/>
        <v>`Economic Relations—Taxation—Conduct of Taxation Commissioner` = 60606,</v>
      </c>
    </row>
    <row r="168" spans="1:4" ht="60" x14ac:dyDescent="0.25">
      <c r="A168" s="6" t="s">
        <v>585</v>
      </c>
      <c r="B168" s="8" t="str">
        <f t="shared" si="12"/>
        <v>60607</v>
      </c>
      <c r="C168" s="8" t="str">
        <f t="shared" ref="C168:C205" si="13">RIGHT(A168,LEN(A168)-6)</f>
        <v>Economic Relations—Taxation—GST disputes</v>
      </c>
      <c r="D168" t="str">
        <f t="shared" ref="D168:D205" si="14">_xlfn.CONCAT("`",C168,"` = ",B168,",")</f>
        <v>`Economic Relations—Taxation—GST disputes` = 60607,</v>
      </c>
    </row>
    <row r="169" spans="1:4" ht="60" x14ac:dyDescent="0.25">
      <c r="A169" s="6" t="s">
        <v>586</v>
      </c>
      <c r="B169" s="8" t="str">
        <f t="shared" si="12"/>
        <v>60608</v>
      </c>
      <c r="C169" s="8" t="str">
        <f t="shared" si="13"/>
        <v>Economic Relations—Taxation—Land taxation disputes</v>
      </c>
      <c r="D169" t="str">
        <f t="shared" si="14"/>
        <v>`Economic Relations—Taxation—Land taxation disputes` = 60608,</v>
      </c>
    </row>
    <row r="170" spans="1:4" ht="60" x14ac:dyDescent="0.25">
      <c r="A170" s="6" t="s">
        <v>587</v>
      </c>
      <c r="B170" s="8" t="str">
        <f t="shared" si="12"/>
        <v>60609</v>
      </c>
      <c r="C170" s="8" t="str">
        <f t="shared" si="13"/>
        <v>Economic Relations—Taxation—Taxation recovery</v>
      </c>
      <c r="D170" t="str">
        <f t="shared" si="14"/>
        <v>`Economic Relations—Taxation—Taxation recovery` = 60609,</v>
      </c>
    </row>
    <row r="171" spans="1:4" ht="60" x14ac:dyDescent="0.25">
      <c r="A171" s="6" t="s">
        <v>588</v>
      </c>
      <c r="B171" s="8" t="str">
        <f t="shared" si="12"/>
        <v>60610</v>
      </c>
      <c r="C171" s="8" t="str">
        <f t="shared" si="13"/>
        <v>Economic Relations—Taxation—Civil or criminal penalties</v>
      </c>
      <c r="D171" t="str">
        <f t="shared" si="14"/>
        <v>`Economic Relations—Taxation—Civil or criminal penalties` = 60610,</v>
      </c>
    </row>
    <row r="172" spans="1:4" ht="60" x14ac:dyDescent="0.25">
      <c r="A172" s="6" t="s">
        <v>589</v>
      </c>
      <c r="B172" s="8" t="str">
        <f t="shared" si="12"/>
        <v>60611</v>
      </c>
      <c r="C172" s="8" t="str">
        <f t="shared" si="13"/>
        <v>Economic Relations—Taxation—Departure Prohibition Order</v>
      </c>
      <c r="D172" t="str">
        <f t="shared" si="14"/>
        <v>`Economic Relations—Taxation—Departure Prohibition Order` = 60611,</v>
      </c>
    </row>
    <row r="173" spans="1:4" ht="60" x14ac:dyDescent="0.25">
      <c r="A173" s="6" t="s">
        <v>590</v>
      </c>
      <c r="B173" s="8" t="str">
        <f t="shared" si="12"/>
        <v>60612</v>
      </c>
      <c r="C173" s="8" t="str">
        <f t="shared" si="13"/>
        <v xml:space="preserve">Economic Relations—Taxation—Other </v>
      </c>
      <c r="D173" t="str">
        <f t="shared" si="14"/>
        <v>`Economic Relations—Taxation—Other ` = 60612,</v>
      </c>
    </row>
    <row r="174" spans="1:4" ht="60" x14ac:dyDescent="0.25">
      <c r="A174" s="6" t="s">
        <v>591</v>
      </c>
      <c r="B174" s="8" t="str">
        <f t="shared" si="12"/>
        <v>60700</v>
      </c>
      <c r="C174" s="8" t="str">
        <f t="shared" si="13"/>
        <v>Economic Relations—Succession—General</v>
      </c>
      <c r="D174" t="str">
        <f t="shared" si="14"/>
        <v>`Economic Relations—Succession—General` = 60700,</v>
      </c>
    </row>
    <row r="175" spans="1:4" ht="60" x14ac:dyDescent="0.25">
      <c r="A175" s="6" t="s">
        <v>592</v>
      </c>
      <c r="B175" s="8" t="str">
        <f t="shared" si="12"/>
        <v>70100</v>
      </c>
      <c r="C175" s="8" t="str">
        <f t="shared" si="13"/>
        <v xml:space="preserve">Employment and Industrial Relations—nature and scope of employment </v>
      </c>
      <c r="D175" t="str">
        <f t="shared" si="14"/>
        <v>`Employment and Industrial Relations—nature and scope of employment ` = 70100,</v>
      </c>
    </row>
    <row r="176" spans="1:4" ht="80" x14ac:dyDescent="0.25">
      <c r="A176" s="6" t="s">
        <v>593</v>
      </c>
      <c r="B176" s="8" t="str">
        <f t="shared" si="12"/>
        <v>70101</v>
      </c>
      <c r="C176" s="8" t="str">
        <f t="shared" si="13"/>
        <v xml:space="preserve">Employment and Industrial Relations—unlawful termination </v>
      </c>
      <c r="D176" t="str">
        <f t="shared" si="14"/>
        <v>`Employment and Industrial Relations—unlawful termination ` = 70101,</v>
      </c>
    </row>
    <row r="177" spans="1:4" ht="80" x14ac:dyDescent="0.25">
      <c r="A177" s="6" t="s">
        <v>594</v>
      </c>
      <c r="B177" s="8" t="str">
        <f t="shared" si="12"/>
        <v>70102</v>
      </c>
      <c r="C177" s="8" t="str">
        <f t="shared" si="13"/>
        <v>Employment and Industrial Relations—employer contract violations</v>
      </c>
      <c r="D177" t="str">
        <f t="shared" si="14"/>
        <v>`Employment and Industrial Relations—employer contract violations` = 70102,</v>
      </c>
    </row>
    <row r="178" spans="1:4" ht="80" x14ac:dyDescent="0.25">
      <c r="A178" s="6" t="s">
        <v>595</v>
      </c>
      <c r="B178" s="8" t="str">
        <f t="shared" si="12"/>
        <v>70103</v>
      </c>
      <c r="C178" s="8" t="str">
        <f t="shared" si="13"/>
        <v xml:space="preserve">Employment and Industrial Relations—workplace conduct </v>
      </c>
      <c r="D178" t="str">
        <f t="shared" si="14"/>
        <v>`Employment and Industrial Relations—workplace conduct ` = 70103,</v>
      </c>
    </row>
    <row r="179" spans="1:4" ht="80" x14ac:dyDescent="0.25">
      <c r="A179" s="6" t="s">
        <v>596</v>
      </c>
      <c r="B179" s="8" t="str">
        <f t="shared" si="12"/>
        <v>70104</v>
      </c>
      <c r="C179" s="8" t="str">
        <f t="shared" si="13"/>
        <v>Employment and Industrial Relations—employee entitlements</v>
      </c>
      <c r="D179" t="str">
        <f t="shared" si="14"/>
        <v>`Employment and Industrial Relations—employee entitlements` = 70104,</v>
      </c>
    </row>
    <row r="180" spans="1:4" ht="80" x14ac:dyDescent="0.25">
      <c r="A180" s="6" t="s">
        <v>597</v>
      </c>
      <c r="B180" s="8" t="str">
        <f t="shared" si="12"/>
        <v>70105</v>
      </c>
      <c r="C180" s="8" t="str">
        <f t="shared" si="13"/>
        <v>Employment and Industrial Relations—independent contractors</v>
      </c>
      <c r="D180" t="str">
        <f t="shared" si="14"/>
        <v>`Employment and Industrial Relations—independent contractors` = 70105,</v>
      </c>
    </row>
    <row r="181" spans="1:4" ht="80" x14ac:dyDescent="0.25">
      <c r="A181" s="6" t="s">
        <v>598</v>
      </c>
      <c r="B181" s="8" t="str">
        <f t="shared" si="12"/>
        <v>70106</v>
      </c>
      <c r="C181" s="8" t="str">
        <f t="shared" si="13"/>
        <v xml:space="preserve">Employment and Industrial Relations—workers compensation </v>
      </c>
      <c r="D181" t="str">
        <f t="shared" si="14"/>
        <v>`Employment and Industrial Relations—workers compensation ` = 70106,</v>
      </c>
    </row>
    <row r="182" spans="1:4" ht="80" x14ac:dyDescent="0.25">
      <c r="A182" s="6" t="s">
        <v>599</v>
      </c>
      <c r="B182" s="8" t="str">
        <f t="shared" si="12"/>
        <v>70107</v>
      </c>
      <c r="C182" s="8" t="str">
        <f t="shared" si="13"/>
        <v>Employment and Industrial Relations—actions between government-employer and individual(s)</v>
      </c>
      <c r="D182" t="str">
        <f t="shared" si="14"/>
        <v>`Employment and Industrial Relations—actions between government-employer and individual(s)` = 70107,</v>
      </c>
    </row>
    <row r="183" spans="1:4" ht="100" x14ac:dyDescent="0.25">
      <c r="A183" s="6" t="s">
        <v>600</v>
      </c>
      <c r="B183" s="8" t="str">
        <f t="shared" si="12"/>
        <v>70108</v>
      </c>
      <c r="C183" s="8" t="str">
        <f t="shared" si="13"/>
        <v>Employment and Industrial Relations—actions brought by union, either for itself or on behalf of workers</v>
      </c>
      <c r="D183" t="str">
        <f t="shared" si="14"/>
        <v>`Employment and Industrial Relations—actions brought by union, either for itself or on behalf of workers` = 70108,</v>
      </c>
    </row>
    <row r="184" spans="1:4" ht="100" x14ac:dyDescent="0.25">
      <c r="A184" s="6" t="s">
        <v>601</v>
      </c>
      <c r="B184" s="8" t="str">
        <f t="shared" si="12"/>
        <v>70109</v>
      </c>
      <c r="C184" s="8" t="str">
        <f t="shared" si="13"/>
        <v>Employment and Industrial Relations—conduct of unions (including boycotts and conduct of unions)</v>
      </c>
      <c r="D184" t="str">
        <f t="shared" si="14"/>
        <v>`Employment and Industrial Relations—conduct of unions (including boycotts and conduct of unions)` = 70109,</v>
      </c>
    </row>
    <row r="185" spans="1:4" ht="40" x14ac:dyDescent="0.25">
      <c r="A185" s="6" t="s">
        <v>602</v>
      </c>
      <c r="B185" s="8" t="str">
        <f t="shared" si="12"/>
        <v>70110</v>
      </c>
      <c r="C185" s="8" t="str">
        <f t="shared" si="13"/>
        <v>Employment and Industrial Relations—Other</v>
      </c>
      <c r="D185" t="str">
        <f t="shared" si="14"/>
        <v>`Employment and Industrial Relations—Other` = 70110,</v>
      </c>
    </row>
    <row r="186" spans="1:4" ht="60" x14ac:dyDescent="0.25">
      <c r="A186" s="6" t="s">
        <v>603</v>
      </c>
      <c r="B186" s="8" t="str">
        <f t="shared" si="12"/>
        <v>80100</v>
      </c>
      <c r="C186" s="8" t="str">
        <f t="shared" si="13"/>
        <v>Admiralty and Maritime—in rem proceedings</v>
      </c>
      <c r="D186" t="str">
        <f t="shared" si="14"/>
        <v>`Admiralty and Maritime—in rem proceedings` = 80100,</v>
      </c>
    </row>
    <row r="187" spans="1:4" ht="60" x14ac:dyDescent="0.25">
      <c r="A187" s="6" t="s">
        <v>604</v>
      </c>
      <c r="B187" s="8" t="str">
        <f t="shared" si="12"/>
        <v>80101</v>
      </c>
      <c r="C187" s="8" t="str">
        <f t="shared" si="13"/>
        <v>Admiralty and Maritime—in personam proceedings</v>
      </c>
      <c r="D187" t="str">
        <f t="shared" si="14"/>
        <v>`Admiralty and Maritime—in personam proceedings` = 80101,</v>
      </c>
    </row>
    <row r="188" spans="1:4" ht="60" x14ac:dyDescent="0.25">
      <c r="A188" s="6" t="s">
        <v>605</v>
      </c>
      <c r="B188" s="8" t="str">
        <f t="shared" si="12"/>
        <v>80102</v>
      </c>
      <c r="C188" s="8" t="str">
        <f t="shared" si="13"/>
        <v>Admiralty and Maritime—maritime insurance</v>
      </c>
      <c r="D188" t="str">
        <f t="shared" si="14"/>
        <v>`Admiralty and Maritime—maritime insurance` = 80102,</v>
      </c>
    </row>
    <row r="189" spans="1:4" ht="40" x14ac:dyDescent="0.25">
      <c r="A189" s="6" t="s">
        <v>606</v>
      </c>
      <c r="B189" s="8" t="str">
        <f t="shared" si="12"/>
        <v>80103</v>
      </c>
      <c r="C189" s="8" t="str">
        <f t="shared" si="13"/>
        <v>Admiralty and Maritime—cargo claims</v>
      </c>
      <c r="D189" t="str">
        <f t="shared" si="14"/>
        <v>`Admiralty and Maritime—cargo claims` = 80103,</v>
      </c>
    </row>
    <row r="190" spans="1:4" ht="40" x14ac:dyDescent="0.25">
      <c r="A190" s="6" t="s">
        <v>607</v>
      </c>
      <c r="B190" s="8" t="str">
        <f t="shared" si="12"/>
        <v>80104</v>
      </c>
      <c r="C190" s="8" t="str">
        <f t="shared" si="13"/>
        <v xml:space="preserve">Admiralty and Maritime—other  </v>
      </c>
      <c r="D190" t="str">
        <f t="shared" si="14"/>
        <v>`Admiralty and Maritime—other  ` = 80104,</v>
      </c>
    </row>
    <row r="191" spans="1:4" ht="80" x14ac:dyDescent="0.25">
      <c r="A191" s="6" t="s">
        <v>608</v>
      </c>
      <c r="B191" s="8" t="str">
        <f t="shared" si="12"/>
        <v>90100</v>
      </c>
      <c r="C191" s="8" t="str">
        <f t="shared" si="13"/>
        <v>Procedure and Ethics—Civil procedure/litigation—Choice of law</v>
      </c>
      <c r="D191" t="str">
        <f t="shared" si="14"/>
        <v>`Procedure and Ethics—Civil procedure/litigation—Choice of law` = 90100,</v>
      </c>
    </row>
    <row r="192" spans="1:4" ht="100" x14ac:dyDescent="0.25">
      <c r="A192" s="6" t="s">
        <v>609</v>
      </c>
      <c r="B192" s="8" t="str">
        <f t="shared" si="12"/>
        <v>90101</v>
      </c>
      <c r="C192" s="8" t="str">
        <f t="shared" si="13"/>
        <v>Procedure and Ethics—Civil procedure/litigation—Mediation, negotiation, and settlement</v>
      </c>
      <c r="D192" t="str">
        <f t="shared" si="14"/>
        <v>`Procedure and Ethics—Civil procedure/litigation—Mediation, negotiation, and settlement` = 90101,</v>
      </c>
    </row>
    <row r="193" spans="1:4" ht="80" x14ac:dyDescent="0.25">
      <c r="A193" s="6" t="s">
        <v>610</v>
      </c>
      <c r="B193" s="8" t="str">
        <f t="shared" si="12"/>
        <v>90102</v>
      </c>
      <c r="C193" s="8" t="str">
        <f t="shared" si="13"/>
        <v>Procedure and Ethics—Civil procedure/litigation—Judgment enforcement</v>
      </c>
      <c r="D193" t="str">
        <f t="shared" si="14"/>
        <v>`Procedure and Ethics—Civil procedure/litigation—Judgment enforcement` = 90102,</v>
      </c>
    </row>
    <row r="194" spans="1:4" ht="80" x14ac:dyDescent="0.25">
      <c r="A194" s="6" t="s">
        <v>611</v>
      </c>
      <c r="B194" s="8" t="str">
        <f t="shared" si="12"/>
        <v>90103</v>
      </c>
      <c r="C194" s="8" t="str">
        <f t="shared" si="13"/>
        <v>Procedure and Ethics—Civil procedure/litigation—Trial procedure</v>
      </c>
      <c r="D194" t="str">
        <f t="shared" si="14"/>
        <v>`Procedure and Ethics—Civil procedure/litigation—Trial procedure` = 90103,</v>
      </c>
    </row>
    <row r="195" spans="1:4" ht="140" x14ac:dyDescent="0.25">
      <c r="A195" s="6" t="s">
        <v>612</v>
      </c>
      <c r="B195" s="8" t="str">
        <f t="shared" ref="B195:B214" si="15">LEFT(A195, SEARCH(" ",A195,1)-1)</f>
        <v>90104</v>
      </c>
      <c r="C195" s="8" t="str">
        <f t="shared" si="13"/>
        <v xml:space="preserve">Procedure and Ethics—Civil procedure/litigation—Pre-trial procedure (e.g. directions hearings, motions, subpoenas, judgment before trial etc) </v>
      </c>
      <c r="D195" t="str">
        <f t="shared" si="14"/>
        <v>`Procedure and Ethics—Civil procedure/litigation—Pre-trial procedure (e.g. directions hearings, motions, subpoenas, judgment before trial etc) ` = 90104,</v>
      </c>
    </row>
    <row r="196" spans="1:4" ht="60" x14ac:dyDescent="0.25">
      <c r="A196" s="6" t="s">
        <v>914</v>
      </c>
      <c r="B196" s="8" t="str">
        <f t="shared" ref="B196" si="16">LEFT(A196, SEARCH(" ",A196,1)-1)</f>
        <v>90105</v>
      </c>
      <c r="C196" s="8" t="str">
        <f t="shared" ref="C196" si="17">RIGHT(A196,LEN(A196)-6)</f>
        <v>Procedure and Ethics—Civil procedure/litigation—other</v>
      </c>
      <c r="D196" t="str">
        <f t="shared" ref="D196" si="18">_xlfn.CONCAT("`",C196,"` = ",B196,",")</f>
        <v>`Procedure and Ethics—Civil procedure/litigation—other` = 90105,</v>
      </c>
    </row>
    <row r="197" spans="1:4" ht="60" x14ac:dyDescent="0.25">
      <c r="A197" s="6" t="s">
        <v>613</v>
      </c>
      <c r="B197" s="8" t="str">
        <f t="shared" si="15"/>
        <v>90200</v>
      </c>
      <c r="C197" s="8" t="str">
        <f t="shared" si="13"/>
        <v>Procedure and Ethics—Evidence—Interpretation of rule or principle</v>
      </c>
      <c r="D197" t="str">
        <f t="shared" si="14"/>
        <v>`Procedure and Ethics—Evidence—Interpretation of rule or principle` = 90200,</v>
      </c>
    </row>
    <row r="198" spans="1:4" ht="100" x14ac:dyDescent="0.25">
      <c r="A198" s="6" t="s">
        <v>614</v>
      </c>
      <c r="B198" s="8" t="str">
        <f t="shared" si="15"/>
        <v>90201</v>
      </c>
      <c r="C198" s="8" t="str">
        <f t="shared" si="13"/>
        <v>Procedure and Ethics—Evidence—Admissibility of evidence (documentary and testimonial)</v>
      </c>
      <c r="D198" t="str">
        <f t="shared" si="14"/>
        <v>`Procedure and Ethics—Evidence—Admissibility of evidence (documentary and testimonial)` = 90201,</v>
      </c>
    </row>
    <row r="199" spans="1:4" ht="60" x14ac:dyDescent="0.25">
      <c r="A199" s="6" t="s">
        <v>615</v>
      </c>
      <c r="B199" s="8" t="str">
        <f t="shared" si="15"/>
        <v>90202</v>
      </c>
      <c r="C199" s="8" t="str">
        <f t="shared" si="13"/>
        <v>Procedure and Ethics—Evidence—Privilege</v>
      </c>
      <c r="D199" t="str">
        <f t="shared" si="14"/>
        <v>`Procedure and Ethics—Evidence—Privilege` = 90202,</v>
      </c>
    </row>
    <row r="200" spans="1:4" ht="60" x14ac:dyDescent="0.25">
      <c r="A200" s="6" t="s">
        <v>616</v>
      </c>
      <c r="B200" s="8" t="str">
        <f t="shared" si="15"/>
        <v>90203</v>
      </c>
      <c r="C200" s="8" t="str">
        <f t="shared" si="13"/>
        <v>Procedure and Ethics—Evidence—Witness credibility</v>
      </c>
      <c r="D200" t="str">
        <f t="shared" si="14"/>
        <v>`Procedure and Ethics—Evidence—Witness credibility` = 90203,</v>
      </c>
    </row>
    <row r="201" spans="1:4" ht="60" x14ac:dyDescent="0.25">
      <c r="A201" s="6" t="s">
        <v>617</v>
      </c>
      <c r="B201" s="8" t="str">
        <f t="shared" si="15"/>
        <v>90204</v>
      </c>
      <c r="C201" s="8" t="str">
        <f t="shared" si="13"/>
        <v>Procedure and Ethics—Evidence—Sufficiency of evidence</v>
      </c>
      <c r="D201" t="str">
        <f t="shared" si="14"/>
        <v>`Procedure and Ethics—Evidence—Sufficiency of evidence` = 90204,</v>
      </c>
    </row>
    <row r="202" spans="1:4" ht="40" x14ac:dyDescent="0.25">
      <c r="A202" s="6" t="s">
        <v>618</v>
      </c>
      <c r="B202" s="8" t="str">
        <f t="shared" si="15"/>
        <v>90205</v>
      </c>
      <c r="C202" s="8" t="str">
        <f t="shared" si="13"/>
        <v>Procedure and Ethics—Evidence—Other</v>
      </c>
      <c r="D202" t="str">
        <f t="shared" si="14"/>
        <v>`Procedure and Ethics—Evidence—Other` = 90205,</v>
      </c>
    </row>
    <row r="203" spans="1:4" ht="100" x14ac:dyDescent="0.25">
      <c r="A203" s="6" t="s">
        <v>619</v>
      </c>
      <c r="B203" s="8" t="str">
        <f t="shared" si="15"/>
        <v>90300</v>
      </c>
      <c r="C203" s="8" t="str">
        <f t="shared" si="13"/>
        <v>Procedure and Ethics—Statutory interpretation (Acts Interpretation Act)—General</v>
      </c>
      <c r="D203" t="str">
        <f t="shared" si="14"/>
        <v>`Procedure and Ethics—Statutory interpretation (Acts Interpretation Act)—General` = 90300,</v>
      </c>
    </row>
    <row r="204" spans="1:4" ht="60" x14ac:dyDescent="0.25">
      <c r="A204" s="6" t="s">
        <v>620</v>
      </c>
      <c r="B204" s="8" t="str">
        <f t="shared" si="15"/>
        <v>90400</v>
      </c>
      <c r="C204" s="8" t="str">
        <f t="shared" si="13"/>
        <v>Procedure and Ethics—Legal profession (ethics)—General</v>
      </c>
      <c r="D204" t="str">
        <f t="shared" si="14"/>
        <v>`Procedure and Ethics—Legal profession (ethics)—General` = 90400,</v>
      </c>
    </row>
    <row r="205" spans="1:4" ht="60" x14ac:dyDescent="0.25">
      <c r="A205" s="6" t="s">
        <v>621</v>
      </c>
      <c r="B205" s="8" t="str">
        <f t="shared" si="15"/>
        <v>90500</v>
      </c>
      <c r="C205" s="8" t="str">
        <f t="shared" si="13"/>
        <v>Procedure and Ethics—Inherent power of the Court—General</v>
      </c>
      <c r="D205" t="str">
        <f t="shared" si="14"/>
        <v>`Procedure and Ethics—Inherent power of the Court—General` = 90500,</v>
      </c>
    </row>
    <row r="206" spans="1:4" ht="60" x14ac:dyDescent="0.25">
      <c r="A206" s="6" t="s">
        <v>622</v>
      </c>
      <c r="B206" s="8" t="str">
        <f t="shared" si="15"/>
        <v>100100</v>
      </c>
      <c r="C206" s="8" t="str">
        <f>RIGHT(A206,LEN(A206)-7)</f>
        <v>Miscellaneous —International law—Public international law</v>
      </c>
      <c r="D206" t="str">
        <f t="shared" ref="D206" si="19">_xlfn.CONCAT("`",C206,"` = ",B206,",")</f>
        <v>`Miscellaneous —International law—Public international law` = 100100,</v>
      </c>
    </row>
    <row r="207" spans="1:4" ht="80" x14ac:dyDescent="0.25">
      <c r="A207" s="6" t="s">
        <v>623</v>
      </c>
      <c r="B207" s="8" t="str">
        <f t="shared" si="15"/>
        <v>100101</v>
      </c>
      <c r="C207" s="8" t="str">
        <f t="shared" ref="C207:C214" si="20">RIGHT(A207,LEN(A207)-7)</f>
        <v>Miscellaneous —International law—Private international law</v>
      </c>
      <c r="D207" t="str">
        <f t="shared" ref="D207:D214" si="21">_xlfn.CONCAT("`",C207,"` = ",B207,",")</f>
        <v>`Miscellaneous —International law—Private international law` = 100101,</v>
      </c>
    </row>
    <row r="208" spans="1:4" ht="40" x14ac:dyDescent="0.25">
      <c r="A208" s="6" t="s">
        <v>624</v>
      </c>
      <c r="B208" s="8" t="str">
        <f t="shared" si="15"/>
        <v>100200</v>
      </c>
      <c r="C208" s="8" t="str">
        <f t="shared" si="20"/>
        <v xml:space="preserve">Miscellaneous —Family law—General </v>
      </c>
      <c r="D208" t="str">
        <f t="shared" si="21"/>
        <v>`Miscellaneous —Family law—General ` = 100200,</v>
      </c>
    </row>
    <row r="209" spans="1:4" ht="60" x14ac:dyDescent="0.25">
      <c r="A209" s="6" t="s">
        <v>625</v>
      </c>
      <c r="B209" s="8" t="str">
        <f t="shared" si="15"/>
        <v>100300</v>
      </c>
      <c r="C209" s="8" t="str">
        <f t="shared" si="20"/>
        <v xml:space="preserve">Miscellaneous —Migration (non-refugee)—immigration </v>
      </c>
      <c r="D209" t="str">
        <f t="shared" si="21"/>
        <v>`Miscellaneous —Migration (non-refugee)—immigration ` = 100300,</v>
      </c>
    </row>
    <row r="210" spans="1:4" ht="60" x14ac:dyDescent="0.25">
      <c r="A210" s="6" t="s">
        <v>626</v>
      </c>
      <c r="B210" s="8" t="str">
        <f t="shared" si="15"/>
        <v>100301</v>
      </c>
      <c r="C210" s="8" t="str">
        <f t="shared" si="20"/>
        <v>Miscellaneous —Migration (non-refugee)—deportation</v>
      </c>
      <c r="D210" t="str">
        <f t="shared" si="21"/>
        <v>`Miscellaneous —Migration (non-refugee)—deportation` = 100301,</v>
      </c>
    </row>
    <row r="211" spans="1:4" ht="60" x14ac:dyDescent="0.25">
      <c r="A211" s="6" t="s">
        <v>627</v>
      </c>
      <c r="B211" s="8" t="str">
        <f t="shared" si="15"/>
        <v>100302</v>
      </c>
      <c r="C211" s="8" t="str">
        <f t="shared" si="20"/>
        <v xml:space="preserve">Miscellaneous —Migration (non-refugee)—citizenship </v>
      </c>
      <c r="D211" t="str">
        <f t="shared" si="21"/>
        <v>`Miscellaneous —Migration (non-refugee)—citizenship ` = 100302,</v>
      </c>
    </row>
    <row r="212" spans="1:4" ht="60" x14ac:dyDescent="0.25">
      <c r="A212" s="6" t="s">
        <v>628</v>
      </c>
      <c r="B212" s="8" t="str">
        <f t="shared" si="15"/>
        <v>100400</v>
      </c>
      <c r="C212" s="8" t="str">
        <f t="shared" si="20"/>
        <v xml:space="preserve">Miscellaneous —Environmental law—General </v>
      </c>
      <c r="D212" t="str">
        <f t="shared" si="21"/>
        <v>`Miscellaneous —Environmental law—General ` = 100400,</v>
      </c>
    </row>
    <row r="213" spans="1:4" ht="60" x14ac:dyDescent="0.25">
      <c r="A213" s="6" t="s">
        <v>629</v>
      </c>
      <c r="B213" s="8" t="str">
        <f t="shared" si="15"/>
        <v>100500</v>
      </c>
      <c r="C213" s="8" t="str">
        <f t="shared" si="20"/>
        <v>Miscellaneous —Vulnerable persons—General</v>
      </c>
      <c r="D213" t="str">
        <f t="shared" si="21"/>
        <v>`Miscellaneous —Vulnerable persons—General` = 100500,</v>
      </c>
    </row>
    <row r="214" spans="1:4" ht="20" x14ac:dyDescent="0.25">
      <c r="A214" s="6" t="s">
        <v>630</v>
      </c>
      <c r="B214" s="8" t="str">
        <f t="shared" si="15"/>
        <v>110100</v>
      </c>
      <c r="C214" s="8" t="str">
        <f t="shared" si="20"/>
        <v>Costs—Costs</v>
      </c>
      <c r="D214" t="str">
        <f t="shared" si="21"/>
        <v>`Costs—Costs` = 110100,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0084F-45B4-4142-9DF9-BFABDF54CCD3}">
  <dimension ref="A2:D4"/>
  <sheetViews>
    <sheetView workbookViewId="0">
      <selection activeCell="B2" sqref="B2:D2"/>
    </sheetView>
  </sheetViews>
  <sheetFormatPr baseColWidth="10" defaultRowHeight="16" x14ac:dyDescent="0.2"/>
  <sheetData>
    <row r="2" spans="1:4" ht="60" x14ac:dyDescent="0.25">
      <c r="A2" s="6" t="s">
        <v>631</v>
      </c>
      <c r="B2" s="8" t="str">
        <f t="shared" ref="B2" si="0">LEFT(A2, SEARCH(" ",A2,1)-1)</f>
        <v>1</v>
      </c>
      <c r="C2" s="8" t="str">
        <f>RIGHT(A2,LEN(A2)-2)</f>
        <v>conservative</v>
      </c>
      <c r="D2" t="str">
        <f t="shared" ref="D2" si="1">_xlfn.CONCAT("`",C2,"` = ",B2,",")</f>
        <v>`conservative` = 1,</v>
      </c>
    </row>
    <row r="3" spans="1:4" ht="20" x14ac:dyDescent="0.25">
      <c r="A3" s="6" t="s">
        <v>632</v>
      </c>
      <c r="B3" s="8" t="str">
        <f t="shared" ref="B3:B4" si="2">LEFT(A3, SEARCH(" ",A3,1)-1)</f>
        <v>2</v>
      </c>
      <c r="C3" s="8" t="str">
        <f t="shared" ref="C3:C4" si="3">RIGHT(A3,LEN(A3)-2)</f>
        <v>liberal</v>
      </c>
      <c r="D3" t="str">
        <f t="shared" ref="D3:D4" si="4">_xlfn.CONCAT("`",C3,"` = ",B3,",")</f>
        <v>`liberal` = 2,</v>
      </c>
    </row>
    <row r="4" spans="1:4" ht="60" x14ac:dyDescent="0.25">
      <c r="A4" s="6" t="s">
        <v>633</v>
      </c>
      <c r="B4" s="8" t="str">
        <f t="shared" si="2"/>
        <v>3</v>
      </c>
      <c r="C4" s="8" t="str">
        <f t="shared" si="3"/>
        <v>unspecifiable</v>
      </c>
      <c r="D4" t="str">
        <f t="shared" si="4"/>
        <v>`unspecifiable` = 3,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EFA2-16BB-AC47-A8D0-7B8539C84DC9}">
  <dimension ref="A1:D2"/>
  <sheetViews>
    <sheetView workbookViewId="0">
      <selection activeCell="B1" sqref="B1:E1"/>
    </sheetView>
  </sheetViews>
  <sheetFormatPr baseColWidth="10" defaultRowHeight="16" x14ac:dyDescent="0.2"/>
  <sheetData>
    <row r="1" spans="1:4" ht="80" x14ac:dyDescent="0.25">
      <c r="A1" s="6" t="s">
        <v>634</v>
      </c>
      <c r="B1" s="8" t="str">
        <f t="shared" ref="B1" si="0">LEFT(A1, SEARCH(" ",A1,1)-1)</f>
        <v>0</v>
      </c>
      <c r="C1" s="8" t="str">
        <f>RIGHT(A1,LEN(A1)-2)</f>
        <v>dissent in opposite direction</v>
      </c>
      <c r="D1" t="str">
        <f t="shared" ref="D1" si="1">_xlfn.CONCAT("`",C1,"` = ",B1,",")</f>
        <v>`dissent in opposite direction` = 0,</v>
      </c>
    </row>
    <row r="2" spans="1:4" ht="100" x14ac:dyDescent="0.25">
      <c r="A2" s="6" t="s">
        <v>635</v>
      </c>
      <c r="B2" s="8" t="str">
        <f t="shared" ref="B2" si="2">LEFT(A2, SEARCH(" ",A2,1)-1)</f>
        <v>1</v>
      </c>
      <c r="C2" s="8" t="str">
        <f>RIGHT(A2,LEN(A2)-2)</f>
        <v>majority and dissent in same direction</v>
      </c>
      <c r="D2" t="str">
        <f t="shared" ref="D2" si="3">_xlfn.CONCAT("`",C2,"` = ",B2,",")</f>
        <v>`majority and dissent in same direction` = 1,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069AB-6D7C-3C4B-87A6-98165211A58F}">
  <dimension ref="A1:D12"/>
  <sheetViews>
    <sheetView workbookViewId="0">
      <selection activeCell="B1" sqref="B1:D1"/>
    </sheetView>
  </sheetViews>
  <sheetFormatPr baseColWidth="10" defaultRowHeight="16" x14ac:dyDescent="0.2"/>
  <cols>
    <col min="1" max="1" width="39.33203125" customWidth="1"/>
  </cols>
  <sheetData>
    <row r="1" spans="1:4" ht="20" x14ac:dyDescent="0.25">
      <c r="A1" s="6" t="s">
        <v>636</v>
      </c>
      <c r="B1" s="8" t="str">
        <f t="shared" ref="B1" si="0">LEFT(A1, SEARCH(" ",A1,1)-1)</f>
        <v>1</v>
      </c>
      <c r="C1" s="8" t="str">
        <f>RIGHT(A1,LEN(A1)-2)</f>
        <v>judicial review—federal constitution</v>
      </c>
      <c r="D1" t="str">
        <f t="shared" ref="D1" si="1">_xlfn.CONCAT("`",C1,"` = ",B1,",")</f>
        <v>`judicial review—federal constitution` = 1,</v>
      </c>
    </row>
    <row r="2" spans="1:4" ht="20" x14ac:dyDescent="0.25">
      <c r="A2" s="6" t="s">
        <v>637</v>
      </c>
      <c r="B2" s="8" t="str">
        <f t="shared" ref="B2:B12" si="2">LEFT(A2, SEARCH(" ",A2,1)-1)</f>
        <v>2</v>
      </c>
      <c r="C2" s="8" t="str">
        <f t="shared" ref="C2:C12" si="3">RIGHT(A2,LEN(A2)-2)</f>
        <v xml:space="preserve">judicial review—state constitution </v>
      </c>
      <c r="D2" t="str">
        <f t="shared" ref="D2:D12" si="4">_xlfn.CONCAT("`",C2,"` = ",B2,",")</f>
        <v>`judicial review—state constitution ` = 2,</v>
      </c>
    </row>
    <row r="3" spans="1:4" ht="40" x14ac:dyDescent="0.25">
      <c r="A3" s="6" t="s">
        <v>638</v>
      </c>
      <c r="B3" s="8" t="str">
        <f t="shared" si="2"/>
        <v>3</v>
      </c>
      <c r="C3" s="8" t="str">
        <f t="shared" si="3"/>
        <v>High Court supervision of lower federal courts</v>
      </c>
      <c r="D3" t="str">
        <f t="shared" si="4"/>
        <v>`High Court supervision of lower federal courts` = 3,</v>
      </c>
    </row>
    <row r="4" spans="1:4" ht="20" x14ac:dyDescent="0.25">
      <c r="A4" s="6" t="s">
        <v>639</v>
      </c>
      <c r="B4" s="8" t="str">
        <f t="shared" si="2"/>
        <v>4</v>
      </c>
      <c r="C4" s="8" t="str">
        <f t="shared" si="3"/>
        <v>High Court supervision of state courts</v>
      </c>
      <c r="D4" t="str">
        <f t="shared" si="4"/>
        <v>`High Court supervision of state courts` = 4,</v>
      </c>
    </row>
    <row r="5" spans="1:4" ht="40" x14ac:dyDescent="0.25">
      <c r="A5" s="6" t="s">
        <v>640</v>
      </c>
      <c r="B5" s="8" t="str">
        <f t="shared" si="2"/>
        <v>5</v>
      </c>
      <c r="C5" s="8" t="str">
        <f t="shared" si="3"/>
        <v xml:space="preserve">High Court supervision of administrative decision makers—federal </v>
      </c>
      <c r="D5" t="str">
        <f t="shared" si="4"/>
        <v>`High Court supervision of administrative decision makers—federal ` = 5,</v>
      </c>
    </row>
    <row r="6" spans="1:4" ht="40" x14ac:dyDescent="0.25">
      <c r="A6" s="6" t="s">
        <v>641</v>
      </c>
      <c r="B6" s="8" t="str">
        <f t="shared" si="2"/>
        <v>6</v>
      </c>
      <c r="C6" s="8" t="str">
        <f t="shared" si="3"/>
        <v>High Court supervision of administrative decision makers—state</v>
      </c>
      <c r="D6" t="str">
        <f t="shared" si="4"/>
        <v>`High Court supervision of administrative decision makers—state` = 6,</v>
      </c>
    </row>
    <row r="7" spans="1:4" ht="20" x14ac:dyDescent="0.25">
      <c r="A7" s="6" t="s">
        <v>642</v>
      </c>
      <c r="B7" s="8" t="str">
        <f t="shared" si="2"/>
        <v>7</v>
      </c>
      <c r="C7" s="8" t="str">
        <f t="shared" si="3"/>
        <v>inherent power</v>
      </c>
      <c r="D7" t="str">
        <f t="shared" si="4"/>
        <v>`inherent power` = 7,</v>
      </c>
    </row>
    <row r="8" spans="1:4" ht="20" x14ac:dyDescent="0.25">
      <c r="A8" s="6" t="s">
        <v>643</v>
      </c>
      <c r="B8" s="8" t="str">
        <f t="shared" si="2"/>
        <v>8</v>
      </c>
      <c r="C8" s="8" t="str">
        <f t="shared" si="3"/>
        <v>statutory interpretation—federal</v>
      </c>
      <c r="D8" t="str">
        <f t="shared" si="4"/>
        <v>`statutory interpretation—federal` = 8,</v>
      </c>
    </row>
    <row r="9" spans="1:4" ht="20" x14ac:dyDescent="0.25">
      <c r="A9" s="6" t="s">
        <v>644</v>
      </c>
      <c r="B9" s="8" t="str">
        <f t="shared" si="2"/>
        <v>9</v>
      </c>
      <c r="C9" s="8" t="str">
        <f t="shared" si="3"/>
        <v xml:space="preserve">statutory interpretation—state </v>
      </c>
      <c r="D9" t="str">
        <f t="shared" si="4"/>
        <v>`statutory interpretation—state ` = 9,</v>
      </c>
    </row>
    <row r="10" spans="1:4" ht="40" x14ac:dyDescent="0.25">
      <c r="A10" s="6" t="s">
        <v>645</v>
      </c>
      <c r="B10" s="8" t="str">
        <f t="shared" si="2"/>
        <v>10</v>
      </c>
      <c r="C10" s="8" t="str">
        <f t="shared" si="3"/>
        <v xml:space="preserve"> regulation/administrative rule interpretation—federal</v>
      </c>
      <c r="D10" t="str">
        <f t="shared" si="4"/>
        <v>` regulation/administrative rule interpretation—federal` = 10,</v>
      </c>
    </row>
    <row r="11" spans="1:4" ht="40" x14ac:dyDescent="0.25">
      <c r="A11" s="6" t="s">
        <v>646</v>
      </c>
      <c r="B11" s="8" t="str">
        <f t="shared" si="2"/>
        <v>11</v>
      </c>
      <c r="C11" s="8" t="str">
        <f t="shared" si="3"/>
        <v xml:space="preserve"> regulation/administrative rule interpretation—state</v>
      </c>
      <c r="D11" t="str">
        <f t="shared" si="4"/>
        <v>` regulation/administrative rule interpretation—state` = 11,</v>
      </c>
    </row>
    <row r="12" spans="1:4" ht="20" x14ac:dyDescent="0.25">
      <c r="A12" s="6" t="s">
        <v>647</v>
      </c>
      <c r="B12" s="8" t="str">
        <f t="shared" si="2"/>
        <v>12</v>
      </c>
      <c r="C12" s="8" t="str">
        <f t="shared" si="3"/>
        <v xml:space="preserve"> common law</v>
      </c>
      <c r="D12" t="str">
        <f t="shared" si="4"/>
        <v>` common law` = 12,</v>
      </c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6EC4-15AE-D74A-91CA-3C1527B312D4}">
  <dimension ref="A1:D7"/>
  <sheetViews>
    <sheetView workbookViewId="0">
      <selection activeCell="B1" sqref="B1:D1"/>
    </sheetView>
  </sheetViews>
  <sheetFormatPr baseColWidth="10" defaultRowHeight="16" x14ac:dyDescent="0.2"/>
  <cols>
    <col min="1" max="1" width="25.83203125" customWidth="1"/>
  </cols>
  <sheetData>
    <row r="1" spans="1:4" ht="40" x14ac:dyDescent="0.25">
      <c r="A1" s="6" t="s">
        <v>648</v>
      </c>
      <c r="B1" s="8" t="str">
        <f t="shared" ref="B1" si="0">LEFT(A1, SEARCH(" ",A1,1)-1)</f>
        <v>1</v>
      </c>
      <c r="C1" s="8" t="str">
        <f>RIGHT(A1,LEN(A1)-2)</f>
        <v>Special leave denied (refused)</v>
      </c>
      <c r="D1" t="str">
        <f t="shared" ref="D1" si="1">_xlfn.CONCAT("`",C1,"` = ",B1,",")</f>
        <v>`Special leave denied (refused)` = 1,</v>
      </c>
    </row>
    <row r="2" spans="1:4" ht="20" x14ac:dyDescent="0.25">
      <c r="A2" s="6" t="s">
        <v>649</v>
      </c>
      <c r="B2" s="8" t="str">
        <f t="shared" ref="B2:B7" si="2">LEFT(A2, SEARCH(" ",A2,1)-1)</f>
        <v>2</v>
      </c>
      <c r="C2" s="8" t="str">
        <f t="shared" ref="C2:C7" si="3">RIGHT(A2,LEN(A2)-2)</f>
        <v>Special leave revoked</v>
      </c>
      <c r="D2" t="str">
        <f t="shared" ref="D2:D7" si="4">_xlfn.CONCAT("`",C2,"` = ",B2,",")</f>
        <v>`Special leave revoked` = 2,</v>
      </c>
    </row>
    <row r="3" spans="1:4" ht="60" x14ac:dyDescent="0.25">
      <c r="A3" s="6" t="s">
        <v>650</v>
      </c>
      <c r="B3" s="8" t="str">
        <f t="shared" si="2"/>
        <v>3</v>
      </c>
      <c r="C3" s="8" t="str">
        <f t="shared" si="3"/>
        <v>Special leave granted, heard instanter, appeal dismissed</v>
      </c>
      <c r="D3" t="str">
        <f t="shared" si="4"/>
        <v>`Special leave granted, heard instanter, appeal dismissed` = 3,</v>
      </c>
    </row>
    <row r="4" spans="1:4" ht="60" x14ac:dyDescent="0.25">
      <c r="A4" s="6" t="s">
        <v>651</v>
      </c>
      <c r="B4" s="8" t="str">
        <f t="shared" si="2"/>
        <v>4</v>
      </c>
      <c r="C4" s="8" t="str">
        <f t="shared" si="3"/>
        <v>Special leave granted, heard instaner, appeal allowed</v>
      </c>
      <c r="D4" t="str">
        <f t="shared" si="4"/>
        <v>`Special leave granted, heard instaner, appeal allowed` = 4,</v>
      </c>
    </row>
    <row r="5" spans="1:4" ht="40" x14ac:dyDescent="0.25">
      <c r="A5" s="6" t="s">
        <v>652</v>
      </c>
      <c r="B5" s="8" t="str">
        <f t="shared" si="2"/>
        <v>5</v>
      </c>
      <c r="C5" s="8" t="str">
        <f t="shared" si="3"/>
        <v>Special leave granted, appeal allowed</v>
      </c>
      <c r="D5" t="str">
        <f t="shared" si="4"/>
        <v>`Special leave granted, appeal allowed` = 5,</v>
      </c>
    </row>
    <row r="6" spans="1:4" ht="40" x14ac:dyDescent="0.25">
      <c r="A6" s="6" t="s">
        <v>653</v>
      </c>
      <c r="B6" s="8" t="str">
        <f t="shared" si="2"/>
        <v>6</v>
      </c>
      <c r="C6" s="8" t="str">
        <f t="shared" si="3"/>
        <v>Special leave granted, appeal dismissed</v>
      </c>
      <c r="D6" t="str">
        <f t="shared" si="4"/>
        <v>`Special leave granted, appeal dismissed` = 6,</v>
      </c>
    </row>
    <row r="7" spans="1:4" ht="20" x14ac:dyDescent="0.25">
      <c r="A7" s="6" t="s">
        <v>654</v>
      </c>
      <c r="B7" s="8" t="str">
        <f t="shared" si="2"/>
        <v>7</v>
      </c>
      <c r="C7" s="8" t="str">
        <f t="shared" si="3"/>
        <v>Other</v>
      </c>
      <c r="D7" t="str">
        <f t="shared" si="4"/>
        <v>`Other` = 7,</v>
      </c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04AF-518A-E341-B9F9-FD4CA053EC77}">
  <dimension ref="A1:D10"/>
  <sheetViews>
    <sheetView workbookViewId="0">
      <selection activeCell="B1" sqref="B1:D1"/>
    </sheetView>
  </sheetViews>
  <sheetFormatPr baseColWidth="10" defaultRowHeight="16" x14ac:dyDescent="0.2"/>
  <sheetData>
    <row r="1" spans="1:4" ht="60" x14ac:dyDescent="0.25">
      <c r="A1" s="6" t="s">
        <v>655</v>
      </c>
      <c r="B1" s="8" t="str">
        <f t="shared" ref="B1" si="0">LEFT(A1, SEARCH(" ",A1,1)-1)</f>
        <v>1</v>
      </c>
      <c r="C1" s="8" t="str">
        <f>RIGHT(A1,LEN(A1)-2)</f>
        <v>Federal Constitution</v>
      </c>
      <c r="D1" t="str">
        <f t="shared" ref="D1" si="1">_xlfn.CONCAT("`",C1,"` = ",B1,",")</f>
        <v>`Federal Constitution` = 1,</v>
      </c>
    </row>
    <row r="2" spans="1:4" ht="40" x14ac:dyDescent="0.25">
      <c r="A2" s="6" t="s">
        <v>656</v>
      </c>
      <c r="B2" s="8" t="str">
        <f t="shared" ref="B2:B10" si="2">LEFT(A2, SEARCH(" ",A2,1)-1)</f>
        <v>2</v>
      </c>
      <c r="C2" s="8" t="str">
        <f t="shared" ref="C2:C10" si="3">RIGHT(A2,LEN(A2)-2)</f>
        <v>Federal statute</v>
      </c>
      <c r="D2" t="str">
        <f t="shared" ref="D2:D10" si="4">_xlfn.CONCAT("`",C2,"` = ",B2,",")</f>
        <v>`Federal statute` = 2,</v>
      </c>
    </row>
    <row r="3" spans="1:4" ht="40" x14ac:dyDescent="0.25">
      <c r="A3" s="6" t="s">
        <v>657</v>
      </c>
      <c r="B3" s="8" t="str">
        <f t="shared" si="2"/>
        <v>3</v>
      </c>
      <c r="C3" s="8" t="str">
        <f t="shared" si="3"/>
        <v>Federal regulation</v>
      </c>
      <c r="D3" t="str">
        <f t="shared" si="4"/>
        <v>`Federal regulation` = 3,</v>
      </c>
    </row>
    <row r="4" spans="1:4" ht="40" x14ac:dyDescent="0.25">
      <c r="A4" s="6" t="s">
        <v>658</v>
      </c>
      <c r="B4" s="8" t="str">
        <f t="shared" si="2"/>
        <v>4</v>
      </c>
      <c r="C4" s="8" t="str">
        <f t="shared" si="3"/>
        <v>Court rules</v>
      </c>
      <c r="D4" t="str">
        <f t="shared" si="4"/>
        <v>`Court rules` = 4,</v>
      </c>
    </row>
    <row r="5" spans="1:4" ht="80" x14ac:dyDescent="0.25">
      <c r="A5" s="6" t="s">
        <v>659</v>
      </c>
      <c r="B5" s="8" t="str">
        <f t="shared" si="2"/>
        <v>5</v>
      </c>
      <c r="C5" s="8" t="str">
        <f t="shared" si="3"/>
        <v>Common law (federal)</v>
      </c>
      <c r="D5" t="str">
        <f t="shared" si="4"/>
        <v>`Common law (federal)` = 5,</v>
      </c>
    </row>
    <row r="6" spans="1:4" ht="60" x14ac:dyDescent="0.25">
      <c r="A6" s="6" t="s">
        <v>660</v>
      </c>
      <c r="B6" s="8" t="str">
        <f t="shared" si="2"/>
        <v>6</v>
      </c>
      <c r="C6" s="8" t="str">
        <f t="shared" si="3"/>
        <v>State constitution</v>
      </c>
      <c r="D6" t="str">
        <f t="shared" si="4"/>
        <v>`State constitution` = 6,</v>
      </c>
    </row>
    <row r="7" spans="1:4" ht="80" x14ac:dyDescent="0.25">
      <c r="A7" s="6" t="s">
        <v>661</v>
      </c>
      <c r="B7" s="8" t="str">
        <f t="shared" si="2"/>
        <v>7</v>
      </c>
      <c r="C7" s="8" t="str">
        <f t="shared" si="3"/>
        <v>State or local statute or regulation</v>
      </c>
      <c r="D7" t="str">
        <f t="shared" si="4"/>
        <v>`State or local statute or regulation` = 7,</v>
      </c>
    </row>
    <row r="8" spans="1:4" ht="60" x14ac:dyDescent="0.25">
      <c r="A8" s="6" t="s">
        <v>662</v>
      </c>
      <c r="B8" s="8" t="str">
        <f t="shared" si="2"/>
        <v>8</v>
      </c>
      <c r="C8" s="8" t="str">
        <f t="shared" si="3"/>
        <v>Common law (state)</v>
      </c>
      <c r="D8" t="str">
        <f t="shared" si="4"/>
        <v>`Common law (state)` = 8,</v>
      </c>
    </row>
    <row r="9" spans="1:4" ht="40" x14ac:dyDescent="0.25">
      <c r="A9" s="6" t="s">
        <v>663</v>
      </c>
      <c r="B9" s="8" t="str">
        <f t="shared" si="2"/>
        <v>9</v>
      </c>
      <c r="C9" s="8" t="str">
        <f t="shared" si="3"/>
        <v>No legal provision</v>
      </c>
      <c r="D9" t="str">
        <f t="shared" si="4"/>
        <v>`No legal provision` = 9,</v>
      </c>
    </row>
    <row r="10" spans="1:4" ht="20" x14ac:dyDescent="0.25">
      <c r="A10" s="6" t="s">
        <v>664</v>
      </c>
      <c r="B10" s="8" t="str">
        <f t="shared" si="2"/>
        <v>10</v>
      </c>
      <c r="C10" s="8" t="str">
        <f t="shared" si="3"/>
        <v xml:space="preserve"> Other</v>
      </c>
      <c r="D10" t="str">
        <f t="shared" si="4"/>
        <v>` Other` = 10,</v>
      </c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44A05-6B5C-E94A-AF74-F6E6188FBCE9}">
  <dimension ref="A1:D543"/>
  <sheetViews>
    <sheetView topLeftCell="A101" workbookViewId="0">
      <selection activeCell="D127" sqref="D127"/>
    </sheetView>
  </sheetViews>
  <sheetFormatPr baseColWidth="10" defaultRowHeight="16" x14ac:dyDescent="0.2"/>
  <sheetData>
    <row r="1" spans="1:4" ht="19" x14ac:dyDescent="0.25">
      <c r="A1" s="13" t="s">
        <v>665</v>
      </c>
      <c r="B1" s="8" t="str">
        <f t="shared" ref="B1" si="0">LEFT(A1, SEARCH(" ",A1,1)-1)</f>
        <v>100</v>
      </c>
      <c r="C1" s="8" t="str">
        <f>RIGHT(A1,LEN(A1)-4)</f>
        <v>Constitution, Sections 7-10, Composition of Senate</v>
      </c>
      <c r="D1" t="str">
        <f t="shared" ref="D1" si="1">_xlfn.CONCAT("`",C1,"` = ",B1,",")</f>
        <v>`Constitution, Sections 7-10, Composition of Senate` = 100,</v>
      </c>
    </row>
    <row r="2" spans="1:4" ht="19" x14ac:dyDescent="0.25">
      <c r="A2" s="13" t="s">
        <v>666</v>
      </c>
      <c r="B2" s="8" t="str">
        <f t="shared" ref="B2:B32" si="2">LEFT(A2, SEARCH(" ",A2,1)-1)</f>
        <v>101</v>
      </c>
      <c r="C2" s="8" t="str">
        <f t="shared" ref="C2:C32" si="3">RIGHT(A2,LEN(A2)-4)</f>
        <v>Constitution, Section 24, 31-31, Composition of House of Representatives</v>
      </c>
      <c r="D2" t="str">
        <f t="shared" ref="D2:D32" si="4">_xlfn.CONCAT("`",C2,"` = ",B2,",")</f>
        <v>`Constitution, Section 24, 31-31, Composition of House of Representatives` = 101,</v>
      </c>
    </row>
    <row r="3" spans="1:4" ht="19" x14ac:dyDescent="0.25">
      <c r="A3" s="13" t="s">
        <v>667</v>
      </c>
      <c r="B3" s="8" t="str">
        <f t="shared" si="2"/>
        <v>102</v>
      </c>
      <c r="C3" s="8" t="str">
        <f t="shared" si="3"/>
        <v>Constitution, Sections 7-10 and 24, 30-31, Composition of Both Senate and House of Representatives</v>
      </c>
      <c r="D3" t="str">
        <f t="shared" si="4"/>
        <v>`Constitution, Sections 7-10 and 24, 30-31, Composition of Both Senate and House of Representatives` = 102,</v>
      </c>
    </row>
    <row r="4" spans="1:4" ht="19" x14ac:dyDescent="0.25">
      <c r="A4" s="13" t="s">
        <v>668</v>
      </c>
      <c r="B4" s="8" t="str">
        <f t="shared" si="2"/>
        <v>103</v>
      </c>
      <c r="C4" s="8" t="str">
        <f t="shared" si="3"/>
        <v>Constitution, Section 44, Disqualification of Member or Senator</v>
      </c>
      <c r="D4" t="str">
        <f t="shared" si="4"/>
        <v>`Constitution, Section 44, Disqualification of Member or Senator` = 103,</v>
      </c>
    </row>
    <row r="5" spans="1:4" ht="19" x14ac:dyDescent="0.25">
      <c r="A5" s="13" t="s">
        <v>669</v>
      </c>
      <c r="B5" s="8" t="str">
        <f t="shared" si="2"/>
        <v>104</v>
      </c>
      <c r="C5" s="8" t="str">
        <f t="shared" si="3"/>
        <v>Constitution, Section 51 Legislative Power</v>
      </c>
      <c r="D5" t="str">
        <f t="shared" si="4"/>
        <v>`Constitution, Section 51 Legislative Power` = 104,</v>
      </c>
    </row>
    <row r="6" spans="1:4" ht="19" x14ac:dyDescent="0.25">
      <c r="A6" s="13" t="s">
        <v>670</v>
      </c>
      <c r="B6" s="8" t="str">
        <f t="shared" si="2"/>
        <v>105</v>
      </c>
      <c r="C6" s="8" t="str">
        <f t="shared" si="3"/>
        <v>Constitution, Section 52-56, Legislative Power Other than Section 51</v>
      </c>
      <c r="D6" t="str">
        <f t="shared" si="4"/>
        <v>`Constitution, Section 52-56, Legislative Power Other than Section 51` = 105,</v>
      </c>
    </row>
    <row r="7" spans="1:4" ht="19" x14ac:dyDescent="0.25">
      <c r="A7" s="13" t="s">
        <v>671</v>
      </c>
      <c r="B7" s="8" t="str">
        <f t="shared" si="2"/>
        <v>106</v>
      </c>
      <c r="C7" s="8" t="str">
        <f t="shared" si="3"/>
        <v>Constitution, Section 61, Executive Power</v>
      </c>
      <c r="D7" t="str">
        <f t="shared" si="4"/>
        <v>`Constitution, Section 61, Executive Power` = 106,</v>
      </c>
    </row>
    <row r="8" spans="1:4" ht="19" x14ac:dyDescent="0.25">
      <c r="A8" s="13" t="s">
        <v>672</v>
      </c>
      <c r="B8" s="8" t="str">
        <f t="shared" si="2"/>
        <v>107</v>
      </c>
      <c r="C8" s="8" t="str">
        <f t="shared" si="3"/>
        <v>Constitution, Section 71, Judicial Power</v>
      </c>
      <c r="D8" t="str">
        <f t="shared" si="4"/>
        <v>`Constitution, Section 71, Judicial Power` = 107,</v>
      </c>
    </row>
    <row r="9" spans="1:4" ht="19" x14ac:dyDescent="0.25">
      <c r="A9" s="13" t="s">
        <v>673</v>
      </c>
      <c r="B9" s="8" t="str">
        <f t="shared" si="2"/>
        <v>108</v>
      </c>
      <c r="C9" s="8" t="str">
        <f t="shared" si="3"/>
        <v>Constitution, Section 73-74, Appellate Jurisdiction</v>
      </c>
      <c r="D9" t="str">
        <f t="shared" si="4"/>
        <v>`Constitution, Section 73-74, Appellate Jurisdiction` = 108,</v>
      </c>
    </row>
    <row r="10" spans="1:4" ht="19" x14ac:dyDescent="0.25">
      <c r="A10" s="13" t="s">
        <v>674</v>
      </c>
      <c r="B10" s="8" t="str">
        <f t="shared" si="2"/>
        <v>109</v>
      </c>
      <c r="C10" s="8" t="str">
        <f t="shared" si="3"/>
        <v xml:space="preserve">Constitution, Section 75-76, Original Jurisdiction </v>
      </c>
      <c r="D10" t="str">
        <f t="shared" si="4"/>
        <v>`Constitution, Section 75-76, Original Jurisdiction ` = 109,</v>
      </c>
    </row>
    <row r="11" spans="1:4" ht="19" x14ac:dyDescent="0.25">
      <c r="A11" s="13" t="s">
        <v>675</v>
      </c>
      <c r="B11" s="8" t="str">
        <f t="shared" si="2"/>
        <v>110</v>
      </c>
      <c r="C11" s="8" t="str">
        <f t="shared" si="3"/>
        <v>Constitution, Section 77, Power to Define Jurisdiction of Courts Other than High Court</v>
      </c>
      <c r="D11" t="str">
        <f t="shared" si="4"/>
        <v>`Constitution, Section 77, Power to Define Jurisdiction of Courts Other than High Court` = 110,</v>
      </c>
    </row>
    <row r="12" spans="1:4" ht="19" x14ac:dyDescent="0.25">
      <c r="A12" s="13" t="s">
        <v>676</v>
      </c>
      <c r="B12" s="8" t="str">
        <f t="shared" si="2"/>
        <v>111</v>
      </c>
      <c r="C12" s="8" t="str">
        <f t="shared" si="3"/>
        <v>Constitution, Section 80, Right to Trial by Jury</v>
      </c>
      <c r="D12" t="str">
        <f t="shared" si="4"/>
        <v>`Constitution, Section 80, Right to Trial by Jury` = 111,</v>
      </c>
    </row>
    <row r="13" spans="1:4" ht="19" x14ac:dyDescent="0.25">
      <c r="A13" s="13" t="s">
        <v>677</v>
      </c>
      <c r="B13" s="8" t="str">
        <f t="shared" si="2"/>
        <v>112</v>
      </c>
      <c r="C13" s="8" t="str">
        <f t="shared" si="3"/>
        <v>Constitution, Sections 81-83, Appropriations</v>
      </c>
      <c r="D13" t="str">
        <f t="shared" si="4"/>
        <v>`Constitution, Sections 81-83, Appropriations` = 112,</v>
      </c>
    </row>
    <row r="14" spans="1:4" ht="19" x14ac:dyDescent="0.25">
      <c r="A14" s="13" t="s">
        <v>678</v>
      </c>
      <c r="B14" s="8" t="str">
        <f t="shared" si="2"/>
        <v>113</v>
      </c>
      <c r="C14" s="8" t="str">
        <f t="shared" si="3"/>
        <v>Constitution, Section 90, Power over Customs, Excise, and Bounty</v>
      </c>
      <c r="D14" t="str">
        <f t="shared" si="4"/>
        <v>`Constitution, Section 90, Power over Customs, Excise, and Bounty` = 113,</v>
      </c>
    </row>
    <row r="15" spans="1:4" ht="19" x14ac:dyDescent="0.25">
      <c r="A15" s="13" t="s">
        <v>679</v>
      </c>
      <c r="B15" s="8" t="str">
        <f t="shared" si="2"/>
        <v>114</v>
      </c>
      <c r="C15" s="8" t="str">
        <f t="shared" si="3"/>
        <v>Constitution, Section 92, Freedom of Interstate Trade</v>
      </c>
      <c r="D15" t="str">
        <f t="shared" si="4"/>
        <v>`Constitution, Section 92, Freedom of Interstate Trade` = 114,</v>
      </c>
    </row>
    <row r="16" spans="1:4" ht="19" x14ac:dyDescent="0.25">
      <c r="A16" s="13" t="s">
        <v>680</v>
      </c>
      <c r="B16" s="8" t="str">
        <f t="shared" si="2"/>
        <v>115</v>
      </c>
      <c r="C16" s="8" t="str">
        <f t="shared" si="3"/>
        <v>Constitution, Section 96, Grant Power</v>
      </c>
      <c r="D16" t="str">
        <f t="shared" si="4"/>
        <v>`Constitution, Section 96, Grant Power` = 115,</v>
      </c>
    </row>
    <row r="17" spans="1:4" ht="19" x14ac:dyDescent="0.25">
      <c r="A17" s="13" t="s">
        <v>681</v>
      </c>
      <c r="B17" s="8" t="str">
        <f t="shared" si="2"/>
        <v>116</v>
      </c>
      <c r="C17" s="8" t="str">
        <f t="shared" si="3"/>
        <v>Constitution, Section 109, Inconsistency of Laws</v>
      </c>
      <c r="D17" t="str">
        <f t="shared" si="4"/>
        <v>`Constitution, Section 109, Inconsistency of Laws` = 116,</v>
      </c>
    </row>
    <row r="18" spans="1:4" ht="19" x14ac:dyDescent="0.25">
      <c r="A18" s="13" t="s">
        <v>682</v>
      </c>
      <c r="B18" s="8" t="str">
        <f t="shared" si="2"/>
        <v>117</v>
      </c>
      <c r="C18" s="8" t="str">
        <f t="shared" si="3"/>
        <v>Constitution, Section 116, Religious Liberty</v>
      </c>
      <c r="D18" t="str">
        <f t="shared" si="4"/>
        <v>`Constitution, Section 116, Religious Liberty` = 117,</v>
      </c>
    </row>
    <row r="19" spans="1:4" ht="19" x14ac:dyDescent="0.25">
      <c r="A19" s="13" t="s">
        <v>683</v>
      </c>
      <c r="B19" s="8" t="str">
        <f t="shared" si="2"/>
        <v>118</v>
      </c>
      <c r="C19" s="8" t="str">
        <f t="shared" si="3"/>
        <v>Constitution, Section 117, Rights of Residents in States</v>
      </c>
      <c r="D19" t="str">
        <f t="shared" si="4"/>
        <v>`Constitution, Section 117, Rights of Residents in States` = 118,</v>
      </c>
    </row>
    <row r="20" spans="1:4" ht="19" x14ac:dyDescent="0.25">
      <c r="A20" s="13" t="s">
        <v>684</v>
      </c>
      <c r="B20" s="8" t="str">
        <f t="shared" si="2"/>
        <v>119</v>
      </c>
      <c r="C20" s="8" t="str">
        <f t="shared" si="3"/>
        <v>Constitution, Section 122, Government of Territories</v>
      </c>
      <c r="D20" t="str">
        <f t="shared" si="4"/>
        <v>`Constitution, Section 122, Government of Territories` = 119,</v>
      </c>
    </row>
    <row r="21" spans="1:4" ht="19" x14ac:dyDescent="0.25">
      <c r="A21" s="13" t="s">
        <v>685</v>
      </c>
      <c r="B21" s="8" t="str">
        <f t="shared" si="2"/>
        <v>120</v>
      </c>
      <c r="C21" s="8" t="str">
        <f t="shared" si="3"/>
        <v>Constitution, Section 128, Amendment of Constitution</v>
      </c>
      <c r="D21" t="str">
        <f t="shared" si="4"/>
        <v>`Constitution, Section 128, Amendment of Constitution` = 120,</v>
      </c>
    </row>
    <row r="22" spans="1:4" ht="19" x14ac:dyDescent="0.25">
      <c r="A22" s="13" t="s">
        <v>686</v>
      </c>
      <c r="B22" s="8" t="str">
        <f t="shared" si="2"/>
        <v>121</v>
      </c>
      <c r="C22" s="8" t="str">
        <f t="shared" si="3"/>
        <v>Constitution, Implied Freedom of Political Communication</v>
      </c>
      <c r="D22" t="str">
        <f t="shared" si="4"/>
        <v>`Constitution, Implied Freedom of Political Communication` = 121,</v>
      </c>
    </row>
    <row r="23" spans="1:4" ht="19" x14ac:dyDescent="0.25">
      <c r="A23" s="13" t="s">
        <v>687</v>
      </c>
      <c r="B23" s="8" t="str">
        <f t="shared" si="2"/>
        <v>122</v>
      </c>
      <c r="C23" s="8" t="str">
        <f t="shared" si="3"/>
        <v>Constitution, Chapter I, Part I, General</v>
      </c>
      <c r="D23" t="str">
        <f t="shared" si="4"/>
        <v>`Constitution, Chapter I, Part I, General` = 122,</v>
      </c>
    </row>
    <row r="24" spans="1:4" ht="19" x14ac:dyDescent="0.25">
      <c r="A24" s="13" t="s">
        <v>688</v>
      </c>
      <c r="B24" s="8" t="str">
        <f t="shared" si="2"/>
        <v>123</v>
      </c>
      <c r="C24" s="8" t="str">
        <f t="shared" si="3"/>
        <v>Constitution, Chapter I, Part II, Senate</v>
      </c>
      <c r="D24" t="str">
        <f t="shared" si="4"/>
        <v>`Constitution, Chapter I, Part II, Senate` = 123,</v>
      </c>
    </row>
    <row r="25" spans="1:4" ht="19" x14ac:dyDescent="0.25">
      <c r="A25" s="13" t="s">
        <v>689</v>
      </c>
      <c r="B25" s="8" t="str">
        <f t="shared" si="2"/>
        <v>124</v>
      </c>
      <c r="C25" s="8" t="str">
        <f t="shared" si="3"/>
        <v>Constitution, Chapter I, Part III, House of Representatives</v>
      </c>
      <c r="D25" t="str">
        <f t="shared" si="4"/>
        <v>`Constitution, Chapter I, Part III, House of Representatives` = 124,</v>
      </c>
    </row>
    <row r="26" spans="1:4" ht="19" x14ac:dyDescent="0.25">
      <c r="A26" s="13" t="s">
        <v>690</v>
      </c>
      <c r="B26" s="8" t="str">
        <f t="shared" si="2"/>
        <v>125</v>
      </c>
      <c r="C26" s="8" t="str">
        <f t="shared" si="3"/>
        <v>Constitution, Chapter I, Part IV, Both Houses</v>
      </c>
      <c r="D26" t="str">
        <f t="shared" si="4"/>
        <v>`Constitution, Chapter I, Part IV, Both Houses` = 125,</v>
      </c>
    </row>
    <row r="27" spans="1:4" ht="19" x14ac:dyDescent="0.25">
      <c r="A27" s="13" t="s">
        <v>691</v>
      </c>
      <c r="B27" s="8" t="str">
        <f t="shared" si="2"/>
        <v>126</v>
      </c>
      <c r="C27" s="8" t="str">
        <f t="shared" si="3"/>
        <v>Constitution, Chapter I, Part V, Legislative Power Other than Sections 51-57</v>
      </c>
      <c r="D27" t="str">
        <f t="shared" si="4"/>
        <v>`Constitution, Chapter I, Part V, Legislative Power Other than Sections 51-57` = 126,</v>
      </c>
    </row>
    <row r="28" spans="1:4" ht="19" x14ac:dyDescent="0.25">
      <c r="A28" s="13" t="s">
        <v>692</v>
      </c>
      <c r="B28" s="8" t="str">
        <f t="shared" si="2"/>
        <v>127</v>
      </c>
      <c r="C28" s="8" t="str">
        <f t="shared" si="3"/>
        <v>Constitution, Chapter II, Executive Government Other than Section 61</v>
      </c>
      <c r="D28" t="str">
        <f t="shared" si="4"/>
        <v>`Constitution, Chapter II, Executive Government Other than Section 61` = 127,</v>
      </c>
    </row>
    <row r="29" spans="1:4" ht="19" x14ac:dyDescent="0.25">
      <c r="A29" s="13" t="s">
        <v>693</v>
      </c>
      <c r="B29" s="8" t="str">
        <f t="shared" si="2"/>
        <v>128</v>
      </c>
      <c r="C29" s="8" t="str">
        <f t="shared" si="3"/>
        <v>Constitution, Chapter III Judicial Power, General</v>
      </c>
      <c r="D29" t="str">
        <f t="shared" si="4"/>
        <v>`Constitution, Chapter III Judicial Power, General` = 128,</v>
      </c>
    </row>
    <row r="30" spans="1:4" ht="19" x14ac:dyDescent="0.25">
      <c r="A30" s="13" t="s">
        <v>694</v>
      </c>
      <c r="B30" s="8" t="str">
        <f t="shared" si="2"/>
        <v>129</v>
      </c>
      <c r="C30" s="8" t="str">
        <f t="shared" si="3"/>
        <v xml:space="preserve">Constitution, Chapter IV, Finance and Trade General </v>
      </c>
      <c r="D30" t="str">
        <f t="shared" si="4"/>
        <v>`Constitution, Chapter IV, Finance and Trade General ` = 129,</v>
      </c>
    </row>
    <row r="31" spans="1:4" ht="19" x14ac:dyDescent="0.25">
      <c r="A31" s="13" t="s">
        <v>695</v>
      </c>
      <c r="B31" s="8" t="str">
        <f t="shared" si="2"/>
        <v>130</v>
      </c>
      <c r="C31" s="8" t="str">
        <f t="shared" si="3"/>
        <v>Constitution, Chapter V, States, General</v>
      </c>
      <c r="D31" t="str">
        <f t="shared" si="4"/>
        <v>`Constitution, Chapter V, States, General` = 130,</v>
      </c>
    </row>
    <row r="32" spans="1:4" ht="19" x14ac:dyDescent="0.25">
      <c r="A32" s="13" t="s">
        <v>696</v>
      </c>
      <c r="B32" s="8" t="str">
        <f t="shared" si="2"/>
        <v>131</v>
      </c>
      <c r="C32" s="8" t="str">
        <f t="shared" si="3"/>
        <v>Constitution, Other</v>
      </c>
      <c r="D32" t="str">
        <f t="shared" si="4"/>
        <v>`Constitution, Other` = 131,</v>
      </c>
    </row>
    <row r="33" spans="1:4" ht="19" x14ac:dyDescent="0.25">
      <c r="A33" s="13" t="s">
        <v>697</v>
      </c>
      <c r="B33" s="8" t="str">
        <f t="shared" ref="B33:B73" si="5">LEFT(A33, SEARCH(" ",A33,1)-1)</f>
        <v>200</v>
      </c>
      <c r="C33" s="8" t="str">
        <f t="shared" ref="C33:C73" si="6">RIGHT(A33,LEN(A33)-4)</f>
        <v>A New Tax System (Goods and Services Tax) Act 1999 (Cth)</v>
      </c>
      <c r="D33" t="str">
        <f t="shared" ref="D33:D73" si="7">_xlfn.CONCAT("`",C33,"` = ",B33,",")</f>
        <v>`A New Tax System (Goods and Services Tax) Act 1999 (Cth)` = 200,</v>
      </c>
    </row>
    <row r="34" spans="1:4" ht="19" x14ac:dyDescent="0.25">
      <c r="A34" s="13" t="s">
        <v>698</v>
      </c>
      <c r="B34" s="8" t="str">
        <f t="shared" si="5"/>
        <v>201</v>
      </c>
      <c r="C34" s="8" t="str">
        <f t="shared" si="6"/>
        <v>Aboriginal and Torres Strait Islander Heritage Protection Act 1984 (Cth)</v>
      </c>
      <c r="D34" t="str">
        <f t="shared" si="7"/>
        <v>`Aboriginal and Torres Strait Islander Heritage Protection Act 1984 (Cth)` = 201,</v>
      </c>
    </row>
    <row r="35" spans="1:4" ht="19" x14ac:dyDescent="0.25">
      <c r="A35" s="13" t="s">
        <v>699</v>
      </c>
      <c r="B35" s="8" t="str">
        <f t="shared" si="5"/>
        <v>202</v>
      </c>
      <c r="C35" s="8" t="str">
        <f t="shared" si="6"/>
        <v>Appropriation Act (Cth), any version</v>
      </c>
      <c r="D35" t="str">
        <f t="shared" si="7"/>
        <v>`Appropriation Act (Cth), any version` = 202,</v>
      </c>
    </row>
    <row r="36" spans="1:4" ht="19" x14ac:dyDescent="0.25">
      <c r="A36" s="13" t="s">
        <v>700</v>
      </c>
      <c r="B36" s="8" t="str">
        <f t="shared" si="5"/>
        <v>203</v>
      </c>
      <c r="C36" s="8" t="str">
        <f t="shared" si="6"/>
        <v>Australia Act 1986 (Cth)</v>
      </c>
      <c r="D36" t="str">
        <f t="shared" si="7"/>
        <v>`Australia Act 1986 (Cth)` = 203,</v>
      </c>
    </row>
    <row r="37" spans="1:4" ht="19" x14ac:dyDescent="0.25">
      <c r="A37" s="13" t="s">
        <v>701</v>
      </c>
      <c r="B37" s="8" t="str">
        <f t="shared" si="5"/>
        <v>204</v>
      </c>
      <c r="C37" s="8" t="str">
        <f t="shared" si="6"/>
        <v>Australian Crime Commission Act 2002 (Cth)</v>
      </c>
      <c r="D37" t="str">
        <f t="shared" si="7"/>
        <v>`Australian Crime Commission Act 2002 (Cth)` = 204,</v>
      </c>
    </row>
    <row r="38" spans="1:4" ht="19" x14ac:dyDescent="0.25">
      <c r="A38" s="13" t="s">
        <v>702</v>
      </c>
      <c r="B38" s="8" t="str">
        <f t="shared" si="5"/>
        <v>205</v>
      </c>
      <c r="C38" s="8" t="str">
        <f t="shared" si="6"/>
        <v>Australian Securities and Investments Commission Act 2001 (Cth), or related prior version</v>
      </c>
      <c r="D38" t="str">
        <f t="shared" si="7"/>
        <v>`Australian Securities and Investments Commission Act 2001 (Cth), or related prior version` = 205,</v>
      </c>
    </row>
    <row r="39" spans="1:4" ht="19" x14ac:dyDescent="0.25">
      <c r="A39" s="13" t="s">
        <v>703</v>
      </c>
      <c r="B39" s="8" t="str">
        <f t="shared" si="5"/>
        <v>206</v>
      </c>
      <c r="C39" s="8" t="str">
        <f t="shared" si="6"/>
        <v>Bankruptcy Act 1966 (Cth)</v>
      </c>
      <c r="D39" t="str">
        <f t="shared" si="7"/>
        <v>`Bankruptcy Act 1966 (Cth)` = 206,</v>
      </c>
    </row>
    <row r="40" spans="1:4" ht="19" x14ac:dyDescent="0.25">
      <c r="A40" s="13" t="s">
        <v>704</v>
      </c>
      <c r="B40" s="8" t="str">
        <f t="shared" si="5"/>
        <v>207</v>
      </c>
      <c r="C40" s="8" t="str">
        <f t="shared" si="6"/>
        <v>Broadcasting Services Act 1992 (Cth)</v>
      </c>
      <c r="D40" t="str">
        <f t="shared" si="7"/>
        <v>`Broadcasting Services Act 1992 (Cth)` = 207,</v>
      </c>
    </row>
    <row r="41" spans="1:4" ht="19" x14ac:dyDescent="0.25">
      <c r="A41" s="13" t="s">
        <v>705</v>
      </c>
      <c r="B41" s="8" t="str">
        <f t="shared" si="5"/>
        <v>208</v>
      </c>
      <c r="C41" s="8" t="str">
        <f t="shared" si="6"/>
        <v>Commonwealth Electoral Act 1918 (Cth)</v>
      </c>
      <c r="D41" t="str">
        <f t="shared" si="7"/>
        <v>`Commonwealth Electoral Act 1918 (Cth)` = 208,</v>
      </c>
    </row>
    <row r="42" spans="1:4" ht="19" x14ac:dyDescent="0.25">
      <c r="A42" s="13" t="s">
        <v>706</v>
      </c>
      <c r="B42" s="8" t="str">
        <f t="shared" si="5"/>
        <v>209</v>
      </c>
      <c r="C42" s="8" t="str">
        <f t="shared" si="6"/>
        <v>Copyright Act 1968 (Cth)</v>
      </c>
      <c r="D42" t="str">
        <f t="shared" si="7"/>
        <v>`Copyright Act 1968 (Cth)` = 209,</v>
      </c>
    </row>
    <row r="43" spans="1:4" ht="19" x14ac:dyDescent="0.25">
      <c r="A43" s="13" t="s">
        <v>707</v>
      </c>
      <c r="B43" s="8" t="str">
        <f t="shared" si="5"/>
        <v>210</v>
      </c>
      <c r="C43" s="8" t="str">
        <f t="shared" si="6"/>
        <v>Corporations Act 1989 (Cth)</v>
      </c>
      <c r="D43" t="str">
        <f t="shared" si="7"/>
        <v>`Corporations Act 1989 (Cth)` = 210,</v>
      </c>
    </row>
    <row r="44" spans="1:4" ht="19" x14ac:dyDescent="0.25">
      <c r="A44" s="13" t="s">
        <v>708</v>
      </c>
      <c r="B44" s="8" t="str">
        <f t="shared" si="5"/>
        <v>211</v>
      </c>
      <c r="C44" s="8" t="str">
        <f t="shared" si="6"/>
        <v xml:space="preserve">Corporations Act 2001 (Cth) </v>
      </c>
      <c r="D44" t="str">
        <f t="shared" si="7"/>
        <v>`Corporations Act 2001 (Cth) ` = 211,</v>
      </c>
    </row>
    <row r="45" spans="1:4" ht="19" x14ac:dyDescent="0.25">
      <c r="A45" s="13" t="s">
        <v>709</v>
      </c>
      <c r="B45" s="8" t="str">
        <f t="shared" si="5"/>
        <v>212</v>
      </c>
      <c r="C45" s="8" t="str">
        <f t="shared" si="6"/>
        <v>Corporations Law 1989 (Cth)</v>
      </c>
      <c r="D45" t="str">
        <f t="shared" si="7"/>
        <v>`Corporations Law 1989 (Cth)` = 212,</v>
      </c>
    </row>
    <row r="46" spans="1:4" ht="19" x14ac:dyDescent="0.25">
      <c r="A46" s="13" t="s">
        <v>710</v>
      </c>
      <c r="B46" s="8" t="str">
        <f t="shared" si="5"/>
        <v>213</v>
      </c>
      <c r="C46" s="8" t="str">
        <f t="shared" si="6"/>
        <v>Crimes Act 1914 (Cth)</v>
      </c>
      <c r="D46" t="str">
        <f t="shared" si="7"/>
        <v>`Crimes Act 1914 (Cth)` = 213,</v>
      </c>
    </row>
    <row r="47" spans="1:4" ht="19" x14ac:dyDescent="0.25">
      <c r="A47" s="13" t="s">
        <v>711</v>
      </c>
      <c r="B47" s="8" t="str">
        <f t="shared" si="5"/>
        <v>214</v>
      </c>
      <c r="C47" s="8" t="str">
        <f t="shared" si="6"/>
        <v>Customs Act 1901 (Cth)</v>
      </c>
      <c r="D47" t="str">
        <f t="shared" si="7"/>
        <v>`Customs Act 1901 (Cth)` = 214,</v>
      </c>
    </row>
    <row r="48" spans="1:4" ht="19" x14ac:dyDescent="0.25">
      <c r="A48" s="13" t="s">
        <v>712</v>
      </c>
      <c r="B48" s="8" t="str">
        <f t="shared" si="5"/>
        <v>215</v>
      </c>
      <c r="C48" s="8" t="str">
        <f t="shared" si="6"/>
        <v>Designs Act 1906 (Cth)</v>
      </c>
      <c r="D48" t="str">
        <f t="shared" si="7"/>
        <v>`Designs Act 1906 (Cth)` = 215,</v>
      </c>
    </row>
    <row r="49" spans="1:4" ht="19" x14ac:dyDescent="0.25">
      <c r="A49" s="13" t="s">
        <v>713</v>
      </c>
      <c r="B49" s="8" t="str">
        <f t="shared" si="5"/>
        <v>216</v>
      </c>
      <c r="C49" s="8" t="str">
        <f t="shared" si="6"/>
        <v>Excise Act 1901 (Cth)</v>
      </c>
      <c r="D49" t="str">
        <f t="shared" si="7"/>
        <v>`Excise Act 1901 (Cth)` = 216,</v>
      </c>
    </row>
    <row r="50" spans="1:4" ht="19" x14ac:dyDescent="0.25">
      <c r="A50" s="13" t="s">
        <v>714</v>
      </c>
      <c r="B50" s="8" t="str">
        <f t="shared" si="5"/>
        <v>217</v>
      </c>
      <c r="C50" s="8" t="str">
        <f t="shared" si="6"/>
        <v>Extradition Act 1988 (Cth)</v>
      </c>
      <c r="D50" t="str">
        <f t="shared" si="7"/>
        <v>`Extradition Act 1988 (Cth)` = 217,</v>
      </c>
    </row>
    <row r="51" spans="1:4" ht="19" x14ac:dyDescent="0.25">
      <c r="A51" s="13" t="s">
        <v>715</v>
      </c>
      <c r="B51" s="8" t="str">
        <f t="shared" si="5"/>
        <v>218</v>
      </c>
      <c r="C51" s="8" t="str">
        <f t="shared" si="6"/>
        <v>Fair Work Act 2009 (Cth)</v>
      </c>
      <c r="D51" t="str">
        <f t="shared" si="7"/>
        <v>`Fair Work Act 2009 (Cth)` = 218,</v>
      </c>
    </row>
    <row r="52" spans="1:4" ht="19" x14ac:dyDescent="0.25">
      <c r="A52" s="13" t="s">
        <v>716</v>
      </c>
      <c r="B52" s="8" t="str">
        <f t="shared" si="5"/>
        <v>219</v>
      </c>
      <c r="C52" s="8" t="str">
        <f t="shared" si="6"/>
        <v>Family Law Act 1975 (Cth)</v>
      </c>
      <c r="D52" t="str">
        <f t="shared" si="7"/>
        <v>`Family Law Act 1975 (Cth)` = 219,</v>
      </c>
    </row>
    <row r="53" spans="1:4" ht="19" x14ac:dyDescent="0.25">
      <c r="A53" s="13" t="s">
        <v>717</v>
      </c>
      <c r="B53" s="8" t="str">
        <f t="shared" si="5"/>
        <v>220</v>
      </c>
      <c r="C53" s="8" t="str">
        <f t="shared" si="6"/>
        <v>Freedom of Information Act 1982 (Cth)</v>
      </c>
      <c r="D53" t="str">
        <f t="shared" si="7"/>
        <v>`Freedom of Information Act 1982 (Cth)` = 220,</v>
      </c>
    </row>
    <row r="54" spans="1:4" ht="19" x14ac:dyDescent="0.25">
      <c r="A54" s="13" t="s">
        <v>718</v>
      </c>
      <c r="B54" s="8" t="str">
        <f t="shared" si="5"/>
        <v>221</v>
      </c>
      <c r="C54" s="8" t="str">
        <f t="shared" si="6"/>
        <v xml:space="preserve">Income Tax Assessment Act 1936 (Cth) </v>
      </c>
      <c r="D54" t="str">
        <f t="shared" si="7"/>
        <v>`Income Tax Assessment Act 1936 (Cth) ` = 221,</v>
      </c>
    </row>
    <row r="55" spans="1:4" ht="19" x14ac:dyDescent="0.25">
      <c r="A55" s="13" t="s">
        <v>719</v>
      </c>
      <c r="B55" s="8" t="str">
        <f t="shared" si="5"/>
        <v>222</v>
      </c>
      <c r="C55" s="8" t="str">
        <f t="shared" si="6"/>
        <v>Income Tax Assessment Act 1997 (Cth)</v>
      </c>
      <c r="D55" t="str">
        <f t="shared" si="7"/>
        <v>`Income Tax Assessment Act 1997 (Cth)` = 222,</v>
      </c>
    </row>
    <row r="56" spans="1:4" ht="19" x14ac:dyDescent="0.25">
      <c r="A56" s="13" t="s">
        <v>720</v>
      </c>
      <c r="B56" s="8" t="str">
        <f t="shared" si="5"/>
        <v>223</v>
      </c>
      <c r="C56" s="8" t="str">
        <f t="shared" si="6"/>
        <v>Industrial Relations Act 1988 (Cth)</v>
      </c>
      <c r="D56" t="str">
        <f t="shared" si="7"/>
        <v>`Industrial Relations Act 1988 (Cth)` = 223,</v>
      </c>
    </row>
    <row r="57" spans="1:4" ht="19" x14ac:dyDescent="0.25">
      <c r="A57" s="13" t="s">
        <v>721</v>
      </c>
      <c r="B57" s="8" t="str">
        <f t="shared" si="5"/>
        <v>224</v>
      </c>
      <c r="C57" s="8" t="str">
        <f t="shared" si="6"/>
        <v>Insurance Act 1973 (Cth)</v>
      </c>
      <c r="D57" t="str">
        <f t="shared" si="7"/>
        <v>`Insurance Act 1973 (Cth)` = 224,</v>
      </c>
    </row>
    <row r="58" spans="1:4" ht="19" x14ac:dyDescent="0.25">
      <c r="A58" s="13" t="s">
        <v>722</v>
      </c>
      <c r="B58" s="8" t="str">
        <f t="shared" si="5"/>
        <v>225</v>
      </c>
      <c r="C58" s="8" t="str">
        <f t="shared" si="6"/>
        <v>Insurance Contracts Act 1984 (Cth)</v>
      </c>
      <c r="D58" t="str">
        <f t="shared" si="7"/>
        <v>`Insurance Contracts Act 1984 (Cth)` = 225,</v>
      </c>
    </row>
    <row r="59" spans="1:4" ht="19" x14ac:dyDescent="0.25">
      <c r="A59" s="13" t="s">
        <v>723</v>
      </c>
      <c r="B59" s="8" t="str">
        <f t="shared" si="5"/>
        <v>226</v>
      </c>
      <c r="C59" s="8" t="str">
        <f t="shared" si="6"/>
        <v>Lands Acquisition Act 1955 or 1989 (Cth)</v>
      </c>
      <c r="D59" t="str">
        <f t="shared" si="7"/>
        <v>`Lands Acquisition Act 1955 or 1989 (Cth)` = 226,</v>
      </c>
    </row>
    <row r="60" spans="1:4" ht="19" x14ac:dyDescent="0.25">
      <c r="A60" s="13" t="s">
        <v>724</v>
      </c>
      <c r="B60" s="8" t="str">
        <f t="shared" si="5"/>
        <v>227</v>
      </c>
      <c r="C60" s="8" t="str">
        <f t="shared" si="6"/>
        <v>Marriage Act 1961 (Cth)</v>
      </c>
      <c r="D60" t="str">
        <f t="shared" si="7"/>
        <v>`Marriage Act 1961 (Cth)` = 227,</v>
      </c>
    </row>
    <row r="61" spans="1:4" ht="19" x14ac:dyDescent="0.25">
      <c r="A61" s="13" t="s">
        <v>725</v>
      </c>
      <c r="B61" s="8" t="str">
        <f t="shared" si="5"/>
        <v>228</v>
      </c>
      <c r="C61" s="8" t="str">
        <f t="shared" si="6"/>
        <v>Migration Act 1958 (Cth)</v>
      </c>
      <c r="D61" t="str">
        <f t="shared" si="7"/>
        <v>`Migration Act 1958 (Cth)` = 228,</v>
      </c>
    </row>
    <row r="62" spans="1:4" ht="19" x14ac:dyDescent="0.25">
      <c r="A62" s="13" t="s">
        <v>726</v>
      </c>
      <c r="B62" s="8" t="str">
        <f t="shared" si="5"/>
        <v>229</v>
      </c>
      <c r="C62" s="8" t="str">
        <f t="shared" si="6"/>
        <v>Native Title Act 1993 (Cth)</v>
      </c>
      <c r="D62" t="str">
        <f t="shared" si="7"/>
        <v>`Native Title Act 1993 (Cth)` = 229,</v>
      </c>
    </row>
    <row r="63" spans="1:4" ht="19" x14ac:dyDescent="0.25">
      <c r="A63" s="13" t="s">
        <v>727</v>
      </c>
      <c r="B63" s="8" t="str">
        <f t="shared" si="5"/>
        <v>230</v>
      </c>
      <c r="C63" s="8" t="str">
        <f t="shared" si="6"/>
        <v>Navigation Act 1912 (Cth)</v>
      </c>
      <c r="D63" t="str">
        <f t="shared" si="7"/>
        <v>`Navigation Act 1912 (Cth)` = 230,</v>
      </c>
    </row>
    <row r="64" spans="1:4" ht="19" x14ac:dyDescent="0.25">
      <c r="A64" s="13" t="s">
        <v>728</v>
      </c>
      <c r="B64" s="8" t="str">
        <f t="shared" si="5"/>
        <v>231</v>
      </c>
      <c r="C64" s="8" t="str">
        <f t="shared" si="6"/>
        <v>Patents Act 1952 or 1990 (Cth)</v>
      </c>
      <c r="D64" t="str">
        <f t="shared" si="7"/>
        <v>`Patents Act 1952 or 1990 (Cth)` = 231,</v>
      </c>
    </row>
    <row r="65" spans="1:4" ht="19" x14ac:dyDescent="0.25">
      <c r="A65" s="13" t="s">
        <v>729</v>
      </c>
      <c r="B65" s="8" t="str">
        <f t="shared" si="5"/>
        <v>232</v>
      </c>
      <c r="C65" s="8" t="str">
        <f t="shared" si="6"/>
        <v>Safety, Rehabilitation and Compensation Act 1988 (Cth)</v>
      </c>
      <c r="D65" t="str">
        <f t="shared" si="7"/>
        <v>`Safety, Rehabilitation and Compensation Act 1988 (Cth)` = 232,</v>
      </c>
    </row>
    <row r="66" spans="1:4" ht="19" x14ac:dyDescent="0.25">
      <c r="A66" s="13" t="s">
        <v>730</v>
      </c>
      <c r="B66" s="8" t="str">
        <f t="shared" si="5"/>
        <v>233</v>
      </c>
      <c r="C66" s="8" t="str">
        <f t="shared" si="6"/>
        <v>Social Security (Administration) Act 1999 (Cth), or other social security legislation</v>
      </c>
      <c r="D66" t="str">
        <f t="shared" si="7"/>
        <v>`Social Security (Administration) Act 1999 (Cth), or other social security legislation` = 233,</v>
      </c>
    </row>
    <row r="67" spans="1:4" ht="19" x14ac:dyDescent="0.25">
      <c r="A67" s="13" t="s">
        <v>731</v>
      </c>
      <c r="B67" s="8" t="str">
        <f t="shared" si="5"/>
        <v>234</v>
      </c>
      <c r="C67" s="8" t="str">
        <f t="shared" si="6"/>
        <v>Telecommunications Act 1997 (Cth)</v>
      </c>
      <c r="D67" t="str">
        <f t="shared" si="7"/>
        <v>`Telecommunications Act 1997 (Cth)` = 234,</v>
      </c>
    </row>
    <row r="68" spans="1:4" ht="19" x14ac:dyDescent="0.25">
      <c r="A68" s="13" t="s">
        <v>732</v>
      </c>
      <c r="B68" s="8" t="str">
        <f t="shared" si="5"/>
        <v>235</v>
      </c>
      <c r="C68" s="8" t="str">
        <f t="shared" si="6"/>
        <v>Trade Marks Act 1955 or 1995 (Cth)</v>
      </c>
      <c r="D68" t="str">
        <f t="shared" si="7"/>
        <v>`Trade Marks Act 1955 or 1995 (Cth)` = 235,</v>
      </c>
    </row>
    <row r="69" spans="1:4" ht="19" x14ac:dyDescent="0.25">
      <c r="A69" s="13" t="s">
        <v>733</v>
      </c>
      <c r="B69" s="8" t="str">
        <f t="shared" si="5"/>
        <v>236</v>
      </c>
      <c r="C69" s="8" t="str">
        <f t="shared" si="6"/>
        <v>Trade Practices Act 1974 (Cth)</v>
      </c>
      <c r="D69" t="str">
        <f t="shared" si="7"/>
        <v>`Trade Practices Act 1974 (Cth)` = 236,</v>
      </c>
    </row>
    <row r="70" spans="1:4" ht="19" x14ac:dyDescent="0.25">
      <c r="A70" s="13" t="s">
        <v>734</v>
      </c>
      <c r="B70" s="8" t="str">
        <f t="shared" si="5"/>
        <v>237</v>
      </c>
      <c r="C70" s="8" t="str">
        <f t="shared" si="6"/>
        <v>Veterans' Entitlements Act 1986 (Cth)</v>
      </c>
      <c r="D70" t="str">
        <f t="shared" si="7"/>
        <v>`Veterans' Entitlements Act 1986 (Cth)` = 237,</v>
      </c>
    </row>
    <row r="71" spans="1:4" ht="19" x14ac:dyDescent="0.25">
      <c r="A71" s="13" t="s">
        <v>735</v>
      </c>
      <c r="B71" s="8" t="str">
        <f t="shared" si="5"/>
        <v>238</v>
      </c>
      <c r="C71" s="8" t="str">
        <f t="shared" si="6"/>
        <v>Workplace Relations Act 1996 (Cth)</v>
      </c>
      <c r="D71" t="str">
        <f t="shared" si="7"/>
        <v>`Workplace Relations Act 1996 (Cth)` = 238,</v>
      </c>
    </row>
    <row r="72" spans="1:4" ht="19" x14ac:dyDescent="0.25">
      <c r="A72" s="13" t="s">
        <v>736</v>
      </c>
      <c r="B72" s="8" t="str">
        <f t="shared" si="5"/>
        <v>239</v>
      </c>
      <c r="C72" s="8" t="str">
        <f t="shared" si="6"/>
        <v>Workplace Relations Amendment (Work Choices) Act 2005 (Cth)</v>
      </c>
      <c r="D72" t="str">
        <f t="shared" si="7"/>
        <v>`Workplace Relations Amendment (Work Choices) Act 2005 (Cth)` = 239,</v>
      </c>
    </row>
    <row r="73" spans="1:4" ht="19" x14ac:dyDescent="0.25">
      <c r="A73" s="13" t="s">
        <v>737</v>
      </c>
      <c r="B73" s="8" t="str">
        <f t="shared" si="5"/>
        <v>240</v>
      </c>
      <c r="C73" s="8" t="str">
        <f t="shared" si="6"/>
        <v>Criminal Code (Cth)</v>
      </c>
      <c r="D73" t="str">
        <f t="shared" si="7"/>
        <v>`Criminal Code (Cth)` = 240,</v>
      </c>
    </row>
    <row r="74" spans="1:4" ht="19" x14ac:dyDescent="0.25">
      <c r="A74" s="13" t="s">
        <v>738</v>
      </c>
      <c r="B74" s="8" t="str">
        <f t="shared" ref="B74:B95" si="8">LEFT(A74, SEARCH(" ",A74,1)-1)</f>
        <v>250</v>
      </c>
      <c r="C74" s="8" t="str">
        <f t="shared" ref="C74:C95" si="9">RIGHT(A74,LEN(A74)-4)</f>
        <v>Aboriginal and Indigenous Affairs</v>
      </c>
      <c r="D74" t="str">
        <f t="shared" ref="D74:D95" si="10">_xlfn.CONCAT("`",C74,"` = ",B74,",")</f>
        <v>`Aboriginal and Indigenous Affairs` = 250,</v>
      </c>
    </row>
    <row r="75" spans="1:4" ht="19" x14ac:dyDescent="0.25">
      <c r="A75" s="13" t="s">
        <v>739</v>
      </c>
      <c r="B75" s="8" t="str">
        <f t="shared" si="8"/>
        <v>251</v>
      </c>
      <c r="C75" s="8" t="str">
        <f t="shared" si="9"/>
        <v>Admiralty and Maritime</v>
      </c>
      <c r="D75" t="str">
        <f t="shared" si="10"/>
        <v>`Admiralty and Maritime` = 251,</v>
      </c>
    </row>
    <row r="76" spans="1:4" ht="19" x14ac:dyDescent="0.25">
      <c r="A76" s="13" t="s">
        <v>740</v>
      </c>
      <c r="B76" s="8" t="str">
        <f t="shared" si="8"/>
        <v>252</v>
      </c>
      <c r="C76" s="8" t="str">
        <f t="shared" si="9"/>
        <v>Agriculture</v>
      </c>
      <c r="D76" t="str">
        <f t="shared" si="10"/>
        <v>`Agriculture` = 252,</v>
      </c>
    </row>
    <row r="77" spans="1:4" ht="19" x14ac:dyDescent="0.25">
      <c r="A77" s="13" t="s">
        <v>741</v>
      </c>
      <c r="B77" s="8" t="str">
        <f t="shared" si="8"/>
        <v>253</v>
      </c>
      <c r="C77" s="8" t="str">
        <f t="shared" si="9"/>
        <v>Aviation</v>
      </c>
      <c r="D77" t="str">
        <f t="shared" si="10"/>
        <v>`Aviation` = 253,</v>
      </c>
    </row>
    <row r="78" spans="1:4" ht="19" x14ac:dyDescent="0.25">
      <c r="A78" s="13" t="s">
        <v>742</v>
      </c>
      <c r="B78" s="8" t="str">
        <f t="shared" si="8"/>
        <v>254</v>
      </c>
      <c r="C78" s="8" t="str">
        <f t="shared" si="9"/>
        <v>Commonwealth authorities and commissions, establishment legislation</v>
      </c>
      <c r="D78" t="str">
        <f t="shared" si="10"/>
        <v>`Commonwealth authorities and commissions, establishment legislation` = 254,</v>
      </c>
    </row>
    <row r="79" spans="1:4" ht="19" x14ac:dyDescent="0.25">
      <c r="A79" s="13" t="s">
        <v>743</v>
      </c>
      <c r="B79" s="8" t="str">
        <f t="shared" si="8"/>
        <v>255</v>
      </c>
      <c r="C79" s="8" t="str">
        <f t="shared" si="9"/>
        <v>Communication, generally conceived (including advertising etc)</v>
      </c>
      <c r="D79" t="str">
        <f t="shared" si="10"/>
        <v>`Communication, generally conceived (including advertising etc)` = 255,</v>
      </c>
    </row>
    <row r="80" spans="1:4" ht="19" x14ac:dyDescent="0.25">
      <c r="A80" s="13" t="s">
        <v>744</v>
      </c>
      <c r="B80" s="8" t="str">
        <f t="shared" si="8"/>
        <v>256</v>
      </c>
      <c r="C80" s="8" t="str">
        <f t="shared" si="9"/>
        <v>Customs and excise</v>
      </c>
      <c r="D80" t="str">
        <f t="shared" si="10"/>
        <v>`Customs and excise` = 256,</v>
      </c>
    </row>
    <row r="81" spans="1:4" ht="19" x14ac:dyDescent="0.25">
      <c r="A81" s="13" t="s">
        <v>745</v>
      </c>
      <c r="B81" s="8" t="str">
        <f t="shared" si="8"/>
        <v>257</v>
      </c>
      <c r="C81" s="8" t="str">
        <f t="shared" si="9"/>
        <v>Crimes, including legislation relating to DPP, proceeds of crime</v>
      </c>
      <c r="D81" t="str">
        <f t="shared" si="10"/>
        <v>`Crimes, including legislation relating to DPP, proceeds of crime` = 257,</v>
      </c>
    </row>
    <row r="82" spans="1:4" ht="19" x14ac:dyDescent="0.25">
      <c r="A82" s="13" t="s">
        <v>746</v>
      </c>
      <c r="B82" s="8" t="str">
        <f t="shared" si="8"/>
        <v>258</v>
      </c>
      <c r="C82" s="8" t="str">
        <f t="shared" si="9"/>
        <v>Defense legislation, including defense force management</v>
      </c>
      <c r="D82" t="str">
        <f t="shared" si="10"/>
        <v>`Defense legislation, including defense force management` = 258,</v>
      </c>
    </row>
    <row r="83" spans="1:4" ht="19" x14ac:dyDescent="0.25">
      <c r="A83" s="13" t="s">
        <v>747</v>
      </c>
      <c r="B83" s="8" t="str">
        <f t="shared" si="8"/>
        <v>259</v>
      </c>
      <c r="C83" s="8" t="str">
        <f t="shared" si="9"/>
        <v>Migration other, including deportation and extradition</v>
      </c>
      <c r="D83" t="str">
        <f t="shared" si="10"/>
        <v>`Migration other, including deportation and extradition` = 259,</v>
      </c>
    </row>
    <row r="84" spans="1:4" ht="19" x14ac:dyDescent="0.25">
      <c r="A84" s="13" t="s">
        <v>748</v>
      </c>
      <c r="B84" s="8" t="str">
        <f t="shared" si="8"/>
        <v>260</v>
      </c>
      <c r="C84" s="8" t="str">
        <f t="shared" si="9"/>
        <v>Discrimination</v>
      </c>
      <c r="D84" t="str">
        <f t="shared" si="10"/>
        <v>`Discrimination` = 260,</v>
      </c>
    </row>
    <row r="85" spans="1:4" ht="19" x14ac:dyDescent="0.25">
      <c r="A85" s="13" t="s">
        <v>749</v>
      </c>
      <c r="B85" s="8" t="str">
        <f t="shared" si="8"/>
        <v>261</v>
      </c>
      <c r="C85" s="8" t="str">
        <f t="shared" si="9"/>
        <v>Economic general</v>
      </c>
      <c r="D85" t="str">
        <f t="shared" si="10"/>
        <v>`Economic general` = 261,</v>
      </c>
    </row>
    <row r="86" spans="1:4" ht="19" x14ac:dyDescent="0.25">
      <c r="A86" s="13" t="s">
        <v>750</v>
      </c>
      <c r="B86" s="8" t="str">
        <f t="shared" si="8"/>
        <v>262</v>
      </c>
      <c r="C86" s="8" t="str">
        <f t="shared" si="9"/>
        <v>Education</v>
      </c>
      <c r="D86" t="str">
        <f t="shared" si="10"/>
        <v>`Education` = 262,</v>
      </c>
    </row>
    <row r="87" spans="1:4" ht="19" x14ac:dyDescent="0.25">
      <c r="A87" s="13" t="s">
        <v>751</v>
      </c>
      <c r="B87" s="8" t="str">
        <f t="shared" si="8"/>
        <v>263</v>
      </c>
      <c r="C87" s="8" t="str">
        <f t="shared" si="9"/>
        <v>Elections, including member qualifications and entitlements</v>
      </c>
      <c r="D87" t="str">
        <f t="shared" si="10"/>
        <v>`Elections, including member qualifications and entitlements` = 263,</v>
      </c>
    </row>
    <row r="88" spans="1:4" ht="19" x14ac:dyDescent="0.25">
      <c r="A88" s="13" t="s">
        <v>752</v>
      </c>
      <c r="B88" s="8" t="str">
        <f t="shared" si="8"/>
        <v>264</v>
      </c>
      <c r="C88" s="8" t="str">
        <f t="shared" si="9"/>
        <v>Family and children</v>
      </c>
      <c r="D88" t="str">
        <f t="shared" si="10"/>
        <v>`Family and children` = 264,</v>
      </c>
    </row>
    <row r="89" spans="1:4" ht="19" x14ac:dyDescent="0.25">
      <c r="A89" s="13" t="s">
        <v>753</v>
      </c>
      <c r="B89" s="8" t="str">
        <f t="shared" si="8"/>
        <v>265</v>
      </c>
      <c r="C89" s="8" t="str">
        <f t="shared" si="9"/>
        <v>Health</v>
      </c>
      <c r="D89" t="str">
        <f t="shared" si="10"/>
        <v>`Health` = 265,</v>
      </c>
    </row>
    <row r="90" spans="1:4" ht="19" x14ac:dyDescent="0.25">
      <c r="A90" s="13" t="s">
        <v>754</v>
      </c>
      <c r="B90" s="8" t="str">
        <f t="shared" si="8"/>
        <v>266</v>
      </c>
      <c r="C90" s="8" t="str">
        <f t="shared" si="9"/>
        <v>Insurance</v>
      </c>
      <c r="D90" t="str">
        <f t="shared" si="10"/>
        <v>`Insurance` = 266,</v>
      </c>
    </row>
    <row r="91" spans="1:4" ht="19" x14ac:dyDescent="0.25">
      <c r="A91" s="13" t="s">
        <v>755</v>
      </c>
      <c r="B91" s="8" t="str">
        <f t="shared" si="8"/>
        <v>267</v>
      </c>
      <c r="C91" s="8" t="str">
        <f t="shared" si="9"/>
        <v>Mining and land management</v>
      </c>
      <c r="D91" t="str">
        <f t="shared" si="10"/>
        <v>`Mining and land management` = 267,</v>
      </c>
    </row>
    <row r="92" spans="1:4" ht="19" x14ac:dyDescent="0.25">
      <c r="A92" s="13" t="s">
        <v>756</v>
      </c>
      <c r="B92" s="8" t="str">
        <f t="shared" si="8"/>
        <v>268</v>
      </c>
      <c r="C92" s="8" t="str">
        <f t="shared" si="9"/>
        <v>Taxation</v>
      </c>
      <c r="D92" t="str">
        <f t="shared" si="10"/>
        <v>`Taxation` = 268,</v>
      </c>
    </row>
    <row r="93" spans="1:4" ht="19" x14ac:dyDescent="0.25">
      <c r="A93" s="13" t="s">
        <v>757</v>
      </c>
      <c r="B93" s="8" t="str">
        <f t="shared" si="8"/>
        <v>269</v>
      </c>
      <c r="C93" s="8" t="str">
        <f t="shared" si="9"/>
        <v>Territory management and governance, including independence legislation</v>
      </c>
      <c r="D93" t="str">
        <f t="shared" si="10"/>
        <v>`Territory management and governance, including independence legislation` = 269,</v>
      </c>
    </row>
    <row r="94" spans="1:4" ht="19" x14ac:dyDescent="0.25">
      <c r="A94" s="13" t="s">
        <v>758</v>
      </c>
      <c r="B94" s="8" t="str">
        <f t="shared" si="8"/>
        <v>270</v>
      </c>
      <c r="C94" s="8" t="str">
        <f t="shared" si="9"/>
        <v>Workplace relations, including superannuation and OH&amp;S</v>
      </c>
      <c r="D94" t="str">
        <f t="shared" si="10"/>
        <v>`Workplace relations, including superannuation and OH&amp;S` = 270,</v>
      </c>
    </row>
    <row r="95" spans="1:4" ht="19" x14ac:dyDescent="0.25">
      <c r="A95" s="13" t="s">
        <v>759</v>
      </c>
      <c r="B95" s="8" t="str">
        <f t="shared" si="8"/>
        <v>271</v>
      </c>
      <c r="C95" s="8" t="str">
        <f t="shared" si="9"/>
        <v>Other</v>
      </c>
      <c r="D95" t="str">
        <f t="shared" si="10"/>
        <v>`Other` = 271,</v>
      </c>
    </row>
    <row r="96" spans="1:4" ht="19" x14ac:dyDescent="0.25">
      <c r="A96" s="13" t="s">
        <v>760</v>
      </c>
      <c r="B96" s="8" t="str">
        <f t="shared" ref="B96:B106" si="11">LEFT(A96, SEARCH(" ",A96,1)-1)</f>
        <v>300</v>
      </c>
      <c r="C96" s="8" t="str">
        <f t="shared" ref="C96:C105" si="12">RIGHT(A96,LEN(A96)-4)</f>
        <v>Bankruptcy</v>
      </c>
      <c r="D96" t="str">
        <f t="shared" ref="D96:D105" si="13">_xlfn.CONCAT("`",C96,"` = ",B96,",")</f>
        <v>`Bankruptcy` = 300,</v>
      </c>
    </row>
    <row r="97" spans="1:4" ht="19" x14ac:dyDescent="0.25">
      <c r="A97" s="13" t="s">
        <v>761</v>
      </c>
      <c r="B97" s="8" t="str">
        <f t="shared" si="11"/>
        <v>301</v>
      </c>
      <c r="C97" s="8" t="str">
        <f t="shared" si="12"/>
        <v>Customs</v>
      </c>
      <c r="D97" t="str">
        <f t="shared" si="13"/>
        <v>`Customs` = 301,</v>
      </c>
    </row>
    <row r="98" spans="1:4" ht="19" x14ac:dyDescent="0.25">
      <c r="A98" s="13" t="s">
        <v>762</v>
      </c>
      <c r="B98" s="8" t="str">
        <f t="shared" si="11"/>
        <v>302</v>
      </c>
      <c r="C98" s="8" t="str">
        <f t="shared" si="12"/>
        <v>Corporations</v>
      </c>
      <c r="D98" t="str">
        <f t="shared" si="13"/>
        <v>`Corporations` = 302,</v>
      </c>
    </row>
    <row r="99" spans="1:4" ht="19" x14ac:dyDescent="0.25">
      <c r="A99" s="13" t="s">
        <v>763</v>
      </c>
      <c r="B99" s="8" t="str">
        <f t="shared" si="11"/>
        <v>303</v>
      </c>
      <c r="C99" s="8" t="str">
        <f t="shared" si="12"/>
        <v>Criminal</v>
      </c>
      <c r="D99" t="str">
        <f t="shared" si="13"/>
        <v>`Criminal` = 303,</v>
      </c>
    </row>
    <row r="100" spans="1:4" ht="19" x14ac:dyDescent="0.25">
      <c r="A100" s="13" t="s">
        <v>764</v>
      </c>
      <c r="B100" s="8" t="str">
        <f t="shared" si="11"/>
        <v>304</v>
      </c>
      <c r="C100" s="8" t="str">
        <f t="shared" si="12"/>
        <v>Defense</v>
      </c>
      <c r="D100" t="str">
        <f t="shared" si="13"/>
        <v>`Defense` = 304,</v>
      </c>
    </row>
    <row r="101" spans="1:4" ht="19" x14ac:dyDescent="0.25">
      <c r="A101" s="13" t="s">
        <v>765</v>
      </c>
      <c r="B101" s="8" t="str">
        <f t="shared" si="11"/>
        <v>305</v>
      </c>
      <c r="C101" s="8" t="str">
        <f t="shared" si="12"/>
        <v>Environment</v>
      </c>
      <c r="D101" t="str">
        <f t="shared" si="13"/>
        <v>`Environment` = 305,</v>
      </c>
    </row>
    <row r="102" spans="1:4" ht="19" x14ac:dyDescent="0.25">
      <c r="A102" s="13" t="s">
        <v>766</v>
      </c>
      <c r="B102" s="8" t="str">
        <f t="shared" si="11"/>
        <v>306</v>
      </c>
      <c r="C102" s="8" t="str">
        <f t="shared" si="12"/>
        <v>Extradition</v>
      </c>
      <c r="D102" t="str">
        <f t="shared" si="13"/>
        <v>`Extradition` = 306,</v>
      </c>
    </row>
    <row r="103" spans="1:4" ht="19" x14ac:dyDescent="0.25">
      <c r="A103" s="13" t="s">
        <v>767</v>
      </c>
      <c r="B103" s="8" t="str">
        <f t="shared" si="11"/>
        <v>307</v>
      </c>
      <c r="C103" s="8" t="str">
        <f t="shared" si="12"/>
        <v>Family Law</v>
      </c>
      <c r="D103" t="str">
        <f t="shared" si="13"/>
        <v>`Family Law` = 307,</v>
      </c>
    </row>
    <row r="104" spans="1:4" ht="19" x14ac:dyDescent="0.25">
      <c r="A104" s="13" t="s">
        <v>768</v>
      </c>
      <c r="B104" s="8" t="str">
        <f t="shared" si="11"/>
        <v>308</v>
      </c>
      <c r="C104" s="8" t="str">
        <f t="shared" si="12"/>
        <v>Migration</v>
      </c>
      <c r="D104" t="str">
        <f t="shared" si="13"/>
        <v>`Migration` = 308,</v>
      </c>
    </row>
    <row r="105" spans="1:4" ht="19" x14ac:dyDescent="0.25">
      <c r="A105" s="13" t="s">
        <v>769</v>
      </c>
      <c r="B105" s="8" t="str">
        <f t="shared" si="11"/>
        <v>309</v>
      </c>
      <c r="C105" s="8" t="str">
        <f t="shared" si="12"/>
        <v>National Security</v>
      </c>
      <c r="D105" t="str">
        <f t="shared" si="13"/>
        <v>`National Security` = 309,</v>
      </c>
    </row>
    <row r="106" spans="1:4" ht="19" x14ac:dyDescent="0.25">
      <c r="A106" s="13" t="s">
        <v>772</v>
      </c>
      <c r="B106" s="8" t="str">
        <f t="shared" si="11"/>
        <v>310</v>
      </c>
      <c r="C106" s="8" t="str">
        <f>RIGHT(A106,LEN(A106)-4)</f>
        <v>Tax</v>
      </c>
      <c r="D106" t="str">
        <f>_xlfn.CONCAT("`",C106,"` = ",B106,",")</f>
        <v>`Tax` = 310,</v>
      </c>
    </row>
    <row r="107" spans="1:4" ht="19" x14ac:dyDescent="0.25">
      <c r="A107" s="13" t="s">
        <v>770</v>
      </c>
      <c r="B107" s="8" t="str">
        <f t="shared" ref="B107:B108" si="14">LEFT(A107, SEARCH(" ",A107,1)-1)</f>
        <v>311</v>
      </c>
      <c r="C107" s="8" t="str">
        <f t="shared" ref="C107:C108" si="15">RIGHT(A107,LEN(A107)-4)</f>
        <v>Trade Practices</v>
      </c>
      <c r="D107" t="str">
        <f t="shared" ref="D107:D108" si="16">_xlfn.CONCAT("`",C107,"` = ",B107,",")</f>
        <v>`Trade Practices` = 311,</v>
      </c>
    </row>
    <row r="108" spans="1:4" ht="19" x14ac:dyDescent="0.25">
      <c r="A108" s="13" t="s">
        <v>771</v>
      </c>
      <c r="B108" s="8" t="str">
        <f t="shared" si="14"/>
        <v>312</v>
      </c>
      <c r="C108" s="8" t="str">
        <f t="shared" si="15"/>
        <v>Other</v>
      </c>
      <c r="D108" t="str">
        <f t="shared" si="16"/>
        <v>`Other` = 312,</v>
      </c>
    </row>
    <row r="109" spans="1:4" ht="19" x14ac:dyDescent="0.25">
      <c r="A109" s="13" t="s">
        <v>773</v>
      </c>
      <c r="B109" s="8" t="str">
        <f t="shared" ref="B109:B125" si="17">LEFT(A109, SEARCH(" ",A109,1)-1)</f>
        <v>401</v>
      </c>
      <c r="C109" s="8" t="str">
        <f t="shared" ref="C109:C125" si="18">RIGHT(A109,LEN(A109)-4)</f>
        <v>High Court of Australia Act, all versions</v>
      </c>
      <c r="D109" t="str">
        <f t="shared" ref="D109:D125" si="19">_xlfn.CONCAT("`",C109,"` = ",B109,",")</f>
        <v>`High Court of Australia Act, all versions` = 401,</v>
      </c>
    </row>
    <row r="110" spans="1:4" ht="19" x14ac:dyDescent="0.25">
      <c r="A110" s="13" t="s">
        <v>774</v>
      </c>
      <c r="B110" s="8" t="str">
        <f t="shared" si="17"/>
        <v>402</v>
      </c>
      <c r="C110" s="8" t="str">
        <f t="shared" si="18"/>
        <v>High Court of Australia Rules, all versions</v>
      </c>
      <c r="D110" t="str">
        <f t="shared" si="19"/>
        <v>`High Court of Australia Rules, all versions` = 402,</v>
      </c>
    </row>
    <row r="111" spans="1:4" ht="19" x14ac:dyDescent="0.25">
      <c r="A111" s="13" t="s">
        <v>775</v>
      </c>
      <c r="B111" s="8" t="str">
        <f t="shared" si="17"/>
        <v>403</v>
      </c>
      <c r="C111" s="8" t="str">
        <f t="shared" si="18"/>
        <v>Federal Court of Australia Act, all versions</v>
      </c>
      <c r="D111" t="str">
        <f t="shared" si="19"/>
        <v>`Federal Court of Australia Act, all versions` = 403,</v>
      </c>
    </row>
    <row r="112" spans="1:4" ht="19" x14ac:dyDescent="0.25">
      <c r="A112" s="13" t="s">
        <v>776</v>
      </c>
      <c r="B112" s="8" t="str">
        <f t="shared" si="17"/>
        <v>404</v>
      </c>
      <c r="C112" s="8" t="str">
        <f t="shared" si="18"/>
        <v>Federal Court of Australia Rules, all versions</v>
      </c>
      <c r="D112" t="str">
        <f t="shared" si="19"/>
        <v>`Federal Court of Australia Rules, all versions` = 404,</v>
      </c>
    </row>
    <row r="113" spans="1:4" ht="19" x14ac:dyDescent="0.25">
      <c r="A113" s="13" t="s">
        <v>777</v>
      </c>
      <c r="B113" s="8" t="str">
        <f t="shared" si="17"/>
        <v>405</v>
      </c>
      <c r="C113" s="8" t="str">
        <f t="shared" si="18"/>
        <v>Act Interpretation Act (Cth), all versions</v>
      </c>
      <c r="D113" t="str">
        <f t="shared" si="19"/>
        <v>`Act Interpretation Act (Cth), all versions` = 405,</v>
      </c>
    </row>
    <row r="114" spans="1:4" ht="19" x14ac:dyDescent="0.25">
      <c r="A114" s="13" t="s">
        <v>778</v>
      </c>
      <c r="B114" s="8" t="str">
        <f t="shared" si="17"/>
        <v>406</v>
      </c>
      <c r="C114" s="8" t="str">
        <f t="shared" si="18"/>
        <v>Administrative Tribunal Act, all versions</v>
      </c>
      <c r="D114" t="str">
        <f t="shared" si="19"/>
        <v>`Administrative Tribunal Act, all versions` = 406,</v>
      </c>
    </row>
    <row r="115" spans="1:4" ht="19" x14ac:dyDescent="0.25">
      <c r="A115" s="13" t="s">
        <v>779</v>
      </c>
      <c r="B115" s="8" t="str">
        <f t="shared" si="17"/>
        <v>407</v>
      </c>
      <c r="C115" s="8" t="str">
        <f t="shared" si="18"/>
        <v>Administrative Decisions (Judicial Review) Act, all versions</v>
      </c>
      <c r="D115" t="str">
        <f t="shared" si="19"/>
        <v>`Administrative Decisions (Judicial Review) Act, all versions` = 407,</v>
      </c>
    </row>
    <row r="116" spans="1:4" ht="19" x14ac:dyDescent="0.25">
      <c r="A116" s="13" t="s">
        <v>780</v>
      </c>
      <c r="B116" s="8" t="str">
        <f t="shared" si="17"/>
        <v>408</v>
      </c>
      <c r="C116" s="8" t="str">
        <f t="shared" si="18"/>
        <v>Criminal Appeal Act (Cth), all versions</v>
      </c>
      <c r="D116" t="str">
        <f t="shared" si="19"/>
        <v>`Criminal Appeal Act (Cth), all versions` = 408,</v>
      </c>
    </row>
    <row r="117" spans="1:4" ht="19" x14ac:dyDescent="0.25">
      <c r="A117" s="13" t="s">
        <v>781</v>
      </c>
      <c r="B117" s="8" t="str">
        <f t="shared" si="17"/>
        <v>409</v>
      </c>
      <c r="C117" s="8" t="str">
        <f t="shared" si="18"/>
        <v>Evidence Act (Cth), all versions</v>
      </c>
      <c r="D117" t="str">
        <f t="shared" si="19"/>
        <v>`Evidence Act (Cth), all versions` = 409,</v>
      </c>
    </row>
    <row r="118" spans="1:4" ht="19" x14ac:dyDescent="0.25">
      <c r="A118" s="13" t="s">
        <v>782</v>
      </c>
      <c r="B118" s="8" t="str">
        <f t="shared" si="17"/>
        <v>410</v>
      </c>
      <c r="C118" s="8" t="str">
        <f t="shared" si="18"/>
        <v>Federal Proceedings (Costs) Act (Cth), all versions</v>
      </c>
      <c r="D118" t="str">
        <f t="shared" si="19"/>
        <v>`Federal Proceedings (Costs) Act (Cth), all versions` = 410,</v>
      </c>
    </row>
    <row r="119" spans="1:4" ht="19" x14ac:dyDescent="0.25">
      <c r="A119" s="13" t="s">
        <v>783</v>
      </c>
      <c r="B119" s="8" t="str">
        <f t="shared" si="17"/>
        <v>411</v>
      </c>
      <c r="C119" s="8" t="str">
        <f t="shared" si="18"/>
        <v>Foreign Judgments Act (Cth), all versions</v>
      </c>
      <c r="D119" t="str">
        <f t="shared" si="19"/>
        <v>`Foreign Judgments Act (Cth), all versions` = 411,</v>
      </c>
    </row>
    <row r="120" spans="1:4" ht="19" x14ac:dyDescent="0.25">
      <c r="A120" s="13" t="s">
        <v>784</v>
      </c>
      <c r="B120" s="8" t="str">
        <f t="shared" si="17"/>
        <v>412</v>
      </c>
      <c r="C120" s="8" t="str">
        <f t="shared" si="18"/>
        <v>Judicial Act (Cth), all versions</v>
      </c>
      <c r="D120" t="str">
        <f t="shared" si="19"/>
        <v>`Judicial Act (Cth), all versions` = 412,</v>
      </c>
    </row>
    <row r="121" spans="1:4" ht="19" x14ac:dyDescent="0.25">
      <c r="A121" s="13" t="s">
        <v>785</v>
      </c>
      <c r="B121" s="8" t="str">
        <f t="shared" si="17"/>
        <v>413</v>
      </c>
      <c r="C121" s="8" t="str">
        <f t="shared" si="18"/>
        <v>Juries Act (Cth), all versions</v>
      </c>
      <c r="D121" t="str">
        <f t="shared" si="19"/>
        <v>`Juries Act (Cth), all versions` = 413,</v>
      </c>
    </row>
    <row r="122" spans="1:4" ht="19" x14ac:dyDescent="0.25">
      <c r="A122" s="13" t="s">
        <v>786</v>
      </c>
      <c r="B122" s="8" t="str">
        <f t="shared" si="17"/>
        <v>414</v>
      </c>
      <c r="C122" s="8" t="str">
        <f t="shared" si="18"/>
        <v>Nauru (High Court Appeals) Act, all versions</v>
      </c>
      <c r="D122" t="str">
        <f t="shared" si="19"/>
        <v>`Nauru (High Court Appeals) Act, all versions` = 414,</v>
      </c>
    </row>
    <row r="123" spans="1:4" ht="19" x14ac:dyDescent="0.25">
      <c r="A123" s="13" t="s">
        <v>787</v>
      </c>
      <c r="B123" s="8" t="str">
        <f t="shared" si="17"/>
        <v>415</v>
      </c>
      <c r="C123" s="8" t="str">
        <f t="shared" si="18"/>
        <v>Territory courts legislation, all versions</v>
      </c>
      <c r="D123" t="str">
        <f t="shared" si="19"/>
        <v>`Territory courts legislation, all versions` = 415,</v>
      </c>
    </row>
    <row r="124" spans="1:4" ht="19" x14ac:dyDescent="0.25">
      <c r="A124" s="13" t="s">
        <v>788</v>
      </c>
      <c r="B124" s="8" t="str">
        <f t="shared" si="17"/>
        <v>416</v>
      </c>
      <c r="C124" s="8" t="str">
        <f t="shared" si="18"/>
        <v>Legislation relating to costs of proceedings</v>
      </c>
      <c r="D124" t="str">
        <f t="shared" si="19"/>
        <v>`Legislation relating to costs of proceedings` = 416,</v>
      </c>
    </row>
    <row r="125" spans="1:4" ht="19" x14ac:dyDescent="0.25">
      <c r="A125" s="13" t="s">
        <v>789</v>
      </c>
      <c r="B125" s="8" t="str">
        <f t="shared" si="17"/>
        <v>417</v>
      </c>
      <c r="C125" s="8" t="str">
        <f t="shared" si="18"/>
        <v>Legislation relating to service and execution of process</v>
      </c>
      <c r="D125" t="str">
        <f t="shared" si="19"/>
        <v>`Legislation relating to service and execution of process` = 417,</v>
      </c>
    </row>
    <row r="126" spans="1:4" ht="19" x14ac:dyDescent="0.25">
      <c r="A126" s="13" t="s">
        <v>915</v>
      </c>
      <c r="B126" s="8" t="str">
        <f t="shared" ref="B126" si="20">LEFT(A126, SEARCH(" ",A126,1)-1)</f>
        <v>418</v>
      </c>
      <c r="C126" s="8" t="str">
        <f t="shared" ref="C126" si="21">RIGHT(A126,LEN(A126)-4)</f>
        <v>Foreign States Immunities Act (Cth), all versions</v>
      </c>
      <c r="D126" t="str">
        <f t="shared" ref="D126" si="22">_xlfn.CONCAT("`",C126,"` = ",B126,",")</f>
        <v>`Foreign States Immunities Act (Cth), all versions` = 418,</v>
      </c>
    </row>
    <row r="127" spans="1:4" ht="19" x14ac:dyDescent="0.25">
      <c r="A127" s="13" t="s">
        <v>916</v>
      </c>
      <c r="B127" s="8" t="str">
        <f t="shared" ref="B127" si="23">LEFT(A127, SEARCH(" ",A127,1)-1)</f>
        <v>419</v>
      </c>
      <c r="C127" s="8" t="str">
        <f t="shared" ref="C127" si="24">RIGHT(A127,LEN(A127)-4)</f>
        <v>Other</v>
      </c>
      <c r="D127" t="str">
        <f t="shared" ref="D127" si="25">_xlfn.CONCAT("`",C127,"` = ",B127,",")</f>
        <v>`Other` = 419,</v>
      </c>
    </row>
    <row r="128" spans="1:4" ht="19" x14ac:dyDescent="0.25">
      <c r="A128" s="13" t="s">
        <v>773</v>
      </c>
      <c r="B128" s="8" t="str">
        <f t="shared" ref="B128" si="26">LEFT(A128, SEARCH(" ",A128,1)-1)</f>
        <v>401</v>
      </c>
      <c r="C128" s="8" t="str">
        <f t="shared" ref="C128" si="27">RIGHT(A128,LEN(A128)-4)</f>
        <v>High Court of Australia Act, all versions</v>
      </c>
      <c r="D128" t="str">
        <f>_xlfn.CONCAT("`",C128," (federal)` = ",B128,"01,")</f>
        <v>`High Court of Australia Act, all versions (federal)` = 40101,</v>
      </c>
    </row>
    <row r="129" spans="1:4" ht="19" x14ac:dyDescent="0.25">
      <c r="A129" s="13" t="s">
        <v>774</v>
      </c>
      <c r="B129" s="8" t="str">
        <f t="shared" ref="B129:B144" si="28">LEFT(A129, SEARCH(" ",A129,1)-1)</f>
        <v>402</v>
      </c>
      <c r="C129" s="8" t="str">
        <f t="shared" ref="C129:C144" si="29">RIGHT(A129,LEN(A129)-4)</f>
        <v>High Court of Australia Rules, all versions</v>
      </c>
      <c r="D129" t="str">
        <f t="shared" ref="D129:D144" si="30">_xlfn.CONCAT("`",C129," (federal)` = ",B129,"01,")</f>
        <v>`High Court of Australia Rules, all versions (federal)` = 40201,</v>
      </c>
    </row>
    <row r="130" spans="1:4" ht="19" x14ac:dyDescent="0.25">
      <c r="A130" s="13" t="s">
        <v>775</v>
      </c>
      <c r="B130" s="8" t="str">
        <f t="shared" si="28"/>
        <v>403</v>
      </c>
      <c r="C130" s="8" t="str">
        <f t="shared" si="29"/>
        <v>Federal Court of Australia Act, all versions</v>
      </c>
      <c r="D130" t="str">
        <f t="shared" si="30"/>
        <v>`Federal Court of Australia Act, all versions (federal)` = 40301,</v>
      </c>
    </row>
    <row r="131" spans="1:4" ht="19" x14ac:dyDescent="0.25">
      <c r="A131" s="13" t="s">
        <v>776</v>
      </c>
      <c r="B131" s="8" t="str">
        <f t="shared" si="28"/>
        <v>404</v>
      </c>
      <c r="C131" s="8" t="str">
        <f t="shared" si="29"/>
        <v>Federal Court of Australia Rules, all versions</v>
      </c>
      <c r="D131" t="str">
        <f t="shared" si="30"/>
        <v>`Federal Court of Australia Rules, all versions (federal)` = 40401,</v>
      </c>
    </row>
    <row r="132" spans="1:4" ht="19" x14ac:dyDescent="0.25">
      <c r="A132" s="13" t="s">
        <v>777</v>
      </c>
      <c r="B132" s="8" t="str">
        <f t="shared" si="28"/>
        <v>405</v>
      </c>
      <c r="C132" s="8" t="str">
        <f t="shared" si="29"/>
        <v>Act Interpretation Act (Cth), all versions</v>
      </c>
      <c r="D132" t="str">
        <f t="shared" si="30"/>
        <v>`Act Interpretation Act (Cth), all versions (federal)` = 40501,</v>
      </c>
    </row>
    <row r="133" spans="1:4" ht="19" x14ac:dyDescent="0.25">
      <c r="A133" s="13" t="s">
        <v>778</v>
      </c>
      <c r="B133" s="8" t="str">
        <f t="shared" si="28"/>
        <v>406</v>
      </c>
      <c r="C133" s="8" t="str">
        <f t="shared" si="29"/>
        <v>Administrative Tribunal Act, all versions</v>
      </c>
      <c r="D133" t="str">
        <f t="shared" si="30"/>
        <v>`Administrative Tribunal Act, all versions (federal)` = 40601,</v>
      </c>
    </row>
    <row r="134" spans="1:4" ht="19" x14ac:dyDescent="0.25">
      <c r="A134" s="13" t="s">
        <v>779</v>
      </c>
      <c r="B134" s="8" t="str">
        <f t="shared" si="28"/>
        <v>407</v>
      </c>
      <c r="C134" s="8" t="str">
        <f t="shared" si="29"/>
        <v>Administrative Decisions (Judicial Review) Act, all versions</v>
      </c>
      <c r="D134" t="str">
        <f t="shared" si="30"/>
        <v>`Administrative Decisions (Judicial Review) Act, all versions (federal)` = 40701,</v>
      </c>
    </row>
    <row r="135" spans="1:4" ht="19" x14ac:dyDescent="0.25">
      <c r="A135" s="13" t="s">
        <v>780</v>
      </c>
      <c r="B135" s="8" t="str">
        <f t="shared" si="28"/>
        <v>408</v>
      </c>
      <c r="C135" s="8" t="str">
        <f t="shared" si="29"/>
        <v>Criminal Appeal Act (Cth), all versions</v>
      </c>
      <c r="D135" t="str">
        <f t="shared" si="30"/>
        <v>`Criminal Appeal Act (Cth), all versions (federal)` = 40801,</v>
      </c>
    </row>
    <row r="136" spans="1:4" ht="19" x14ac:dyDescent="0.25">
      <c r="A136" s="13" t="s">
        <v>781</v>
      </c>
      <c r="B136" s="8" t="str">
        <f t="shared" si="28"/>
        <v>409</v>
      </c>
      <c r="C136" s="8" t="str">
        <f t="shared" si="29"/>
        <v>Evidence Act (Cth), all versions</v>
      </c>
      <c r="D136" t="str">
        <f t="shared" si="30"/>
        <v>`Evidence Act (Cth), all versions (federal)` = 40901,</v>
      </c>
    </row>
    <row r="137" spans="1:4" ht="19" x14ac:dyDescent="0.25">
      <c r="A137" s="13" t="s">
        <v>782</v>
      </c>
      <c r="B137" s="8" t="str">
        <f t="shared" si="28"/>
        <v>410</v>
      </c>
      <c r="C137" s="8" t="str">
        <f t="shared" si="29"/>
        <v>Federal Proceedings (Costs) Act (Cth), all versions</v>
      </c>
      <c r="D137" t="str">
        <f t="shared" si="30"/>
        <v>`Federal Proceedings (Costs) Act (Cth), all versions (federal)` = 41001,</v>
      </c>
    </row>
    <row r="138" spans="1:4" ht="19" x14ac:dyDescent="0.25">
      <c r="A138" s="13" t="s">
        <v>783</v>
      </c>
      <c r="B138" s="8" t="str">
        <f t="shared" si="28"/>
        <v>411</v>
      </c>
      <c r="C138" s="8" t="str">
        <f t="shared" si="29"/>
        <v>Foreign Judgments Act (Cth), all versions</v>
      </c>
      <c r="D138" t="str">
        <f t="shared" si="30"/>
        <v>`Foreign Judgments Act (Cth), all versions (federal)` = 41101,</v>
      </c>
    </row>
    <row r="139" spans="1:4" ht="19" x14ac:dyDescent="0.25">
      <c r="A139" s="13" t="s">
        <v>784</v>
      </c>
      <c r="B139" s="8" t="str">
        <f t="shared" si="28"/>
        <v>412</v>
      </c>
      <c r="C139" s="8" t="str">
        <f t="shared" si="29"/>
        <v>Judicial Act (Cth), all versions</v>
      </c>
      <c r="D139" t="str">
        <f t="shared" si="30"/>
        <v>`Judicial Act (Cth), all versions (federal)` = 41201,</v>
      </c>
    </row>
    <row r="140" spans="1:4" ht="19" x14ac:dyDescent="0.25">
      <c r="A140" s="13" t="s">
        <v>785</v>
      </c>
      <c r="B140" s="8" t="str">
        <f t="shared" si="28"/>
        <v>413</v>
      </c>
      <c r="C140" s="8" t="str">
        <f t="shared" si="29"/>
        <v>Juries Act (Cth), all versions</v>
      </c>
      <c r="D140" t="str">
        <f t="shared" si="30"/>
        <v>`Juries Act (Cth), all versions (federal)` = 41301,</v>
      </c>
    </row>
    <row r="141" spans="1:4" ht="19" x14ac:dyDescent="0.25">
      <c r="A141" s="13" t="s">
        <v>786</v>
      </c>
      <c r="B141" s="8" t="str">
        <f t="shared" si="28"/>
        <v>414</v>
      </c>
      <c r="C141" s="8" t="str">
        <f t="shared" si="29"/>
        <v>Nauru (High Court Appeals) Act, all versions</v>
      </c>
      <c r="D141" t="str">
        <f t="shared" si="30"/>
        <v>`Nauru (High Court Appeals) Act, all versions (federal)` = 41401,</v>
      </c>
    </row>
    <row r="142" spans="1:4" ht="19" x14ac:dyDescent="0.25">
      <c r="A142" s="13" t="s">
        <v>787</v>
      </c>
      <c r="B142" s="8" t="str">
        <f t="shared" si="28"/>
        <v>415</v>
      </c>
      <c r="C142" s="8" t="str">
        <f t="shared" si="29"/>
        <v>Territory courts legislation, all versions</v>
      </c>
      <c r="D142" t="str">
        <f t="shared" si="30"/>
        <v>`Territory courts legislation, all versions (federal)` = 41501,</v>
      </c>
    </row>
    <row r="143" spans="1:4" ht="19" x14ac:dyDescent="0.25">
      <c r="A143" s="13" t="s">
        <v>788</v>
      </c>
      <c r="B143" s="8" t="str">
        <f t="shared" si="28"/>
        <v>416</v>
      </c>
      <c r="C143" s="8" t="str">
        <f t="shared" si="29"/>
        <v>Legislation relating to costs of proceedings</v>
      </c>
      <c r="D143" t="str">
        <f t="shared" si="30"/>
        <v>`Legislation relating to costs of proceedings (federal)` = 41601,</v>
      </c>
    </row>
    <row r="144" spans="1:4" ht="19" x14ac:dyDescent="0.25">
      <c r="A144" s="13" t="s">
        <v>789</v>
      </c>
      <c r="B144" s="8" t="str">
        <f t="shared" si="28"/>
        <v>417</v>
      </c>
      <c r="C144" s="8" t="str">
        <f t="shared" si="29"/>
        <v>Legislation relating to service and execution of process</v>
      </c>
      <c r="D144" t="str">
        <f t="shared" si="30"/>
        <v>`Legislation relating to service and execution of process (federal)` = 41701,</v>
      </c>
    </row>
    <row r="145" spans="1:4" ht="100" x14ac:dyDescent="0.25">
      <c r="A145" s="6" t="s">
        <v>790</v>
      </c>
      <c r="B145" s="8"/>
      <c r="C145" s="8"/>
    </row>
    <row r="146" spans="1:4" ht="140" x14ac:dyDescent="0.25">
      <c r="A146" s="6" t="s">
        <v>791</v>
      </c>
      <c r="B146" s="8" t="str">
        <f>LEFT(A145, SEARCH(" ",A145,1)-1)</f>
        <v>420</v>
      </c>
      <c r="C146" s="8" t="str">
        <f>RIGHT(A145,LEN(A145)-4)</f>
        <v>Supreme Court Act, any version</v>
      </c>
      <c r="D146" t="str">
        <f>_xlfn.CONCAT("`",C146," (ACT)` = ",B146,"02,")</f>
        <v>`Supreme Court Act, any version (ACT)` = 42002,</v>
      </c>
    </row>
    <row r="147" spans="1:4" ht="19" x14ac:dyDescent="0.25">
      <c r="A147" s="13" t="s">
        <v>792</v>
      </c>
      <c r="B147" s="8" t="str">
        <f>LEFT(A146, SEARCH(" ",A146,1)-1)</f>
        <v>421</v>
      </c>
      <c r="C147" s="8" t="str">
        <f>RIGHT(A146,LEN(A146)-4)</f>
        <v>Lower court legislation, any level, any version</v>
      </c>
      <c r="D147" t="str">
        <f t="shared" ref="D147:D157" si="31">_xlfn.CONCAT("`",C147," (ACT)` = ",B147,"02,")</f>
        <v>`Lower court legislation, any level, any version (ACT)` = 42102,</v>
      </c>
    </row>
    <row r="148" spans="1:4" ht="19" x14ac:dyDescent="0.25">
      <c r="A148" s="13" t="s">
        <v>793</v>
      </c>
      <c r="B148" s="8" t="str">
        <f>LEFT(A147, SEARCH(" ",A147,1)-1)</f>
        <v>422</v>
      </c>
      <c r="C148" s="8" t="str">
        <f>RIGHT(A147,LEN(A147)-4)</f>
        <v>Court rules, any level, any version</v>
      </c>
      <c r="D148" t="str">
        <f t="shared" si="31"/>
        <v>`Court rules, any level, any version (ACT)` = 42202,</v>
      </c>
    </row>
    <row r="149" spans="1:4" ht="19" x14ac:dyDescent="0.25">
      <c r="A149" s="13" t="s">
        <v>794</v>
      </c>
      <c r="B149" s="8" t="str">
        <f>LEFT(A148, SEARCH(" ",A148,1)-1)</f>
        <v>423</v>
      </c>
      <c r="C149" s="8" t="str">
        <f>RIGHT(A148,LEN(A148)-4)</f>
        <v>Legislation or rules relating to tribunal and/or administrative, any version</v>
      </c>
      <c r="D149" t="str">
        <f t="shared" si="31"/>
        <v>`Legislation or rules relating to tribunal and/or administrative, any version (ACT)` = 42302,</v>
      </c>
    </row>
    <row r="150" spans="1:4" ht="19" x14ac:dyDescent="0.25">
      <c r="A150" s="13" t="s">
        <v>795</v>
      </c>
      <c r="B150" s="8" t="str">
        <f>LEFT(A149, SEARCH(" ",A149,1)-1)</f>
        <v>424</v>
      </c>
      <c r="C150" s="8" t="str">
        <f>RIGHT(A149,LEN(A149)-4)</f>
        <v>Criminal procedure legislation or rules, any version, including criminal appeals acts</v>
      </c>
      <c r="D150" t="str">
        <f t="shared" si="31"/>
        <v>`Criminal procedure legislation or rules, any version, including criminal appeals acts (ACT)` = 42402,</v>
      </c>
    </row>
    <row r="151" spans="1:4" ht="19" x14ac:dyDescent="0.25">
      <c r="A151" s="13" t="s">
        <v>796</v>
      </c>
      <c r="B151" s="8" t="str">
        <f>LEFT(A150, SEARCH(" ",A150,1)-1)</f>
        <v>425</v>
      </c>
      <c r="C151" s="8" t="str">
        <f>RIGHT(A150,LEN(A150)-4)</f>
        <v>Civil procedure legislation or rules, any version, including civil appeals acts and limitation of actions</v>
      </c>
      <c r="D151" t="str">
        <f t="shared" si="31"/>
        <v>`Civil procedure legislation or rules, any version, including civil appeals acts and limitation of actions (ACT)` = 42502,</v>
      </c>
    </row>
    <row r="152" spans="1:4" ht="19" x14ac:dyDescent="0.25">
      <c r="A152" s="13" t="s">
        <v>797</v>
      </c>
      <c r="B152" s="8" t="str">
        <f>LEFT(A151, SEARCH(" ",A151,1)-1)</f>
        <v>426</v>
      </c>
      <c r="C152" s="8" t="str">
        <f>RIGHT(A151,LEN(A151)-4)</f>
        <v>Evidence legislation or rules, any version</v>
      </c>
      <c r="D152" t="str">
        <f t="shared" si="31"/>
        <v>`Evidence legislation or rules, any version (ACT)` = 42602,</v>
      </c>
    </row>
    <row r="153" spans="1:4" ht="19" x14ac:dyDescent="0.25">
      <c r="A153" s="13" t="s">
        <v>798</v>
      </c>
      <c r="B153" s="8" t="str">
        <f>LEFT(A152, SEARCH(" ",A152,1)-1)</f>
        <v>427</v>
      </c>
      <c r="C153" s="8" t="str">
        <f>RIGHT(A152,LEN(A152)-4)</f>
        <v>Interpretation legislation or rules, any version</v>
      </c>
      <c r="D153" t="str">
        <f t="shared" si="31"/>
        <v>`Interpretation legislation or rules, any version (ACT)` = 42702,</v>
      </c>
    </row>
    <row r="154" spans="1:4" ht="19" x14ac:dyDescent="0.25">
      <c r="A154" s="13" t="s">
        <v>799</v>
      </c>
      <c r="B154" s="8" t="str">
        <f>LEFT(A153, SEARCH(" ",A153,1)-1)</f>
        <v>428</v>
      </c>
      <c r="C154" s="8" t="str">
        <f>RIGHT(A153,LEN(A153)-4)</f>
        <v>Juries legislation, any version</v>
      </c>
      <c r="D154" t="str">
        <f t="shared" si="31"/>
        <v>`Juries legislation, any version (ACT)` = 42802,</v>
      </c>
    </row>
    <row r="155" spans="1:4" ht="19" x14ac:dyDescent="0.25">
      <c r="A155" s="13" t="s">
        <v>800</v>
      </c>
      <c r="B155" s="8" t="str">
        <f>LEFT(A154, SEARCH(" ",A154,1)-1)</f>
        <v>429</v>
      </c>
      <c r="C155" s="8" t="str">
        <f>RIGHT(A154,LEN(A154)-4)</f>
        <v>Legislation relating to costs of proceedings</v>
      </c>
      <c r="D155" t="str">
        <f t="shared" si="31"/>
        <v>`Legislation relating to costs of proceedings (ACT)` = 42902,</v>
      </c>
    </row>
    <row r="156" spans="1:4" ht="19" x14ac:dyDescent="0.25">
      <c r="A156" s="13" t="s">
        <v>801</v>
      </c>
      <c r="B156" s="8" t="str">
        <f>LEFT(A155, SEARCH(" ",A155,1)-1)</f>
        <v>430</v>
      </c>
      <c r="C156" s="8" t="str">
        <f>RIGHT(A155,LEN(A155)-4)</f>
        <v>Other relevant legislation or rules</v>
      </c>
      <c r="D156" t="str">
        <f t="shared" si="31"/>
        <v>`Other relevant legislation or rules (ACT)` = 43002,</v>
      </c>
    </row>
    <row r="157" spans="1:4" ht="100" x14ac:dyDescent="0.25">
      <c r="A157" s="6" t="s">
        <v>790</v>
      </c>
      <c r="B157" s="8" t="str">
        <f>LEFT(A156, SEARCH(" ",A156,1)-1)</f>
        <v>431</v>
      </c>
      <c r="C157" s="8" t="str">
        <f>RIGHT(A156,LEN(A156)-4)</f>
        <v>Legislation relating to service and execution of process</v>
      </c>
      <c r="D157" t="str">
        <f t="shared" si="31"/>
        <v>`Legislation relating to service and execution of process (ACT)` = 43102,</v>
      </c>
    </row>
    <row r="158" spans="1:4" ht="22" customHeight="1" x14ac:dyDescent="0.25">
      <c r="A158" s="6" t="s">
        <v>791</v>
      </c>
      <c r="B158" s="8" t="str">
        <f>LEFT(A157, SEARCH(" ",A157,1)-1)</f>
        <v>420</v>
      </c>
      <c r="C158" s="8" t="str">
        <f>RIGHT(A157,LEN(A157)-4)</f>
        <v>Supreme Court Act, any version</v>
      </c>
      <c r="D158" t="str">
        <f>_xlfn.CONCAT("`",C158," (NSW)` = ",B158,"03,")</f>
        <v>`Supreme Court Act, any version (NSW)` = 42003,</v>
      </c>
    </row>
    <row r="159" spans="1:4" ht="25" customHeight="1" x14ac:dyDescent="0.25">
      <c r="A159" s="13" t="s">
        <v>792</v>
      </c>
      <c r="B159" s="8" t="str">
        <f>LEFT(A158, SEARCH(" ",A158,1)-1)</f>
        <v>421</v>
      </c>
      <c r="C159" s="8" t="str">
        <f>RIGHT(A158,LEN(A158)-4)</f>
        <v>Lower court legislation, any level, any version</v>
      </c>
      <c r="D159" t="str">
        <f t="shared" ref="D159:D169" si="32">_xlfn.CONCAT("`",C159," (NSW)` = ",B159,"03,")</f>
        <v>`Lower court legislation, any level, any version (NSW)` = 42103,</v>
      </c>
    </row>
    <row r="160" spans="1:4" ht="19" x14ac:dyDescent="0.25">
      <c r="A160" s="13" t="s">
        <v>793</v>
      </c>
      <c r="B160" s="8" t="str">
        <f>LEFT(A159, SEARCH(" ",A159,1)-1)</f>
        <v>422</v>
      </c>
      <c r="C160" s="8" t="str">
        <f>RIGHT(A159,LEN(A159)-4)</f>
        <v>Court rules, any level, any version</v>
      </c>
      <c r="D160" t="str">
        <f t="shared" si="32"/>
        <v>`Court rules, any level, any version (NSW)` = 42203,</v>
      </c>
    </row>
    <row r="161" spans="1:4" ht="19" x14ac:dyDescent="0.25">
      <c r="A161" s="13" t="s">
        <v>794</v>
      </c>
      <c r="B161" s="8" t="str">
        <f>LEFT(A160, SEARCH(" ",A160,1)-1)</f>
        <v>423</v>
      </c>
      <c r="C161" s="8" t="str">
        <f>RIGHT(A160,LEN(A160)-4)</f>
        <v>Legislation or rules relating to tribunal and/or administrative, any version</v>
      </c>
      <c r="D161" t="str">
        <f t="shared" si="32"/>
        <v>`Legislation or rules relating to tribunal and/or administrative, any version (NSW)` = 42303,</v>
      </c>
    </row>
    <row r="162" spans="1:4" ht="19" x14ac:dyDescent="0.25">
      <c r="A162" s="13" t="s">
        <v>795</v>
      </c>
      <c r="B162" s="8" t="str">
        <f>LEFT(A161, SEARCH(" ",A161,1)-1)</f>
        <v>424</v>
      </c>
      <c r="C162" s="8" t="str">
        <f>RIGHT(A161,LEN(A161)-4)</f>
        <v>Criminal procedure legislation or rules, any version, including criminal appeals acts</v>
      </c>
      <c r="D162" t="str">
        <f t="shared" si="32"/>
        <v>`Criminal procedure legislation or rules, any version, including criminal appeals acts (NSW)` = 42403,</v>
      </c>
    </row>
    <row r="163" spans="1:4" ht="19" x14ac:dyDescent="0.25">
      <c r="A163" s="13" t="s">
        <v>796</v>
      </c>
      <c r="B163" s="8" t="str">
        <f>LEFT(A162, SEARCH(" ",A162,1)-1)</f>
        <v>425</v>
      </c>
      <c r="C163" s="8" t="str">
        <f>RIGHT(A162,LEN(A162)-4)</f>
        <v>Civil procedure legislation or rules, any version, including civil appeals acts and limitation of actions</v>
      </c>
      <c r="D163" t="str">
        <f t="shared" si="32"/>
        <v>`Civil procedure legislation or rules, any version, including civil appeals acts and limitation of actions (NSW)` = 42503,</v>
      </c>
    </row>
    <row r="164" spans="1:4" ht="19" x14ac:dyDescent="0.25">
      <c r="A164" s="13" t="s">
        <v>797</v>
      </c>
      <c r="B164" s="8" t="str">
        <f>LEFT(A163, SEARCH(" ",A163,1)-1)</f>
        <v>426</v>
      </c>
      <c r="C164" s="8" t="str">
        <f>RIGHT(A163,LEN(A163)-4)</f>
        <v>Evidence legislation or rules, any version</v>
      </c>
      <c r="D164" t="str">
        <f t="shared" si="32"/>
        <v>`Evidence legislation or rules, any version (NSW)` = 42603,</v>
      </c>
    </row>
    <row r="165" spans="1:4" ht="19" x14ac:dyDescent="0.25">
      <c r="A165" s="13" t="s">
        <v>798</v>
      </c>
      <c r="B165" s="8" t="str">
        <f>LEFT(A164, SEARCH(" ",A164,1)-1)</f>
        <v>427</v>
      </c>
      <c r="C165" s="8" t="str">
        <f>RIGHT(A164,LEN(A164)-4)</f>
        <v>Interpretation legislation or rules, any version</v>
      </c>
      <c r="D165" t="str">
        <f t="shared" si="32"/>
        <v>`Interpretation legislation or rules, any version (NSW)` = 42703,</v>
      </c>
    </row>
    <row r="166" spans="1:4" ht="19" x14ac:dyDescent="0.25">
      <c r="A166" s="13" t="s">
        <v>799</v>
      </c>
      <c r="B166" s="8" t="str">
        <f>LEFT(A165, SEARCH(" ",A165,1)-1)</f>
        <v>428</v>
      </c>
      <c r="C166" s="8" t="str">
        <f>RIGHT(A165,LEN(A165)-4)</f>
        <v>Juries legislation, any version</v>
      </c>
      <c r="D166" t="str">
        <f t="shared" si="32"/>
        <v>`Juries legislation, any version (NSW)` = 42803,</v>
      </c>
    </row>
    <row r="167" spans="1:4" ht="19" x14ac:dyDescent="0.25">
      <c r="A167" s="13" t="s">
        <v>800</v>
      </c>
      <c r="B167" s="8" t="str">
        <f>LEFT(A166, SEARCH(" ",A166,1)-1)</f>
        <v>429</v>
      </c>
      <c r="C167" s="8" t="str">
        <f>RIGHT(A166,LEN(A166)-4)</f>
        <v>Legislation relating to costs of proceedings</v>
      </c>
      <c r="D167" t="str">
        <f t="shared" si="32"/>
        <v>`Legislation relating to costs of proceedings (NSW)` = 42903,</v>
      </c>
    </row>
    <row r="168" spans="1:4" ht="19" x14ac:dyDescent="0.25">
      <c r="A168" s="13" t="s">
        <v>801</v>
      </c>
      <c r="B168" s="8" t="str">
        <f>LEFT(A167, SEARCH(" ",A167,1)-1)</f>
        <v>430</v>
      </c>
      <c r="C168" s="8" t="str">
        <f>RIGHT(A167,LEN(A167)-4)</f>
        <v>Other relevant legislation or rules</v>
      </c>
      <c r="D168" t="str">
        <f t="shared" si="32"/>
        <v>`Other relevant legislation or rules (NSW)` = 43003,</v>
      </c>
    </row>
    <row r="169" spans="1:4" ht="100" x14ac:dyDescent="0.25">
      <c r="A169" s="6" t="s">
        <v>790</v>
      </c>
      <c r="B169" s="8" t="str">
        <f>LEFT(A168, SEARCH(" ",A168,1)-1)</f>
        <v>431</v>
      </c>
      <c r="C169" s="8" t="str">
        <f>RIGHT(A168,LEN(A168)-4)</f>
        <v>Legislation relating to service and execution of process</v>
      </c>
      <c r="D169" t="str">
        <f t="shared" si="32"/>
        <v>`Legislation relating to service and execution of process (NSW)` = 43103,</v>
      </c>
    </row>
    <row r="170" spans="1:4" ht="140" x14ac:dyDescent="0.25">
      <c r="A170" s="6" t="s">
        <v>791</v>
      </c>
      <c r="B170" s="8" t="str">
        <f>LEFT(A169, SEARCH(" ",A169,1)-1)</f>
        <v>420</v>
      </c>
      <c r="C170" s="8" t="str">
        <f>RIGHT(A169,LEN(A169)-4)</f>
        <v>Supreme Court Act, any version</v>
      </c>
      <c r="D170" t="str">
        <f>_xlfn.CONCAT("`",C170," (NT)` = ",B170,"04,")</f>
        <v>`Supreme Court Act, any version (NT)` = 42004,</v>
      </c>
    </row>
    <row r="171" spans="1:4" ht="19" x14ac:dyDescent="0.25">
      <c r="A171" s="13" t="s">
        <v>792</v>
      </c>
      <c r="B171" s="8" t="str">
        <f>LEFT(A170, SEARCH(" ",A170,1)-1)</f>
        <v>421</v>
      </c>
      <c r="C171" s="8" t="str">
        <f>RIGHT(A170,LEN(A170)-4)</f>
        <v>Lower court legislation, any level, any version</v>
      </c>
      <c r="D171" t="str">
        <f t="shared" ref="D171:D181" si="33">_xlfn.CONCAT("`",C171," (NT)` = ",B171,"04,")</f>
        <v>`Lower court legislation, any level, any version (NT)` = 42104,</v>
      </c>
    </row>
    <row r="172" spans="1:4" ht="19" x14ac:dyDescent="0.25">
      <c r="A172" s="13" t="s">
        <v>793</v>
      </c>
      <c r="B172" s="8" t="str">
        <f>LEFT(A171, SEARCH(" ",A171,1)-1)</f>
        <v>422</v>
      </c>
      <c r="C172" s="8" t="str">
        <f>RIGHT(A171,LEN(A171)-4)</f>
        <v>Court rules, any level, any version</v>
      </c>
      <c r="D172" t="str">
        <f t="shared" si="33"/>
        <v>`Court rules, any level, any version (NT)` = 42204,</v>
      </c>
    </row>
    <row r="173" spans="1:4" ht="19" x14ac:dyDescent="0.25">
      <c r="A173" s="13" t="s">
        <v>794</v>
      </c>
      <c r="B173" s="8" t="str">
        <f>LEFT(A172, SEARCH(" ",A172,1)-1)</f>
        <v>423</v>
      </c>
      <c r="C173" s="8" t="str">
        <f>RIGHT(A172,LEN(A172)-4)</f>
        <v>Legislation or rules relating to tribunal and/or administrative, any version</v>
      </c>
      <c r="D173" t="str">
        <f t="shared" si="33"/>
        <v>`Legislation or rules relating to tribunal and/or administrative, any version (NT)` = 42304,</v>
      </c>
    </row>
    <row r="174" spans="1:4" ht="19" x14ac:dyDescent="0.25">
      <c r="A174" s="13" t="s">
        <v>795</v>
      </c>
      <c r="B174" s="8" t="str">
        <f>LEFT(A173, SEARCH(" ",A173,1)-1)</f>
        <v>424</v>
      </c>
      <c r="C174" s="8" t="str">
        <f>RIGHT(A173,LEN(A173)-4)</f>
        <v>Criminal procedure legislation or rules, any version, including criminal appeals acts</v>
      </c>
      <c r="D174" t="str">
        <f t="shared" si="33"/>
        <v>`Criminal procedure legislation or rules, any version, including criminal appeals acts (NT)` = 42404,</v>
      </c>
    </row>
    <row r="175" spans="1:4" ht="19" x14ac:dyDescent="0.25">
      <c r="A175" s="13" t="s">
        <v>796</v>
      </c>
      <c r="B175" s="8" t="str">
        <f>LEFT(A174, SEARCH(" ",A174,1)-1)</f>
        <v>425</v>
      </c>
      <c r="C175" s="8" t="str">
        <f>RIGHT(A174,LEN(A174)-4)</f>
        <v>Civil procedure legislation or rules, any version, including civil appeals acts and limitation of actions</v>
      </c>
      <c r="D175" t="str">
        <f t="shared" si="33"/>
        <v>`Civil procedure legislation or rules, any version, including civil appeals acts and limitation of actions (NT)` = 42504,</v>
      </c>
    </row>
    <row r="176" spans="1:4" ht="19" x14ac:dyDescent="0.25">
      <c r="A176" s="13" t="s">
        <v>797</v>
      </c>
      <c r="B176" s="8" t="str">
        <f>LEFT(A175, SEARCH(" ",A175,1)-1)</f>
        <v>426</v>
      </c>
      <c r="C176" s="8" t="str">
        <f>RIGHT(A175,LEN(A175)-4)</f>
        <v>Evidence legislation or rules, any version</v>
      </c>
      <c r="D176" t="str">
        <f t="shared" si="33"/>
        <v>`Evidence legislation or rules, any version (NT)` = 42604,</v>
      </c>
    </row>
    <row r="177" spans="1:4" ht="19" x14ac:dyDescent="0.25">
      <c r="A177" s="13" t="s">
        <v>798</v>
      </c>
      <c r="B177" s="8" t="str">
        <f>LEFT(A176, SEARCH(" ",A176,1)-1)</f>
        <v>427</v>
      </c>
      <c r="C177" s="8" t="str">
        <f>RIGHT(A176,LEN(A176)-4)</f>
        <v>Interpretation legislation or rules, any version</v>
      </c>
      <c r="D177" t="str">
        <f t="shared" si="33"/>
        <v>`Interpretation legislation or rules, any version (NT)` = 42704,</v>
      </c>
    </row>
    <row r="178" spans="1:4" ht="19" x14ac:dyDescent="0.25">
      <c r="A178" s="13" t="s">
        <v>799</v>
      </c>
      <c r="B178" s="8" t="str">
        <f>LEFT(A177, SEARCH(" ",A177,1)-1)</f>
        <v>428</v>
      </c>
      <c r="C178" s="8" t="str">
        <f>RIGHT(A177,LEN(A177)-4)</f>
        <v>Juries legislation, any version</v>
      </c>
      <c r="D178" t="str">
        <f t="shared" si="33"/>
        <v>`Juries legislation, any version (NT)` = 42804,</v>
      </c>
    </row>
    <row r="179" spans="1:4" ht="19" x14ac:dyDescent="0.25">
      <c r="A179" s="13" t="s">
        <v>800</v>
      </c>
      <c r="B179" s="8" t="str">
        <f>LEFT(A178, SEARCH(" ",A178,1)-1)</f>
        <v>429</v>
      </c>
      <c r="C179" s="8" t="str">
        <f>RIGHT(A178,LEN(A178)-4)</f>
        <v>Legislation relating to costs of proceedings</v>
      </c>
      <c r="D179" t="str">
        <f t="shared" si="33"/>
        <v>`Legislation relating to costs of proceedings (NT)` = 42904,</v>
      </c>
    </row>
    <row r="180" spans="1:4" ht="19" x14ac:dyDescent="0.25">
      <c r="A180" s="13" t="s">
        <v>801</v>
      </c>
      <c r="B180" s="8" t="str">
        <f>LEFT(A179, SEARCH(" ",A179,1)-1)</f>
        <v>430</v>
      </c>
      <c r="C180" s="8" t="str">
        <f>RIGHT(A179,LEN(A179)-4)</f>
        <v>Other relevant legislation or rules</v>
      </c>
      <c r="D180" t="str">
        <f t="shared" si="33"/>
        <v>`Other relevant legislation or rules (NT)` = 43004,</v>
      </c>
    </row>
    <row r="181" spans="1:4" ht="19" x14ac:dyDescent="0.25">
      <c r="A181" t="s">
        <v>790</v>
      </c>
      <c r="B181" s="8" t="str">
        <f>LEFT(A180, SEARCH(" ",A180,1)-1)</f>
        <v>431</v>
      </c>
      <c r="C181" s="8" t="str">
        <f>RIGHT(A180,LEN(A180)-4)</f>
        <v>Legislation relating to service and execution of process</v>
      </c>
      <c r="D181" t="str">
        <f t="shared" si="33"/>
        <v>`Legislation relating to service and execution of process (NT)` = 43104,</v>
      </c>
    </row>
    <row r="182" spans="1:4" ht="19" x14ac:dyDescent="0.25">
      <c r="A182" t="s">
        <v>791</v>
      </c>
      <c r="B182" s="8" t="str">
        <f>LEFT(A181, SEARCH(" ",A181,1)-1)</f>
        <v>420</v>
      </c>
      <c r="C182" s="8" t="str">
        <f>RIGHT(A181,LEN(A181)-4)</f>
        <v>Supreme Court Act, any version</v>
      </c>
      <c r="D182" t="str">
        <f>_xlfn.CONCAT("`",C182," (Qld.)` = ",B182,"05,")</f>
        <v>`Supreme Court Act, any version (Qld.)` = 42005,</v>
      </c>
    </row>
    <row r="183" spans="1:4" ht="19" x14ac:dyDescent="0.25">
      <c r="A183" t="s">
        <v>792</v>
      </c>
      <c r="B183" s="8" t="str">
        <f>LEFT(A182, SEARCH(" ",A182,1)-1)</f>
        <v>421</v>
      </c>
      <c r="C183" s="8" t="str">
        <f>RIGHT(A182,LEN(A182)-4)</f>
        <v>Lower court legislation, any level, any version</v>
      </c>
      <c r="D183" t="str">
        <f t="shared" ref="D183:D193" si="34">_xlfn.CONCAT("`",C183," (Qld.)` = ",B183,"05,")</f>
        <v>`Lower court legislation, any level, any version (Qld.)` = 42105,</v>
      </c>
    </row>
    <row r="184" spans="1:4" ht="19" x14ac:dyDescent="0.25">
      <c r="A184" t="s">
        <v>793</v>
      </c>
      <c r="B184" s="8" t="str">
        <f>LEFT(A183, SEARCH(" ",A183,1)-1)</f>
        <v>422</v>
      </c>
      <c r="C184" s="8" t="str">
        <f>RIGHT(A183,LEN(A183)-4)</f>
        <v>Court rules, any level, any version</v>
      </c>
      <c r="D184" t="str">
        <f t="shared" si="34"/>
        <v>`Court rules, any level, any version (Qld.)` = 42205,</v>
      </c>
    </row>
    <row r="185" spans="1:4" ht="19" x14ac:dyDescent="0.25">
      <c r="A185" t="s">
        <v>794</v>
      </c>
      <c r="B185" s="8" t="str">
        <f>LEFT(A184, SEARCH(" ",A184,1)-1)</f>
        <v>423</v>
      </c>
      <c r="C185" s="8" t="str">
        <f>RIGHT(A184,LEN(A184)-4)</f>
        <v>Legislation or rules relating to tribunal and/or administrative, any version</v>
      </c>
      <c r="D185" t="str">
        <f t="shared" si="34"/>
        <v>`Legislation or rules relating to tribunal and/or administrative, any version (Qld.)` = 42305,</v>
      </c>
    </row>
    <row r="186" spans="1:4" ht="19" x14ac:dyDescent="0.25">
      <c r="A186" t="s">
        <v>795</v>
      </c>
      <c r="B186" s="8" t="str">
        <f>LEFT(A185, SEARCH(" ",A185,1)-1)</f>
        <v>424</v>
      </c>
      <c r="C186" s="8" t="str">
        <f>RIGHT(A185,LEN(A185)-4)</f>
        <v>Criminal procedure legislation or rules, any version, including criminal appeals acts</v>
      </c>
      <c r="D186" t="str">
        <f t="shared" si="34"/>
        <v>`Criminal procedure legislation or rules, any version, including criminal appeals acts (Qld.)` = 42405,</v>
      </c>
    </row>
    <row r="187" spans="1:4" ht="19" x14ac:dyDescent="0.25">
      <c r="A187" t="s">
        <v>796</v>
      </c>
      <c r="B187" s="8" t="str">
        <f>LEFT(A186, SEARCH(" ",A186,1)-1)</f>
        <v>425</v>
      </c>
      <c r="C187" s="8" t="str">
        <f>RIGHT(A186,LEN(A186)-4)</f>
        <v>Civil procedure legislation or rules, any version, including civil appeals acts and limitation of actions</v>
      </c>
      <c r="D187" t="str">
        <f t="shared" si="34"/>
        <v>`Civil procedure legislation or rules, any version, including civil appeals acts and limitation of actions (Qld.)` = 42505,</v>
      </c>
    </row>
    <row r="188" spans="1:4" ht="19" x14ac:dyDescent="0.25">
      <c r="A188" t="s">
        <v>797</v>
      </c>
      <c r="B188" s="8" t="str">
        <f>LEFT(A187, SEARCH(" ",A187,1)-1)</f>
        <v>426</v>
      </c>
      <c r="C188" s="8" t="str">
        <f>RIGHT(A187,LEN(A187)-4)</f>
        <v>Evidence legislation or rules, any version</v>
      </c>
      <c r="D188" t="str">
        <f t="shared" si="34"/>
        <v>`Evidence legislation or rules, any version (Qld.)` = 42605,</v>
      </c>
    </row>
    <row r="189" spans="1:4" ht="19" x14ac:dyDescent="0.25">
      <c r="A189" t="s">
        <v>798</v>
      </c>
      <c r="B189" s="8" t="str">
        <f>LEFT(A188, SEARCH(" ",A188,1)-1)</f>
        <v>427</v>
      </c>
      <c r="C189" s="8" t="str">
        <f>RIGHT(A188,LEN(A188)-4)</f>
        <v>Interpretation legislation or rules, any version</v>
      </c>
      <c r="D189" t="str">
        <f t="shared" si="34"/>
        <v>`Interpretation legislation or rules, any version (Qld.)` = 42705,</v>
      </c>
    </row>
    <row r="190" spans="1:4" ht="19" x14ac:dyDescent="0.25">
      <c r="A190" t="s">
        <v>799</v>
      </c>
      <c r="B190" s="8" t="str">
        <f>LEFT(A189, SEARCH(" ",A189,1)-1)</f>
        <v>428</v>
      </c>
      <c r="C190" s="8" t="str">
        <f>RIGHT(A189,LEN(A189)-4)</f>
        <v>Juries legislation, any version</v>
      </c>
      <c r="D190" t="str">
        <f t="shared" si="34"/>
        <v>`Juries legislation, any version (Qld.)` = 42805,</v>
      </c>
    </row>
    <row r="191" spans="1:4" ht="19" x14ac:dyDescent="0.25">
      <c r="A191" t="s">
        <v>800</v>
      </c>
      <c r="B191" s="8" t="str">
        <f>LEFT(A190, SEARCH(" ",A190,1)-1)</f>
        <v>429</v>
      </c>
      <c r="C191" s="8" t="str">
        <f>RIGHT(A190,LEN(A190)-4)</f>
        <v>Legislation relating to costs of proceedings</v>
      </c>
      <c r="D191" t="str">
        <f t="shared" si="34"/>
        <v>`Legislation relating to costs of proceedings (Qld.)` = 42905,</v>
      </c>
    </row>
    <row r="192" spans="1:4" ht="19" x14ac:dyDescent="0.25">
      <c r="A192" t="s">
        <v>801</v>
      </c>
      <c r="B192" s="8" t="str">
        <f>LEFT(A191, SEARCH(" ",A191,1)-1)</f>
        <v>430</v>
      </c>
      <c r="C192" s="8" t="str">
        <f>RIGHT(A191,LEN(A191)-4)</f>
        <v>Other relevant legislation or rules</v>
      </c>
      <c r="D192" t="str">
        <f t="shared" si="34"/>
        <v>`Other relevant legislation or rules (Qld.)` = 43005,</v>
      </c>
    </row>
    <row r="193" spans="1:4" ht="19" x14ac:dyDescent="0.25">
      <c r="A193" t="s">
        <v>790</v>
      </c>
      <c r="B193" s="8" t="str">
        <f>LEFT(A192, SEARCH(" ",A192,1)-1)</f>
        <v>431</v>
      </c>
      <c r="C193" s="8" t="str">
        <f>RIGHT(A192,LEN(A192)-4)</f>
        <v>Legislation relating to service and execution of process</v>
      </c>
      <c r="D193" t="str">
        <f t="shared" si="34"/>
        <v>`Legislation relating to service and execution of process (Qld.)` = 43105,</v>
      </c>
    </row>
    <row r="194" spans="1:4" ht="19" x14ac:dyDescent="0.25">
      <c r="A194" t="s">
        <v>791</v>
      </c>
      <c r="B194" s="8" t="str">
        <f>LEFT(A193, SEARCH(" ",A193,1)-1)</f>
        <v>420</v>
      </c>
      <c r="C194" s="8" t="str">
        <f>RIGHT(A193,LEN(A193)-4)</f>
        <v>Supreme Court Act, any version</v>
      </c>
      <c r="D194" t="str">
        <f>_xlfn.CONCAT("`",C194," (SA)` = ",B194,"06,")</f>
        <v>`Supreme Court Act, any version (SA)` = 42006,</v>
      </c>
    </row>
    <row r="195" spans="1:4" ht="19" x14ac:dyDescent="0.25">
      <c r="A195" t="s">
        <v>792</v>
      </c>
      <c r="B195" s="8" t="str">
        <f>LEFT(A194, SEARCH(" ",A194,1)-1)</f>
        <v>421</v>
      </c>
      <c r="C195" s="8" t="str">
        <f>RIGHT(A194,LEN(A194)-4)</f>
        <v>Lower court legislation, any level, any version</v>
      </c>
      <c r="D195" t="str">
        <f t="shared" ref="D195:D205" si="35">_xlfn.CONCAT("`",C195," (SA)` = ",B195,"06,")</f>
        <v>`Lower court legislation, any level, any version (SA)` = 42106,</v>
      </c>
    </row>
    <row r="196" spans="1:4" ht="19" x14ac:dyDescent="0.25">
      <c r="A196" t="s">
        <v>793</v>
      </c>
      <c r="B196" s="8" t="str">
        <f>LEFT(A195, SEARCH(" ",A195,1)-1)</f>
        <v>422</v>
      </c>
      <c r="C196" s="8" t="str">
        <f>RIGHT(A195,LEN(A195)-4)</f>
        <v>Court rules, any level, any version</v>
      </c>
      <c r="D196" t="str">
        <f t="shared" si="35"/>
        <v>`Court rules, any level, any version (SA)` = 42206,</v>
      </c>
    </row>
    <row r="197" spans="1:4" ht="19" x14ac:dyDescent="0.25">
      <c r="A197" t="s">
        <v>794</v>
      </c>
      <c r="B197" s="8" t="str">
        <f>LEFT(A196, SEARCH(" ",A196,1)-1)</f>
        <v>423</v>
      </c>
      <c r="C197" s="8" t="str">
        <f>RIGHT(A196,LEN(A196)-4)</f>
        <v>Legislation or rules relating to tribunal and/or administrative, any version</v>
      </c>
      <c r="D197" t="str">
        <f t="shared" si="35"/>
        <v>`Legislation or rules relating to tribunal and/or administrative, any version (SA)` = 42306,</v>
      </c>
    </row>
    <row r="198" spans="1:4" ht="19" x14ac:dyDescent="0.25">
      <c r="A198" t="s">
        <v>795</v>
      </c>
      <c r="B198" s="8" t="str">
        <f>LEFT(A197, SEARCH(" ",A197,1)-1)</f>
        <v>424</v>
      </c>
      <c r="C198" s="8" t="str">
        <f>RIGHT(A197,LEN(A197)-4)</f>
        <v>Criminal procedure legislation or rules, any version, including criminal appeals acts</v>
      </c>
      <c r="D198" t="str">
        <f t="shared" si="35"/>
        <v>`Criminal procedure legislation or rules, any version, including criminal appeals acts (SA)` = 42406,</v>
      </c>
    </row>
    <row r="199" spans="1:4" ht="19" x14ac:dyDescent="0.25">
      <c r="A199" t="s">
        <v>796</v>
      </c>
      <c r="B199" s="8" t="str">
        <f>LEFT(A198, SEARCH(" ",A198,1)-1)</f>
        <v>425</v>
      </c>
      <c r="C199" s="8" t="str">
        <f>RIGHT(A198,LEN(A198)-4)</f>
        <v>Civil procedure legislation or rules, any version, including civil appeals acts and limitation of actions</v>
      </c>
      <c r="D199" t="str">
        <f t="shared" si="35"/>
        <v>`Civil procedure legislation or rules, any version, including civil appeals acts and limitation of actions (SA)` = 42506,</v>
      </c>
    </row>
    <row r="200" spans="1:4" ht="19" x14ac:dyDescent="0.25">
      <c r="A200" t="s">
        <v>797</v>
      </c>
      <c r="B200" s="8" t="str">
        <f>LEFT(A199, SEARCH(" ",A199,1)-1)</f>
        <v>426</v>
      </c>
      <c r="C200" s="8" t="str">
        <f>RIGHT(A199,LEN(A199)-4)</f>
        <v>Evidence legislation or rules, any version</v>
      </c>
      <c r="D200" t="str">
        <f t="shared" si="35"/>
        <v>`Evidence legislation or rules, any version (SA)` = 42606,</v>
      </c>
    </row>
    <row r="201" spans="1:4" ht="19" x14ac:dyDescent="0.25">
      <c r="A201" t="s">
        <v>798</v>
      </c>
      <c r="B201" s="8" t="str">
        <f>LEFT(A200, SEARCH(" ",A200,1)-1)</f>
        <v>427</v>
      </c>
      <c r="C201" s="8" t="str">
        <f>RIGHT(A200,LEN(A200)-4)</f>
        <v>Interpretation legislation or rules, any version</v>
      </c>
      <c r="D201" t="str">
        <f t="shared" si="35"/>
        <v>`Interpretation legislation or rules, any version (SA)` = 42706,</v>
      </c>
    </row>
    <row r="202" spans="1:4" ht="19" x14ac:dyDescent="0.25">
      <c r="A202" t="s">
        <v>799</v>
      </c>
      <c r="B202" s="8" t="str">
        <f>LEFT(A201, SEARCH(" ",A201,1)-1)</f>
        <v>428</v>
      </c>
      <c r="C202" s="8" t="str">
        <f>RIGHT(A201,LEN(A201)-4)</f>
        <v>Juries legislation, any version</v>
      </c>
      <c r="D202" t="str">
        <f t="shared" si="35"/>
        <v>`Juries legislation, any version (SA)` = 42806,</v>
      </c>
    </row>
    <row r="203" spans="1:4" ht="19" x14ac:dyDescent="0.25">
      <c r="A203" t="s">
        <v>800</v>
      </c>
      <c r="B203" s="8" t="str">
        <f>LEFT(A202, SEARCH(" ",A202,1)-1)</f>
        <v>429</v>
      </c>
      <c r="C203" s="8" t="str">
        <f>RIGHT(A202,LEN(A202)-4)</f>
        <v>Legislation relating to costs of proceedings</v>
      </c>
      <c r="D203" t="str">
        <f t="shared" si="35"/>
        <v>`Legislation relating to costs of proceedings (SA)` = 42906,</v>
      </c>
    </row>
    <row r="204" spans="1:4" ht="19" x14ac:dyDescent="0.25">
      <c r="A204" t="s">
        <v>801</v>
      </c>
      <c r="B204" s="8" t="str">
        <f>LEFT(A203, SEARCH(" ",A203,1)-1)</f>
        <v>430</v>
      </c>
      <c r="C204" s="8" t="str">
        <f>RIGHT(A203,LEN(A203)-4)</f>
        <v>Other relevant legislation or rules</v>
      </c>
      <c r="D204" t="str">
        <f t="shared" si="35"/>
        <v>`Other relevant legislation or rules (SA)` = 43006,</v>
      </c>
    </row>
    <row r="205" spans="1:4" ht="19" x14ac:dyDescent="0.25">
      <c r="A205" t="s">
        <v>790</v>
      </c>
      <c r="B205" s="8" t="str">
        <f>LEFT(A204, SEARCH(" ",A204,1)-1)</f>
        <v>431</v>
      </c>
      <c r="C205" s="8" t="str">
        <f>RIGHT(A204,LEN(A204)-4)</f>
        <v>Legislation relating to service and execution of process</v>
      </c>
      <c r="D205" t="str">
        <f t="shared" si="35"/>
        <v>`Legislation relating to service and execution of process (SA)` = 43106,</v>
      </c>
    </row>
    <row r="206" spans="1:4" ht="19" x14ac:dyDescent="0.25">
      <c r="A206" t="s">
        <v>791</v>
      </c>
      <c r="B206" s="8" t="str">
        <f>LEFT(A205, SEARCH(" ",A205,1)-1)</f>
        <v>420</v>
      </c>
      <c r="C206" s="8" t="str">
        <f>RIGHT(A205,LEN(A205)-4)</f>
        <v>Supreme Court Act, any version</v>
      </c>
      <c r="D206" t="str">
        <f>_xlfn.CONCAT("`",C206," (Tas.)` = ",B206,"07,")</f>
        <v>`Supreme Court Act, any version (Tas.)` = 42007,</v>
      </c>
    </row>
    <row r="207" spans="1:4" ht="19" x14ac:dyDescent="0.25">
      <c r="A207" t="s">
        <v>792</v>
      </c>
      <c r="B207" s="8" t="str">
        <f>LEFT(A206, SEARCH(" ",A206,1)-1)</f>
        <v>421</v>
      </c>
      <c r="C207" s="8" t="str">
        <f>RIGHT(A206,LEN(A206)-4)</f>
        <v>Lower court legislation, any level, any version</v>
      </c>
      <c r="D207" t="str">
        <f t="shared" ref="D207:D217" si="36">_xlfn.CONCAT("`",C207," (Tas.)` = ",B207,"07,")</f>
        <v>`Lower court legislation, any level, any version (Tas.)` = 42107,</v>
      </c>
    </row>
    <row r="208" spans="1:4" ht="19" x14ac:dyDescent="0.25">
      <c r="A208" t="s">
        <v>793</v>
      </c>
      <c r="B208" s="8" t="str">
        <f>LEFT(A207, SEARCH(" ",A207,1)-1)</f>
        <v>422</v>
      </c>
      <c r="C208" s="8" t="str">
        <f>RIGHT(A207,LEN(A207)-4)</f>
        <v>Court rules, any level, any version</v>
      </c>
      <c r="D208" t="str">
        <f t="shared" si="36"/>
        <v>`Court rules, any level, any version (Tas.)` = 42207,</v>
      </c>
    </row>
    <row r="209" spans="1:4" ht="19" x14ac:dyDescent="0.25">
      <c r="A209" t="s">
        <v>794</v>
      </c>
      <c r="B209" s="8" t="str">
        <f>LEFT(A208, SEARCH(" ",A208,1)-1)</f>
        <v>423</v>
      </c>
      <c r="C209" s="8" t="str">
        <f>RIGHT(A208,LEN(A208)-4)</f>
        <v>Legislation or rules relating to tribunal and/or administrative, any version</v>
      </c>
      <c r="D209" t="str">
        <f t="shared" si="36"/>
        <v>`Legislation or rules relating to tribunal and/or administrative, any version (Tas.)` = 42307,</v>
      </c>
    </row>
    <row r="210" spans="1:4" ht="19" x14ac:dyDescent="0.25">
      <c r="A210" t="s">
        <v>795</v>
      </c>
      <c r="B210" s="8" t="str">
        <f>LEFT(A209, SEARCH(" ",A209,1)-1)</f>
        <v>424</v>
      </c>
      <c r="C210" s="8" t="str">
        <f>RIGHT(A209,LEN(A209)-4)</f>
        <v>Criminal procedure legislation or rules, any version, including criminal appeals acts</v>
      </c>
      <c r="D210" t="str">
        <f t="shared" si="36"/>
        <v>`Criminal procedure legislation or rules, any version, including criminal appeals acts (Tas.)` = 42407,</v>
      </c>
    </row>
    <row r="211" spans="1:4" ht="19" x14ac:dyDescent="0.25">
      <c r="A211" t="s">
        <v>796</v>
      </c>
      <c r="B211" s="8" t="str">
        <f>LEFT(A210, SEARCH(" ",A210,1)-1)</f>
        <v>425</v>
      </c>
      <c r="C211" s="8" t="str">
        <f>RIGHT(A210,LEN(A210)-4)</f>
        <v>Civil procedure legislation or rules, any version, including civil appeals acts and limitation of actions</v>
      </c>
      <c r="D211" t="str">
        <f t="shared" si="36"/>
        <v>`Civil procedure legislation or rules, any version, including civil appeals acts and limitation of actions (Tas.)` = 42507,</v>
      </c>
    </row>
    <row r="212" spans="1:4" ht="19" x14ac:dyDescent="0.25">
      <c r="A212" t="s">
        <v>797</v>
      </c>
      <c r="B212" s="8" t="str">
        <f>LEFT(A211, SEARCH(" ",A211,1)-1)</f>
        <v>426</v>
      </c>
      <c r="C212" s="8" t="str">
        <f>RIGHT(A211,LEN(A211)-4)</f>
        <v>Evidence legislation or rules, any version</v>
      </c>
      <c r="D212" t="str">
        <f t="shared" si="36"/>
        <v>`Evidence legislation or rules, any version (Tas.)` = 42607,</v>
      </c>
    </row>
    <row r="213" spans="1:4" ht="19" x14ac:dyDescent="0.25">
      <c r="A213" t="s">
        <v>798</v>
      </c>
      <c r="B213" s="8" t="str">
        <f>LEFT(A212, SEARCH(" ",A212,1)-1)</f>
        <v>427</v>
      </c>
      <c r="C213" s="8" t="str">
        <f>RIGHT(A212,LEN(A212)-4)</f>
        <v>Interpretation legislation or rules, any version</v>
      </c>
      <c r="D213" t="str">
        <f t="shared" si="36"/>
        <v>`Interpretation legislation or rules, any version (Tas.)` = 42707,</v>
      </c>
    </row>
    <row r="214" spans="1:4" ht="19" x14ac:dyDescent="0.25">
      <c r="A214" t="s">
        <v>799</v>
      </c>
      <c r="B214" s="8" t="str">
        <f>LEFT(A213, SEARCH(" ",A213,1)-1)</f>
        <v>428</v>
      </c>
      <c r="C214" s="8" t="str">
        <f>RIGHT(A213,LEN(A213)-4)</f>
        <v>Juries legislation, any version</v>
      </c>
      <c r="D214" t="str">
        <f t="shared" si="36"/>
        <v>`Juries legislation, any version (Tas.)` = 42807,</v>
      </c>
    </row>
    <row r="215" spans="1:4" ht="19" x14ac:dyDescent="0.25">
      <c r="A215" t="s">
        <v>800</v>
      </c>
      <c r="B215" s="8" t="str">
        <f>LEFT(A214, SEARCH(" ",A214,1)-1)</f>
        <v>429</v>
      </c>
      <c r="C215" s="8" t="str">
        <f>RIGHT(A214,LEN(A214)-4)</f>
        <v>Legislation relating to costs of proceedings</v>
      </c>
      <c r="D215" t="str">
        <f t="shared" si="36"/>
        <v>`Legislation relating to costs of proceedings (Tas.)` = 42907,</v>
      </c>
    </row>
    <row r="216" spans="1:4" ht="19" x14ac:dyDescent="0.25">
      <c r="A216" t="s">
        <v>801</v>
      </c>
      <c r="B216" s="8" t="str">
        <f>LEFT(A215, SEARCH(" ",A215,1)-1)</f>
        <v>430</v>
      </c>
      <c r="C216" s="8" t="str">
        <f>RIGHT(A215,LEN(A215)-4)</f>
        <v>Other relevant legislation or rules</v>
      </c>
      <c r="D216" t="str">
        <f t="shared" si="36"/>
        <v>`Other relevant legislation or rules (Tas.)` = 43007,</v>
      </c>
    </row>
    <row r="217" spans="1:4" ht="19" x14ac:dyDescent="0.25">
      <c r="A217" t="s">
        <v>790</v>
      </c>
      <c r="B217" s="8" t="str">
        <f>LEFT(A216, SEARCH(" ",A216,1)-1)</f>
        <v>431</v>
      </c>
      <c r="C217" s="8" t="str">
        <f>RIGHT(A216,LEN(A216)-4)</f>
        <v>Legislation relating to service and execution of process</v>
      </c>
      <c r="D217" t="str">
        <f t="shared" si="36"/>
        <v>`Legislation relating to service and execution of process (Tas.)` = 43107,</v>
      </c>
    </row>
    <row r="218" spans="1:4" ht="19" x14ac:dyDescent="0.25">
      <c r="A218" t="s">
        <v>791</v>
      </c>
      <c r="B218" s="8" t="str">
        <f>LEFT(A217, SEARCH(" ",A217,1)-1)</f>
        <v>420</v>
      </c>
      <c r="C218" s="8" t="str">
        <f>RIGHT(A217,LEN(A217)-4)</f>
        <v>Supreme Court Act, any version</v>
      </c>
      <c r="D218" t="str">
        <f>_xlfn.CONCAT("`",C218," (Vic.)` = ",B218,"08,")</f>
        <v>`Supreme Court Act, any version (Vic.)` = 42008,</v>
      </c>
    </row>
    <row r="219" spans="1:4" ht="19" x14ac:dyDescent="0.25">
      <c r="A219" t="s">
        <v>792</v>
      </c>
      <c r="B219" s="8" t="str">
        <f>LEFT(A218, SEARCH(" ",A218,1)-1)</f>
        <v>421</v>
      </c>
      <c r="C219" s="8" t="str">
        <f>RIGHT(A218,LEN(A218)-4)</f>
        <v>Lower court legislation, any level, any version</v>
      </c>
      <c r="D219" t="str">
        <f t="shared" ref="D219:D229" si="37">_xlfn.CONCAT("`",C219," (Vic.)` = ",B219,"08,")</f>
        <v>`Lower court legislation, any level, any version (Vic.)` = 42108,</v>
      </c>
    </row>
    <row r="220" spans="1:4" ht="19" x14ac:dyDescent="0.25">
      <c r="A220" t="s">
        <v>793</v>
      </c>
      <c r="B220" s="8" t="str">
        <f>LEFT(A219, SEARCH(" ",A219,1)-1)</f>
        <v>422</v>
      </c>
      <c r="C220" s="8" t="str">
        <f>RIGHT(A219,LEN(A219)-4)</f>
        <v>Court rules, any level, any version</v>
      </c>
      <c r="D220" t="str">
        <f t="shared" si="37"/>
        <v>`Court rules, any level, any version (Vic.)` = 42208,</v>
      </c>
    </row>
    <row r="221" spans="1:4" ht="19" x14ac:dyDescent="0.25">
      <c r="A221" t="s">
        <v>794</v>
      </c>
      <c r="B221" s="8" t="str">
        <f>LEFT(A220, SEARCH(" ",A220,1)-1)</f>
        <v>423</v>
      </c>
      <c r="C221" s="8" t="str">
        <f>RIGHT(A220,LEN(A220)-4)</f>
        <v>Legislation or rules relating to tribunal and/or administrative, any version</v>
      </c>
      <c r="D221" t="str">
        <f t="shared" si="37"/>
        <v>`Legislation or rules relating to tribunal and/or administrative, any version (Vic.)` = 42308,</v>
      </c>
    </row>
    <row r="222" spans="1:4" ht="19" x14ac:dyDescent="0.25">
      <c r="A222" t="s">
        <v>795</v>
      </c>
      <c r="B222" s="8" t="str">
        <f>LEFT(A221, SEARCH(" ",A221,1)-1)</f>
        <v>424</v>
      </c>
      <c r="C222" s="8" t="str">
        <f>RIGHT(A221,LEN(A221)-4)</f>
        <v>Criminal procedure legislation or rules, any version, including criminal appeals acts</v>
      </c>
      <c r="D222" t="str">
        <f t="shared" si="37"/>
        <v>`Criminal procedure legislation or rules, any version, including criminal appeals acts (Vic.)` = 42408,</v>
      </c>
    </row>
    <row r="223" spans="1:4" ht="19" x14ac:dyDescent="0.25">
      <c r="A223" t="s">
        <v>796</v>
      </c>
      <c r="B223" s="8" t="str">
        <f>LEFT(A222, SEARCH(" ",A222,1)-1)</f>
        <v>425</v>
      </c>
      <c r="C223" s="8" t="str">
        <f>RIGHT(A222,LEN(A222)-4)</f>
        <v>Civil procedure legislation or rules, any version, including civil appeals acts and limitation of actions</v>
      </c>
      <c r="D223" t="str">
        <f t="shared" si="37"/>
        <v>`Civil procedure legislation or rules, any version, including civil appeals acts and limitation of actions (Vic.)` = 42508,</v>
      </c>
    </row>
    <row r="224" spans="1:4" ht="19" x14ac:dyDescent="0.25">
      <c r="A224" t="s">
        <v>797</v>
      </c>
      <c r="B224" s="8" t="str">
        <f>LEFT(A223, SEARCH(" ",A223,1)-1)</f>
        <v>426</v>
      </c>
      <c r="C224" s="8" t="str">
        <f>RIGHT(A223,LEN(A223)-4)</f>
        <v>Evidence legislation or rules, any version</v>
      </c>
      <c r="D224" t="str">
        <f t="shared" si="37"/>
        <v>`Evidence legislation or rules, any version (Vic.)` = 42608,</v>
      </c>
    </row>
    <row r="225" spans="1:4" ht="19" x14ac:dyDescent="0.25">
      <c r="A225" t="s">
        <v>798</v>
      </c>
      <c r="B225" s="8" t="str">
        <f>LEFT(A224, SEARCH(" ",A224,1)-1)</f>
        <v>427</v>
      </c>
      <c r="C225" s="8" t="str">
        <f>RIGHT(A224,LEN(A224)-4)</f>
        <v>Interpretation legislation or rules, any version</v>
      </c>
      <c r="D225" t="str">
        <f t="shared" si="37"/>
        <v>`Interpretation legislation or rules, any version (Vic.)` = 42708,</v>
      </c>
    </row>
    <row r="226" spans="1:4" ht="19" x14ac:dyDescent="0.25">
      <c r="A226" t="s">
        <v>799</v>
      </c>
      <c r="B226" s="8" t="str">
        <f>LEFT(A225, SEARCH(" ",A225,1)-1)</f>
        <v>428</v>
      </c>
      <c r="C226" s="8" t="str">
        <f>RIGHT(A225,LEN(A225)-4)</f>
        <v>Juries legislation, any version</v>
      </c>
      <c r="D226" t="str">
        <f t="shared" si="37"/>
        <v>`Juries legislation, any version (Vic.)` = 42808,</v>
      </c>
    </row>
    <row r="227" spans="1:4" ht="19" x14ac:dyDescent="0.25">
      <c r="A227" t="s">
        <v>800</v>
      </c>
      <c r="B227" s="8" t="str">
        <f>LEFT(A226, SEARCH(" ",A226,1)-1)</f>
        <v>429</v>
      </c>
      <c r="C227" s="8" t="str">
        <f>RIGHT(A226,LEN(A226)-4)</f>
        <v>Legislation relating to costs of proceedings</v>
      </c>
      <c r="D227" t="str">
        <f t="shared" si="37"/>
        <v>`Legislation relating to costs of proceedings (Vic.)` = 42908,</v>
      </c>
    </row>
    <row r="228" spans="1:4" ht="19" x14ac:dyDescent="0.25">
      <c r="A228" t="s">
        <v>801</v>
      </c>
      <c r="B228" s="8" t="str">
        <f>LEFT(A227, SEARCH(" ",A227,1)-1)</f>
        <v>430</v>
      </c>
      <c r="C228" s="8" t="str">
        <f>RIGHT(A227,LEN(A227)-4)</f>
        <v>Other relevant legislation or rules</v>
      </c>
      <c r="D228" t="str">
        <f t="shared" si="37"/>
        <v>`Other relevant legislation or rules (Vic.)` = 43008,</v>
      </c>
    </row>
    <row r="229" spans="1:4" ht="19" x14ac:dyDescent="0.25">
      <c r="A229" t="s">
        <v>790</v>
      </c>
      <c r="B229" s="8" t="str">
        <f>LEFT(A228, SEARCH(" ",A228,1)-1)</f>
        <v>431</v>
      </c>
      <c r="C229" s="8" t="str">
        <f>RIGHT(A228,LEN(A228)-4)</f>
        <v>Legislation relating to service and execution of process</v>
      </c>
      <c r="D229" t="str">
        <f t="shared" si="37"/>
        <v>`Legislation relating to service and execution of process (Vic.)` = 43108,</v>
      </c>
    </row>
    <row r="230" spans="1:4" ht="19" x14ac:dyDescent="0.25">
      <c r="A230" t="s">
        <v>791</v>
      </c>
      <c r="B230" s="8" t="str">
        <f>LEFT(A229, SEARCH(" ",A229,1)-1)</f>
        <v>420</v>
      </c>
      <c r="C230" s="8" t="str">
        <f>RIGHT(A229,LEN(A229)-4)</f>
        <v>Supreme Court Act, any version</v>
      </c>
      <c r="D230" t="str">
        <f>_xlfn.CONCAT("`",C230," (Norfolk Island)` = ",B230,"09,")</f>
        <v>`Supreme Court Act, any version (Norfolk Island)` = 42009,</v>
      </c>
    </row>
    <row r="231" spans="1:4" ht="19" x14ac:dyDescent="0.25">
      <c r="A231" t="s">
        <v>792</v>
      </c>
      <c r="B231" s="8" t="str">
        <f>LEFT(A230, SEARCH(" ",A230,1)-1)</f>
        <v>421</v>
      </c>
      <c r="C231" s="8" t="str">
        <f>RIGHT(A230,LEN(A230)-4)</f>
        <v>Lower court legislation, any level, any version</v>
      </c>
      <c r="D231" t="str">
        <f t="shared" ref="D231:D241" si="38">_xlfn.CONCAT("`",C231," (Norfolk Island)` = ",B231,"09,")</f>
        <v>`Lower court legislation, any level, any version (Norfolk Island)` = 42109,</v>
      </c>
    </row>
    <row r="232" spans="1:4" ht="19" x14ac:dyDescent="0.25">
      <c r="A232" t="s">
        <v>793</v>
      </c>
      <c r="B232" s="8" t="str">
        <f>LEFT(A231, SEARCH(" ",A231,1)-1)</f>
        <v>422</v>
      </c>
      <c r="C232" s="8" t="str">
        <f>RIGHT(A231,LEN(A231)-4)</f>
        <v>Court rules, any level, any version</v>
      </c>
      <c r="D232" t="str">
        <f t="shared" si="38"/>
        <v>`Court rules, any level, any version (Norfolk Island)` = 42209,</v>
      </c>
    </row>
    <row r="233" spans="1:4" ht="19" x14ac:dyDescent="0.25">
      <c r="A233" t="s">
        <v>794</v>
      </c>
      <c r="B233" s="8" t="str">
        <f>LEFT(A232, SEARCH(" ",A232,1)-1)</f>
        <v>423</v>
      </c>
      <c r="C233" s="8" t="str">
        <f>RIGHT(A232,LEN(A232)-4)</f>
        <v>Legislation or rules relating to tribunal and/or administrative, any version</v>
      </c>
      <c r="D233" t="str">
        <f t="shared" si="38"/>
        <v>`Legislation or rules relating to tribunal and/or administrative, any version (Norfolk Island)` = 42309,</v>
      </c>
    </row>
    <row r="234" spans="1:4" ht="19" x14ac:dyDescent="0.25">
      <c r="A234" t="s">
        <v>795</v>
      </c>
      <c r="B234" s="8" t="str">
        <f>LEFT(A233, SEARCH(" ",A233,1)-1)</f>
        <v>424</v>
      </c>
      <c r="C234" s="8" t="str">
        <f>RIGHT(A233,LEN(A233)-4)</f>
        <v>Criminal procedure legislation or rules, any version, including criminal appeals acts</v>
      </c>
      <c r="D234" t="str">
        <f t="shared" si="38"/>
        <v>`Criminal procedure legislation or rules, any version, including criminal appeals acts (Norfolk Island)` = 42409,</v>
      </c>
    </row>
    <row r="235" spans="1:4" ht="19" x14ac:dyDescent="0.25">
      <c r="A235" t="s">
        <v>796</v>
      </c>
      <c r="B235" s="8" t="str">
        <f>LEFT(A234, SEARCH(" ",A234,1)-1)</f>
        <v>425</v>
      </c>
      <c r="C235" s="8" t="str">
        <f>RIGHT(A234,LEN(A234)-4)</f>
        <v>Civil procedure legislation or rules, any version, including civil appeals acts and limitation of actions</v>
      </c>
      <c r="D235" t="str">
        <f t="shared" si="38"/>
        <v>`Civil procedure legislation or rules, any version, including civil appeals acts and limitation of actions (Norfolk Island)` = 42509,</v>
      </c>
    </row>
    <row r="236" spans="1:4" ht="19" x14ac:dyDescent="0.25">
      <c r="A236" t="s">
        <v>797</v>
      </c>
      <c r="B236" s="8" t="str">
        <f>LEFT(A235, SEARCH(" ",A235,1)-1)</f>
        <v>426</v>
      </c>
      <c r="C236" s="8" t="str">
        <f>RIGHT(A235,LEN(A235)-4)</f>
        <v>Evidence legislation or rules, any version</v>
      </c>
      <c r="D236" t="str">
        <f t="shared" si="38"/>
        <v>`Evidence legislation or rules, any version (Norfolk Island)` = 42609,</v>
      </c>
    </row>
    <row r="237" spans="1:4" ht="19" x14ac:dyDescent="0.25">
      <c r="A237" t="s">
        <v>798</v>
      </c>
      <c r="B237" s="8" t="str">
        <f>LEFT(A236, SEARCH(" ",A236,1)-1)</f>
        <v>427</v>
      </c>
      <c r="C237" s="8" t="str">
        <f>RIGHT(A236,LEN(A236)-4)</f>
        <v>Interpretation legislation or rules, any version</v>
      </c>
      <c r="D237" t="str">
        <f t="shared" si="38"/>
        <v>`Interpretation legislation or rules, any version (Norfolk Island)` = 42709,</v>
      </c>
    </row>
    <row r="238" spans="1:4" ht="19" x14ac:dyDescent="0.25">
      <c r="A238" t="s">
        <v>799</v>
      </c>
      <c r="B238" s="8" t="str">
        <f>LEFT(A237, SEARCH(" ",A237,1)-1)</f>
        <v>428</v>
      </c>
      <c r="C238" s="8" t="str">
        <f>RIGHT(A237,LEN(A237)-4)</f>
        <v>Juries legislation, any version</v>
      </c>
      <c r="D238" t="str">
        <f t="shared" si="38"/>
        <v>`Juries legislation, any version (Norfolk Island)` = 42809,</v>
      </c>
    </row>
    <row r="239" spans="1:4" ht="19" x14ac:dyDescent="0.25">
      <c r="A239" t="s">
        <v>800</v>
      </c>
      <c r="B239" s="8" t="str">
        <f>LEFT(A238, SEARCH(" ",A238,1)-1)</f>
        <v>429</v>
      </c>
      <c r="C239" s="8" t="str">
        <f>RIGHT(A238,LEN(A238)-4)</f>
        <v>Legislation relating to costs of proceedings</v>
      </c>
      <c r="D239" t="str">
        <f t="shared" si="38"/>
        <v>`Legislation relating to costs of proceedings (Norfolk Island)` = 42909,</v>
      </c>
    </row>
    <row r="240" spans="1:4" ht="19" x14ac:dyDescent="0.25">
      <c r="A240" t="s">
        <v>801</v>
      </c>
      <c r="B240" s="8" t="str">
        <f>LEFT(A239, SEARCH(" ",A239,1)-1)</f>
        <v>430</v>
      </c>
      <c r="C240" s="8" t="str">
        <f>RIGHT(A239,LEN(A239)-4)</f>
        <v>Other relevant legislation or rules</v>
      </c>
      <c r="D240" t="str">
        <f t="shared" si="38"/>
        <v>`Other relevant legislation or rules (Norfolk Island)` = 43009,</v>
      </c>
    </row>
    <row r="241" spans="1:4" ht="19" x14ac:dyDescent="0.25">
      <c r="A241" t="s">
        <v>790</v>
      </c>
      <c r="B241" s="8" t="str">
        <f>LEFT(A240, SEARCH(" ",A240,1)-1)</f>
        <v>431</v>
      </c>
      <c r="C241" s="8" t="str">
        <f>RIGHT(A240,LEN(A240)-4)</f>
        <v>Legislation relating to service and execution of process</v>
      </c>
      <c r="D241" t="str">
        <f t="shared" si="38"/>
        <v>`Legislation relating to service and execution of process (Norfolk Island)` = 43109,</v>
      </c>
    </row>
    <row r="242" spans="1:4" ht="19" x14ac:dyDescent="0.25">
      <c r="A242" t="s">
        <v>791</v>
      </c>
      <c r="B242" s="8" t="str">
        <f>LEFT(A241, SEARCH(" ",A241,1)-1)</f>
        <v>420</v>
      </c>
      <c r="C242" s="8" t="str">
        <f>RIGHT(A241,LEN(A241)-4)</f>
        <v>Supreme Court Act, any version</v>
      </c>
      <c r="D242" t="str">
        <f>_xlfn.CONCAT("`",C242," (Nauru)` = ",B242,"10,")</f>
        <v>`Supreme Court Act, any version (Nauru)` = 42010,</v>
      </c>
    </row>
    <row r="243" spans="1:4" ht="19" x14ac:dyDescent="0.25">
      <c r="A243" t="s">
        <v>792</v>
      </c>
      <c r="B243" s="8" t="str">
        <f>LEFT(A242, SEARCH(" ",A242,1)-1)</f>
        <v>421</v>
      </c>
      <c r="C243" s="8" t="str">
        <f>RIGHT(A242,LEN(A242)-4)</f>
        <v>Lower court legislation, any level, any version</v>
      </c>
      <c r="D243" t="str">
        <f t="shared" ref="D243:D253" si="39">_xlfn.CONCAT("`",C243," (Nauru)` = ",B243,"10,")</f>
        <v>`Lower court legislation, any level, any version (Nauru)` = 42110,</v>
      </c>
    </row>
    <row r="244" spans="1:4" ht="19" x14ac:dyDescent="0.25">
      <c r="A244" t="s">
        <v>793</v>
      </c>
      <c r="B244" s="8" t="str">
        <f>LEFT(A243, SEARCH(" ",A243,1)-1)</f>
        <v>422</v>
      </c>
      <c r="C244" s="8" t="str">
        <f>RIGHT(A243,LEN(A243)-4)</f>
        <v>Court rules, any level, any version</v>
      </c>
      <c r="D244" t="str">
        <f t="shared" si="39"/>
        <v>`Court rules, any level, any version (Nauru)` = 42210,</v>
      </c>
    </row>
    <row r="245" spans="1:4" ht="19" x14ac:dyDescent="0.25">
      <c r="A245" t="s">
        <v>794</v>
      </c>
      <c r="B245" s="8" t="str">
        <f>LEFT(A244, SEARCH(" ",A244,1)-1)</f>
        <v>423</v>
      </c>
      <c r="C245" s="8" t="str">
        <f>RIGHT(A244,LEN(A244)-4)</f>
        <v>Legislation or rules relating to tribunal and/or administrative, any version</v>
      </c>
      <c r="D245" t="str">
        <f t="shared" si="39"/>
        <v>`Legislation or rules relating to tribunal and/or administrative, any version (Nauru)` = 42310,</v>
      </c>
    </row>
    <row r="246" spans="1:4" ht="19" x14ac:dyDescent="0.25">
      <c r="A246" t="s">
        <v>795</v>
      </c>
      <c r="B246" s="8" t="str">
        <f>LEFT(A245, SEARCH(" ",A245,1)-1)</f>
        <v>424</v>
      </c>
      <c r="C246" s="8" t="str">
        <f>RIGHT(A245,LEN(A245)-4)</f>
        <v>Criminal procedure legislation or rules, any version, including criminal appeals acts</v>
      </c>
      <c r="D246" t="str">
        <f t="shared" si="39"/>
        <v>`Criminal procedure legislation or rules, any version, including criminal appeals acts (Nauru)` = 42410,</v>
      </c>
    </row>
    <row r="247" spans="1:4" ht="19" x14ac:dyDescent="0.25">
      <c r="A247" t="s">
        <v>796</v>
      </c>
      <c r="B247" s="8" t="str">
        <f>LEFT(A246, SEARCH(" ",A246,1)-1)</f>
        <v>425</v>
      </c>
      <c r="C247" s="8" t="str">
        <f>RIGHT(A246,LEN(A246)-4)</f>
        <v>Civil procedure legislation or rules, any version, including civil appeals acts and limitation of actions</v>
      </c>
      <c r="D247" t="str">
        <f t="shared" si="39"/>
        <v>`Civil procedure legislation or rules, any version, including civil appeals acts and limitation of actions (Nauru)` = 42510,</v>
      </c>
    </row>
    <row r="248" spans="1:4" ht="19" x14ac:dyDescent="0.25">
      <c r="A248" t="s">
        <v>797</v>
      </c>
      <c r="B248" s="8" t="str">
        <f>LEFT(A247, SEARCH(" ",A247,1)-1)</f>
        <v>426</v>
      </c>
      <c r="C248" s="8" t="str">
        <f>RIGHT(A247,LEN(A247)-4)</f>
        <v>Evidence legislation or rules, any version</v>
      </c>
      <c r="D248" t="str">
        <f t="shared" si="39"/>
        <v>`Evidence legislation or rules, any version (Nauru)` = 42610,</v>
      </c>
    </row>
    <row r="249" spans="1:4" ht="19" x14ac:dyDescent="0.25">
      <c r="A249" t="s">
        <v>798</v>
      </c>
      <c r="B249" s="8" t="str">
        <f>LEFT(A248, SEARCH(" ",A248,1)-1)</f>
        <v>427</v>
      </c>
      <c r="C249" s="8" t="str">
        <f>RIGHT(A248,LEN(A248)-4)</f>
        <v>Interpretation legislation or rules, any version</v>
      </c>
      <c r="D249" t="str">
        <f t="shared" si="39"/>
        <v>`Interpretation legislation or rules, any version (Nauru)` = 42710,</v>
      </c>
    </row>
    <row r="250" spans="1:4" ht="19" x14ac:dyDescent="0.25">
      <c r="A250" t="s">
        <v>799</v>
      </c>
      <c r="B250" s="8" t="str">
        <f>LEFT(A249, SEARCH(" ",A249,1)-1)</f>
        <v>428</v>
      </c>
      <c r="C250" s="8" t="str">
        <f>RIGHT(A249,LEN(A249)-4)</f>
        <v>Juries legislation, any version</v>
      </c>
      <c r="D250" t="str">
        <f t="shared" si="39"/>
        <v>`Juries legislation, any version (Nauru)` = 42810,</v>
      </c>
    </row>
    <row r="251" spans="1:4" ht="19" x14ac:dyDescent="0.25">
      <c r="A251" t="s">
        <v>800</v>
      </c>
      <c r="B251" s="8" t="str">
        <f>LEFT(A250, SEARCH(" ",A250,1)-1)</f>
        <v>429</v>
      </c>
      <c r="C251" s="8" t="str">
        <f>RIGHT(A250,LEN(A250)-4)</f>
        <v>Legislation relating to costs of proceedings</v>
      </c>
      <c r="D251" t="str">
        <f t="shared" si="39"/>
        <v>`Legislation relating to costs of proceedings (Nauru)` = 42910,</v>
      </c>
    </row>
    <row r="252" spans="1:4" ht="19" x14ac:dyDescent="0.25">
      <c r="A252" t="s">
        <v>801</v>
      </c>
      <c r="B252" s="8" t="str">
        <f>LEFT(A251, SEARCH(" ",A251,1)-1)</f>
        <v>430</v>
      </c>
      <c r="C252" s="8" t="str">
        <f>RIGHT(A251,LEN(A251)-4)</f>
        <v>Other relevant legislation or rules</v>
      </c>
      <c r="D252" t="str">
        <f t="shared" si="39"/>
        <v>`Other relevant legislation or rules (Nauru)` = 43010,</v>
      </c>
    </row>
    <row r="253" spans="1:4" ht="19" x14ac:dyDescent="0.25">
      <c r="A253" t="s">
        <v>790</v>
      </c>
      <c r="B253" s="8" t="str">
        <f>LEFT(A252, SEARCH(" ",A252,1)-1)</f>
        <v>431</v>
      </c>
      <c r="C253" s="8" t="str">
        <f>RIGHT(A252,LEN(A252)-4)</f>
        <v>Legislation relating to service and execution of process</v>
      </c>
      <c r="D253" t="str">
        <f t="shared" si="39"/>
        <v>`Legislation relating to service and execution of process (Nauru)` = 43110,</v>
      </c>
    </row>
    <row r="254" spans="1:4" ht="19" x14ac:dyDescent="0.25">
      <c r="A254" t="s">
        <v>791</v>
      </c>
      <c r="B254" s="8" t="str">
        <f>LEFT(A253, SEARCH(" ",A253,1)-1)</f>
        <v>420</v>
      </c>
      <c r="C254" s="8" t="str">
        <f>RIGHT(A253,LEN(A253)-4)</f>
        <v>Supreme Court Act, any version</v>
      </c>
      <c r="D254" t="str">
        <f>_xlfn.CONCAT("`",C254," (WA)` = ",B254,"11,")</f>
        <v>`Supreme Court Act, any version (WA)` = 42011,</v>
      </c>
    </row>
    <row r="255" spans="1:4" ht="19" x14ac:dyDescent="0.25">
      <c r="A255" t="s">
        <v>792</v>
      </c>
      <c r="B255" s="8" t="str">
        <f>LEFT(A254, SEARCH(" ",A254,1)-1)</f>
        <v>421</v>
      </c>
      <c r="C255" s="8" t="str">
        <f>RIGHT(A254,LEN(A254)-4)</f>
        <v>Lower court legislation, any level, any version</v>
      </c>
      <c r="D255" t="str">
        <f t="shared" ref="D255:D265" si="40">_xlfn.CONCAT("`",C255," (WA)` = ",B255,"11,")</f>
        <v>`Lower court legislation, any level, any version (WA)` = 42111,</v>
      </c>
    </row>
    <row r="256" spans="1:4" ht="19" x14ac:dyDescent="0.25">
      <c r="A256" t="s">
        <v>793</v>
      </c>
      <c r="B256" s="8" t="str">
        <f>LEFT(A255, SEARCH(" ",A255,1)-1)</f>
        <v>422</v>
      </c>
      <c r="C256" s="8" t="str">
        <f>RIGHT(A255,LEN(A255)-4)</f>
        <v>Court rules, any level, any version</v>
      </c>
      <c r="D256" t="str">
        <f t="shared" si="40"/>
        <v>`Court rules, any level, any version (WA)` = 42211,</v>
      </c>
    </row>
    <row r="257" spans="1:4" ht="19" x14ac:dyDescent="0.25">
      <c r="A257" t="s">
        <v>794</v>
      </c>
      <c r="B257" s="8" t="str">
        <f>LEFT(A256, SEARCH(" ",A256,1)-1)</f>
        <v>423</v>
      </c>
      <c r="C257" s="8" t="str">
        <f>RIGHT(A256,LEN(A256)-4)</f>
        <v>Legislation or rules relating to tribunal and/or administrative, any version</v>
      </c>
      <c r="D257" t="str">
        <f t="shared" si="40"/>
        <v>`Legislation or rules relating to tribunal and/or administrative, any version (WA)` = 42311,</v>
      </c>
    </row>
    <row r="258" spans="1:4" ht="19" x14ac:dyDescent="0.25">
      <c r="A258" t="s">
        <v>795</v>
      </c>
      <c r="B258" s="8" t="str">
        <f>LEFT(A257, SEARCH(" ",A257,1)-1)</f>
        <v>424</v>
      </c>
      <c r="C258" s="8" t="str">
        <f>RIGHT(A257,LEN(A257)-4)</f>
        <v>Criminal procedure legislation or rules, any version, including criminal appeals acts</v>
      </c>
      <c r="D258" t="str">
        <f t="shared" si="40"/>
        <v>`Criminal procedure legislation or rules, any version, including criminal appeals acts (WA)` = 42411,</v>
      </c>
    </row>
    <row r="259" spans="1:4" ht="19" x14ac:dyDescent="0.25">
      <c r="A259" t="s">
        <v>796</v>
      </c>
      <c r="B259" s="8" t="str">
        <f>LEFT(A258, SEARCH(" ",A258,1)-1)</f>
        <v>425</v>
      </c>
      <c r="C259" s="8" t="str">
        <f>RIGHT(A258,LEN(A258)-4)</f>
        <v>Civil procedure legislation or rules, any version, including civil appeals acts and limitation of actions</v>
      </c>
      <c r="D259" t="str">
        <f t="shared" si="40"/>
        <v>`Civil procedure legislation or rules, any version, including civil appeals acts and limitation of actions (WA)` = 42511,</v>
      </c>
    </row>
    <row r="260" spans="1:4" ht="19" x14ac:dyDescent="0.25">
      <c r="A260" t="s">
        <v>797</v>
      </c>
      <c r="B260" s="8" t="str">
        <f>LEFT(A259, SEARCH(" ",A259,1)-1)</f>
        <v>426</v>
      </c>
      <c r="C260" s="8" t="str">
        <f>RIGHT(A259,LEN(A259)-4)</f>
        <v>Evidence legislation or rules, any version</v>
      </c>
      <c r="D260" t="str">
        <f t="shared" si="40"/>
        <v>`Evidence legislation or rules, any version (WA)` = 42611,</v>
      </c>
    </row>
    <row r="261" spans="1:4" ht="19" x14ac:dyDescent="0.25">
      <c r="A261" t="s">
        <v>798</v>
      </c>
      <c r="B261" s="8" t="str">
        <f>LEFT(A260, SEARCH(" ",A260,1)-1)</f>
        <v>427</v>
      </c>
      <c r="C261" s="8" t="str">
        <f>RIGHT(A260,LEN(A260)-4)</f>
        <v>Interpretation legislation or rules, any version</v>
      </c>
      <c r="D261" t="str">
        <f t="shared" si="40"/>
        <v>`Interpretation legislation or rules, any version (WA)` = 42711,</v>
      </c>
    </row>
    <row r="262" spans="1:4" ht="19" x14ac:dyDescent="0.25">
      <c r="A262" t="s">
        <v>799</v>
      </c>
      <c r="B262" s="8" t="str">
        <f>LEFT(A261, SEARCH(" ",A261,1)-1)</f>
        <v>428</v>
      </c>
      <c r="C262" s="8" t="str">
        <f>RIGHT(A261,LEN(A261)-4)</f>
        <v>Juries legislation, any version</v>
      </c>
      <c r="D262" t="str">
        <f t="shared" si="40"/>
        <v>`Juries legislation, any version (WA)` = 42811,</v>
      </c>
    </row>
    <row r="263" spans="1:4" ht="19" x14ac:dyDescent="0.25">
      <c r="A263" t="s">
        <v>800</v>
      </c>
      <c r="B263" s="8" t="str">
        <f>LEFT(A262, SEARCH(" ",A262,1)-1)</f>
        <v>429</v>
      </c>
      <c r="C263" s="8" t="str">
        <f>RIGHT(A262,LEN(A262)-4)</f>
        <v>Legislation relating to costs of proceedings</v>
      </c>
      <c r="D263" t="str">
        <f t="shared" si="40"/>
        <v>`Legislation relating to costs of proceedings (WA)` = 42911,</v>
      </c>
    </row>
    <row r="264" spans="1:4" ht="19" x14ac:dyDescent="0.25">
      <c r="A264" t="s">
        <v>801</v>
      </c>
      <c r="B264" s="8" t="str">
        <f>LEFT(A263, SEARCH(" ",A263,1)-1)</f>
        <v>430</v>
      </c>
      <c r="C264" s="8" t="str">
        <f>RIGHT(A263,LEN(A263)-4)</f>
        <v>Other relevant legislation or rules</v>
      </c>
      <c r="D264" t="str">
        <f t="shared" si="40"/>
        <v>`Other relevant legislation or rules (WA)` = 43011,</v>
      </c>
    </row>
    <row r="265" spans="1:4" ht="19" x14ac:dyDescent="0.25">
      <c r="A265" t="s">
        <v>802</v>
      </c>
      <c r="B265" s="8" t="str">
        <f>LEFT(A264, SEARCH(" ",A264,1)-1)</f>
        <v>431</v>
      </c>
      <c r="C265" s="8" t="str">
        <f>RIGHT(A264,LEN(A264)-4)</f>
        <v>Legislation relating to service and execution of process</v>
      </c>
      <c r="D265" t="str">
        <f t="shared" si="40"/>
        <v>`Legislation relating to service and execution of process (WA)` = 43111,</v>
      </c>
    </row>
    <row r="266" spans="1:4" ht="19" x14ac:dyDescent="0.25">
      <c r="A266" t="s">
        <v>803</v>
      </c>
      <c r="B266" s="8" t="str">
        <f>LEFT(A265, SEARCH(" ",A265,1)-1)</f>
        <v>602</v>
      </c>
      <c r="C266" s="8" t="str">
        <f>RIGHT(A265,LEN(A265)-4)</f>
        <v>Australian Capital Territory Constitution (self-government legislation)</v>
      </c>
      <c r="D266" t="str">
        <f>_xlfn.CONCAT("`",C266,"` = ",B266,",")</f>
        <v>`Australian Capital Territory Constitution (self-government legislation)` = 602,</v>
      </c>
    </row>
    <row r="267" spans="1:4" ht="19" x14ac:dyDescent="0.25">
      <c r="A267" t="s">
        <v>804</v>
      </c>
      <c r="B267" s="8" t="str">
        <f>LEFT(A266, SEARCH(" ",A266,1)-1)</f>
        <v>603</v>
      </c>
      <c r="C267" s="8" t="str">
        <f>RIGHT(A266,LEN(A266)-4)</f>
        <v>New South Wales Constitution, any version</v>
      </c>
      <c r="D267" t="str">
        <f t="shared" ref="D267:D276" si="41">_xlfn.CONCAT("`",C267,"` = ",B267,",")</f>
        <v>`New South Wales Constitution, any version` = 603,</v>
      </c>
    </row>
    <row r="268" spans="1:4" ht="19" x14ac:dyDescent="0.25">
      <c r="A268" t="s">
        <v>805</v>
      </c>
      <c r="B268" s="8" t="str">
        <f>LEFT(A267, SEARCH(" ",A267,1)-1)</f>
        <v>604</v>
      </c>
      <c r="C268" s="8" t="str">
        <f>RIGHT(A267,LEN(A267)-4)</f>
        <v>Northern Territory Constitution (self-government legislation)</v>
      </c>
      <c r="D268" t="str">
        <f t="shared" si="41"/>
        <v>`Northern Territory Constitution (self-government legislation)` = 604,</v>
      </c>
    </row>
    <row r="269" spans="1:4" ht="19" x14ac:dyDescent="0.25">
      <c r="A269" t="s">
        <v>806</v>
      </c>
      <c r="B269" s="8" t="str">
        <f>LEFT(A268, SEARCH(" ",A268,1)-1)</f>
        <v>605</v>
      </c>
      <c r="C269" s="8" t="str">
        <f>RIGHT(A268,LEN(A268)-4)</f>
        <v>Queensland Constitution, any version</v>
      </c>
      <c r="D269" t="str">
        <f t="shared" si="41"/>
        <v>`Queensland Constitution, any version` = 605,</v>
      </c>
    </row>
    <row r="270" spans="1:4" ht="19" x14ac:dyDescent="0.25">
      <c r="A270" t="s">
        <v>807</v>
      </c>
      <c r="B270" s="8" t="str">
        <f>LEFT(A269, SEARCH(" ",A269,1)-1)</f>
        <v>606</v>
      </c>
      <c r="C270" s="8" t="str">
        <f>RIGHT(A269,LEN(A269)-4)</f>
        <v>South Australia, any version</v>
      </c>
      <c r="D270" t="str">
        <f t="shared" si="41"/>
        <v>`South Australia, any version` = 606,</v>
      </c>
    </row>
    <row r="271" spans="1:4" ht="19" x14ac:dyDescent="0.25">
      <c r="A271" t="s">
        <v>808</v>
      </c>
      <c r="B271" s="8" t="str">
        <f>LEFT(A270, SEARCH(" ",A270,1)-1)</f>
        <v>607</v>
      </c>
      <c r="C271" s="8" t="str">
        <f>RIGHT(A270,LEN(A270)-4)</f>
        <v>Tasmania, any version</v>
      </c>
      <c r="D271" t="str">
        <f t="shared" si="41"/>
        <v>`Tasmania, any version` = 607,</v>
      </c>
    </row>
    <row r="272" spans="1:4" ht="19" x14ac:dyDescent="0.25">
      <c r="A272" t="s">
        <v>809</v>
      </c>
      <c r="B272" s="8" t="str">
        <f>LEFT(A271, SEARCH(" ",A271,1)-1)</f>
        <v>608</v>
      </c>
      <c r="C272" s="8" t="str">
        <f>RIGHT(A271,LEN(A271)-4)</f>
        <v>Victoria, any version</v>
      </c>
      <c r="D272" t="str">
        <f t="shared" si="41"/>
        <v>`Victoria, any version` = 608,</v>
      </c>
    </row>
    <row r="273" spans="1:4" ht="19" x14ac:dyDescent="0.25">
      <c r="A273" t="s">
        <v>810</v>
      </c>
      <c r="B273" s="8" t="str">
        <f>LEFT(A272, SEARCH(" ",A272,1)-1)</f>
        <v>609</v>
      </c>
      <c r="C273" s="8" t="str">
        <f>RIGHT(A272,LEN(A272)-4)</f>
        <v>Norfolk Island, any version ((self-government legislation)</v>
      </c>
      <c r="D273" t="str">
        <f t="shared" si="41"/>
        <v>`Norfolk Island, any version ((self-government legislation)` = 609,</v>
      </c>
    </row>
    <row r="274" spans="1:4" ht="19" x14ac:dyDescent="0.25">
      <c r="A274" t="s">
        <v>811</v>
      </c>
      <c r="B274" s="8" t="str">
        <f>LEFT(A273, SEARCH(" ",A273,1)-1)</f>
        <v>610</v>
      </c>
      <c r="C274" s="8" t="str">
        <f>RIGHT(A273,LEN(A273)-4)</f>
        <v>Nauru, any version (self-government legislation)</v>
      </c>
      <c r="D274" t="str">
        <f t="shared" si="41"/>
        <v>`Nauru, any version (self-government legislation)` = 610,</v>
      </c>
    </row>
    <row r="275" spans="1:4" ht="19" x14ac:dyDescent="0.25">
      <c r="A275" t="s">
        <v>812</v>
      </c>
      <c r="B275" s="8" t="str">
        <f>LEFT(A274, SEARCH(" ",A274,1)-1)</f>
        <v>611</v>
      </c>
      <c r="C275" s="8" t="str">
        <f>RIGHT(A274,LEN(A274)-4)</f>
        <v>Western Australia, any version</v>
      </c>
      <c r="D275" t="str">
        <f t="shared" si="41"/>
        <v>`Western Australia, any version` = 611,</v>
      </c>
    </row>
    <row r="276" spans="1:4" ht="19" x14ac:dyDescent="0.25">
      <c r="A276" s="13" t="s">
        <v>813</v>
      </c>
      <c r="B276" s="8" t="str">
        <f>LEFT(A275, SEARCH(" ",A275,1)-1)</f>
        <v>612</v>
      </c>
      <c r="C276" s="8" t="str">
        <f>RIGHT(A275,LEN(A275)-4)</f>
        <v>Other</v>
      </c>
      <c r="D276" t="str">
        <f t="shared" si="41"/>
        <v>`Other` = 612,</v>
      </c>
    </row>
    <row r="277" spans="1:4" ht="19" x14ac:dyDescent="0.25">
      <c r="A277" s="13" t="s">
        <v>814</v>
      </c>
      <c r="B277" s="8" t="str">
        <f>LEFT(A276, SEARCH(" ",A276,1)-1)</f>
        <v>700</v>
      </c>
      <c r="C277" s="8" t="str">
        <f>RIGHT(A276,LEN(A276)-4)</f>
        <v>Aboriginal and Indigenous, legislation and regulations</v>
      </c>
      <c r="D277" t="str">
        <f>_xlfn.CONCAT("`",C277," (ACT)` = ",B277,"02,")</f>
        <v>`Aboriginal and Indigenous, legislation and regulations (ACT)` = 70002,</v>
      </c>
    </row>
    <row r="278" spans="1:4" ht="19" x14ac:dyDescent="0.25">
      <c r="A278" s="13" t="s">
        <v>815</v>
      </c>
      <c r="B278" s="8" t="str">
        <f>LEFT(A277, SEARCH(" ",A277,1)-1)</f>
        <v>701</v>
      </c>
      <c r="C278" s="8" t="str">
        <f>RIGHT(A277,LEN(A277)-4)</f>
        <v>Civil wrongs, including wrongs legislation, civil liability, defamation, accident liability, compensation</v>
      </c>
      <c r="D278" t="str">
        <f t="shared" ref="D278:D302" si="42">_xlfn.CONCAT("`",C278," (ACT)` = ",B278,"02,")</f>
        <v>`Civil wrongs, including wrongs legislation, civil liability, defamation, accident liability, compensation (ACT)` = 70102,</v>
      </c>
    </row>
    <row r="279" spans="1:4" ht="19" x14ac:dyDescent="0.25">
      <c r="A279" s="13" t="s">
        <v>816</v>
      </c>
      <c r="B279" s="8" t="str">
        <f>LEFT(A278, SEARCH(" ",A278,1)-1)</f>
        <v>702</v>
      </c>
      <c r="C279" s="8" t="str">
        <f>RIGHT(A278,LEN(A278)-4)</f>
        <v>Community regulation general, including roads acts, community welfare, animals, police regulations</v>
      </c>
      <c r="D279" t="str">
        <f t="shared" si="42"/>
        <v>`Community regulation general, including roads acts, community welfare, animals, police regulations (ACT)` = 70202,</v>
      </c>
    </row>
    <row r="280" spans="1:4" ht="19" x14ac:dyDescent="0.25">
      <c r="A280" s="13" t="s">
        <v>817</v>
      </c>
      <c r="B280" s="8" t="str">
        <f>LEFT(A279, SEARCH(" ",A279,1)-1)</f>
        <v>703</v>
      </c>
      <c r="C280" s="8" t="str">
        <f>RIGHT(A279,LEN(A279)-4)</f>
        <v>Corporations, including commercial activity,  business regulations</v>
      </c>
      <c r="D280" t="str">
        <f t="shared" si="42"/>
        <v>`Corporations, including commercial activity,  business regulations (ACT)` = 70302,</v>
      </c>
    </row>
    <row r="281" spans="1:4" ht="19" x14ac:dyDescent="0.25">
      <c r="A281" s="13" t="s">
        <v>818</v>
      </c>
      <c r="B281" s="8" t="str">
        <f>LEFT(A280, SEARCH(" ",A280,1)-1)</f>
        <v>704</v>
      </c>
      <c r="C281" s="8" t="str">
        <f>RIGHT(A280,LEN(A280)-4)</f>
        <v>Criminal law legislation and regulations, including parole, witness protection, substantive crimes</v>
      </c>
      <c r="D281" t="str">
        <f t="shared" si="42"/>
        <v>`Criminal law legislation and regulations, including parole, witness protection, substantive crimes (ACT)` = 70402,</v>
      </c>
    </row>
    <row r="282" spans="1:4" ht="19" x14ac:dyDescent="0.25">
      <c r="A282" s="13" t="s">
        <v>819</v>
      </c>
      <c r="B282" s="8" t="str">
        <f>LEFT(A281, SEARCH(" ",A281,1)-1)</f>
        <v>705</v>
      </c>
      <c r="C282" s="8" t="str">
        <f>RIGHT(A281,LEN(A281)-4)</f>
        <v>Government legislation, including elections, FOI, anti-corruption, police regulations</v>
      </c>
      <c r="D282" t="str">
        <f t="shared" si="42"/>
        <v>`Government legislation, including elections, FOI, anti-corruption, police regulations (ACT)` = 70502,</v>
      </c>
    </row>
    <row r="283" spans="1:4" ht="19" x14ac:dyDescent="0.25">
      <c r="A283" s="13" t="s">
        <v>820</v>
      </c>
      <c r="B283" s="8" t="str">
        <f>LEFT(A282, SEARCH(" ",A282,1)-1)</f>
        <v>706</v>
      </c>
      <c r="C283" s="8" t="str">
        <f>RIGHT(A282,LEN(A282)-4)</f>
        <v>Environment</v>
      </c>
      <c r="D283" t="str">
        <f t="shared" si="42"/>
        <v>`Environment (ACT)` = 70602,</v>
      </c>
    </row>
    <row r="284" spans="1:4" ht="19" x14ac:dyDescent="0.25">
      <c r="A284" s="13" t="s">
        <v>821</v>
      </c>
      <c r="B284" s="8" t="str">
        <f>LEFT(A283, SEARCH(" ",A283,1)-1)</f>
        <v>707</v>
      </c>
      <c r="C284" s="8" t="str">
        <f>RIGHT(A283,LEN(A283)-4)</f>
        <v>Families and children, including births, deaths, and marriages legislation, succession law</v>
      </c>
      <c r="D284" t="str">
        <f t="shared" si="42"/>
        <v>`Families and children, including births, deaths, and marriages legislation, succession law (ACT)` = 70702,</v>
      </c>
    </row>
    <row r="285" spans="1:4" ht="19" x14ac:dyDescent="0.25">
      <c r="A285" s="13" t="s">
        <v>822</v>
      </c>
      <c r="B285" s="8" t="str">
        <f>LEFT(A284, SEARCH(" ",A284,1)-1)</f>
        <v>708</v>
      </c>
      <c r="C285" s="8" t="str">
        <f>RIGHT(A284,LEN(A284)-4)</f>
        <v>Fishing and farming, and related legislation</v>
      </c>
      <c r="D285" t="str">
        <f t="shared" si="42"/>
        <v>`Fishing and farming, and related legislation (ACT)` = 70802,</v>
      </c>
    </row>
    <row r="286" spans="1:4" ht="19" x14ac:dyDescent="0.25">
      <c r="A286" s="13" t="s">
        <v>823</v>
      </c>
      <c r="B286" s="8" t="str">
        <f>LEFT(A285, SEARCH(" ",A285,1)-1)</f>
        <v>709</v>
      </c>
      <c r="C286" s="8" t="str">
        <f>RIGHT(A285,LEN(A285)-4)</f>
        <v>Human rights, including discrimination legislation and legislation relating to vulnerable persons</v>
      </c>
      <c r="D286" t="str">
        <f t="shared" si="42"/>
        <v>`Human rights, including discrimination legislation and legislation relating to vulnerable persons (ACT)` = 70902,</v>
      </c>
    </row>
    <row r="287" spans="1:4" ht="19" x14ac:dyDescent="0.25">
      <c r="A287" s="13" t="s">
        <v>824</v>
      </c>
      <c r="B287" s="8" t="str">
        <f>LEFT(A286, SEARCH(" ",A286,1)-1)</f>
        <v>710</v>
      </c>
      <c r="C287" s="8" t="str">
        <f>RIGHT(A286,LEN(A286)-4)</f>
        <v>Land, development and planning legislation</v>
      </c>
      <c r="D287" t="str">
        <f t="shared" si="42"/>
        <v>`Land, development and planning legislation (ACT)` = 71002,</v>
      </c>
    </row>
    <row r="288" spans="1:4" ht="19" x14ac:dyDescent="0.25">
      <c r="A288" s="13" t="s">
        <v>825</v>
      </c>
      <c r="B288" s="8" t="str">
        <f>LEFT(A287, SEARCH(" ",A287,1)-1)</f>
        <v>711</v>
      </c>
      <c r="C288" s="8" t="str">
        <f>RIGHT(A287,LEN(A287)-4)</f>
        <v xml:space="preserve">Land, government entitlement </v>
      </c>
      <c r="D288" t="str">
        <f t="shared" si="42"/>
        <v>`Land, government entitlement  (ACT)` = 71102,</v>
      </c>
    </row>
    <row r="289" spans="1:4" ht="19" x14ac:dyDescent="0.25">
      <c r="A289" s="13" t="s">
        <v>826</v>
      </c>
      <c r="B289" s="8" t="str">
        <f>LEFT(A288, SEARCH(" ",A288,1)-1)</f>
        <v>712</v>
      </c>
      <c r="C289" s="8" t="str">
        <f>RIGHT(A288,LEN(A288)-4)</f>
        <v>Land, non-government including conveyancing</v>
      </c>
      <c r="D289" t="str">
        <f t="shared" si="42"/>
        <v>`Land, non-government including conveyancing (ACT)` = 71202,</v>
      </c>
    </row>
    <row r="290" spans="1:4" ht="19" x14ac:dyDescent="0.25">
      <c r="A290" s="13" t="s">
        <v>827</v>
      </c>
      <c r="B290" s="8" t="str">
        <f>LEFT(A289, SEARCH(" ",A289,1)-1)</f>
        <v>713</v>
      </c>
      <c r="C290" s="8" t="str">
        <f>RIGHT(A289,LEN(A289)-4)</f>
        <v>Law reform</v>
      </c>
      <c r="D290" t="str">
        <f t="shared" si="42"/>
        <v>`Law reform (ACT)` = 71302,</v>
      </c>
    </row>
    <row r="291" spans="1:4" ht="19" x14ac:dyDescent="0.25">
      <c r="A291" s="13" t="s">
        <v>828</v>
      </c>
      <c r="B291" s="8" t="str">
        <f>LEFT(A290, SEARCH(" ",A290,1)-1)</f>
        <v>714</v>
      </c>
      <c r="C291" s="8" t="str">
        <f>RIGHT(A290,LEN(A290)-4)</f>
        <v>Legal profession</v>
      </c>
      <c r="D291" t="str">
        <f t="shared" si="42"/>
        <v>`Legal profession (ACT)` = 71402,</v>
      </c>
    </row>
    <row r="292" spans="1:4" ht="19" x14ac:dyDescent="0.25">
      <c r="A292" s="13" t="s">
        <v>829</v>
      </c>
      <c r="B292" s="8" t="str">
        <f>LEFT(A291, SEARCH(" ",A291,1)-1)</f>
        <v>715</v>
      </c>
      <c r="C292" s="8" t="str">
        <f>RIGHT(A291,LEN(A291)-4)</f>
        <v>Local government, regulation of, legislation and regulations</v>
      </c>
      <c r="D292" t="str">
        <f t="shared" si="42"/>
        <v>`Local government, regulation of, legislation and regulations (ACT)` = 71502,</v>
      </c>
    </row>
    <row r="293" spans="1:4" ht="19" x14ac:dyDescent="0.25">
      <c r="A293" s="13" t="s">
        <v>830</v>
      </c>
      <c r="B293" s="8" t="str">
        <f>LEFT(A292, SEARCH(" ",A292,1)-1)</f>
        <v>716</v>
      </c>
      <c r="C293" s="8" t="str">
        <f>RIGHT(A292,LEN(A292)-4)</f>
        <v>Industry regulation</v>
      </c>
      <c r="D293" t="str">
        <f t="shared" si="42"/>
        <v>`Industry regulation (ACT)` = 71602,</v>
      </c>
    </row>
    <row r="294" spans="1:4" ht="19" x14ac:dyDescent="0.25">
      <c r="A294" s="13" t="s">
        <v>831</v>
      </c>
      <c r="B294" s="8" t="str">
        <f>LEFT(A293, SEARCH(" ",A293,1)-1)</f>
        <v>717</v>
      </c>
      <c r="C294" s="8" t="str">
        <f>RIGHT(A293,LEN(A293)-4)</f>
        <v>Morality legislation, including gambling, racing, alcohol, firearms</v>
      </c>
      <c r="D294" t="str">
        <f t="shared" si="42"/>
        <v>`Morality legislation, including gambling, racing, alcohol, firearms (ACT)` = 71702,</v>
      </c>
    </row>
    <row r="295" spans="1:4" ht="19" x14ac:dyDescent="0.25">
      <c r="A295" s="13" t="s">
        <v>832</v>
      </c>
      <c r="B295" s="8" t="str">
        <f>LEFT(A294, SEARCH(" ",A294,1)-1)</f>
        <v>718</v>
      </c>
      <c r="C295" s="8" t="str">
        <f>RIGHT(A294,LEN(A294)-4)</f>
        <v>Natural resources and mining, including water, coal, gas pipelines</v>
      </c>
      <c r="D295" t="str">
        <f t="shared" si="42"/>
        <v>`Natural resources and mining, including water, coal, gas pipelines (ACT)` = 71802,</v>
      </c>
    </row>
    <row r="296" spans="1:4" ht="19" x14ac:dyDescent="0.25">
      <c r="A296" s="13" t="s">
        <v>833</v>
      </c>
      <c r="B296" s="8" t="str">
        <f>LEFT(A295, SEARCH(" ",A295,1)-1)</f>
        <v>719</v>
      </c>
      <c r="C296" s="8" t="str">
        <f>RIGHT(A295,LEN(A295)-4)</f>
        <v>Property, general, including property act, conveyancing, leases</v>
      </c>
      <c r="D296" t="str">
        <f t="shared" si="42"/>
        <v>`Property, general, including property act, conveyancing, leases (ACT)` = 71902,</v>
      </c>
    </row>
    <row r="297" spans="1:4" ht="19" x14ac:dyDescent="0.25">
      <c r="A297" s="13" t="s">
        <v>834</v>
      </c>
      <c r="B297" s="8" t="str">
        <f>LEFT(A296, SEARCH(" ",A296,1)-1)</f>
        <v>720</v>
      </c>
      <c r="C297" s="8" t="str">
        <f>RIGHT(A296,LEN(A296)-4)</f>
        <v>Refugees and migration</v>
      </c>
      <c r="D297" t="str">
        <f t="shared" si="42"/>
        <v>`Refugees and migration (ACT)` = 72002,</v>
      </c>
    </row>
    <row r="298" spans="1:4" ht="19" x14ac:dyDescent="0.25">
      <c r="A298" s="13" t="s">
        <v>835</v>
      </c>
      <c r="B298" s="8" t="str">
        <f>LEFT(A297, SEARCH(" ",A297,1)-1)</f>
        <v>721</v>
      </c>
      <c r="C298" s="8" t="str">
        <f>RIGHT(A297,LEN(A297)-4)</f>
        <v xml:space="preserve">Taxation, including stamp duty </v>
      </c>
      <c r="D298" t="str">
        <f t="shared" si="42"/>
        <v>`Taxation, including stamp duty  (ACT)` = 72102,</v>
      </c>
    </row>
    <row r="299" spans="1:4" ht="19" x14ac:dyDescent="0.25">
      <c r="A299" s="13" t="s">
        <v>836</v>
      </c>
      <c r="B299" s="8" t="str">
        <f>LEFT(A298, SEARCH(" ",A298,1)-1)</f>
        <v>722</v>
      </c>
      <c r="C299" s="8" t="str">
        <f>RIGHT(A298,LEN(A298)-4)</f>
        <v>Trade practices, including consumer legislation</v>
      </c>
      <c r="D299" t="str">
        <f t="shared" si="42"/>
        <v>`Trade practices, including consumer legislation (ACT)` = 72202,</v>
      </c>
    </row>
    <row r="300" spans="1:4" ht="19" x14ac:dyDescent="0.25">
      <c r="A300" s="13" t="s">
        <v>837</v>
      </c>
      <c r="B300" s="8" t="str">
        <f>LEFT(A299, SEARCH(" ",A299,1)-1)</f>
        <v>723</v>
      </c>
      <c r="C300" s="8" t="str">
        <f>RIGHT(A299,LEN(A299)-4)</f>
        <v>Trusts</v>
      </c>
      <c r="D300" t="str">
        <f t="shared" si="42"/>
        <v>`Trusts (ACT)` = 72302,</v>
      </c>
    </row>
    <row r="301" spans="1:4" ht="19" x14ac:dyDescent="0.25">
      <c r="A301" s="13" t="s">
        <v>838</v>
      </c>
      <c r="B301" s="8" t="str">
        <f>LEFT(A300, SEARCH(" ",A300,1)-1)</f>
        <v>724</v>
      </c>
      <c r="C301" s="8" t="str">
        <f>RIGHT(A300,LEN(A300)-4)</f>
        <v>Workplace relations, broadly conceived, including superannuation</v>
      </c>
      <c r="D301" t="str">
        <f t="shared" si="42"/>
        <v>`Workplace relations, broadly conceived, including superannuation (ACT)` = 72402,</v>
      </c>
    </row>
    <row r="302" spans="1:4" ht="19" x14ac:dyDescent="0.25">
      <c r="A302" s="13" t="s">
        <v>813</v>
      </c>
      <c r="B302" s="8" t="str">
        <f>LEFT(A301, SEARCH(" ",A301,1)-1)</f>
        <v>725</v>
      </c>
      <c r="C302" s="8" t="str">
        <f>RIGHT(A301,LEN(A301)-4)</f>
        <v>Other</v>
      </c>
      <c r="D302" t="str">
        <f t="shared" si="42"/>
        <v>`Other (ACT)` = 72502,</v>
      </c>
    </row>
    <row r="303" spans="1:4" ht="19" x14ac:dyDescent="0.25">
      <c r="A303" s="13" t="s">
        <v>814</v>
      </c>
      <c r="B303" s="8" t="str">
        <f>LEFT(A302, SEARCH(" ",A302,1)-1)</f>
        <v>700</v>
      </c>
      <c r="C303" s="8" t="str">
        <f>RIGHT(A302,LEN(A302)-4)</f>
        <v>Aboriginal and Indigenous, legislation and regulations</v>
      </c>
      <c r="D303" t="str">
        <f t="shared" ref="D303" si="43">_xlfn.CONCAT("`",C303," (NSW)` = ",B303,"03,")</f>
        <v>`Aboriginal and Indigenous, legislation and regulations (NSW)` = 70003,</v>
      </c>
    </row>
    <row r="304" spans="1:4" ht="19" x14ac:dyDescent="0.25">
      <c r="A304" s="13" t="s">
        <v>815</v>
      </c>
      <c r="B304" s="8" t="str">
        <f>LEFT(A303, SEARCH(" ",A303,1)-1)</f>
        <v>701</v>
      </c>
      <c r="C304" s="8" t="str">
        <f>RIGHT(A303,LEN(A303)-4)</f>
        <v>Civil wrongs, including wrongs legislation, civil liability, defamation, accident liability, compensation</v>
      </c>
      <c r="D304" t="str">
        <f t="shared" ref="D304:D328" si="44">_xlfn.CONCAT("`",C304," (NSW)` = ",B304,"03,")</f>
        <v>`Civil wrongs, including wrongs legislation, civil liability, defamation, accident liability, compensation (NSW)` = 70103,</v>
      </c>
    </row>
    <row r="305" spans="1:4" ht="19" x14ac:dyDescent="0.25">
      <c r="A305" s="13" t="s">
        <v>816</v>
      </c>
      <c r="B305" s="8" t="str">
        <f>LEFT(A304, SEARCH(" ",A304,1)-1)</f>
        <v>702</v>
      </c>
      <c r="C305" s="8" t="str">
        <f>RIGHT(A304,LEN(A304)-4)</f>
        <v>Community regulation general, including roads acts, community welfare, animals, police regulations</v>
      </c>
      <c r="D305" t="str">
        <f t="shared" si="44"/>
        <v>`Community regulation general, including roads acts, community welfare, animals, police regulations (NSW)` = 70203,</v>
      </c>
    </row>
    <row r="306" spans="1:4" ht="19" x14ac:dyDescent="0.25">
      <c r="A306" s="13" t="s">
        <v>817</v>
      </c>
      <c r="B306" s="8" t="str">
        <f>LEFT(A305, SEARCH(" ",A305,1)-1)</f>
        <v>703</v>
      </c>
      <c r="C306" s="8" t="str">
        <f>RIGHT(A305,LEN(A305)-4)</f>
        <v>Corporations, including commercial activity,  business regulations</v>
      </c>
      <c r="D306" t="str">
        <f t="shared" si="44"/>
        <v>`Corporations, including commercial activity,  business regulations (NSW)` = 70303,</v>
      </c>
    </row>
    <row r="307" spans="1:4" ht="19" x14ac:dyDescent="0.25">
      <c r="A307" s="13" t="s">
        <v>818</v>
      </c>
      <c r="B307" s="8" t="str">
        <f>LEFT(A306, SEARCH(" ",A306,1)-1)</f>
        <v>704</v>
      </c>
      <c r="C307" s="8" t="str">
        <f>RIGHT(A306,LEN(A306)-4)</f>
        <v>Criminal law legislation and regulations, including parole, witness protection, substantive crimes</v>
      </c>
      <c r="D307" t="str">
        <f t="shared" si="44"/>
        <v>`Criminal law legislation and regulations, including parole, witness protection, substantive crimes (NSW)` = 70403,</v>
      </c>
    </row>
    <row r="308" spans="1:4" ht="19" x14ac:dyDescent="0.25">
      <c r="A308" s="13" t="s">
        <v>819</v>
      </c>
      <c r="B308" s="8" t="str">
        <f>LEFT(A307, SEARCH(" ",A307,1)-1)</f>
        <v>705</v>
      </c>
      <c r="C308" s="8" t="str">
        <f>RIGHT(A307,LEN(A307)-4)</f>
        <v>Government legislation, including elections, FOI, anti-corruption, police regulations</v>
      </c>
      <c r="D308" t="str">
        <f t="shared" si="44"/>
        <v>`Government legislation, including elections, FOI, anti-corruption, police regulations (NSW)` = 70503,</v>
      </c>
    </row>
    <row r="309" spans="1:4" ht="19" x14ac:dyDescent="0.25">
      <c r="A309" s="13" t="s">
        <v>820</v>
      </c>
      <c r="B309" s="8" t="str">
        <f>LEFT(A308, SEARCH(" ",A308,1)-1)</f>
        <v>706</v>
      </c>
      <c r="C309" s="8" t="str">
        <f>RIGHT(A308,LEN(A308)-4)</f>
        <v>Environment</v>
      </c>
      <c r="D309" t="str">
        <f t="shared" si="44"/>
        <v>`Environment (NSW)` = 70603,</v>
      </c>
    </row>
    <row r="310" spans="1:4" ht="19" x14ac:dyDescent="0.25">
      <c r="A310" s="13" t="s">
        <v>821</v>
      </c>
      <c r="B310" s="8" t="str">
        <f>LEFT(A309, SEARCH(" ",A309,1)-1)</f>
        <v>707</v>
      </c>
      <c r="C310" s="8" t="str">
        <f>RIGHT(A309,LEN(A309)-4)</f>
        <v>Families and children, including births, deaths, and marriages legislation, succession law</v>
      </c>
      <c r="D310" t="str">
        <f t="shared" si="44"/>
        <v>`Families and children, including births, deaths, and marriages legislation, succession law (NSW)` = 70703,</v>
      </c>
    </row>
    <row r="311" spans="1:4" ht="19" x14ac:dyDescent="0.25">
      <c r="A311" s="13" t="s">
        <v>822</v>
      </c>
      <c r="B311" s="8" t="str">
        <f>LEFT(A310, SEARCH(" ",A310,1)-1)</f>
        <v>708</v>
      </c>
      <c r="C311" s="8" t="str">
        <f>RIGHT(A310,LEN(A310)-4)</f>
        <v>Fishing and farming, and related legislation</v>
      </c>
      <c r="D311" t="str">
        <f t="shared" si="44"/>
        <v>`Fishing and farming, and related legislation (NSW)` = 70803,</v>
      </c>
    </row>
    <row r="312" spans="1:4" ht="19" x14ac:dyDescent="0.25">
      <c r="A312" s="13" t="s">
        <v>823</v>
      </c>
      <c r="B312" s="8" t="str">
        <f>LEFT(A311, SEARCH(" ",A311,1)-1)</f>
        <v>709</v>
      </c>
      <c r="C312" s="8" t="str">
        <f>RIGHT(A311,LEN(A311)-4)</f>
        <v>Human rights, including discrimination legislation and legislation relating to vulnerable persons</v>
      </c>
      <c r="D312" t="str">
        <f t="shared" si="44"/>
        <v>`Human rights, including discrimination legislation and legislation relating to vulnerable persons (NSW)` = 70903,</v>
      </c>
    </row>
    <row r="313" spans="1:4" ht="19" x14ac:dyDescent="0.25">
      <c r="A313" s="13" t="s">
        <v>824</v>
      </c>
      <c r="B313" s="8" t="str">
        <f>LEFT(A312, SEARCH(" ",A312,1)-1)</f>
        <v>710</v>
      </c>
      <c r="C313" s="8" t="str">
        <f>RIGHT(A312,LEN(A312)-4)</f>
        <v>Land, development and planning legislation</v>
      </c>
      <c r="D313" t="str">
        <f t="shared" si="44"/>
        <v>`Land, development and planning legislation (NSW)` = 71003,</v>
      </c>
    </row>
    <row r="314" spans="1:4" ht="19" x14ac:dyDescent="0.25">
      <c r="A314" s="13" t="s">
        <v>825</v>
      </c>
      <c r="B314" s="8" t="str">
        <f>LEFT(A313, SEARCH(" ",A313,1)-1)</f>
        <v>711</v>
      </c>
      <c r="C314" s="8" t="str">
        <f>RIGHT(A313,LEN(A313)-4)</f>
        <v xml:space="preserve">Land, government entitlement </v>
      </c>
      <c r="D314" t="str">
        <f t="shared" si="44"/>
        <v>`Land, government entitlement  (NSW)` = 71103,</v>
      </c>
    </row>
    <row r="315" spans="1:4" ht="19" x14ac:dyDescent="0.25">
      <c r="A315" s="13" t="s">
        <v>826</v>
      </c>
      <c r="B315" s="8" t="str">
        <f>LEFT(A314, SEARCH(" ",A314,1)-1)</f>
        <v>712</v>
      </c>
      <c r="C315" s="8" t="str">
        <f>RIGHT(A314,LEN(A314)-4)</f>
        <v>Land, non-government including conveyancing</v>
      </c>
      <c r="D315" t="str">
        <f t="shared" si="44"/>
        <v>`Land, non-government including conveyancing (NSW)` = 71203,</v>
      </c>
    </row>
    <row r="316" spans="1:4" ht="19" x14ac:dyDescent="0.25">
      <c r="A316" s="13" t="s">
        <v>827</v>
      </c>
      <c r="B316" s="8" t="str">
        <f>LEFT(A315, SEARCH(" ",A315,1)-1)</f>
        <v>713</v>
      </c>
      <c r="C316" s="8" t="str">
        <f>RIGHT(A315,LEN(A315)-4)</f>
        <v>Law reform</v>
      </c>
      <c r="D316" t="str">
        <f t="shared" si="44"/>
        <v>`Law reform (NSW)` = 71303,</v>
      </c>
    </row>
    <row r="317" spans="1:4" ht="19" x14ac:dyDescent="0.25">
      <c r="A317" s="13" t="s">
        <v>828</v>
      </c>
      <c r="B317" s="8" t="str">
        <f>LEFT(A316, SEARCH(" ",A316,1)-1)</f>
        <v>714</v>
      </c>
      <c r="C317" s="8" t="str">
        <f>RIGHT(A316,LEN(A316)-4)</f>
        <v>Legal profession</v>
      </c>
      <c r="D317" t="str">
        <f t="shared" si="44"/>
        <v>`Legal profession (NSW)` = 71403,</v>
      </c>
    </row>
    <row r="318" spans="1:4" ht="19" x14ac:dyDescent="0.25">
      <c r="A318" s="13" t="s">
        <v>829</v>
      </c>
      <c r="B318" s="8" t="str">
        <f>LEFT(A317, SEARCH(" ",A317,1)-1)</f>
        <v>715</v>
      </c>
      <c r="C318" s="8" t="str">
        <f>RIGHT(A317,LEN(A317)-4)</f>
        <v>Local government, regulation of, legislation and regulations</v>
      </c>
      <c r="D318" t="str">
        <f t="shared" si="44"/>
        <v>`Local government, regulation of, legislation and regulations (NSW)` = 71503,</v>
      </c>
    </row>
    <row r="319" spans="1:4" ht="19" x14ac:dyDescent="0.25">
      <c r="A319" s="13" t="s">
        <v>830</v>
      </c>
      <c r="B319" s="8" t="str">
        <f>LEFT(A318, SEARCH(" ",A318,1)-1)</f>
        <v>716</v>
      </c>
      <c r="C319" s="8" t="str">
        <f>RIGHT(A318,LEN(A318)-4)</f>
        <v>Industry regulation</v>
      </c>
      <c r="D319" t="str">
        <f t="shared" si="44"/>
        <v>`Industry regulation (NSW)` = 71603,</v>
      </c>
    </row>
    <row r="320" spans="1:4" ht="19" x14ac:dyDescent="0.25">
      <c r="A320" s="13" t="s">
        <v>831</v>
      </c>
      <c r="B320" s="8" t="str">
        <f>LEFT(A319, SEARCH(" ",A319,1)-1)</f>
        <v>717</v>
      </c>
      <c r="C320" s="8" t="str">
        <f>RIGHT(A319,LEN(A319)-4)</f>
        <v>Morality legislation, including gambling, racing, alcohol, firearms</v>
      </c>
      <c r="D320" t="str">
        <f t="shared" si="44"/>
        <v>`Morality legislation, including gambling, racing, alcohol, firearms (NSW)` = 71703,</v>
      </c>
    </row>
    <row r="321" spans="1:4" ht="19" x14ac:dyDescent="0.25">
      <c r="A321" s="13" t="s">
        <v>832</v>
      </c>
      <c r="B321" s="8" t="str">
        <f>LEFT(A320, SEARCH(" ",A320,1)-1)</f>
        <v>718</v>
      </c>
      <c r="C321" s="8" t="str">
        <f>RIGHT(A320,LEN(A320)-4)</f>
        <v>Natural resources and mining, including water, coal, gas pipelines</v>
      </c>
      <c r="D321" t="str">
        <f t="shared" si="44"/>
        <v>`Natural resources and mining, including water, coal, gas pipelines (NSW)` = 71803,</v>
      </c>
    </row>
    <row r="322" spans="1:4" ht="19" x14ac:dyDescent="0.25">
      <c r="A322" s="13" t="s">
        <v>833</v>
      </c>
      <c r="B322" s="8" t="str">
        <f>LEFT(A321, SEARCH(" ",A321,1)-1)</f>
        <v>719</v>
      </c>
      <c r="C322" s="8" t="str">
        <f>RIGHT(A321,LEN(A321)-4)</f>
        <v>Property, general, including property act, conveyancing, leases</v>
      </c>
      <c r="D322" t="str">
        <f t="shared" si="44"/>
        <v>`Property, general, including property act, conveyancing, leases (NSW)` = 71903,</v>
      </c>
    </row>
    <row r="323" spans="1:4" ht="19" x14ac:dyDescent="0.25">
      <c r="A323" s="13" t="s">
        <v>834</v>
      </c>
      <c r="B323" s="8" t="str">
        <f>LEFT(A322, SEARCH(" ",A322,1)-1)</f>
        <v>720</v>
      </c>
      <c r="C323" s="8" t="str">
        <f>RIGHT(A322,LEN(A322)-4)</f>
        <v>Refugees and migration</v>
      </c>
      <c r="D323" t="str">
        <f t="shared" si="44"/>
        <v>`Refugees and migration (NSW)` = 72003,</v>
      </c>
    </row>
    <row r="324" spans="1:4" ht="19" x14ac:dyDescent="0.25">
      <c r="A324" s="13" t="s">
        <v>835</v>
      </c>
      <c r="B324" s="8" t="str">
        <f>LEFT(A323, SEARCH(" ",A323,1)-1)</f>
        <v>721</v>
      </c>
      <c r="C324" s="8" t="str">
        <f>RIGHT(A323,LEN(A323)-4)</f>
        <v xml:space="preserve">Taxation, including stamp duty </v>
      </c>
      <c r="D324" t="str">
        <f t="shared" si="44"/>
        <v>`Taxation, including stamp duty  (NSW)` = 72103,</v>
      </c>
    </row>
    <row r="325" spans="1:4" ht="19" x14ac:dyDescent="0.25">
      <c r="A325" s="13" t="s">
        <v>836</v>
      </c>
      <c r="B325" s="8" t="str">
        <f>LEFT(A324, SEARCH(" ",A324,1)-1)</f>
        <v>722</v>
      </c>
      <c r="C325" s="8" t="str">
        <f>RIGHT(A324,LEN(A324)-4)</f>
        <v>Trade practices, including consumer legislation</v>
      </c>
      <c r="D325" t="str">
        <f t="shared" si="44"/>
        <v>`Trade practices, including consumer legislation (NSW)` = 72203,</v>
      </c>
    </row>
    <row r="326" spans="1:4" ht="19" x14ac:dyDescent="0.25">
      <c r="A326" s="13" t="s">
        <v>837</v>
      </c>
      <c r="B326" s="8" t="str">
        <f>LEFT(A325, SEARCH(" ",A325,1)-1)</f>
        <v>723</v>
      </c>
      <c r="C326" s="8" t="str">
        <f>RIGHT(A325,LEN(A325)-4)</f>
        <v>Trusts</v>
      </c>
      <c r="D326" t="str">
        <f t="shared" si="44"/>
        <v>`Trusts (NSW)` = 72303,</v>
      </c>
    </row>
    <row r="327" spans="1:4" ht="19" x14ac:dyDescent="0.25">
      <c r="A327" s="13" t="s">
        <v>838</v>
      </c>
      <c r="B327" s="8" t="str">
        <f>LEFT(A326, SEARCH(" ",A326,1)-1)</f>
        <v>724</v>
      </c>
      <c r="C327" s="8" t="str">
        <f>RIGHT(A326,LEN(A326)-4)</f>
        <v>Workplace relations, broadly conceived, including superannuation</v>
      </c>
      <c r="D327" t="str">
        <f t="shared" si="44"/>
        <v>`Workplace relations, broadly conceived, including superannuation (NSW)` = 72403,</v>
      </c>
    </row>
    <row r="328" spans="1:4" ht="19" x14ac:dyDescent="0.25">
      <c r="A328" s="13" t="s">
        <v>813</v>
      </c>
      <c r="B328" s="8" t="str">
        <f>LEFT(A327, SEARCH(" ",A327,1)-1)</f>
        <v>725</v>
      </c>
      <c r="C328" s="8" t="str">
        <f>RIGHT(A327,LEN(A327)-4)</f>
        <v>Other</v>
      </c>
      <c r="D328" t="str">
        <f t="shared" si="44"/>
        <v>`Other (NSW)` = 72503,</v>
      </c>
    </row>
    <row r="329" spans="1:4" ht="19" x14ac:dyDescent="0.25">
      <c r="A329" s="13" t="s">
        <v>814</v>
      </c>
      <c r="B329" s="8" t="str">
        <f>LEFT(A328, SEARCH(" ",A328,1)-1)</f>
        <v>700</v>
      </c>
      <c r="C329" s="8" t="str">
        <f>RIGHT(A328,LEN(A328)-4)</f>
        <v>Aboriginal and Indigenous, legislation and regulations</v>
      </c>
      <c r="D329" t="str">
        <f t="shared" ref="D329" si="45">_xlfn.CONCAT("`",C329," (NT)` = ",B329,"04,")</f>
        <v>`Aboriginal and Indigenous, legislation and regulations (NT)` = 70004,</v>
      </c>
    </row>
    <row r="330" spans="1:4" ht="19" x14ac:dyDescent="0.25">
      <c r="A330" s="13" t="s">
        <v>815</v>
      </c>
      <c r="B330" s="8" t="str">
        <f>LEFT(A329, SEARCH(" ",A329,1)-1)</f>
        <v>701</v>
      </c>
      <c r="C330" s="8" t="str">
        <f>RIGHT(A329,LEN(A329)-4)</f>
        <v>Civil wrongs, including wrongs legislation, civil liability, defamation, accident liability, compensation</v>
      </c>
      <c r="D330" t="str">
        <f t="shared" ref="D330:D354" si="46">_xlfn.CONCAT("`",C330," (NT)` = ",B330,"04,")</f>
        <v>`Civil wrongs, including wrongs legislation, civil liability, defamation, accident liability, compensation (NT)` = 70104,</v>
      </c>
    </row>
    <row r="331" spans="1:4" ht="19" x14ac:dyDescent="0.25">
      <c r="A331" s="13" t="s">
        <v>816</v>
      </c>
      <c r="B331" s="8" t="str">
        <f>LEFT(A330, SEARCH(" ",A330,1)-1)</f>
        <v>702</v>
      </c>
      <c r="C331" s="8" t="str">
        <f>RIGHT(A330,LEN(A330)-4)</f>
        <v>Community regulation general, including roads acts, community welfare, animals, police regulations</v>
      </c>
      <c r="D331" t="str">
        <f t="shared" si="46"/>
        <v>`Community regulation general, including roads acts, community welfare, animals, police regulations (NT)` = 70204,</v>
      </c>
    </row>
    <row r="332" spans="1:4" ht="19" x14ac:dyDescent="0.25">
      <c r="A332" s="13" t="s">
        <v>817</v>
      </c>
      <c r="B332" s="8" t="str">
        <f>LEFT(A331, SEARCH(" ",A331,1)-1)</f>
        <v>703</v>
      </c>
      <c r="C332" s="8" t="str">
        <f>RIGHT(A331,LEN(A331)-4)</f>
        <v>Corporations, including commercial activity,  business regulations</v>
      </c>
      <c r="D332" t="str">
        <f t="shared" si="46"/>
        <v>`Corporations, including commercial activity,  business regulations (NT)` = 70304,</v>
      </c>
    </row>
    <row r="333" spans="1:4" ht="19" x14ac:dyDescent="0.25">
      <c r="A333" s="13" t="s">
        <v>818</v>
      </c>
      <c r="B333" s="8" t="str">
        <f>LEFT(A332, SEARCH(" ",A332,1)-1)</f>
        <v>704</v>
      </c>
      <c r="C333" s="8" t="str">
        <f>RIGHT(A332,LEN(A332)-4)</f>
        <v>Criminal law legislation and regulations, including parole, witness protection, substantive crimes</v>
      </c>
      <c r="D333" t="str">
        <f t="shared" si="46"/>
        <v>`Criminal law legislation and regulations, including parole, witness protection, substantive crimes (NT)` = 70404,</v>
      </c>
    </row>
    <row r="334" spans="1:4" ht="19" x14ac:dyDescent="0.25">
      <c r="A334" s="13" t="s">
        <v>819</v>
      </c>
      <c r="B334" s="8" t="str">
        <f>LEFT(A333, SEARCH(" ",A333,1)-1)</f>
        <v>705</v>
      </c>
      <c r="C334" s="8" t="str">
        <f>RIGHT(A333,LEN(A333)-4)</f>
        <v>Government legislation, including elections, FOI, anti-corruption, police regulations</v>
      </c>
      <c r="D334" t="str">
        <f t="shared" si="46"/>
        <v>`Government legislation, including elections, FOI, anti-corruption, police regulations (NT)` = 70504,</v>
      </c>
    </row>
    <row r="335" spans="1:4" ht="19" x14ac:dyDescent="0.25">
      <c r="A335" s="13" t="s">
        <v>820</v>
      </c>
      <c r="B335" s="8" t="str">
        <f>LEFT(A334, SEARCH(" ",A334,1)-1)</f>
        <v>706</v>
      </c>
      <c r="C335" s="8" t="str">
        <f>RIGHT(A334,LEN(A334)-4)</f>
        <v>Environment</v>
      </c>
      <c r="D335" t="str">
        <f t="shared" si="46"/>
        <v>`Environment (NT)` = 70604,</v>
      </c>
    </row>
    <row r="336" spans="1:4" ht="19" x14ac:dyDescent="0.25">
      <c r="A336" s="13" t="s">
        <v>821</v>
      </c>
      <c r="B336" s="8" t="str">
        <f>LEFT(A335, SEARCH(" ",A335,1)-1)</f>
        <v>707</v>
      </c>
      <c r="C336" s="8" t="str">
        <f>RIGHT(A335,LEN(A335)-4)</f>
        <v>Families and children, including births, deaths, and marriages legislation, succession law</v>
      </c>
      <c r="D336" t="str">
        <f t="shared" si="46"/>
        <v>`Families and children, including births, deaths, and marriages legislation, succession law (NT)` = 70704,</v>
      </c>
    </row>
    <row r="337" spans="1:4" ht="19" x14ac:dyDescent="0.25">
      <c r="A337" s="13" t="s">
        <v>822</v>
      </c>
      <c r="B337" s="8" t="str">
        <f>LEFT(A336, SEARCH(" ",A336,1)-1)</f>
        <v>708</v>
      </c>
      <c r="C337" s="8" t="str">
        <f>RIGHT(A336,LEN(A336)-4)</f>
        <v>Fishing and farming, and related legislation</v>
      </c>
      <c r="D337" t="str">
        <f t="shared" si="46"/>
        <v>`Fishing and farming, and related legislation (NT)` = 70804,</v>
      </c>
    </row>
    <row r="338" spans="1:4" ht="19" x14ac:dyDescent="0.25">
      <c r="A338" s="13" t="s">
        <v>823</v>
      </c>
      <c r="B338" s="8" t="str">
        <f>LEFT(A337, SEARCH(" ",A337,1)-1)</f>
        <v>709</v>
      </c>
      <c r="C338" s="8" t="str">
        <f>RIGHT(A337,LEN(A337)-4)</f>
        <v>Human rights, including discrimination legislation and legislation relating to vulnerable persons</v>
      </c>
      <c r="D338" t="str">
        <f t="shared" si="46"/>
        <v>`Human rights, including discrimination legislation and legislation relating to vulnerable persons (NT)` = 70904,</v>
      </c>
    </row>
    <row r="339" spans="1:4" ht="19" x14ac:dyDescent="0.25">
      <c r="A339" s="13" t="s">
        <v>824</v>
      </c>
      <c r="B339" s="8" t="str">
        <f>LEFT(A338, SEARCH(" ",A338,1)-1)</f>
        <v>710</v>
      </c>
      <c r="C339" s="8" t="str">
        <f>RIGHT(A338,LEN(A338)-4)</f>
        <v>Land, development and planning legislation</v>
      </c>
      <c r="D339" t="str">
        <f t="shared" si="46"/>
        <v>`Land, development and planning legislation (NT)` = 71004,</v>
      </c>
    </row>
    <row r="340" spans="1:4" ht="19" x14ac:dyDescent="0.25">
      <c r="A340" s="13" t="s">
        <v>825</v>
      </c>
      <c r="B340" s="8" t="str">
        <f>LEFT(A339, SEARCH(" ",A339,1)-1)</f>
        <v>711</v>
      </c>
      <c r="C340" s="8" t="str">
        <f>RIGHT(A339,LEN(A339)-4)</f>
        <v xml:space="preserve">Land, government entitlement </v>
      </c>
      <c r="D340" t="str">
        <f t="shared" si="46"/>
        <v>`Land, government entitlement  (NT)` = 71104,</v>
      </c>
    </row>
    <row r="341" spans="1:4" ht="19" x14ac:dyDescent="0.25">
      <c r="A341" s="13" t="s">
        <v>826</v>
      </c>
      <c r="B341" s="8" t="str">
        <f>LEFT(A340, SEARCH(" ",A340,1)-1)</f>
        <v>712</v>
      </c>
      <c r="C341" s="8" t="str">
        <f>RIGHT(A340,LEN(A340)-4)</f>
        <v>Land, non-government including conveyancing</v>
      </c>
      <c r="D341" t="str">
        <f t="shared" si="46"/>
        <v>`Land, non-government including conveyancing (NT)` = 71204,</v>
      </c>
    </row>
    <row r="342" spans="1:4" ht="19" x14ac:dyDescent="0.25">
      <c r="A342" s="13" t="s">
        <v>827</v>
      </c>
      <c r="B342" s="8" t="str">
        <f>LEFT(A341, SEARCH(" ",A341,1)-1)</f>
        <v>713</v>
      </c>
      <c r="C342" s="8" t="str">
        <f>RIGHT(A341,LEN(A341)-4)</f>
        <v>Law reform</v>
      </c>
      <c r="D342" t="str">
        <f t="shared" si="46"/>
        <v>`Law reform (NT)` = 71304,</v>
      </c>
    </row>
    <row r="343" spans="1:4" ht="19" x14ac:dyDescent="0.25">
      <c r="A343" s="13" t="s">
        <v>828</v>
      </c>
      <c r="B343" s="8" t="str">
        <f>LEFT(A342, SEARCH(" ",A342,1)-1)</f>
        <v>714</v>
      </c>
      <c r="C343" s="8" t="str">
        <f>RIGHT(A342,LEN(A342)-4)</f>
        <v>Legal profession</v>
      </c>
      <c r="D343" t="str">
        <f t="shared" si="46"/>
        <v>`Legal profession (NT)` = 71404,</v>
      </c>
    </row>
    <row r="344" spans="1:4" ht="19" x14ac:dyDescent="0.25">
      <c r="A344" s="13" t="s">
        <v>829</v>
      </c>
      <c r="B344" s="8" t="str">
        <f>LEFT(A343, SEARCH(" ",A343,1)-1)</f>
        <v>715</v>
      </c>
      <c r="C344" s="8" t="str">
        <f>RIGHT(A343,LEN(A343)-4)</f>
        <v>Local government, regulation of, legislation and regulations</v>
      </c>
      <c r="D344" t="str">
        <f t="shared" si="46"/>
        <v>`Local government, regulation of, legislation and regulations (NT)` = 71504,</v>
      </c>
    </row>
    <row r="345" spans="1:4" ht="19" x14ac:dyDescent="0.25">
      <c r="A345" s="13" t="s">
        <v>830</v>
      </c>
      <c r="B345" s="8" t="str">
        <f>LEFT(A344, SEARCH(" ",A344,1)-1)</f>
        <v>716</v>
      </c>
      <c r="C345" s="8" t="str">
        <f>RIGHT(A344,LEN(A344)-4)</f>
        <v>Industry regulation</v>
      </c>
      <c r="D345" t="str">
        <f t="shared" si="46"/>
        <v>`Industry regulation (NT)` = 71604,</v>
      </c>
    </row>
    <row r="346" spans="1:4" ht="19" x14ac:dyDescent="0.25">
      <c r="A346" s="13" t="s">
        <v>831</v>
      </c>
      <c r="B346" s="8" t="str">
        <f>LEFT(A345, SEARCH(" ",A345,1)-1)</f>
        <v>717</v>
      </c>
      <c r="C346" s="8" t="str">
        <f>RIGHT(A345,LEN(A345)-4)</f>
        <v>Morality legislation, including gambling, racing, alcohol, firearms</v>
      </c>
      <c r="D346" t="str">
        <f t="shared" si="46"/>
        <v>`Morality legislation, including gambling, racing, alcohol, firearms (NT)` = 71704,</v>
      </c>
    </row>
    <row r="347" spans="1:4" ht="19" x14ac:dyDescent="0.25">
      <c r="A347" s="13" t="s">
        <v>832</v>
      </c>
      <c r="B347" s="8" t="str">
        <f>LEFT(A346, SEARCH(" ",A346,1)-1)</f>
        <v>718</v>
      </c>
      <c r="C347" s="8" t="str">
        <f>RIGHT(A346,LEN(A346)-4)</f>
        <v>Natural resources and mining, including water, coal, gas pipelines</v>
      </c>
      <c r="D347" t="str">
        <f t="shared" si="46"/>
        <v>`Natural resources and mining, including water, coal, gas pipelines (NT)` = 71804,</v>
      </c>
    </row>
    <row r="348" spans="1:4" ht="19" x14ac:dyDescent="0.25">
      <c r="A348" s="13" t="s">
        <v>833</v>
      </c>
      <c r="B348" s="8" t="str">
        <f>LEFT(A347, SEARCH(" ",A347,1)-1)</f>
        <v>719</v>
      </c>
      <c r="C348" s="8" t="str">
        <f>RIGHT(A347,LEN(A347)-4)</f>
        <v>Property, general, including property act, conveyancing, leases</v>
      </c>
      <c r="D348" t="str">
        <f t="shared" si="46"/>
        <v>`Property, general, including property act, conveyancing, leases (NT)` = 71904,</v>
      </c>
    </row>
    <row r="349" spans="1:4" ht="19" x14ac:dyDescent="0.25">
      <c r="A349" s="13" t="s">
        <v>834</v>
      </c>
      <c r="B349" s="8" t="str">
        <f>LEFT(A348, SEARCH(" ",A348,1)-1)</f>
        <v>720</v>
      </c>
      <c r="C349" s="8" t="str">
        <f>RIGHT(A348,LEN(A348)-4)</f>
        <v>Refugees and migration</v>
      </c>
      <c r="D349" t="str">
        <f t="shared" si="46"/>
        <v>`Refugees and migration (NT)` = 72004,</v>
      </c>
    </row>
    <row r="350" spans="1:4" ht="19" x14ac:dyDescent="0.25">
      <c r="A350" s="13" t="s">
        <v>835</v>
      </c>
      <c r="B350" s="8" t="str">
        <f>LEFT(A349, SEARCH(" ",A349,1)-1)</f>
        <v>721</v>
      </c>
      <c r="C350" s="8" t="str">
        <f>RIGHT(A349,LEN(A349)-4)</f>
        <v xml:space="preserve">Taxation, including stamp duty </v>
      </c>
      <c r="D350" t="str">
        <f t="shared" si="46"/>
        <v>`Taxation, including stamp duty  (NT)` = 72104,</v>
      </c>
    </row>
    <row r="351" spans="1:4" ht="19" x14ac:dyDescent="0.25">
      <c r="A351" s="13" t="s">
        <v>836</v>
      </c>
      <c r="B351" s="8" t="str">
        <f>LEFT(A350, SEARCH(" ",A350,1)-1)</f>
        <v>722</v>
      </c>
      <c r="C351" s="8" t="str">
        <f>RIGHT(A350,LEN(A350)-4)</f>
        <v>Trade practices, including consumer legislation</v>
      </c>
      <c r="D351" t="str">
        <f t="shared" si="46"/>
        <v>`Trade practices, including consumer legislation (NT)` = 72204,</v>
      </c>
    </row>
    <row r="352" spans="1:4" ht="19" x14ac:dyDescent="0.25">
      <c r="A352" s="13" t="s">
        <v>837</v>
      </c>
      <c r="B352" s="8" t="str">
        <f>LEFT(A351, SEARCH(" ",A351,1)-1)</f>
        <v>723</v>
      </c>
      <c r="C352" s="8" t="str">
        <f>RIGHT(A351,LEN(A351)-4)</f>
        <v>Trusts</v>
      </c>
      <c r="D352" t="str">
        <f t="shared" si="46"/>
        <v>`Trusts (NT)` = 72304,</v>
      </c>
    </row>
    <row r="353" spans="1:4" ht="19" x14ac:dyDescent="0.25">
      <c r="A353" s="13" t="s">
        <v>838</v>
      </c>
      <c r="B353" s="8" t="str">
        <f>LEFT(A352, SEARCH(" ",A352,1)-1)</f>
        <v>724</v>
      </c>
      <c r="C353" s="8" t="str">
        <f>RIGHT(A352,LEN(A352)-4)</f>
        <v>Workplace relations, broadly conceived, including superannuation</v>
      </c>
      <c r="D353" t="str">
        <f t="shared" si="46"/>
        <v>`Workplace relations, broadly conceived, including superannuation (NT)` = 72404,</v>
      </c>
    </row>
    <row r="354" spans="1:4" ht="19" x14ac:dyDescent="0.25">
      <c r="A354" s="13" t="s">
        <v>813</v>
      </c>
      <c r="B354" s="8" t="str">
        <f>LEFT(A353, SEARCH(" ",A353,1)-1)</f>
        <v>725</v>
      </c>
      <c r="C354" s="8" t="str">
        <f>RIGHT(A353,LEN(A353)-4)</f>
        <v>Other</v>
      </c>
      <c r="D354" t="str">
        <f t="shared" si="46"/>
        <v>`Other (NT)` = 72504,</v>
      </c>
    </row>
    <row r="355" spans="1:4" ht="19" x14ac:dyDescent="0.25">
      <c r="A355" s="13" t="s">
        <v>814</v>
      </c>
      <c r="B355" s="8" t="str">
        <f>LEFT(A354, SEARCH(" ",A354,1)-1)</f>
        <v>700</v>
      </c>
      <c r="C355" s="8" t="str">
        <f>RIGHT(A354,LEN(A354)-4)</f>
        <v>Aboriginal and Indigenous, legislation and regulations</v>
      </c>
      <c r="D355" t="str">
        <f t="shared" ref="D355" si="47">_xlfn.CONCAT("`",C355," (Qld.)` = ",B355,"05,")</f>
        <v>`Aboriginal and Indigenous, legislation and regulations (Qld.)` = 70005,</v>
      </c>
    </row>
    <row r="356" spans="1:4" ht="19" x14ac:dyDescent="0.25">
      <c r="A356" s="13" t="s">
        <v>815</v>
      </c>
      <c r="B356" s="8" t="str">
        <f>LEFT(A355, SEARCH(" ",A355,1)-1)</f>
        <v>701</v>
      </c>
      <c r="C356" s="8" t="str">
        <f>RIGHT(A355,LEN(A355)-4)</f>
        <v>Civil wrongs, including wrongs legislation, civil liability, defamation, accident liability, compensation</v>
      </c>
      <c r="D356" t="str">
        <f t="shared" ref="D356:D380" si="48">_xlfn.CONCAT("`",C356," (Qld.)` = ",B356,"05,")</f>
        <v>`Civil wrongs, including wrongs legislation, civil liability, defamation, accident liability, compensation (Qld.)` = 70105,</v>
      </c>
    </row>
    <row r="357" spans="1:4" ht="19" x14ac:dyDescent="0.25">
      <c r="A357" s="13" t="s">
        <v>816</v>
      </c>
      <c r="B357" s="8" t="str">
        <f>LEFT(A356, SEARCH(" ",A356,1)-1)</f>
        <v>702</v>
      </c>
      <c r="C357" s="8" t="str">
        <f>RIGHT(A356,LEN(A356)-4)</f>
        <v>Community regulation general, including roads acts, community welfare, animals, police regulations</v>
      </c>
      <c r="D357" t="str">
        <f t="shared" si="48"/>
        <v>`Community regulation general, including roads acts, community welfare, animals, police regulations (Qld.)` = 70205,</v>
      </c>
    </row>
    <row r="358" spans="1:4" ht="19" x14ac:dyDescent="0.25">
      <c r="A358" s="13" t="s">
        <v>817</v>
      </c>
      <c r="B358" s="8" t="str">
        <f>LEFT(A357, SEARCH(" ",A357,1)-1)</f>
        <v>703</v>
      </c>
      <c r="C358" s="8" t="str">
        <f>RIGHT(A357,LEN(A357)-4)</f>
        <v>Corporations, including commercial activity,  business regulations</v>
      </c>
      <c r="D358" t="str">
        <f t="shared" si="48"/>
        <v>`Corporations, including commercial activity,  business regulations (Qld.)` = 70305,</v>
      </c>
    </row>
    <row r="359" spans="1:4" ht="19" x14ac:dyDescent="0.25">
      <c r="A359" s="13" t="s">
        <v>818</v>
      </c>
      <c r="B359" s="8" t="str">
        <f>LEFT(A358, SEARCH(" ",A358,1)-1)</f>
        <v>704</v>
      </c>
      <c r="C359" s="8" t="str">
        <f>RIGHT(A358,LEN(A358)-4)</f>
        <v>Criminal law legislation and regulations, including parole, witness protection, substantive crimes</v>
      </c>
      <c r="D359" t="str">
        <f t="shared" si="48"/>
        <v>`Criminal law legislation and regulations, including parole, witness protection, substantive crimes (Qld.)` = 70405,</v>
      </c>
    </row>
    <row r="360" spans="1:4" ht="19" x14ac:dyDescent="0.25">
      <c r="A360" s="13" t="s">
        <v>819</v>
      </c>
      <c r="B360" s="8" t="str">
        <f>LEFT(A359, SEARCH(" ",A359,1)-1)</f>
        <v>705</v>
      </c>
      <c r="C360" s="8" t="str">
        <f>RIGHT(A359,LEN(A359)-4)</f>
        <v>Government legislation, including elections, FOI, anti-corruption, police regulations</v>
      </c>
      <c r="D360" t="str">
        <f t="shared" si="48"/>
        <v>`Government legislation, including elections, FOI, anti-corruption, police regulations (Qld.)` = 70505,</v>
      </c>
    </row>
    <row r="361" spans="1:4" ht="19" x14ac:dyDescent="0.25">
      <c r="A361" s="13" t="s">
        <v>820</v>
      </c>
      <c r="B361" s="8" t="str">
        <f>LEFT(A360, SEARCH(" ",A360,1)-1)</f>
        <v>706</v>
      </c>
      <c r="C361" s="8" t="str">
        <f>RIGHT(A360,LEN(A360)-4)</f>
        <v>Environment</v>
      </c>
      <c r="D361" t="str">
        <f t="shared" si="48"/>
        <v>`Environment (Qld.)` = 70605,</v>
      </c>
    </row>
    <row r="362" spans="1:4" ht="19" x14ac:dyDescent="0.25">
      <c r="A362" s="13" t="s">
        <v>821</v>
      </c>
      <c r="B362" s="8" t="str">
        <f>LEFT(A361, SEARCH(" ",A361,1)-1)</f>
        <v>707</v>
      </c>
      <c r="C362" s="8" t="str">
        <f>RIGHT(A361,LEN(A361)-4)</f>
        <v>Families and children, including births, deaths, and marriages legislation, succession law</v>
      </c>
      <c r="D362" t="str">
        <f t="shared" si="48"/>
        <v>`Families and children, including births, deaths, and marriages legislation, succession law (Qld.)` = 70705,</v>
      </c>
    </row>
    <row r="363" spans="1:4" ht="19" x14ac:dyDescent="0.25">
      <c r="A363" s="13" t="s">
        <v>822</v>
      </c>
      <c r="B363" s="8" t="str">
        <f>LEFT(A362, SEARCH(" ",A362,1)-1)</f>
        <v>708</v>
      </c>
      <c r="C363" s="8" t="str">
        <f>RIGHT(A362,LEN(A362)-4)</f>
        <v>Fishing and farming, and related legislation</v>
      </c>
      <c r="D363" t="str">
        <f t="shared" si="48"/>
        <v>`Fishing and farming, and related legislation (Qld.)` = 70805,</v>
      </c>
    </row>
    <row r="364" spans="1:4" ht="19" x14ac:dyDescent="0.25">
      <c r="A364" s="13" t="s">
        <v>823</v>
      </c>
      <c r="B364" s="8" t="str">
        <f>LEFT(A363, SEARCH(" ",A363,1)-1)</f>
        <v>709</v>
      </c>
      <c r="C364" s="8" t="str">
        <f>RIGHT(A363,LEN(A363)-4)</f>
        <v>Human rights, including discrimination legislation and legislation relating to vulnerable persons</v>
      </c>
      <c r="D364" t="str">
        <f t="shared" si="48"/>
        <v>`Human rights, including discrimination legislation and legislation relating to vulnerable persons (Qld.)` = 70905,</v>
      </c>
    </row>
    <row r="365" spans="1:4" ht="19" x14ac:dyDescent="0.25">
      <c r="A365" s="13" t="s">
        <v>824</v>
      </c>
      <c r="B365" s="8" t="str">
        <f>LEFT(A364, SEARCH(" ",A364,1)-1)</f>
        <v>710</v>
      </c>
      <c r="C365" s="8" t="str">
        <f>RIGHT(A364,LEN(A364)-4)</f>
        <v>Land, development and planning legislation</v>
      </c>
      <c r="D365" t="str">
        <f t="shared" si="48"/>
        <v>`Land, development and planning legislation (Qld.)` = 71005,</v>
      </c>
    </row>
    <row r="366" spans="1:4" ht="19" x14ac:dyDescent="0.25">
      <c r="A366" s="13" t="s">
        <v>825</v>
      </c>
      <c r="B366" s="8" t="str">
        <f>LEFT(A365, SEARCH(" ",A365,1)-1)</f>
        <v>711</v>
      </c>
      <c r="C366" s="8" t="str">
        <f>RIGHT(A365,LEN(A365)-4)</f>
        <v xml:space="preserve">Land, government entitlement </v>
      </c>
      <c r="D366" t="str">
        <f t="shared" si="48"/>
        <v>`Land, government entitlement  (Qld.)` = 71105,</v>
      </c>
    </row>
    <row r="367" spans="1:4" ht="19" x14ac:dyDescent="0.25">
      <c r="A367" s="13" t="s">
        <v>826</v>
      </c>
      <c r="B367" s="8" t="str">
        <f>LEFT(A366, SEARCH(" ",A366,1)-1)</f>
        <v>712</v>
      </c>
      <c r="C367" s="8" t="str">
        <f>RIGHT(A366,LEN(A366)-4)</f>
        <v>Land, non-government including conveyancing</v>
      </c>
      <c r="D367" t="str">
        <f t="shared" si="48"/>
        <v>`Land, non-government including conveyancing (Qld.)` = 71205,</v>
      </c>
    </row>
    <row r="368" spans="1:4" ht="19" x14ac:dyDescent="0.25">
      <c r="A368" s="13" t="s">
        <v>827</v>
      </c>
      <c r="B368" s="8" t="str">
        <f>LEFT(A367, SEARCH(" ",A367,1)-1)</f>
        <v>713</v>
      </c>
      <c r="C368" s="8" t="str">
        <f>RIGHT(A367,LEN(A367)-4)</f>
        <v>Law reform</v>
      </c>
      <c r="D368" t="str">
        <f t="shared" si="48"/>
        <v>`Law reform (Qld.)` = 71305,</v>
      </c>
    </row>
    <row r="369" spans="1:4" ht="19" x14ac:dyDescent="0.25">
      <c r="A369" s="13" t="s">
        <v>828</v>
      </c>
      <c r="B369" s="8" t="str">
        <f>LEFT(A368, SEARCH(" ",A368,1)-1)</f>
        <v>714</v>
      </c>
      <c r="C369" s="8" t="str">
        <f>RIGHT(A368,LEN(A368)-4)</f>
        <v>Legal profession</v>
      </c>
      <c r="D369" t="str">
        <f t="shared" si="48"/>
        <v>`Legal profession (Qld.)` = 71405,</v>
      </c>
    </row>
    <row r="370" spans="1:4" ht="19" x14ac:dyDescent="0.25">
      <c r="A370" s="13" t="s">
        <v>829</v>
      </c>
      <c r="B370" s="8" t="str">
        <f>LEFT(A369, SEARCH(" ",A369,1)-1)</f>
        <v>715</v>
      </c>
      <c r="C370" s="8" t="str">
        <f>RIGHT(A369,LEN(A369)-4)</f>
        <v>Local government, regulation of, legislation and regulations</v>
      </c>
      <c r="D370" t="str">
        <f t="shared" si="48"/>
        <v>`Local government, regulation of, legislation and regulations (Qld.)` = 71505,</v>
      </c>
    </row>
    <row r="371" spans="1:4" ht="19" x14ac:dyDescent="0.25">
      <c r="A371" s="13" t="s">
        <v>830</v>
      </c>
      <c r="B371" s="8" t="str">
        <f>LEFT(A370, SEARCH(" ",A370,1)-1)</f>
        <v>716</v>
      </c>
      <c r="C371" s="8" t="str">
        <f>RIGHT(A370,LEN(A370)-4)</f>
        <v>Industry regulation</v>
      </c>
      <c r="D371" t="str">
        <f t="shared" si="48"/>
        <v>`Industry regulation (Qld.)` = 71605,</v>
      </c>
    </row>
    <row r="372" spans="1:4" ht="19" x14ac:dyDescent="0.25">
      <c r="A372" s="13" t="s">
        <v>831</v>
      </c>
      <c r="B372" s="8" t="str">
        <f>LEFT(A371, SEARCH(" ",A371,1)-1)</f>
        <v>717</v>
      </c>
      <c r="C372" s="8" t="str">
        <f>RIGHT(A371,LEN(A371)-4)</f>
        <v>Morality legislation, including gambling, racing, alcohol, firearms</v>
      </c>
      <c r="D372" t="str">
        <f t="shared" si="48"/>
        <v>`Morality legislation, including gambling, racing, alcohol, firearms (Qld.)` = 71705,</v>
      </c>
    </row>
    <row r="373" spans="1:4" ht="19" x14ac:dyDescent="0.25">
      <c r="A373" s="13" t="s">
        <v>832</v>
      </c>
      <c r="B373" s="8" t="str">
        <f>LEFT(A372, SEARCH(" ",A372,1)-1)</f>
        <v>718</v>
      </c>
      <c r="C373" s="8" t="str">
        <f>RIGHT(A372,LEN(A372)-4)</f>
        <v>Natural resources and mining, including water, coal, gas pipelines</v>
      </c>
      <c r="D373" t="str">
        <f t="shared" si="48"/>
        <v>`Natural resources and mining, including water, coal, gas pipelines (Qld.)` = 71805,</v>
      </c>
    </row>
    <row r="374" spans="1:4" ht="19" x14ac:dyDescent="0.25">
      <c r="A374" s="13" t="s">
        <v>833</v>
      </c>
      <c r="B374" s="8" t="str">
        <f>LEFT(A373, SEARCH(" ",A373,1)-1)</f>
        <v>719</v>
      </c>
      <c r="C374" s="8" t="str">
        <f>RIGHT(A373,LEN(A373)-4)</f>
        <v>Property, general, including property act, conveyancing, leases</v>
      </c>
      <c r="D374" t="str">
        <f t="shared" si="48"/>
        <v>`Property, general, including property act, conveyancing, leases (Qld.)` = 71905,</v>
      </c>
    </row>
    <row r="375" spans="1:4" ht="19" x14ac:dyDescent="0.25">
      <c r="A375" s="13" t="s">
        <v>834</v>
      </c>
      <c r="B375" s="8" t="str">
        <f>LEFT(A374, SEARCH(" ",A374,1)-1)</f>
        <v>720</v>
      </c>
      <c r="C375" s="8" t="str">
        <f>RIGHT(A374,LEN(A374)-4)</f>
        <v>Refugees and migration</v>
      </c>
      <c r="D375" t="str">
        <f t="shared" si="48"/>
        <v>`Refugees and migration (Qld.)` = 72005,</v>
      </c>
    </row>
    <row r="376" spans="1:4" ht="19" x14ac:dyDescent="0.25">
      <c r="A376" s="13" t="s">
        <v>835</v>
      </c>
      <c r="B376" s="8" t="str">
        <f>LEFT(A375, SEARCH(" ",A375,1)-1)</f>
        <v>721</v>
      </c>
      <c r="C376" s="8" t="str">
        <f>RIGHT(A375,LEN(A375)-4)</f>
        <v xml:space="preserve">Taxation, including stamp duty </v>
      </c>
      <c r="D376" t="str">
        <f t="shared" si="48"/>
        <v>`Taxation, including stamp duty  (Qld.)` = 72105,</v>
      </c>
    </row>
    <row r="377" spans="1:4" ht="19" x14ac:dyDescent="0.25">
      <c r="A377" s="13" t="s">
        <v>836</v>
      </c>
      <c r="B377" s="8" t="str">
        <f>LEFT(A376, SEARCH(" ",A376,1)-1)</f>
        <v>722</v>
      </c>
      <c r="C377" s="8" t="str">
        <f>RIGHT(A376,LEN(A376)-4)</f>
        <v>Trade practices, including consumer legislation</v>
      </c>
      <c r="D377" t="str">
        <f t="shared" si="48"/>
        <v>`Trade practices, including consumer legislation (Qld.)` = 72205,</v>
      </c>
    </row>
    <row r="378" spans="1:4" ht="19" x14ac:dyDescent="0.25">
      <c r="A378" s="13" t="s">
        <v>837</v>
      </c>
      <c r="B378" s="8" t="str">
        <f>LEFT(A377, SEARCH(" ",A377,1)-1)</f>
        <v>723</v>
      </c>
      <c r="C378" s="8" t="str">
        <f>RIGHT(A377,LEN(A377)-4)</f>
        <v>Trusts</v>
      </c>
      <c r="D378" t="str">
        <f t="shared" si="48"/>
        <v>`Trusts (Qld.)` = 72305,</v>
      </c>
    </row>
    <row r="379" spans="1:4" ht="19" x14ac:dyDescent="0.25">
      <c r="A379" s="13" t="s">
        <v>838</v>
      </c>
      <c r="B379" s="8" t="str">
        <f>LEFT(A378, SEARCH(" ",A378,1)-1)</f>
        <v>724</v>
      </c>
      <c r="C379" s="8" t="str">
        <f>RIGHT(A378,LEN(A378)-4)</f>
        <v>Workplace relations, broadly conceived, including superannuation</v>
      </c>
      <c r="D379" t="str">
        <f t="shared" si="48"/>
        <v>`Workplace relations, broadly conceived, including superannuation (Qld.)` = 72405,</v>
      </c>
    </row>
    <row r="380" spans="1:4" ht="19" x14ac:dyDescent="0.25">
      <c r="A380" s="13" t="s">
        <v>813</v>
      </c>
      <c r="B380" s="8" t="str">
        <f>LEFT(A379, SEARCH(" ",A379,1)-1)</f>
        <v>725</v>
      </c>
      <c r="C380" s="8" t="str">
        <f>RIGHT(A379,LEN(A379)-4)</f>
        <v>Other</v>
      </c>
      <c r="D380" t="str">
        <f t="shared" si="48"/>
        <v>`Other (Qld.)` = 72505,</v>
      </c>
    </row>
    <row r="381" spans="1:4" ht="19" x14ac:dyDescent="0.25">
      <c r="A381" s="13" t="s">
        <v>814</v>
      </c>
      <c r="B381" s="8" t="str">
        <f>LEFT(A380, SEARCH(" ",A380,1)-1)</f>
        <v>700</v>
      </c>
      <c r="C381" s="8" t="str">
        <f>RIGHT(A380,LEN(A380)-4)</f>
        <v>Aboriginal and Indigenous, legislation and regulations</v>
      </c>
      <c r="D381" t="str">
        <f t="shared" ref="D381" si="49">_xlfn.CONCAT("`",C381," (SA)` = ",B381,"06,")</f>
        <v>`Aboriginal and Indigenous, legislation and regulations (SA)` = 70006,</v>
      </c>
    </row>
    <row r="382" spans="1:4" ht="19" x14ac:dyDescent="0.25">
      <c r="A382" s="13" t="s">
        <v>815</v>
      </c>
      <c r="B382" s="8" t="str">
        <f>LEFT(A381, SEARCH(" ",A381,1)-1)</f>
        <v>701</v>
      </c>
      <c r="C382" s="8" t="str">
        <f>RIGHT(A381,LEN(A381)-4)</f>
        <v>Civil wrongs, including wrongs legislation, civil liability, defamation, accident liability, compensation</v>
      </c>
      <c r="D382" t="str">
        <f t="shared" ref="D382:D406" si="50">_xlfn.CONCAT("`",C382," (SA)` = ",B382,"06,")</f>
        <v>`Civil wrongs, including wrongs legislation, civil liability, defamation, accident liability, compensation (SA)` = 70106,</v>
      </c>
    </row>
    <row r="383" spans="1:4" ht="19" x14ac:dyDescent="0.25">
      <c r="A383" s="13" t="s">
        <v>816</v>
      </c>
      <c r="B383" s="8" t="str">
        <f>LEFT(A382, SEARCH(" ",A382,1)-1)</f>
        <v>702</v>
      </c>
      <c r="C383" s="8" t="str">
        <f>RIGHT(A382,LEN(A382)-4)</f>
        <v>Community regulation general, including roads acts, community welfare, animals, police regulations</v>
      </c>
      <c r="D383" t="str">
        <f t="shared" si="50"/>
        <v>`Community regulation general, including roads acts, community welfare, animals, police regulations (SA)` = 70206,</v>
      </c>
    </row>
    <row r="384" spans="1:4" ht="19" x14ac:dyDescent="0.25">
      <c r="A384" s="13" t="s">
        <v>817</v>
      </c>
      <c r="B384" s="8" t="str">
        <f>LEFT(A383, SEARCH(" ",A383,1)-1)</f>
        <v>703</v>
      </c>
      <c r="C384" s="8" t="str">
        <f>RIGHT(A383,LEN(A383)-4)</f>
        <v>Corporations, including commercial activity,  business regulations</v>
      </c>
      <c r="D384" t="str">
        <f t="shared" si="50"/>
        <v>`Corporations, including commercial activity,  business regulations (SA)` = 70306,</v>
      </c>
    </row>
    <row r="385" spans="1:4" ht="19" x14ac:dyDescent="0.25">
      <c r="A385" s="13" t="s">
        <v>818</v>
      </c>
      <c r="B385" s="8" t="str">
        <f>LEFT(A384, SEARCH(" ",A384,1)-1)</f>
        <v>704</v>
      </c>
      <c r="C385" s="8" t="str">
        <f>RIGHT(A384,LEN(A384)-4)</f>
        <v>Criminal law legislation and regulations, including parole, witness protection, substantive crimes</v>
      </c>
      <c r="D385" t="str">
        <f t="shared" si="50"/>
        <v>`Criminal law legislation and regulations, including parole, witness protection, substantive crimes (SA)` = 70406,</v>
      </c>
    </row>
    <row r="386" spans="1:4" ht="19" x14ac:dyDescent="0.25">
      <c r="A386" s="13" t="s">
        <v>819</v>
      </c>
      <c r="B386" s="8" t="str">
        <f>LEFT(A385, SEARCH(" ",A385,1)-1)</f>
        <v>705</v>
      </c>
      <c r="C386" s="8" t="str">
        <f>RIGHT(A385,LEN(A385)-4)</f>
        <v>Government legislation, including elections, FOI, anti-corruption, police regulations</v>
      </c>
      <c r="D386" t="str">
        <f t="shared" si="50"/>
        <v>`Government legislation, including elections, FOI, anti-corruption, police regulations (SA)` = 70506,</v>
      </c>
    </row>
    <row r="387" spans="1:4" ht="19" x14ac:dyDescent="0.25">
      <c r="A387" s="13" t="s">
        <v>820</v>
      </c>
      <c r="B387" s="8" t="str">
        <f>LEFT(A386, SEARCH(" ",A386,1)-1)</f>
        <v>706</v>
      </c>
      <c r="C387" s="8" t="str">
        <f>RIGHT(A386,LEN(A386)-4)</f>
        <v>Environment</v>
      </c>
      <c r="D387" t="str">
        <f t="shared" si="50"/>
        <v>`Environment (SA)` = 70606,</v>
      </c>
    </row>
    <row r="388" spans="1:4" ht="19" x14ac:dyDescent="0.25">
      <c r="A388" s="13" t="s">
        <v>821</v>
      </c>
      <c r="B388" s="8" t="str">
        <f>LEFT(A387, SEARCH(" ",A387,1)-1)</f>
        <v>707</v>
      </c>
      <c r="C388" s="8" t="str">
        <f>RIGHT(A387,LEN(A387)-4)</f>
        <v>Families and children, including births, deaths, and marriages legislation, succession law</v>
      </c>
      <c r="D388" t="str">
        <f t="shared" si="50"/>
        <v>`Families and children, including births, deaths, and marriages legislation, succession law (SA)` = 70706,</v>
      </c>
    </row>
    <row r="389" spans="1:4" ht="19" x14ac:dyDescent="0.25">
      <c r="A389" s="13" t="s">
        <v>822</v>
      </c>
      <c r="B389" s="8" t="str">
        <f>LEFT(A388, SEARCH(" ",A388,1)-1)</f>
        <v>708</v>
      </c>
      <c r="C389" s="8" t="str">
        <f>RIGHT(A388,LEN(A388)-4)</f>
        <v>Fishing and farming, and related legislation</v>
      </c>
      <c r="D389" t="str">
        <f t="shared" si="50"/>
        <v>`Fishing and farming, and related legislation (SA)` = 70806,</v>
      </c>
    </row>
    <row r="390" spans="1:4" ht="19" x14ac:dyDescent="0.25">
      <c r="A390" s="13" t="s">
        <v>823</v>
      </c>
      <c r="B390" s="8" t="str">
        <f>LEFT(A389, SEARCH(" ",A389,1)-1)</f>
        <v>709</v>
      </c>
      <c r="C390" s="8" t="str">
        <f>RIGHT(A389,LEN(A389)-4)</f>
        <v>Human rights, including discrimination legislation and legislation relating to vulnerable persons</v>
      </c>
      <c r="D390" t="str">
        <f t="shared" si="50"/>
        <v>`Human rights, including discrimination legislation and legislation relating to vulnerable persons (SA)` = 70906,</v>
      </c>
    </row>
    <row r="391" spans="1:4" ht="19" x14ac:dyDescent="0.25">
      <c r="A391" s="13" t="s">
        <v>824</v>
      </c>
      <c r="B391" s="8" t="str">
        <f>LEFT(A390, SEARCH(" ",A390,1)-1)</f>
        <v>710</v>
      </c>
      <c r="C391" s="8" t="str">
        <f>RIGHT(A390,LEN(A390)-4)</f>
        <v>Land, development and planning legislation</v>
      </c>
      <c r="D391" t="str">
        <f t="shared" si="50"/>
        <v>`Land, development and planning legislation (SA)` = 71006,</v>
      </c>
    </row>
    <row r="392" spans="1:4" ht="19" x14ac:dyDescent="0.25">
      <c r="A392" s="13" t="s">
        <v>825</v>
      </c>
      <c r="B392" s="8" t="str">
        <f>LEFT(A391, SEARCH(" ",A391,1)-1)</f>
        <v>711</v>
      </c>
      <c r="C392" s="8" t="str">
        <f>RIGHT(A391,LEN(A391)-4)</f>
        <v xml:space="preserve">Land, government entitlement </v>
      </c>
      <c r="D392" t="str">
        <f t="shared" si="50"/>
        <v>`Land, government entitlement  (SA)` = 71106,</v>
      </c>
    </row>
    <row r="393" spans="1:4" ht="19" x14ac:dyDescent="0.25">
      <c r="A393" s="13" t="s">
        <v>826</v>
      </c>
      <c r="B393" s="8" t="str">
        <f>LEFT(A392, SEARCH(" ",A392,1)-1)</f>
        <v>712</v>
      </c>
      <c r="C393" s="8" t="str">
        <f>RIGHT(A392,LEN(A392)-4)</f>
        <v>Land, non-government including conveyancing</v>
      </c>
      <c r="D393" t="str">
        <f t="shared" si="50"/>
        <v>`Land, non-government including conveyancing (SA)` = 71206,</v>
      </c>
    </row>
    <row r="394" spans="1:4" ht="19" x14ac:dyDescent="0.25">
      <c r="A394" s="13" t="s">
        <v>827</v>
      </c>
      <c r="B394" s="8" t="str">
        <f>LEFT(A393, SEARCH(" ",A393,1)-1)</f>
        <v>713</v>
      </c>
      <c r="C394" s="8" t="str">
        <f>RIGHT(A393,LEN(A393)-4)</f>
        <v>Law reform</v>
      </c>
      <c r="D394" t="str">
        <f t="shared" si="50"/>
        <v>`Law reform (SA)` = 71306,</v>
      </c>
    </row>
    <row r="395" spans="1:4" ht="19" x14ac:dyDescent="0.25">
      <c r="A395" s="13" t="s">
        <v>828</v>
      </c>
      <c r="B395" s="8" t="str">
        <f>LEFT(A394, SEARCH(" ",A394,1)-1)</f>
        <v>714</v>
      </c>
      <c r="C395" s="8" t="str">
        <f>RIGHT(A394,LEN(A394)-4)</f>
        <v>Legal profession</v>
      </c>
      <c r="D395" t="str">
        <f t="shared" si="50"/>
        <v>`Legal profession (SA)` = 71406,</v>
      </c>
    </row>
    <row r="396" spans="1:4" ht="19" x14ac:dyDescent="0.25">
      <c r="A396" s="13" t="s">
        <v>829</v>
      </c>
      <c r="B396" s="8" t="str">
        <f>LEFT(A395, SEARCH(" ",A395,1)-1)</f>
        <v>715</v>
      </c>
      <c r="C396" s="8" t="str">
        <f>RIGHT(A395,LEN(A395)-4)</f>
        <v>Local government, regulation of, legislation and regulations</v>
      </c>
      <c r="D396" t="str">
        <f t="shared" si="50"/>
        <v>`Local government, regulation of, legislation and regulations (SA)` = 71506,</v>
      </c>
    </row>
    <row r="397" spans="1:4" ht="19" x14ac:dyDescent="0.25">
      <c r="A397" s="13" t="s">
        <v>830</v>
      </c>
      <c r="B397" s="8" t="str">
        <f>LEFT(A396, SEARCH(" ",A396,1)-1)</f>
        <v>716</v>
      </c>
      <c r="C397" s="8" t="str">
        <f>RIGHT(A396,LEN(A396)-4)</f>
        <v>Industry regulation</v>
      </c>
      <c r="D397" t="str">
        <f t="shared" si="50"/>
        <v>`Industry regulation (SA)` = 71606,</v>
      </c>
    </row>
    <row r="398" spans="1:4" ht="19" x14ac:dyDescent="0.25">
      <c r="A398" s="13" t="s">
        <v>831</v>
      </c>
      <c r="B398" s="8" t="str">
        <f>LEFT(A397, SEARCH(" ",A397,1)-1)</f>
        <v>717</v>
      </c>
      <c r="C398" s="8" t="str">
        <f>RIGHT(A397,LEN(A397)-4)</f>
        <v>Morality legislation, including gambling, racing, alcohol, firearms</v>
      </c>
      <c r="D398" t="str">
        <f t="shared" si="50"/>
        <v>`Morality legislation, including gambling, racing, alcohol, firearms (SA)` = 71706,</v>
      </c>
    </row>
    <row r="399" spans="1:4" ht="19" x14ac:dyDescent="0.25">
      <c r="A399" s="13" t="s">
        <v>832</v>
      </c>
      <c r="B399" s="8" t="str">
        <f>LEFT(A398, SEARCH(" ",A398,1)-1)</f>
        <v>718</v>
      </c>
      <c r="C399" s="8" t="str">
        <f>RIGHT(A398,LEN(A398)-4)</f>
        <v>Natural resources and mining, including water, coal, gas pipelines</v>
      </c>
      <c r="D399" t="str">
        <f t="shared" si="50"/>
        <v>`Natural resources and mining, including water, coal, gas pipelines (SA)` = 71806,</v>
      </c>
    </row>
    <row r="400" spans="1:4" ht="19" x14ac:dyDescent="0.25">
      <c r="A400" s="13" t="s">
        <v>833</v>
      </c>
      <c r="B400" s="8" t="str">
        <f>LEFT(A399, SEARCH(" ",A399,1)-1)</f>
        <v>719</v>
      </c>
      <c r="C400" s="8" t="str">
        <f>RIGHT(A399,LEN(A399)-4)</f>
        <v>Property, general, including property act, conveyancing, leases</v>
      </c>
      <c r="D400" t="str">
        <f t="shared" si="50"/>
        <v>`Property, general, including property act, conveyancing, leases (SA)` = 71906,</v>
      </c>
    </row>
    <row r="401" spans="1:4" ht="19" x14ac:dyDescent="0.25">
      <c r="A401" s="13" t="s">
        <v>834</v>
      </c>
      <c r="B401" s="8" t="str">
        <f>LEFT(A400, SEARCH(" ",A400,1)-1)</f>
        <v>720</v>
      </c>
      <c r="C401" s="8" t="str">
        <f>RIGHT(A400,LEN(A400)-4)</f>
        <v>Refugees and migration</v>
      </c>
      <c r="D401" t="str">
        <f t="shared" si="50"/>
        <v>`Refugees and migration (SA)` = 72006,</v>
      </c>
    </row>
    <row r="402" spans="1:4" ht="19" x14ac:dyDescent="0.25">
      <c r="A402" s="13" t="s">
        <v>835</v>
      </c>
      <c r="B402" s="8" t="str">
        <f>LEFT(A401, SEARCH(" ",A401,1)-1)</f>
        <v>721</v>
      </c>
      <c r="C402" s="8" t="str">
        <f>RIGHT(A401,LEN(A401)-4)</f>
        <v xml:space="preserve">Taxation, including stamp duty </v>
      </c>
      <c r="D402" t="str">
        <f t="shared" si="50"/>
        <v>`Taxation, including stamp duty  (SA)` = 72106,</v>
      </c>
    </row>
    <row r="403" spans="1:4" ht="19" x14ac:dyDescent="0.25">
      <c r="A403" s="13" t="s">
        <v>836</v>
      </c>
      <c r="B403" s="8" t="str">
        <f>LEFT(A402, SEARCH(" ",A402,1)-1)</f>
        <v>722</v>
      </c>
      <c r="C403" s="8" t="str">
        <f>RIGHT(A402,LEN(A402)-4)</f>
        <v>Trade practices, including consumer legislation</v>
      </c>
      <c r="D403" t="str">
        <f t="shared" si="50"/>
        <v>`Trade practices, including consumer legislation (SA)` = 72206,</v>
      </c>
    </row>
    <row r="404" spans="1:4" ht="19" x14ac:dyDescent="0.25">
      <c r="A404" s="13" t="s">
        <v>837</v>
      </c>
      <c r="B404" s="8" t="str">
        <f>LEFT(A403, SEARCH(" ",A403,1)-1)</f>
        <v>723</v>
      </c>
      <c r="C404" s="8" t="str">
        <f>RIGHT(A403,LEN(A403)-4)</f>
        <v>Trusts</v>
      </c>
      <c r="D404" t="str">
        <f t="shared" si="50"/>
        <v>`Trusts (SA)` = 72306,</v>
      </c>
    </row>
    <row r="405" spans="1:4" ht="19" x14ac:dyDescent="0.25">
      <c r="A405" s="13" t="s">
        <v>838</v>
      </c>
      <c r="B405" s="8" t="str">
        <f>LEFT(A404, SEARCH(" ",A404,1)-1)</f>
        <v>724</v>
      </c>
      <c r="C405" s="8" t="str">
        <f>RIGHT(A404,LEN(A404)-4)</f>
        <v>Workplace relations, broadly conceived, including superannuation</v>
      </c>
      <c r="D405" t="str">
        <f t="shared" si="50"/>
        <v>`Workplace relations, broadly conceived, including superannuation (SA)` = 72406,</v>
      </c>
    </row>
    <row r="406" spans="1:4" ht="19" x14ac:dyDescent="0.25">
      <c r="A406" s="13" t="s">
        <v>813</v>
      </c>
      <c r="B406" s="8" t="str">
        <f>LEFT(A405, SEARCH(" ",A405,1)-1)</f>
        <v>725</v>
      </c>
      <c r="C406" s="8" t="str">
        <f>RIGHT(A405,LEN(A405)-4)</f>
        <v>Other</v>
      </c>
      <c r="D406" t="str">
        <f t="shared" si="50"/>
        <v>`Other (SA)` = 72506,</v>
      </c>
    </row>
    <row r="407" spans="1:4" ht="19" x14ac:dyDescent="0.25">
      <c r="A407" s="13" t="s">
        <v>814</v>
      </c>
      <c r="B407" s="8" t="str">
        <f>LEFT(A406, SEARCH(" ",A406,1)-1)</f>
        <v>700</v>
      </c>
      <c r="C407" s="8" t="str">
        <f>RIGHT(A406,LEN(A406)-4)</f>
        <v>Aboriginal and Indigenous, legislation and regulations</v>
      </c>
      <c r="D407" t="str">
        <f t="shared" ref="D407" si="51">_xlfn.CONCAT("`",C407," (Tas.)` = ",B407,"07,")</f>
        <v>`Aboriginal and Indigenous, legislation and regulations (Tas.)` = 70007,</v>
      </c>
    </row>
    <row r="408" spans="1:4" ht="19" x14ac:dyDescent="0.25">
      <c r="A408" s="13" t="s">
        <v>815</v>
      </c>
      <c r="B408" s="8" t="str">
        <f>LEFT(A407, SEARCH(" ",A407,1)-1)</f>
        <v>701</v>
      </c>
      <c r="C408" s="8" t="str">
        <f>RIGHT(A407,LEN(A407)-4)</f>
        <v>Civil wrongs, including wrongs legislation, civil liability, defamation, accident liability, compensation</v>
      </c>
      <c r="D408" t="str">
        <f t="shared" ref="D408:D432" si="52">_xlfn.CONCAT("`",C408," (Tas.)` = ",B408,"07,")</f>
        <v>`Civil wrongs, including wrongs legislation, civil liability, defamation, accident liability, compensation (Tas.)` = 70107,</v>
      </c>
    </row>
    <row r="409" spans="1:4" ht="19" x14ac:dyDescent="0.25">
      <c r="A409" s="13" t="s">
        <v>816</v>
      </c>
      <c r="B409" s="8" t="str">
        <f>LEFT(A408, SEARCH(" ",A408,1)-1)</f>
        <v>702</v>
      </c>
      <c r="C409" s="8" t="str">
        <f>RIGHT(A408,LEN(A408)-4)</f>
        <v>Community regulation general, including roads acts, community welfare, animals, police regulations</v>
      </c>
      <c r="D409" t="str">
        <f t="shared" si="52"/>
        <v>`Community regulation general, including roads acts, community welfare, animals, police regulations (Tas.)` = 70207,</v>
      </c>
    </row>
    <row r="410" spans="1:4" ht="19" x14ac:dyDescent="0.25">
      <c r="A410" s="13" t="s">
        <v>817</v>
      </c>
      <c r="B410" s="8" t="str">
        <f>LEFT(A409, SEARCH(" ",A409,1)-1)</f>
        <v>703</v>
      </c>
      <c r="C410" s="8" t="str">
        <f>RIGHT(A409,LEN(A409)-4)</f>
        <v>Corporations, including commercial activity,  business regulations</v>
      </c>
      <c r="D410" t="str">
        <f t="shared" si="52"/>
        <v>`Corporations, including commercial activity,  business regulations (Tas.)` = 70307,</v>
      </c>
    </row>
    <row r="411" spans="1:4" ht="19" x14ac:dyDescent="0.25">
      <c r="A411" s="13" t="s">
        <v>818</v>
      </c>
      <c r="B411" s="8" t="str">
        <f>LEFT(A410, SEARCH(" ",A410,1)-1)</f>
        <v>704</v>
      </c>
      <c r="C411" s="8" t="str">
        <f>RIGHT(A410,LEN(A410)-4)</f>
        <v>Criminal law legislation and regulations, including parole, witness protection, substantive crimes</v>
      </c>
      <c r="D411" t="str">
        <f t="shared" si="52"/>
        <v>`Criminal law legislation and regulations, including parole, witness protection, substantive crimes (Tas.)` = 70407,</v>
      </c>
    </row>
    <row r="412" spans="1:4" ht="19" x14ac:dyDescent="0.25">
      <c r="A412" s="13" t="s">
        <v>819</v>
      </c>
      <c r="B412" s="8" t="str">
        <f>LEFT(A411, SEARCH(" ",A411,1)-1)</f>
        <v>705</v>
      </c>
      <c r="C412" s="8" t="str">
        <f>RIGHT(A411,LEN(A411)-4)</f>
        <v>Government legislation, including elections, FOI, anti-corruption, police regulations</v>
      </c>
      <c r="D412" t="str">
        <f t="shared" si="52"/>
        <v>`Government legislation, including elections, FOI, anti-corruption, police regulations (Tas.)` = 70507,</v>
      </c>
    </row>
    <row r="413" spans="1:4" ht="19" x14ac:dyDescent="0.25">
      <c r="A413" s="13" t="s">
        <v>820</v>
      </c>
      <c r="B413" s="8" t="str">
        <f>LEFT(A412, SEARCH(" ",A412,1)-1)</f>
        <v>706</v>
      </c>
      <c r="C413" s="8" t="str">
        <f>RIGHT(A412,LEN(A412)-4)</f>
        <v>Environment</v>
      </c>
      <c r="D413" t="str">
        <f t="shared" si="52"/>
        <v>`Environment (Tas.)` = 70607,</v>
      </c>
    </row>
    <row r="414" spans="1:4" ht="19" x14ac:dyDescent="0.25">
      <c r="A414" s="13" t="s">
        <v>821</v>
      </c>
      <c r="B414" s="8" t="str">
        <f>LEFT(A413, SEARCH(" ",A413,1)-1)</f>
        <v>707</v>
      </c>
      <c r="C414" s="8" t="str">
        <f>RIGHT(A413,LEN(A413)-4)</f>
        <v>Families and children, including births, deaths, and marriages legislation, succession law</v>
      </c>
      <c r="D414" t="str">
        <f t="shared" si="52"/>
        <v>`Families and children, including births, deaths, and marriages legislation, succession law (Tas.)` = 70707,</v>
      </c>
    </row>
    <row r="415" spans="1:4" ht="19" x14ac:dyDescent="0.25">
      <c r="A415" s="13" t="s">
        <v>822</v>
      </c>
      <c r="B415" s="8" t="str">
        <f>LEFT(A414, SEARCH(" ",A414,1)-1)</f>
        <v>708</v>
      </c>
      <c r="C415" s="8" t="str">
        <f>RIGHT(A414,LEN(A414)-4)</f>
        <v>Fishing and farming, and related legislation</v>
      </c>
      <c r="D415" t="str">
        <f t="shared" si="52"/>
        <v>`Fishing and farming, and related legislation (Tas.)` = 70807,</v>
      </c>
    </row>
    <row r="416" spans="1:4" ht="19" x14ac:dyDescent="0.25">
      <c r="A416" s="13" t="s">
        <v>823</v>
      </c>
      <c r="B416" s="8" t="str">
        <f>LEFT(A415, SEARCH(" ",A415,1)-1)</f>
        <v>709</v>
      </c>
      <c r="C416" s="8" t="str">
        <f>RIGHT(A415,LEN(A415)-4)</f>
        <v>Human rights, including discrimination legislation and legislation relating to vulnerable persons</v>
      </c>
      <c r="D416" t="str">
        <f t="shared" si="52"/>
        <v>`Human rights, including discrimination legislation and legislation relating to vulnerable persons (Tas.)` = 70907,</v>
      </c>
    </row>
    <row r="417" spans="1:4" ht="19" x14ac:dyDescent="0.25">
      <c r="A417" s="13" t="s">
        <v>824</v>
      </c>
      <c r="B417" s="8" t="str">
        <f>LEFT(A416, SEARCH(" ",A416,1)-1)</f>
        <v>710</v>
      </c>
      <c r="C417" s="8" t="str">
        <f>RIGHT(A416,LEN(A416)-4)</f>
        <v>Land, development and planning legislation</v>
      </c>
      <c r="D417" t="str">
        <f t="shared" si="52"/>
        <v>`Land, development and planning legislation (Tas.)` = 71007,</v>
      </c>
    </row>
    <row r="418" spans="1:4" ht="19" x14ac:dyDescent="0.25">
      <c r="A418" s="13" t="s">
        <v>825</v>
      </c>
      <c r="B418" s="8" t="str">
        <f>LEFT(A417, SEARCH(" ",A417,1)-1)</f>
        <v>711</v>
      </c>
      <c r="C418" s="8" t="str">
        <f>RIGHT(A417,LEN(A417)-4)</f>
        <v xml:space="preserve">Land, government entitlement </v>
      </c>
      <c r="D418" t="str">
        <f t="shared" si="52"/>
        <v>`Land, government entitlement  (Tas.)` = 71107,</v>
      </c>
    </row>
    <row r="419" spans="1:4" ht="19" x14ac:dyDescent="0.25">
      <c r="A419" s="13" t="s">
        <v>826</v>
      </c>
      <c r="B419" s="8" t="str">
        <f>LEFT(A418, SEARCH(" ",A418,1)-1)</f>
        <v>712</v>
      </c>
      <c r="C419" s="8" t="str">
        <f>RIGHT(A418,LEN(A418)-4)</f>
        <v>Land, non-government including conveyancing</v>
      </c>
      <c r="D419" t="str">
        <f t="shared" si="52"/>
        <v>`Land, non-government including conveyancing (Tas.)` = 71207,</v>
      </c>
    </row>
    <row r="420" spans="1:4" ht="19" x14ac:dyDescent="0.25">
      <c r="A420" s="13" t="s">
        <v>827</v>
      </c>
      <c r="B420" s="8" t="str">
        <f>LEFT(A419, SEARCH(" ",A419,1)-1)</f>
        <v>713</v>
      </c>
      <c r="C420" s="8" t="str">
        <f>RIGHT(A419,LEN(A419)-4)</f>
        <v>Law reform</v>
      </c>
      <c r="D420" t="str">
        <f t="shared" si="52"/>
        <v>`Law reform (Tas.)` = 71307,</v>
      </c>
    </row>
    <row r="421" spans="1:4" ht="19" x14ac:dyDescent="0.25">
      <c r="A421" s="13" t="s">
        <v>828</v>
      </c>
      <c r="B421" s="8" t="str">
        <f>LEFT(A420, SEARCH(" ",A420,1)-1)</f>
        <v>714</v>
      </c>
      <c r="C421" s="8" t="str">
        <f>RIGHT(A420,LEN(A420)-4)</f>
        <v>Legal profession</v>
      </c>
      <c r="D421" t="str">
        <f t="shared" si="52"/>
        <v>`Legal profession (Tas.)` = 71407,</v>
      </c>
    </row>
    <row r="422" spans="1:4" ht="19" x14ac:dyDescent="0.25">
      <c r="A422" s="13" t="s">
        <v>829</v>
      </c>
      <c r="B422" s="8" t="str">
        <f>LEFT(A421, SEARCH(" ",A421,1)-1)</f>
        <v>715</v>
      </c>
      <c r="C422" s="8" t="str">
        <f>RIGHT(A421,LEN(A421)-4)</f>
        <v>Local government, regulation of, legislation and regulations</v>
      </c>
      <c r="D422" t="str">
        <f t="shared" si="52"/>
        <v>`Local government, regulation of, legislation and regulations (Tas.)` = 71507,</v>
      </c>
    </row>
    <row r="423" spans="1:4" ht="19" x14ac:dyDescent="0.25">
      <c r="A423" s="13" t="s">
        <v>830</v>
      </c>
      <c r="B423" s="8" t="str">
        <f>LEFT(A422, SEARCH(" ",A422,1)-1)</f>
        <v>716</v>
      </c>
      <c r="C423" s="8" t="str">
        <f>RIGHT(A422,LEN(A422)-4)</f>
        <v>Industry regulation</v>
      </c>
      <c r="D423" t="str">
        <f t="shared" si="52"/>
        <v>`Industry regulation (Tas.)` = 71607,</v>
      </c>
    </row>
    <row r="424" spans="1:4" ht="19" x14ac:dyDescent="0.25">
      <c r="A424" s="13" t="s">
        <v>831</v>
      </c>
      <c r="B424" s="8" t="str">
        <f>LEFT(A423, SEARCH(" ",A423,1)-1)</f>
        <v>717</v>
      </c>
      <c r="C424" s="8" t="str">
        <f>RIGHT(A423,LEN(A423)-4)</f>
        <v>Morality legislation, including gambling, racing, alcohol, firearms</v>
      </c>
      <c r="D424" t="str">
        <f t="shared" si="52"/>
        <v>`Morality legislation, including gambling, racing, alcohol, firearms (Tas.)` = 71707,</v>
      </c>
    </row>
    <row r="425" spans="1:4" ht="19" x14ac:dyDescent="0.25">
      <c r="A425" s="13" t="s">
        <v>832</v>
      </c>
      <c r="B425" s="8" t="str">
        <f>LEFT(A424, SEARCH(" ",A424,1)-1)</f>
        <v>718</v>
      </c>
      <c r="C425" s="8" t="str">
        <f>RIGHT(A424,LEN(A424)-4)</f>
        <v>Natural resources and mining, including water, coal, gas pipelines</v>
      </c>
      <c r="D425" t="str">
        <f t="shared" si="52"/>
        <v>`Natural resources and mining, including water, coal, gas pipelines (Tas.)` = 71807,</v>
      </c>
    </row>
    <row r="426" spans="1:4" ht="19" x14ac:dyDescent="0.25">
      <c r="A426" s="13" t="s">
        <v>833</v>
      </c>
      <c r="B426" s="8" t="str">
        <f>LEFT(A425, SEARCH(" ",A425,1)-1)</f>
        <v>719</v>
      </c>
      <c r="C426" s="8" t="str">
        <f>RIGHT(A425,LEN(A425)-4)</f>
        <v>Property, general, including property act, conveyancing, leases</v>
      </c>
      <c r="D426" t="str">
        <f t="shared" si="52"/>
        <v>`Property, general, including property act, conveyancing, leases (Tas.)` = 71907,</v>
      </c>
    </row>
    <row r="427" spans="1:4" ht="19" x14ac:dyDescent="0.25">
      <c r="A427" s="13" t="s">
        <v>834</v>
      </c>
      <c r="B427" s="8" t="str">
        <f>LEFT(A426, SEARCH(" ",A426,1)-1)</f>
        <v>720</v>
      </c>
      <c r="C427" s="8" t="str">
        <f>RIGHT(A426,LEN(A426)-4)</f>
        <v>Refugees and migration</v>
      </c>
      <c r="D427" t="str">
        <f t="shared" si="52"/>
        <v>`Refugees and migration (Tas.)` = 72007,</v>
      </c>
    </row>
    <row r="428" spans="1:4" ht="19" x14ac:dyDescent="0.25">
      <c r="A428" s="13" t="s">
        <v>835</v>
      </c>
      <c r="B428" s="8" t="str">
        <f>LEFT(A427, SEARCH(" ",A427,1)-1)</f>
        <v>721</v>
      </c>
      <c r="C428" s="8" t="str">
        <f>RIGHT(A427,LEN(A427)-4)</f>
        <v xml:space="preserve">Taxation, including stamp duty </v>
      </c>
      <c r="D428" t="str">
        <f t="shared" si="52"/>
        <v>`Taxation, including stamp duty  (Tas.)` = 72107,</v>
      </c>
    </row>
    <row r="429" spans="1:4" ht="19" x14ac:dyDescent="0.25">
      <c r="A429" s="13" t="s">
        <v>836</v>
      </c>
      <c r="B429" s="8" t="str">
        <f>LEFT(A428, SEARCH(" ",A428,1)-1)</f>
        <v>722</v>
      </c>
      <c r="C429" s="8" t="str">
        <f>RIGHT(A428,LEN(A428)-4)</f>
        <v>Trade practices, including consumer legislation</v>
      </c>
      <c r="D429" t="str">
        <f t="shared" si="52"/>
        <v>`Trade practices, including consumer legislation (Tas.)` = 72207,</v>
      </c>
    </row>
    <row r="430" spans="1:4" ht="19" x14ac:dyDescent="0.25">
      <c r="A430" s="13" t="s">
        <v>837</v>
      </c>
      <c r="B430" s="8" t="str">
        <f>LEFT(A429, SEARCH(" ",A429,1)-1)</f>
        <v>723</v>
      </c>
      <c r="C430" s="8" t="str">
        <f>RIGHT(A429,LEN(A429)-4)</f>
        <v>Trusts</v>
      </c>
      <c r="D430" t="str">
        <f t="shared" si="52"/>
        <v>`Trusts (Tas.)` = 72307,</v>
      </c>
    </row>
    <row r="431" spans="1:4" ht="19" x14ac:dyDescent="0.25">
      <c r="A431" s="13" t="s">
        <v>838</v>
      </c>
      <c r="B431" s="8" t="str">
        <f>LEFT(A430, SEARCH(" ",A430,1)-1)</f>
        <v>724</v>
      </c>
      <c r="C431" s="8" t="str">
        <f>RIGHT(A430,LEN(A430)-4)</f>
        <v>Workplace relations, broadly conceived, including superannuation</v>
      </c>
      <c r="D431" t="str">
        <f t="shared" si="52"/>
        <v>`Workplace relations, broadly conceived, including superannuation (Tas.)` = 72407,</v>
      </c>
    </row>
    <row r="432" spans="1:4" ht="19" x14ac:dyDescent="0.25">
      <c r="A432" s="13" t="s">
        <v>813</v>
      </c>
      <c r="B432" s="8" t="str">
        <f>LEFT(A431, SEARCH(" ",A431,1)-1)</f>
        <v>725</v>
      </c>
      <c r="C432" s="8" t="str">
        <f>RIGHT(A431,LEN(A431)-4)</f>
        <v>Other</v>
      </c>
      <c r="D432" t="str">
        <f t="shared" si="52"/>
        <v>`Other (Tas.)` = 72507,</v>
      </c>
    </row>
    <row r="433" spans="1:4" ht="19" x14ac:dyDescent="0.25">
      <c r="A433" s="13" t="s">
        <v>814</v>
      </c>
      <c r="B433" s="8" t="str">
        <f>LEFT(A432, SEARCH(" ",A432,1)-1)</f>
        <v>700</v>
      </c>
      <c r="C433" s="8" t="str">
        <f>RIGHT(A432,LEN(A432)-4)</f>
        <v>Aboriginal and Indigenous, legislation and regulations</v>
      </c>
      <c r="D433" t="str">
        <f t="shared" ref="D433" si="53">_xlfn.CONCAT("`",C433," (Vic.)` = ",B433,"08,")</f>
        <v>`Aboriginal and Indigenous, legislation and regulations (Vic.)` = 70008,</v>
      </c>
    </row>
    <row r="434" spans="1:4" ht="19" x14ac:dyDescent="0.25">
      <c r="A434" s="13" t="s">
        <v>815</v>
      </c>
      <c r="B434" s="8" t="str">
        <f>LEFT(A433, SEARCH(" ",A433,1)-1)</f>
        <v>701</v>
      </c>
      <c r="C434" s="8" t="str">
        <f>RIGHT(A433,LEN(A433)-4)</f>
        <v>Civil wrongs, including wrongs legislation, civil liability, defamation, accident liability, compensation</v>
      </c>
      <c r="D434" t="str">
        <f t="shared" ref="D434:D458" si="54">_xlfn.CONCAT("`",C434," (Vic.)` = ",B434,"08,")</f>
        <v>`Civil wrongs, including wrongs legislation, civil liability, defamation, accident liability, compensation (Vic.)` = 70108,</v>
      </c>
    </row>
    <row r="435" spans="1:4" ht="19" x14ac:dyDescent="0.25">
      <c r="A435" s="13" t="s">
        <v>816</v>
      </c>
      <c r="B435" s="8" t="str">
        <f>LEFT(A434, SEARCH(" ",A434,1)-1)</f>
        <v>702</v>
      </c>
      <c r="C435" s="8" t="str">
        <f>RIGHT(A434,LEN(A434)-4)</f>
        <v>Community regulation general, including roads acts, community welfare, animals, police regulations</v>
      </c>
      <c r="D435" t="str">
        <f t="shared" si="54"/>
        <v>`Community regulation general, including roads acts, community welfare, animals, police regulations (Vic.)` = 70208,</v>
      </c>
    </row>
    <row r="436" spans="1:4" ht="19" x14ac:dyDescent="0.25">
      <c r="A436" s="13" t="s">
        <v>817</v>
      </c>
      <c r="B436" s="8" t="str">
        <f>LEFT(A435, SEARCH(" ",A435,1)-1)</f>
        <v>703</v>
      </c>
      <c r="C436" s="8" t="str">
        <f>RIGHT(A435,LEN(A435)-4)</f>
        <v>Corporations, including commercial activity,  business regulations</v>
      </c>
      <c r="D436" t="str">
        <f t="shared" si="54"/>
        <v>`Corporations, including commercial activity,  business regulations (Vic.)` = 70308,</v>
      </c>
    </row>
    <row r="437" spans="1:4" ht="19" x14ac:dyDescent="0.25">
      <c r="A437" s="13" t="s">
        <v>818</v>
      </c>
      <c r="B437" s="8" t="str">
        <f>LEFT(A436, SEARCH(" ",A436,1)-1)</f>
        <v>704</v>
      </c>
      <c r="C437" s="8" t="str">
        <f>RIGHT(A436,LEN(A436)-4)</f>
        <v>Criminal law legislation and regulations, including parole, witness protection, substantive crimes</v>
      </c>
      <c r="D437" t="str">
        <f t="shared" si="54"/>
        <v>`Criminal law legislation and regulations, including parole, witness protection, substantive crimes (Vic.)` = 70408,</v>
      </c>
    </row>
    <row r="438" spans="1:4" ht="19" x14ac:dyDescent="0.25">
      <c r="A438" s="13" t="s">
        <v>819</v>
      </c>
      <c r="B438" s="8" t="str">
        <f>LEFT(A437, SEARCH(" ",A437,1)-1)</f>
        <v>705</v>
      </c>
      <c r="C438" s="8" t="str">
        <f>RIGHT(A437,LEN(A437)-4)</f>
        <v>Government legislation, including elections, FOI, anti-corruption, police regulations</v>
      </c>
      <c r="D438" t="str">
        <f t="shared" si="54"/>
        <v>`Government legislation, including elections, FOI, anti-corruption, police regulations (Vic.)` = 70508,</v>
      </c>
    </row>
    <row r="439" spans="1:4" ht="19" x14ac:dyDescent="0.25">
      <c r="A439" s="13" t="s">
        <v>820</v>
      </c>
      <c r="B439" s="8" t="str">
        <f>LEFT(A438, SEARCH(" ",A438,1)-1)</f>
        <v>706</v>
      </c>
      <c r="C439" s="8" t="str">
        <f>RIGHT(A438,LEN(A438)-4)</f>
        <v>Environment</v>
      </c>
      <c r="D439" t="str">
        <f t="shared" si="54"/>
        <v>`Environment (Vic.)` = 70608,</v>
      </c>
    </row>
    <row r="440" spans="1:4" ht="19" x14ac:dyDescent="0.25">
      <c r="A440" s="13" t="s">
        <v>821</v>
      </c>
      <c r="B440" s="8" t="str">
        <f>LEFT(A439, SEARCH(" ",A439,1)-1)</f>
        <v>707</v>
      </c>
      <c r="C440" s="8" t="str">
        <f>RIGHT(A439,LEN(A439)-4)</f>
        <v>Families and children, including births, deaths, and marriages legislation, succession law</v>
      </c>
      <c r="D440" t="str">
        <f t="shared" si="54"/>
        <v>`Families and children, including births, deaths, and marriages legislation, succession law (Vic.)` = 70708,</v>
      </c>
    </row>
    <row r="441" spans="1:4" ht="19" x14ac:dyDescent="0.25">
      <c r="A441" s="13" t="s">
        <v>822</v>
      </c>
      <c r="B441" s="8" t="str">
        <f>LEFT(A440, SEARCH(" ",A440,1)-1)</f>
        <v>708</v>
      </c>
      <c r="C441" s="8" t="str">
        <f>RIGHT(A440,LEN(A440)-4)</f>
        <v>Fishing and farming, and related legislation</v>
      </c>
      <c r="D441" t="str">
        <f t="shared" si="54"/>
        <v>`Fishing and farming, and related legislation (Vic.)` = 70808,</v>
      </c>
    </row>
    <row r="442" spans="1:4" ht="19" x14ac:dyDescent="0.25">
      <c r="A442" s="13" t="s">
        <v>823</v>
      </c>
      <c r="B442" s="8" t="str">
        <f>LEFT(A441, SEARCH(" ",A441,1)-1)</f>
        <v>709</v>
      </c>
      <c r="C442" s="8" t="str">
        <f>RIGHT(A441,LEN(A441)-4)</f>
        <v>Human rights, including discrimination legislation and legislation relating to vulnerable persons</v>
      </c>
      <c r="D442" t="str">
        <f t="shared" si="54"/>
        <v>`Human rights, including discrimination legislation and legislation relating to vulnerable persons (Vic.)` = 70908,</v>
      </c>
    </row>
    <row r="443" spans="1:4" ht="19" x14ac:dyDescent="0.25">
      <c r="A443" s="13" t="s">
        <v>824</v>
      </c>
      <c r="B443" s="8" t="str">
        <f>LEFT(A442, SEARCH(" ",A442,1)-1)</f>
        <v>710</v>
      </c>
      <c r="C443" s="8" t="str">
        <f>RIGHT(A442,LEN(A442)-4)</f>
        <v>Land, development and planning legislation</v>
      </c>
      <c r="D443" t="str">
        <f t="shared" si="54"/>
        <v>`Land, development and planning legislation (Vic.)` = 71008,</v>
      </c>
    </row>
    <row r="444" spans="1:4" ht="19" x14ac:dyDescent="0.25">
      <c r="A444" s="13" t="s">
        <v>825</v>
      </c>
      <c r="B444" s="8" t="str">
        <f>LEFT(A443, SEARCH(" ",A443,1)-1)</f>
        <v>711</v>
      </c>
      <c r="C444" s="8" t="str">
        <f>RIGHT(A443,LEN(A443)-4)</f>
        <v xml:space="preserve">Land, government entitlement </v>
      </c>
      <c r="D444" t="str">
        <f t="shared" si="54"/>
        <v>`Land, government entitlement  (Vic.)` = 71108,</v>
      </c>
    </row>
    <row r="445" spans="1:4" ht="19" x14ac:dyDescent="0.25">
      <c r="A445" s="13" t="s">
        <v>826</v>
      </c>
      <c r="B445" s="8" t="str">
        <f>LEFT(A444, SEARCH(" ",A444,1)-1)</f>
        <v>712</v>
      </c>
      <c r="C445" s="8" t="str">
        <f>RIGHT(A444,LEN(A444)-4)</f>
        <v>Land, non-government including conveyancing</v>
      </c>
      <c r="D445" t="str">
        <f t="shared" si="54"/>
        <v>`Land, non-government including conveyancing (Vic.)` = 71208,</v>
      </c>
    </row>
    <row r="446" spans="1:4" ht="19" x14ac:dyDescent="0.25">
      <c r="A446" s="13" t="s">
        <v>827</v>
      </c>
      <c r="B446" s="8" t="str">
        <f>LEFT(A445, SEARCH(" ",A445,1)-1)</f>
        <v>713</v>
      </c>
      <c r="C446" s="8" t="str">
        <f>RIGHT(A445,LEN(A445)-4)</f>
        <v>Law reform</v>
      </c>
      <c r="D446" t="str">
        <f t="shared" si="54"/>
        <v>`Law reform (Vic.)` = 71308,</v>
      </c>
    </row>
    <row r="447" spans="1:4" ht="19" x14ac:dyDescent="0.25">
      <c r="A447" s="13" t="s">
        <v>828</v>
      </c>
      <c r="B447" s="8" t="str">
        <f>LEFT(A446, SEARCH(" ",A446,1)-1)</f>
        <v>714</v>
      </c>
      <c r="C447" s="8" t="str">
        <f>RIGHT(A446,LEN(A446)-4)</f>
        <v>Legal profession</v>
      </c>
      <c r="D447" t="str">
        <f t="shared" si="54"/>
        <v>`Legal profession (Vic.)` = 71408,</v>
      </c>
    </row>
    <row r="448" spans="1:4" ht="19" x14ac:dyDescent="0.25">
      <c r="A448" s="13" t="s">
        <v>829</v>
      </c>
      <c r="B448" s="8" t="str">
        <f>LEFT(A447, SEARCH(" ",A447,1)-1)</f>
        <v>715</v>
      </c>
      <c r="C448" s="8" t="str">
        <f>RIGHT(A447,LEN(A447)-4)</f>
        <v>Local government, regulation of, legislation and regulations</v>
      </c>
      <c r="D448" t="str">
        <f t="shared" si="54"/>
        <v>`Local government, regulation of, legislation and regulations (Vic.)` = 71508,</v>
      </c>
    </row>
    <row r="449" spans="1:4" ht="19" x14ac:dyDescent="0.25">
      <c r="A449" s="13" t="s">
        <v>830</v>
      </c>
      <c r="B449" s="8" t="str">
        <f>LEFT(A448, SEARCH(" ",A448,1)-1)</f>
        <v>716</v>
      </c>
      <c r="C449" s="8" t="str">
        <f>RIGHT(A448,LEN(A448)-4)</f>
        <v>Industry regulation</v>
      </c>
      <c r="D449" t="str">
        <f t="shared" si="54"/>
        <v>`Industry regulation (Vic.)` = 71608,</v>
      </c>
    </row>
    <row r="450" spans="1:4" ht="19" x14ac:dyDescent="0.25">
      <c r="A450" s="13" t="s">
        <v>831</v>
      </c>
      <c r="B450" s="8" t="str">
        <f>LEFT(A449, SEARCH(" ",A449,1)-1)</f>
        <v>717</v>
      </c>
      <c r="C450" s="8" t="str">
        <f>RIGHT(A449,LEN(A449)-4)</f>
        <v>Morality legislation, including gambling, racing, alcohol, firearms</v>
      </c>
      <c r="D450" t="str">
        <f t="shared" si="54"/>
        <v>`Morality legislation, including gambling, racing, alcohol, firearms (Vic.)` = 71708,</v>
      </c>
    </row>
    <row r="451" spans="1:4" ht="19" x14ac:dyDescent="0.25">
      <c r="A451" s="13" t="s">
        <v>832</v>
      </c>
      <c r="B451" s="8" t="str">
        <f>LEFT(A450, SEARCH(" ",A450,1)-1)</f>
        <v>718</v>
      </c>
      <c r="C451" s="8" t="str">
        <f>RIGHT(A450,LEN(A450)-4)</f>
        <v>Natural resources and mining, including water, coal, gas pipelines</v>
      </c>
      <c r="D451" t="str">
        <f t="shared" si="54"/>
        <v>`Natural resources and mining, including water, coal, gas pipelines (Vic.)` = 71808,</v>
      </c>
    </row>
    <row r="452" spans="1:4" ht="19" x14ac:dyDescent="0.25">
      <c r="A452" s="13" t="s">
        <v>833</v>
      </c>
      <c r="B452" s="8" t="str">
        <f>LEFT(A451, SEARCH(" ",A451,1)-1)</f>
        <v>719</v>
      </c>
      <c r="C452" s="8" t="str">
        <f>RIGHT(A451,LEN(A451)-4)</f>
        <v>Property, general, including property act, conveyancing, leases</v>
      </c>
      <c r="D452" t="str">
        <f t="shared" si="54"/>
        <v>`Property, general, including property act, conveyancing, leases (Vic.)` = 71908,</v>
      </c>
    </row>
    <row r="453" spans="1:4" ht="19" x14ac:dyDescent="0.25">
      <c r="A453" s="13" t="s">
        <v>834</v>
      </c>
      <c r="B453" s="8" t="str">
        <f>LEFT(A452, SEARCH(" ",A452,1)-1)</f>
        <v>720</v>
      </c>
      <c r="C453" s="8" t="str">
        <f>RIGHT(A452,LEN(A452)-4)</f>
        <v>Refugees and migration</v>
      </c>
      <c r="D453" t="str">
        <f t="shared" si="54"/>
        <v>`Refugees and migration (Vic.)` = 72008,</v>
      </c>
    </row>
    <row r="454" spans="1:4" ht="19" x14ac:dyDescent="0.25">
      <c r="A454" s="13" t="s">
        <v>835</v>
      </c>
      <c r="B454" s="8" t="str">
        <f>LEFT(A453, SEARCH(" ",A453,1)-1)</f>
        <v>721</v>
      </c>
      <c r="C454" s="8" t="str">
        <f>RIGHT(A453,LEN(A453)-4)</f>
        <v xml:space="preserve">Taxation, including stamp duty </v>
      </c>
      <c r="D454" t="str">
        <f t="shared" si="54"/>
        <v>`Taxation, including stamp duty  (Vic.)` = 72108,</v>
      </c>
    </row>
    <row r="455" spans="1:4" ht="19" x14ac:dyDescent="0.25">
      <c r="A455" s="13" t="s">
        <v>836</v>
      </c>
      <c r="B455" s="8" t="str">
        <f>LEFT(A454, SEARCH(" ",A454,1)-1)</f>
        <v>722</v>
      </c>
      <c r="C455" s="8" t="str">
        <f>RIGHT(A454,LEN(A454)-4)</f>
        <v>Trade practices, including consumer legislation</v>
      </c>
      <c r="D455" t="str">
        <f t="shared" si="54"/>
        <v>`Trade practices, including consumer legislation (Vic.)` = 72208,</v>
      </c>
    </row>
    <row r="456" spans="1:4" ht="19" x14ac:dyDescent="0.25">
      <c r="A456" s="13" t="s">
        <v>837</v>
      </c>
      <c r="B456" s="8" t="str">
        <f>LEFT(A455, SEARCH(" ",A455,1)-1)</f>
        <v>723</v>
      </c>
      <c r="C456" s="8" t="str">
        <f>RIGHT(A455,LEN(A455)-4)</f>
        <v>Trusts</v>
      </c>
      <c r="D456" t="str">
        <f t="shared" si="54"/>
        <v>`Trusts (Vic.)` = 72308,</v>
      </c>
    </row>
    <row r="457" spans="1:4" ht="19" x14ac:dyDescent="0.25">
      <c r="A457" s="13" t="s">
        <v>838</v>
      </c>
      <c r="B457" s="8" t="str">
        <f>LEFT(A456, SEARCH(" ",A456,1)-1)</f>
        <v>724</v>
      </c>
      <c r="C457" s="8" t="str">
        <f>RIGHT(A456,LEN(A456)-4)</f>
        <v>Workplace relations, broadly conceived, including superannuation</v>
      </c>
      <c r="D457" t="str">
        <f t="shared" si="54"/>
        <v>`Workplace relations, broadly conceived, including superannuation (Vic.)` = 72408,</v>
      </c>
    </row>
    <row r="458" spans="1:4" ht="19" x14ac:dyDescent="0.25">
      <c r="A458" s="13" t="s">
        <v>813</v>
      </c>
      <c r="B458" s="8" t="str">
        <f>LEFT(A457, SEARCH(" ",A457,1)-1)</f>
        <v>725</v>
      </c>
      <c r="C458" s="8" t="str">
        <f>RIGHT(A457,LEN(A457)-4)</f>
        <v>Other</v>
      </c>
      <c r="D458" t="str">
        <f t="shared" si="54"/>
        <v>`Other (Vic.)` = 72508,</v>
      </c>
    </row>
    <row r="459" spans="1:4" ht="19" x14ac:dyDescent="0.25">
      <c r="A459" s="13" t="s">
        <v>814</v>
      </c>
      <c r="B459" s="8" t="str">
        <f>LEFT(A458, SEARCH(" ",A458,1)-1)</f>
        <v>700</v>
      </c>
      <c r="C459" s="8" t="str">
        <f>RIGHT(A458,LEN(A458)-4)</f>
        <v>Aboriginal and Indigenous, legislation and regulations</v>
      </c>
      <c r="D459" t="str">
        <f t="shared" ref="D459" si="55">_xlfn.CONCAT("`",C459," (Norfolk Island)` = ",B459,"09,")</f>
        <v>`Aboriginal and Indigenous, legislation and regulations (Norfolk Island)` = 70009,</v>
      </c>
    </row>
    <row r="460" spans="1:4" ht="19" x14ac:dyDescent="0.25">
      <c r="A460" s="13" t="s">
        <v>815</v>
      </c>
      <c r="B460" s="8" t="str">
        <f>LEFT(A459, SEARCH(" ",A459,1)-1)</f>
        <v>701</v>
      </c>
      <c r="C460" s="8" t="str">
        <f>RIGHT(A459,LEN(A459)-4)</f>
        <v>Civil wrongs, including wrongs legislation, civil liability, defamation, accident liability, compensation</v>
      </c>
      <c r="D460" t="str">
        <f t="shared" ref="D460:D484" si="56">_xlfn.CONCAT("`",C460," (Norfolk Island)` = ",B460,"09,")</f>
        <v>`Civil wrongs, including wrongs legislation, civil liability, defamation, accident liability, compensation (Norfolk Island)` = 70109,</v>
      </c>
    </row>
    <row r="461" spans="1:4" ht="19" x14ac:dyDescent="0.25">
      <c r="A461" s="13" t="s">
        <v>816</v>
      </c>
      <c r="B461" s="8" t="str">
        <f>LEFT(A460, SEARCH(" ",A460,1)-1)</f>
        <v>702</v>
      </c>
      <c r="C461" s="8" t="str">
        <f>RIGHT(A460,LEN(A460)-4)</f>
        <v>Community regulation general, including roads acts, community welfare, animals, police regulations</v>
      </c>
      <c r="D461" t="str">
        <f t="shared" si="56"/>
        <v>`Community regulation general, including roads acts, community welfare, animals, police regulations (Norfolk Island)` = 70209,</v>
      </c>
    </row>
    <row r="462" spans="1:4" ht="19" x14ac:dyDescent="0.25">
      <c r="A462" s="13" t="s">
        <v>817</v>
      </c>
      <c r="B462" s="8" t="str">
        <f>LEFT(A461, SEARCH(" ",A461,1)-1)</f>
        <v>703</v>
      </c>
      <c r="C462" s="8" t="str">
        <f>RIGHT(A461,LEN(A461)-4)</f>
        <v>Corporations, including commercial activity,  business regulations</v>
      </c>
      <c r="D462" t="str">
        <f t="shared" si="56"/>
        <v>`Corporations, including commercial activity,  business regulations (Norfolk Island)` = 70309,</v>
      </c>
    </row>
    <row r="463" spans="1:4" ht="19" x14ac:dyDescent="0.25">
      <c r="A463" s="13" t="s">
        <v>818</v>
      </c>
      <c r="B463" s="8" t="str">
        <f>LEFT(A462, SEARCH(" ",A462,1)-1)</f>
        <v>704</v>
      </c>
      <c r="C463" s="8" t="str">
        <f>RIGHT(A462,LEN(A462)-4)</f>
        <v>Criminal law legislation and regulations, including parole, witness protection, substantive crimes</v>
      </c>
      <c r="D463" t="str">
        <f t="shared" si="56"/>
        <v>`Criminal law legislation and regulations, including parole, witness protection, substantive crimes (Norfolk Island)` = 70409,</v>
      </c>
    </row>
    <row r="464" spans="1:4" ht="19" x14ac:dyDescent="0.25">
      <c r="A464" s="13" t="s">
        <v>819</v>
      </c>
      <c r="B464" s="8" t="str">
        <f>LEFT(A463, SEARCH(" ",A463,1)-1)</f>
        <v>705</v>
      </c>
      <c r="C464" s="8" t="str">
        <f>RIGHT(A463,LEN(A463)-4)</f>
        <v>Government legislation, including elections, FOI, anti-corruption, police regulations</v>
      </c>
      <c r="D464" t="str">
        <f t="shared" si="56"/>
        <v>`Government legislation, including elections, FOI, anti-corruption, police regulations (Norfolk Island)` = 70509,</v>
      </c>
    </row>
    <row r="465" spans="1:4" ht="19" x14ac:dyDescent="0.25">
      <c r="A465" s="13" t="s">
        <v>820</v>
      </c>
      <c r="B465" s="8" t="str">
        <f>LEFT(A464, SEARCH(" ",A464,1)-1)</f>
        <v>706</v>
      </c>
      <c r="C465" s="8" t="str">
        <f>RIGHT(A464,LEN(A464)-4)</f>
        <v>Environment</v>
      </c>
      <c r="D465" t="str">
        <f t="shared" si="56"/>
        <v>`Environment (Norfolk Island)` = 70609,</v>
      </c>
    </row>
    <row r="466" spans="1:4" ht="19" x14ac:dyDescent="0.25">
      <c r="A466" s="13" t="s">
        <v>821</v>
      </c>
      <c r="B466" s="8" t="str">
        <f>LEFT(A465, SEARCH(" ",A465,1)-1)</f>
        <v>707</v>
      </c>
      <c r="C466" s="8" t="str">
        <f>RIGHT(A465,LEN(A465)-4)</f>
        <v>Families and children, including births, deaths, and marriages legislation, succession law</v>
      </c>
      <c r="D466" t="str">
        <f t="shared" si="56"/>
        <v>`Families and children, including births, deaths, and marriages legislation, succession law (Norfolk Island)` = 70709,</v>
      </c>
    </row>
    <row r="467" spans="1:4" ht="19" x14ac:dyDescent="0.25">
      <c r="A467" s="13" t="s">
        <v>822</v>
      </c>
      <c r="B467" s="8" t="str">
        <f>LEFT(A466, SEARCH(" ",A466,1)-1)</f>
        <v>708</v>
      </c>
      <c r="C467" s="8" t="str">
        <f>RIGHT(A466,LEN(A466)-4)</f>
        <v>Fishing and farming, and related legislation</v>
      </c>
      <c r="D467" t="str">
        <f t="shared" si="56"/>
        <v>`Fishing and farming, and related legislation (Norfolk Island)` = 70809,</v>
      </c>
    </row>
    <row r="468" spans="1:4" ht="19" x14ac:dyDescent="0.25">
      <c r="A468" s="13" t="s">
        <v>823</v>
      </c>
      <c r="B468" s="8" t="str">
        <f>LEFT(A467, SEARCH(" ",A467,1)-1)</f>
        <v>709</v>
      </c>
      <c r="C468" s="8" t="str">
        <f>RIGHT(A467,LEN(A467)-4)</f>
        <v>Human rights, including discrimination legislation and legislation relating to vulnerable persons</v>
      </c>
      <c r="D468" t="str">
        <f t="shared" si="56"/>
        <v>`Human rights, including discrimination legislation and legislation relating to vulnerable persons (Norfolk Island)` = 70909,</v>
      </c>
    </row>
    <row r="469" spans="1:4" ht="19" x14ac:dyDescent="0.25">
      <c r="A469" s="13" t="s">
        <v>824</v>
      </c>
      <c r="B469" s="8" t="str">
        <f>LEFT(A468, SEARCH(" ",A468,1)-1)</f>
        <v>710</v>
      </c>
      <c r="C469" s="8" t="str">
        <f>RIGHT(A468,LEN(A468)-4)</f>
        <v>Land, development and planning legislation</v>
      </c>
      <c r="D469" t="str">
        <f t="shared" si="56"/>
        <v>`Land, development and planning legislation (Norfolk Island)` = 71009,</v>
      </c>
    </row>
    <row r="470" spans="1:4" ht="19" x14ac:dyDescent="0.25">
      <c r="A470" s="13" t="s">
        <v>825</v>
      </c>
      <c r="B470" s="8" t="str">
        <f>LEFT(A469, SEARCH(" ",A469,1)-1)</f>
        <v>711</v>
      </c>
      <c r="C470" s="8" t="str">
        <f>RIGHT(A469,LEN(A469)-4)</f>
        <v xml:space="preserve">Land, government entitlement </v>
      </c>
      <c r="D470" t="str">
        <f t="shared" si="56"/>
        <v>`Land, government entitlement  (Norfolk Island)` = 71109,</v>
      </c>
    </row>
    <row r="471" spans="1:4" ht="19" x14ac:dyDescent="0.25">
      <c r="A471" s="13" t="s">
        <v>826</v>
      </c>
      <c r="B471" s="8" t="str">
        <f>LEFT(A470, SEARCH(" ",A470,1)-1)</f>
        <v>712</v>
      </c>
      <c r="C471" s="8" t="str">
        <f>RIGHT(A470,LEN(A470)-4)</f>
        <v>Land, non-government including conveyancing</v>
      </c>
      <c r="D471" t="str">
        <f t="shared" si="56"/>
        <v>`Land, non-government including conveyancing (Norfolk Island)` = 71209,</v>
      </c>
    </row>
    <row r="472" spans="1:4" ht="19" x14ac:dyDescent="0.25">
      <c r="A472" s="13" t="s">
        <v>827</v>
      </c>
      <c r="B472" s="8" t="str">
        <f>LEFT(A471, SEARCH(" ",A471,1)-1)</f>
        <v>713</v>
      </c>
      <c r="C472" s="8" t="str">
        <f>RIGHT(A471,LEN(A471)-4)</f>
        <v>Law reform</v>
      </c>
      <c r="D472" t="str">
        <f t="shared" si="56"/>
        <v>`Law reform (Norfolk Island)` = 71309,</v>
      </c>
    </row>
    <row r="473" spans="1:4" ht="19" x14ac:dyDescent="0.25">
      <c r="A473" s="13" t="s">
        <v>828</v>
      </c>
      <c r="B473" s="8" t="str">
        <f>LEFT(A472, SEARCH(" ",A472,1)-1)</f>
        <v>714</v>
      </c>
      <c r="C473" s="8" t="str">
        <f>RIGHT(A472,LEN(A472)-4)</f>
        <v>Legal profession</v>
      </c>
      <c r="D473" t="str">
        <f t="shared" si="56"/>
        <v>`Legal profession (Norfolk Island)` = 71409,</v>
      </c>
    </row>
    <row r="474" spans="1:4" ht="19" x14ac:dyDescent="0.25">
      <c r="A474" s="13" t="s">
        <v>829</v>
      </c>
      <c r="B474" s="8" t="str">
        <f>LEFT(A473, SEARCH(" ",A473,1)-1)</f>
        <v>715</v>
      </c>
      <c r="C474" s="8" t="str">
        <f>RIGHT(A473,LEN(A473)-4)</f>
        <v>Local government, regulation of, legislation and regulations</v>
      </c>
      <c r="D474" t="str">
        <f t="shared" si="56"/>
        <v>`Local government, regulation of, legislation and regulations (Norfolk Island)` = 71509,</v>
      </c>
    </row>
    <row r="475" spans="1:4" ht="19" x14ac:dyDescent="0.25">
      <c r="A475" s="13" t="s">
        <v>830</v>
      </c>
      <c r="B475" s="8" t="str">
        <f>LEFT(A474, SEARCH(" ",A474,1)-1)</f>
        <v>716</v>
      </c>
      <c r="C475" s="8" t="str">
        <f>RIGHT(A474,LEN(A474)-4)</f>
        <v>Industry regulation</v>
      </c>
      <c r="D475" t="str">
        <f t="shared" si="56"/>
        <v>`Industry regulation (Norfolk Island)` = 71609,</v>
      </c>
    </row>
    <row r="476" spans="1:4" ht="19" x14ac:dyDescent="0.25">
      <c r="A476" s="13" t="s">
        <v>831</v>
      </c>
      <c r="B476" s="8" t="str">
        <f>LEFT(A475, SEARCH(" ",A475,1)-1)</f>
        <v>717</v>
      </c>
      <c r="C476" s="8" t="str">
        <f>RIGHT(A475,LEN(A475)-4)</f>
        <v>Morality legislation, including gambling, racing, alcohol, firearms</v>
      </c>
      <c r="D476" t="str">
        <f t="shared" si="56"/>
        <v>`Morality legislation, including gambling, racing, alcohol, firearms (Norfolk Island)` = 71709,</v>
      </c>
    </row>
    <row r="477" spans="1:4" ht="19" x14ac:dyDescent="0.25">
      <c r="A477" s="13" t="s">
        <v>832</v>
      </c>
      <c r="B477" s="8" t="str">
        <f>LEFT(A476, SEARCH(" ",A476,1)-1)</f>
        <v>718</v>
      </c>
      <c r="C477" s="8" t="str">
        <f>RIGHT(A476,LEN(A476)-4)</f>
        <v>Natural resources and mining, including water, coal, gas pipelines</v>
      </c>
      <c r="D477" t="str">
        <f t="shared" si="56"/>
        <v>`Natural resources and mining, including water, coal, gas pipelines (Norfolk Island)` = 71809,</v>
      </c>
    </row>
    <row r="478" spans="1:4" ht="19" x14ac:dyDescent="0.25">
      <c r="A478" s="13" t="s">
        <v>833</v>
      </c>
      <c r="B478" s="8" t="str">
        <f>LEFT(A477, SEARCH(" ",A477,1)-1)</f>
        <v>719</v>
      </c>
      <c r="C478" s="8" t="str">
        <f>RIGHT(A477,LEN(A477)-4)</f>
        <v>Property, general, including property act, conveyancing, leases</v>
      </c>
      <c r="D478" t="str">
        <f t="shared" si="56"/>
        <v>`Property, general, including property act, conveyancing, leases (Norfolk Island)` = 71909,</v>
      </c>
    </row>
    <row r="479" spans="1:4" ht="19" x14ac:dyDescent="0.25">
      <c r="A479" s="13" t="s">
        <v>834</v>
      </c>
      <c r="B479" s="8" t="str">
        <f>LEFT(A478, SEARCH(" ",A478,1)-1)</f>
        <v>720</v>
      </c>
      <c r="C479" s="8" t="str">
        <f>RIGHT(A478,LEN(A478)-4)</f>
        <v>Refugees and migration</v>
      </c>
      <c r="D479" t="str">
        <f t="shared" si="56"/>
        <v>`Refugees and migration (Norfolk Island)` = 72009,</v>
      </c>
    </row>
    <row r="480" spans="1:4" ht="19" x14ac:dyDescent="0.25">
      <c r="A480" s="13" t="s">
        <v>835</v>
      </c>
      <c r="B480" s="8" t="str">
        <f>LEFT(A479, SEARCH(" ",A479,1)-1)</f>
        <v>721</v>
      </c>
      <c r="C480" s="8" t="str">
        <f>RIGHT(A479,LEN(A479)-4)</f>
        <v xml:space="preserve">Taxation, including stamp duty </v>
      </c>
      <c r="D480" t="str">
        <f t="shared" si="56"/>
        <v>`Taxation, including stamp duty  (Norfolk Island)` = 72109,</v>
      </c>
    </row>
    <row r="481" spans="1:4" ht="19" x14ac:dyDescent="0.25">
      <c r="A481" s="13" t="s">
        <v>836</v>
      </c>
      <c r="B481" s="8" t="str">
        <f>LEFT(A480, SEARCH(" ",A480,1)-1)</f>
        <v>722</v>
      </c>
      <c r="C481" s="8" t="str">
        <f>RIGHT(A480,LEN(A480)-4)</f>
        <v>Trade practices, including consumer legislation</v>
      </c>
      <c r="D481" t="str">
        <f t="shared" si="56"/>
        <v>`Trade practices, including consumer legislation (Norfolk Island)` = 72209,</v>
      </c>
    </row>
    <row r="482" spans="1:4" ht="19" x14ac:dyDescent="0.25">
      <c r="A482" s="13" t="s">
        <v>837</v>
      </c>
      <c r="B482" s="8" t="str">
        <f>LEFT(A481, SEARCH(" ",A481,1)-1)</f>
        <v>723</v>
      </c>
      <c r="C482" s="8" t="str">
        <f>RIGHT(A481,LEN(A481)-4)</f>
        <v>Trusts</v>
      </c>
      <c r="D482" t="str">
        <f t="shared" si="56"/>
        <v>`Trusts (Norfolk Island)` = 72309,</v>
      </c>
    </row>
    <row r="483" spans="1:4" ht="19" x14ac:dyDescent="0.25">
      <c r="A483" s="13" t="s">
        <v>838</v>
      </c>
      <c r="B483" s="8" t="str">
        <f>LEFT(A482, SEARCH(" ",A482,1)-1)</f>
        <v>724</v>
      </c>
      <c r="C483" s="8" t="str">
        <f>RIGHT(A482,LEN(A482)-4)</f>
        <v>Workplace relations, broadly conceived, including superannuation</v>
      </c>
      <c r="D483" t="str">
        <f t="shared" si="56"/>
        <v>`Workplace relations, broadly conceived, including superannuation (Norfolk Island)` = 72409,</v>
      </c>
    </row>
    <row r="484" spans="1:4" ht="19" x14ac:dyDescent="0.25">
      <c r="A484" s="13" t="s">
        <v>813</v>
      </c>
      <c r="B484" s="8" t="str">
        <f>LEFT(A483, SEARCH(" ",A483,1)-1)</f>
        <v>725</v>
      </c>
      <c r="C484" s="8" t="str">
        <f>RIGHT(A483,LEN(A483)-4)</f>
        <v>Other</v>
      </c>
      <c r="D484" t="str">
        <f t="shared" si="56"/>
        <v>`Other (Norfolk Island)` = 72509,</v>
      </c>
    </row>
    <row r="485" spans="1:4" ht="19" x14ac:dyDescent="0.25">
      <c r="A485" s="13" t="s">
        <v>814</v>
      </c>
      <c r="B485" s="8" t="str">
        <f>LEFT(A484, SEARCH(" ",A484,1)-1)</f>
        <v>700</v>
      </c>
      <c r="C485" s="8" t="str">
        <f>RIGHT(A484,LEN(A484)-4)</f>
        <v>Aboriginal and Indigenous, legislation and regulations</v>
      </c>
      <c r="D485" t="str">
        <f t="shared" ref="D485" si="57">_xlfn.CONCAT("`",C485," (Nauru)` = ",B485,"10,")</f>
        <v>`Aboriginal and Indigenous, legislation and regulations (Nauru)` = 70010,</v>
      </c>
    </row>
    <row r="486" spans="1:4" ht="19" x14ac:dyDescent="0.25">
      <c r="A486" s="13" t="s">
        <v>815</v>
      </c>
      <c r="B486" s="8" t="str">
        <f>LEFT(A485, SEARCH(" ",A485,1)-1)</f>
        <v>701</v>
      </c>
      <c r="C486" s="8" t="str">
        <f>RIGHT(A485,LEN(A485)-4)</f>
        <v>Civil wrongs, including wrongs legislation, civil liability, defamation, accident liability, compensation</v>
      </c>
      <c r="D486" t="str">
        <f t="shared" ref="D486:D510" si="58">_xlfn.CONCAT("`",C486," (Nauru)` = ",B486,"10,")</f>
        <v>`Civil wrongs, including wrongs legislation, civil liability, defamation, accident liability, compensation (Nauru)` = 70110,</v>
      </c>
    </row>
    <row r="487" spans="1:4" ht="19" x14ac:dyDescent="0.25">
      <c r="A487" s="13" t="s">
        <v>816</v>
      </c>
      <c r="B487" s="8" t="str">
        <f>LEFT(A486, SEARCH(" ",A486,1)-1)</f>
        <v>702</v>
      </c>
      <c r="C487" s="8" t="str">
        <f>RIGHT(A486,LEN(A486)-4)</f>
        <v>Community regulation general, including roads acts, community welfare, animals, police regulations</v>
      </c>
      <c r="D487" t="str">
        <f t="shared" si="58"/>
        <v>`Community regulation general, including roads acts, community welfare, animals, police regulations (Nauru)` = 70210,</v>
      </c>
    </row>
    <row r="488" spans="1:4" ht="19" x14ac:dyDescent="0.25">
      <c r="A488" s="13" t="s">
        <v>817</v>
      </c>
      <c r="B488" s="8" t="str">
        <f>LEFT(A487, SEARCH(" ",A487,1)-1)</f>
        <v>703</v>
      </c>
      <c r="C488" s="8" t="str">
        <f>RIGHT(A487,LEN(A487)-4)</f>
        <v>Corporations, including commercial activity,  business regulations</v>
      </c>
      <c r="D488" t="str">
        <f t="shared" si="58"/>
        <v>`Corporations, including commercial activity,  business regulations (Nauru)` = 70310,</v>
      </c>
    </row>
    <row r="489" spans="1:4" ht="19" x14ac:dyDescent="0.25">
      <c r="A489" s="13" t="s">
        <v>818</v>
      </c>
      <c r="B489" s="8" t="str">
        <f>LEFT(A488, SEARCH(" ",A488,1)-1)</f>
        <v>704</v>
      </c>
      <c r="C489" s="8" t="str">
        <f>RIGHT(A488,LEN(A488)-4)</f>
        <v>Criminal law legislation and regulations, including parole, witness protection, substantive crimes</v>
      </c>
      <c r="D489" t="str">
        <f t="shared" si="58"/>
        <v>`Criminal law legislation and regulations, including parole, witness protection, substantive crimes (Nauru)` = 70410,</v>
      </c>
    </row>
    <row r="490" spans="1:4" ht="19" x14ac:dyDescent="0.25">
      <c r="A490" s="13" t="s">
        <v>819</v>
      </c>
      <c r="B490" s="8" t="str">
        <f>LEFT(A489, SEARCH(" ",A489,1)-1)</f>
        <v>705</v>
      </c>
      <c r="C490" s="8" t="str">
        <f>RIGHT(A489,LEN(A489)-4)</f>
        <v>Government legislation, including elections, FOI, anti-corruption, police regulations</v>
      </c>
      <c r="D490" t="str">
        <f t="shared" si="58"/>
        <v>`Government legislation, including elections, FOI, anti-corruption, police regulations (Nauru)` = 70510,</v>
      </c>
    </row>
    <row r="491" spans="1:4" ht="19" x14ac:dyDescent="0.25">
      <c r="A491" s="13" t="s">
        <v>820</v>
      </c>
      <c r="B491" s="8" t="str">
        <f>LEFT(A490, SEARCH(" ",A490,1)-1)</f>
        <v>706</v>
      </c>
      <c r="C491" s="8" t="str">
        <f>RIGHT(A490,LEN(A490)-4)</f>
        <v>Environment</v>
      </c>
      <c r="D491" t="str">
        <f t="shared" si="58"/>
        <v>`Environment (Nauru)` = 70610,</v>
      </c>
    </row>
    <row r="492" spans="1:4" ht="19" x14ac:dyDescent="0.25">
      <c r="A492" s="13" t="s">
        <v>821</v>
      </c>
      <c r="B492" s="8" t="str">
        <f>LEFT(A491, SEARCH(" ",A491,1)-1)</f>
        <v>707</v>
      </c>
      <c r="C492" s="8" t="str">
        <f>RIGHT(A491,LEN(A491)-4)</f>
        <v>Families and children, including births, deaths, and marriages legislation, succession law</v>
      </c>
      <c r="D492" t="str">
        <f t="shared" si="58"/>
        <v>`Families and children, including births, deaths, and marriages legislation, succession law (Nauru)` = 70710,</v>
      </c>
    </row>
    <row r="493" spans="1:4" ht="19" x14ac:dyDescent="0.25">
      <c r="A493" s="13" t="s">
        <v>822</v>
      </c>
      <c r="B493" s="8" t="str">
        <f>LEFT(A492, SEARCH(" ",A492,1)-1)</f>
        <v>708</v>
      </c>
      <c r="C493" s="8" t="str">
        <f>RIGHT(A492,LEN(A492)-4)</f>
        <v>Fishing and farming, and related legislation</v>
      </c>
      <c r="D493" t="str">
        <f t="shared" si="58"/>
        <v>`Fishing and farming, and related legislation (Nauru)` = 70810,</v>
      </c>
    </row>
    <row r="494" spans="1:4" ht="19" x14ac:dyDescent="0.25">
      <c r="A494" s="13" t="s">
        <v>823</v>
      </c>
      <c r="B494" s="8" t="str">
        <f>LEFT(A493, SEARCH(" ",A493,1)-1)</f>
        <v>709</v>
      </c>
      <c r="C494" s="8" t="str">
        <f>RIGHT(A493,LEN(A493)-4)</f>
        <v>Human rights, including discrimination legislation and legislation relating to vulnerable persons</v>
      </c>
      <c r="D494" t="str">
        <f t="shared" si="58"/>
        <v>`Human rights, including discrimination legislation and legislation relating to vulnerable persons (Nauru)` = 70910,</v>
      </c>
    </row>
    <row r="495" spans="1:4" ht="19" x14ac:dyDescent="0.25">
      <c r="A495" s="13" t="s">
        <v>824</v>
      </c>
      <c r="B495" s="8" t="str">
        <f>LEFT(A494, SEARCH(" ",A494,1)-1)</f>
        <v>710</v>
      </c>
      <c r="C495" s="8" t="str">
        <f>RIGHT(A494,LEN(A494)-4)</f>
        <v>Land, development and planning legislation</v>
      </c>
      <c r="D495" t="str">
        <f t="shared" si="58"/>
        <v>`Land, development and planning legislation (Nauru)` = 71010,</v>
      </c>
    </row>
    <row r="496" spans="1:4" ht="19" x14ac:dyDescent="0.25">
      <c r="A496" s="13" t="s">
        <v>825</v>
      </c>
      <c r="B496" s="8" t="str">
        <f>LEFT(A495, SEARCH(" ",A495,1)-1)</f>
        <v>711</v>
      </c>
      <c r="C496" s="8" t="str">
        <f>RIGHT(A495,LEN(A495)-4)</f>
        <v xml:space="preserve">Land, government entitlement </v>
      </c>
      <c r="D496" t="str">
        <f t="shared" si="58"/>
        <v>`Land, government entitlement  (Nauru)` = 71110,</v>
      </c>
    </row>
    <row r="497" spans="1:4" ht="19" x14ac:dyDescent="0.25">
      <c r="A497" s="13" t="s">
        <v>826</v>
      </c>
      <c r="B497" s="8" t="str">
        <f>LEFT(A496, SEARCH(" ",A496,1)-1)</f>
        <v>712</v>
      </c>
      <c r="C497" s="8" t="str">
        <f>RIGHT(A496,LEN(A496)-4)</f>
        <v>Land, non-government including conveyancing</v>
      </c>
      <c r="D497" t="str">
        <f t="shared" si="58"/>
        <v>`Land, non-government including conveyancing (Nauru)` = 71210,</v>
      </c>
    </row>
    <row r="498" spans="1:4" ht="19" x14ac:dyDescent="0.25">
      <c r="A498" s="13" t="s">
        <v>827</v>
      </c>
      <c r="B498" s="8" t="str">
        <f>LEFT(A497, SEARCH(" ",A497,1)-1)</f>
        <v>713</v>
      </c>
      <c r="C498" s="8" t="str">
        <f>RIGHT(A497,LEN(A497)-4)</f>
        <v>Law reform</v>
      </c>
      <c r="D498" t="str">
        <f t="shared" si="58"/>
        <v>`Law reform (Nauru)` = 71310,</v>
      </c>
    </row>
    <row r="499" spans="1:4" ht="19" x14ac:dyDescent="0.25">
      <c r="A499" s="13" t="s">
        <v>828</v>
      </c>
      <c r="B499" s="8" t="str">
        <f>LEFT(A498, SEARCH(" ",A498,1)-1)</f>
        <v>714</v>
      </c>
      <c r="C499" s="8" t="str">
        <f>RIGHT(A498,LEN(A498)-4)</f>
        <v>Legal profession</v>
      </c>
      <c r="D499" t="str">
        <f t="shared" si="58"/>
        <v>`Legal profession (Nauru)` = 71410,</v>
      </c>
    </row>
    <row r="500" spans="1:4" ht="19" x14ac:dyDescent="0.25">
      <c r="A500" s="13" t="s">
        <v>829</v>
      </c>
      <c r="B500" s="8" t="str">
        <f>LEFT(A499, SEARCH(" ",A499,1)-1)</f>
        <v>715</v>
      </c>
      <c r="C500" s="8" t="str">
        <f>RIGHT(A499,LEN(A499)-4)</f>
        <v>Local government, regulation of, legislation and regulations</v>
      </c>
      <c r="D500" t="str">
        <f t="shared" si="58"/>
        <v>`Local government, regulation of, legislation and regulations (Nauru)` = 71510,</v>
      </c>
    </row>
    <row r="501" spans="1:4" ht="19" x14ac:dyDescent="0.25">
      <c r="A501" s="13" t="s">
        <v>830</v>
      </c>
      <c r="B501" s="8" t="str">
        <f>LEFT(A500, SEARCH(" ",A500,1)-1)</f>
        <v>716</v>
      </c>
      <c r="C501" s="8" t="str">
        <f>RIGHT(A500,LEN(A500)-4)</f>
        <v>Industry regulation</v>
      </c>
      <c r="D501" t="str">
        <f t="shared" si="58"/>
        <v>`Industry regulation (Nauru)` = 71610,</v>
      </c>
    </row>
    <row r="502" spans="1:4" ht="19" x14ac:dyDescent="0.25">
      <c r="A502" s="13" t="s">
        <v>831</v>
      </c>
      <c r="B502" s="8" t="str">
        <f>LEFT(A501, SEARCH(" ",A501,1)-1)</f>
        <v>717</v>
      </c>
      <c r="C502" s="8" t="str">
        <f>RIGHT(A501,LEN(A501)-4)</f>
        <v>Morality legislation, including gambling, racing, alcohol, firearms</v>
      </c>
      <c r="D502" t="str">
        <f t="shared" si="58"/>
        <v>`Morality legislation, including gambling, racing, alcohol, firearms (Nauru)` = 71710,</v>
      </c>
    </row>
    <row r="503" spans="1:4" ht="19" x14ac:dyDescent="0.25">
      <c r="A503" s="13" t="s">
        <v>832</v>
      </c>
      <c r="B503" s="8" t="str">
        <f>LEFT(A502, SEARCH(" ",A502,1)-1)</f>
        <v>718</v>
      </c>
      <c r="C503" s="8" t="str">
        <f>RIGHT(A502,LEN(A502)-4)</f>
        <v>Natural resources and mining, including water, coal, gas pipelines</v>
      </c>
      <c r="D503" t="str">
        <f t="shared" si="58"/>
        <v>`Natural resources and mining, including water, coal, gas pipelines (Nauru)` = 71810,</v>
      </c>
    </row>
    <row r="504" spans="1:4" ht="19" x14ac:dyDescent="0.25">
      <c r="A504" s="13" t="s">
        <v>833</v>
      </c>
      <c r="B504" s="8" t="str">
        <f>LEFT(A503, SEARCH(" ",A503,1)-1)</f>
        <v>719</v>
      </c>
      <c r="C504" s="8" t="str">
        <f>RIGHT(A503,LEN(A503)-4)</f>
        <v>Property, general, including property act, conveyancing, leases</v>
      </c>
      <c r="D504" t="str">
        <f t="shared" si="58"/>
        <v>`Property, general, including property act, conveyancing, leases (Nauru)` = 71910,</v>
      </c>
    </row>
    <row r="505" spans="1:4" ht="19" x14ac:dyDescent="0.25">
      <c r="A505" s="13" t="s">
        <v>834</v>
      </c>
      <c r="B505" s="8" t="str">
        <f>LEFT(A504, SEARCH(" ",A504,1)-1)</f>
        <v>720</v>
      </c>
      <c r="C505" s="8" t="str">
        <f>RIGHT(A504,LEN(A504)-4)</f>
        <v>Refugees and migration</v>
      </c>
      <c r="D505" t="str">
        <f t="shared" si="58"/>
        <v>`Refugees and migration (Nauru)` = 72010,</v>
      </c>
    </row>
    <row r="506" spans="1:4" ht="19" x14ac:dyDescent="0.25">
      <c r="A506" s="13" t="s">
        <v>835</v>
      </c>
      <c r="B506" s="8" t="str">
        <f>LEFT(A505, SEARCH(" ",A505,1)-1)</f>
        <v>721</v>
      </c>
      <c r="C506" s="8" t="str">
        <f>RIGHT(A505,LEN(A505)-4)</f>
        <v xml:space="preserve">Taxation, including stamp duty </v>
      </c>
      <c r="D506" t="str">
        <f t="shared" si="58"/>
        <v>`Taxation, including stamp duty  (Nauru)` = 72110,</v>
      </c>
    </row>
    <row r="507" spans="1:4" ht="19" x14ac:dyDescent="0.25">
      <c r="A507" s="13" t="s">
        <v>836</v>
      </c>
      <c r="B507" s="8" t="str">
        <f>LEFT(A506, SEARCH(" ",A506,1)-1)</f>
        <v>722</v>
      </c>
      <c r="C507" s="8" t="str">
        <f>RIGHT(A506,LEN(A506)-4)</f>
        <v>Trade practices, including consumer legislation</v>
      </c>
      <c r="D507" t="str">
        <f t="shared" si="58"/>
        <v>`Trade practices, including consumer legislation (Nauru)` = 72210,</v>
      </c>
    </row>
    <row r="508" spans="1:4" ht="19" x14ac:dyDescent="0.25">
      <c r="A508" s="13" t="s">
        <v>837</v>
      </c>
      <c r="B508" s="8" t="str">
        <f>LEFT(A507, SEARCH(" ",A507,1)-1)</f>
        <v>723</v>
      </c>
      <c r="C508" s="8" t="str">
        <f>RIGHT(A507,LEN(A507)-4)</f>
        <v>Trusts</v>
      </c>
      <c r="D508" t="str">
        <f t="shared" si="58"/>
        <v>`Trusts (Nauru)` = 72310,</v>
      </c>
    </row>
    <row r="509" spans="1:4" ht="19" x14ac:dyDescent="0.25">
      <c r="A509" s="13" t="s">
        <v>838</v>
      </c>
      <c r="B509" s="8" t="str">
        <f>LEFT(A508, SEARCH(" ",A508,1)-1)</f>
        <v>724</v>
      </c>
      <c r="C509" s="8" t="str">
        <f>RIGHT(A508,LEN(A508)-4)</f>
        <v>Workplace relations, broadly conceived, including superannuation</v>
      </c>
      <c r="D509" t="str">
        <f t="shared" si="58"/>
        <v>`Workplace relations, broadly conceived, including superannuation (Nauru)` = 72410,</v>
      </c>
    </row>
    <row r="510" spans="1:4" ht="19" x14ac:dyDescent="0.25">
      <c r="A510" s="13" t="s">
        <v>813</v>
      </c>
      <c r="B510" s="8" t="str">
        <f>LEFT(A509, SEARCH(" ",A509,1)-1)</f>
        <v>725</v>
      </c>
      <c r="C510" s="8" t="str">
        <f>RIGHT(A509,LEN(A509)-4)</f>
        <v>Other</v>
      </c>
      <c r="D510" t="str">
        <f t="shared" si="58"/>
        <v>`Other (Nauru)` = 72510,</v>
      </c>
    </row>
    <row r="511" spans="1:4" ht="19" x14ac:dyDescent="0.25">
      <c r="A511" s="13" t="s">
        <v>814</v>
      </c>
      <c r="B511" s="8" t="str">
        <f>LEFT(A510, SEARCH(" ",A510,1)-1)</f>
        <v>700</v>
      </c>
      <c r="C511" s="8" t="str">
        <f>RIGHT(A510,LEN(A510)-4)</f>
        <v>Aboriginal and Indigenous, legislation and regulations</v>
      </c>
      <c r="D511" t="str">
        <f t="shared" ref="D511" si="59">_xlfn.CONCAT("`",C511," (WA)` = ",B511,"11,")</f>
        <v>`Aboriginal and Indigenous, legislation and regulations (WA)` = 70011,</v>
      </c>
    </row>
    <row r="512" spans="1:4" ht="19" x14ac:dyDescent="0.25">
      <c r="A512" s="13" t="s">
        <v>815</v>
      </c>
      <c r="B512" s="8" t="str">
        <f>LEFT(A511, SEARCH(" ",A511,1)-1)</f>
        <v>701</v>
      </c>
      <c r="C512" s="8" t="str">
        <f>RIGHT(A511,LEN(A511)-4)</f>
        <v>Civil wrongs, including wrongs legislation, civil liability, defamation, accident liability, compensation</v>
      </c>
      <c r="D512" t="str">
        <f t="shared" ref="D512:D536" si="60">_xlfn.CONCAT("`",C512," (WA)` = ",B512,"11,")</f>
        <v>`Civil wrongs, including wrongs legislation, civil liability, defamation, accident liability, compensation (WA)` = 70111,</v>
      </c>
    </row>
    <row r="513" spans="1:4" ht="19" x14ac:dyDescent="0.25">
      <c r="A513" s="13" t="s">
        <v>816</v>
      </c>
      <c r="B513" s="8" t="str">
        <f>LEFT(A512, SEARCH(" ",A512,1)-1)</f>
        <v>702</v>
      </c>
      <c r="C513" s="8" t="str">
        <f>RIGHT(A512,LEN(A512)-4)</f>
        <v>Community regulation general, including roads acts, community welfare, animals, police regulations</v>
      </c>
      <c r="D513" t="str">
        <f t="shared" si="60"/>
        <v>`Community regulation general, including roads acts, community welfare, animals, police regulations (WA)` = 70211,</v>
      </c>
    </row>
    <row r="514" spans="1:4" ht="19" x14ac:dyDescent="0.25">
      <c r="A514" s="13" t="s">
        <v>817</v>
      </c>
      <c r="B514" s="8" t="str">
        <f>LEFT(A513, SEARCH(" ",A513,1)-1)</f>
        <v>703</v>
      </c>
      <c r="C514" s="8" t="str">
        <f>RIGHT(A513,LEN(A513)-4)</f>
        <v>Corporations, including commercial activity,  business regulations</v>
      </c>
      <c r="D514" t="str">
        <f t="shared" si="60"/>
        <v>`Corporations, including commercial activity,  business regulations (WA)` = 70311,</v>
      </c>
    </row>
    <row r="515" spans="1:4" ht="19" x14ac:dyDescent="0.25">
      <c r="A515" s="13" t="s">
        <v>818</v>
      </c>
      <c r="B515" s="8" t="str">
        <f>LEFT(A514, SEARCH(" ",A514,1)-1)</f>
        <v>704</v>
      </c>
      <c r="C515" s="8" t="str">
        <f>RIGHT(A514,LEN(A514)-4)</f>
        <v>Criminal law legislation and regulations, including parole, witness protection, substantive crimes</v>
      </c>
      <c r="D515" t="str">
        <f t="shared" si="60"/>
        <v>`Criminal law legislation and regulations, including parole, witness protection, substantive crimes (WA)` = 70411,</v>
      </c>
    </row>
    <row r="516" spans="1:4" ht="19" x14ac:dyDescent="0.25">
      <c r="A516" s="13" t="s">
        <v>819</v>
      </c>
      <c r="B516" s="8" t="str">
        <f>LEFT(A515, SEARCH(" ",A515,1)-1)</f>
        <v>705</v>
      </c>
      <c r="C516" s="8" t="str">
        <f>RIGHT(A515,LEN(A515)-4)</f>
        <v>Government legislation, including elections, FOI, anti-corruption, police regulations</v>
      </c>
      <c r="D516" t="str">
        <f t="shared" si="60"/>
        <v>`Government legislation, including elections, FOI, anti-corruption, police regulations (WA)` = 70511,</v>
      </c>
    </row>
    <row r="517" spans="1:4" ht="19" x14ac:dyDescent="0.25">
      <c r="A517" s="13" t="s">
        <v>820</v>
      </c>
      <c r="B517" s="8" t="str">
        <f>LEFT(A516, SEARCH(" ",A516,1)-1)</f>
        <v>706</v>
      </c>
      <c r="C517" s="8" t="str">
        <f>RIGHT(A516,LEN(A516)-4)</f>
        <v>Environment</v>
      </c>
      <c r="D517" t="str">
        <f t="shared" si="60"/>
        <v>`Environment (WA)` = 70611,</v>
      </c>
    </row>
    <row r="518" spans="1:4" ht="19" x14ac:dyDescent="0.25">
      <c r="A518" s="13" t="s">
        <v>821</v>
      </c>
      <c r="B518" s="8" t="str">
        <f>LEFT(A517, SEARCH(" ",A517,1)-1)</f>
        <v>707</v>
      </c>
      <c r="C518" s="8" t="str">
        <f>RIGHT(A517,LEN(A517)-4)</f>
        <v>Families and children, including births, deaths, and marriages legislation, succession law</v>
      </c>
      <c r="D518" t="str">
        <f t="shared" si="60"/>
        <v>`Families and children, including births, deaths, and marriages legislation, succession law (WA)` = 70711,</v>
      </c>
    </row>
    <row r="519" spans="1:4" ht="19" x14ac:dyDescent="0.25">
      <c r="A519" s="13" t="s">
        <v>822</v>
      </c>
      <c r="B519" s="8" t="str">
        <f>LEFT(A518, SEARCH(" ",A518,1)-1)</f>
        <v>708</v>
      </c>
      <c r="C519" s="8" t="str">
        <f>RIGHT(A518,LEN(A518)-4)</f>
        <v>Fishing and farming, and related legislation</v>
      </c>
      <c r="D519" t="str">
        <f t="shared" si="60"/>
        <v>`Fishing and farming, and related legislation (WA)` = 70811,</v>
      </c>
    </row>
    <row r="520" spans="1:4" ht="19" x14ac:dyDescent="0.25">
      <c r="A520" s="13" t="s">
        <v>823</v>
      </c>
      <c r="B520" s="8" t="str">
        <f>LEFT(A519, SEARCH(" ",A519,1)-1)</f>
        <v>709</v>
      </c>
      <c r="C520" s="8" t="str">
        <f>RIGHT(A519,LEN(A519)-4)</f>
        <v>Human rights, including discrimination legislation and legislation relating to vulnerable persons</v>
      </c>
      <c r="D520" t="str">
        <f t="shared" si="60"/>
        <v>`Human rights, including discrimination legislation and legislation relating to vulnerable persons (WA)` = 70911,</v>
      </c>
    </row>
    <row r="521" spans="1:4" ht="19" x14ac:dyDescent="0.25">
      <c r="A521" s="13" t="s">
        <v>824</v>
      </c>
      <c r="B521" s="8" t="str">
        <f>LEFT(A520, SEARCH(" ",A520,1)-1)</f>
        <v>710</v>
      </c>
      <c r="C521" s="8" t="str">
        <f>RIGHT(A520,LEN(A520)-4)</f>
        <v>Land, development and planning legislation</v>
      </c>
      <c r="D521" t="str">
        <f t="shared" si="60"/>
        <v>`Land, development and planning legislation (WA)` = 71011,</v>
      </c>
    </row>
    <row r="522" spans="1:4" ht="19" x14ac:dyDescent="0.25">
      <c r="A522" s="13" t="s">
        <v>825</v>
      </c>
      <c r="B522" s="8" t="str">
        <f>LEFT(A521, SEARCH(" ",A521,1)-1)</f>
        <v>711</v>
      </c>
      <c r="C522" s="8" t="str">
        <f>RIGHT(A521,LEN(A521)-4)</f>
        <v xml:space="preserve">Land, government entitlement </v>
      </c>
      <c r="D522" t="str">
        <f t="shared" si="60"/>
        <v>`Land, government entitlement  (WA)` = 71111,</v>
      </c>
    </row>
    <row r="523" spans="1:4" ht="19" x14ac:dyDescent="0.25">
      <c r="A523" s="13" t="s">
        <v>826</v>
      </c>
      <c r="B523" s="8" t="str">
        <f>LEFT(A522, SEARCH(" ",A522,1)-1)</f>
        <v>712</v>
      </c>
      <c r="C523" s="8" t="str">
        <f>RIGHT(A522,LEN(A522)-4)</f>
        <v>Land, non-government including conveyancing</v>
      </c>
      <c r="D523" t="str">
        <f t="shared" si="60"/>
        <v>`Land, non-government including conveyancing (WA)` = 71211,</v>
      </c>
    </row>
    <row r="524" spans="1:4" ht="19" x14ac:dyDescent="0.25">
      <c r="A524" s="13" t="s">
        <v>827</v>
      </c>
      <c r="B524" s="8" t="str">
        <f>LEFT(A523, SEARCH(" ",A523,1)-1)</f>
        <v>713</v>
      </c>
      <c r="C524" s="8" t="str">
        <f>RIGHT(A523,LEN(A523)-4)</f>
        <v>Law reform</v>
      </c>
      <c r="D524" t="str">
        <f t="shared" si="60"/>
        <v>`Law reform (WA)` = 71311,</v>
      </c>
    </row>
    <row r="525" spans="1:4" ht="19" x14ac:dyDescent="0.25">
      <c r="A525" s="13" t="s">
        <v>828</v>
      </c>
      <c r="B525" s="8" t="str">
        <f>LEFT(A524, SEARCH(" ",A524,1)-1)</f>
        <v>714</v>
      </c>
      <c r="C525" s="8" t="str">
        <f>RIGHT(A524,LEN(A524)-4)</f>
        <v>Legal profession</v>
      </c>
      <c r="D525" t="str">
        <f t="shared" si="60"/>
        <v>`Legal profession (WA)` = 71411,</v>
      </c>
    </row>
    <row r="526" spans="1:4" ht="19" x14ac:dyDescent="0.25">
      <c r="A526" s="13" t="s">
        <v>829</v>
      </c>
      <c r="B526" s="8" t="str">
        <f>LEFT(A525, SEARCH(" ",A525,1)-1)</f>
        <v>715</v>
      </c>
      <c r="C526" s="8" t="str">
        <f>RIGHT(A525,LEN(A525)-4)</f>
        <v>Local government, regulation of, legislation and regulations</v>
      </c>
      <c r="D526" t="str">
        <f t="shared" si="60"/>
        <v>`Local government, regulation of, legislation and regulations (WA)` = 71511,</v>
      </c>
    </row>
    <row r="527" spans="1:4" ht="19" x14ac:dyDescent="0.25">
      <c r="A527" s="13" t="s">
        <v>830</v>
      </c>
      <c r="B527" s="8" t="str">
        <f>LEFT(A526, SEARCH(" ",A526,1)-1)</f>
        <v>716</v>
      </c>
      <c r="C527" s="8" t="str">
        <f>RIGHT(A526,LEN(A526)-4)</f>
        <v>Industry regulation</v>
      </c>
      <c r="D527" t="str">
        <f t="shared" si="60"/>
        <v>`Industry regulation (WA)` = 71611,</v>
      </c>
    </row>
    <row r="528" spans="1:4" ht="19" x14ac:dyDescent="0.25">
      <c r="A528" s="13" t="s">
        <v>831</v>
      </c>
      <c r="B528" s="8" t="str">
        <f>LEFT(A527, SEARCH(" ",A527,1)-1)</f>
        <v>717</v>
      </c>
      <c r="C528" s="8" t="str">
        <f>RIGHT(A527,LEN(A527)-4)</f>
        <v>Morality legislation, including gambling, racing, alcohol, firearms</v>
      </c>
      <c r="D528" t="str">
        <f t="shared" si="60"/>
        <v>`Morality legislation, including gambling, racing, alcohol, firearms (WA)` = 71711,</v>
      </c>
    </row>
    <row r="529" spans="1:4" ht="19" x14ac:dyDescent="0.25">
      <c r="A529" s="13" t="s">
        <v>832</v>
      </c>
      <c r="B529" s="8" t="str">
        <f>LEFT(A528, SEARCH(" ",A528,1)-1)</f>
        <v>718</v>
      </c>
      <c r="C529" s="8" t="str">
        <f>RIGHT(A528,LEN(A528)-4)</f>
        <v>Natural resources and mining, including water, coal, gas pipelines</v>
      </c>
      <c r="D529" t="str">
        <f t="shared" si="60"/>
        <v>`Natural resources and mining, including water, coal, gas pipelines (WA)` = 71811,</v>
      </c>
    </row>
    <row r="530" spans="1:4" ht="19" x14ac:dyDescent="0.25">
      <c r="A530" s="13" t="s">
        <v>833</v>
      </c>
      <c r="B530" s="8" t="str">
        <f>LEFT(A529, SEARCH(" ",A529,1)-1)</f>
        <v>719</v>
      </c>
      <c r="C530" s="8" t="str">
        <f>RIGHT(A529,LEN(A529)-4)</f>
        <v>Property, general, including property act, conveyancing, leases</v>
      </c>
      <c r="D530" t="str">
        <f t="shared" si="60"/>
        <v>`Property, general, including property act, conveyancing, leases (WA)` = 71911,</v>
      </c>
    </row>
    <row r="531" spans="1:4" ht="19" x14ac:dyDescent="0.25">
      <c r="A531" s="13" t="s">
        <v>834</v>
      </c>
      <c r="B531" s="8" t="str">
        <f>LEFT(A530, SEARCH(" ",A530,1)-1)</f>
        <v>720</v>
      </c>
      <c r="C531" s="8" t="str">
        <f>RIGHT(A530,LEN(A530)-4)</f>
        <v>Refugees and migration</v>
      </c>
      <c r="D531" t="str">
        <f t="shared" si="60"/>
        <v>`Refugees and migration (WA)` = 72011,</v>
      </c>
    </row>
    <row r="532" spans="1:4" ht="19" x14ac:dyDescent="0.25">
      <c r="A532" s="13" t="s">
        <v>835</v>
      </c>
      <c r="B532" s="8" t="str">
        <f>LEFT(A531, SEARCH(" ",A531,1)-1)</f>
        <v>721</v>
      </c>
      <c r="C532" s="8" t="str">
        <f>RIGHT(A531,LEN(A531)-4)</f>
        <v xml:space="preserve">Taxation, including stamp duty </v>
      </c>
      <c r="D532" t="str">
        <f t="shared" si="60"/>
        <v>`Taxation, including stamp duty  (WA)` = 72111,</v>
      </c>
    </row>
    <row r="533" spans="1:4" ht="19" x14ac:dyDescent="0.25">
      <c r="A533" s="13" t="s">
        <v>836</v>
      </c>
      <c r="B533" s="8" t="str">
        <f>LEFT(A532, SEARCH(" ",A532,1)-1)</f>
        <v>722</v>
      </c>
      <c r="C533" s="8" t="str">
        <f>RIGHT(A532,LEN(A532)-4)</f>
        <v>Trade practices, including consumer legislation</v>
      </c>
      <c r="D533" t="str">
        <f t="shared" si="60"/>
        <v>`Trade practices, including consumer legislation (WA)` = 72211,</v>
      </c>
    </row>
    <row r="534" spans="1:4" ht="19" x14ac:dyDescent="0.25">
      <c r="A534" s="13" t="s">
        <v>837</v>
      </c>
      <c r="B534" s="8" t="str">
        <f>LEFT(A533, SEARCH(" ",A533,1)-1)</f>
        <v>723</v>
      </c>
      <c r="C534" s="8" t="str">
        <f>RIGHT(A533,LEN(A533)-4)</f>
        <v>Trusts</v>
      </c>
      <c r="D534" t="str">
        <f t="shared" si="60"/>
        <v>`Trusts (WA)` = 72311,</v>
      </c>
    </row>
    <row r="535" spans="1:4" ht="19" x14ac:dyDescent="0.25">
      <c r="A535" s="13" t="s">
        <v>838</v>
      </c>
      <c r="B535" s="8" t="str">
        <f>LEFT(A534, SEARCH(" ",A534,1)-1)</f>
        <v>724</v>
      </c>
      <c r="C535" s="8" t="str">
        <f>RIGHT(A534,LEN(A534)-4)</f>
        <v>Workplace relations, broadly conceived, including superannuation</v>
      </c>
      <c r="D535" t="str">
        <f t="shared" si="60"/>
        <v>`Workplace relations, broadly conceived, including superannuation (WA)` = 72411,</v>
      </c>
    </row>
    <row r="536" spans="1:4" ht="19" x14ac:dyDescent="0.25">
      <c r="A536" s="13" t="s">
        <v>839</v>
      </c>
      <c r="B536" s="8" t="str">
        <f>LEFT(A535, SEARCH(" ",A535,1)-1)</f>
        <v>725</v>
      </c>
      <c r="C536" s="8" t="str">
        <f>RIGHT(A535,LEN(A535)-4)</f>
        <v>Other</v>
      </c>
      <c r="D536" t="str">
        <f t="shared" si="60"/>
        <v>`Other (WA)` = 72511,</v>
      </c>
    </row>
    <row r="537" spans="1:4" ht="19" x14ac:dyDescent="0.25">
      <c r="A537" s="13" t="s">
        <v>840</v>
      </c>
      <c r="B537" s="8" t="str">
        <f>LEFT(A536, SEARCH(" ",A536,1)-1)</f>
        <v>1000</v>
      </c>
      <c r="C537" s="8" t="str">
        <f>RIGHT(A536,LEN(A536)-5)</f>
        <v>Foreign Statute</v>
      </c>
      <c r="D537" t="str">
        <f t="shared" ref="D537" si="61">_xlfn.CONCAT("`",C537,"` = ",B537,",")</f>
        <v>`Foreign Statute` = 1000,</v>
      </c>
    </row>
    <row r="538" spans="1:4" ht="19" x14ac:dyDescent="0.25">
      <c r="A538" s="13" t="s">
        <v>841</v>
      </c>
      <c r="B538" s="8" t="str">
        <f>LEFT(A537, SEARCH(" ",A537,1)-1)</f>
        <v>1001</v>
      </c>
      <c r="C538" s="8" t="str">
        <f>RIGHT(A537,LEN(A537)-5)</f>
        <v>Imperial Statute</v>
      </c>
      <c r="D538" t="str">
        <f t="shared" ref="D538:D541" si="62">_xlfn.CONCAT("`",C538,"` = ",B538,",")</f>
        <v>`Imperial Statute` = 1001,</v>
      </c>
    </row>
    <row r="539" spans="1:4" ht="19" x14ac:dyDescent="0.25">
      <c r="A539" s="13" t="s">
        <v>842</v>
      </c>
      <c r="B539" s="8" t="str">
        <f>LEFT(A538, SEARCH(" ",A538,1)-1)</f>
        <v>1002</v>
      </c>
      <c r="C539" s="8" t="str">
        <f>RIGHT(A538,LEN(A538)-5)</f>
        <v>International Convention</v>
      </c>
      <c r="D539" t="str">
        <f t="shared" si="62"/>
        <v>`International Convention` = 1002,</v>
      </c>
    </row>
    <row r="540" spans="1:4" ht="19" x14ac:dyDescent="0.25">
      <c r="A540" s="13" t="s">
        <v>843</v>
      </c>
      <c r="B540" s="8" t="str">
        <f>LEFT(A539, SEARCH(" ",A539,1)-1)</f>
        <v>1003</v>
      </c>
      <c r="C540" s="8" t="str">
        <f>RIGHT(A539,LEN(A539)-5)</f>
        <v>Treaty</v>
      </c>
      <c r="D540" t="str">
        <f t="shared" si="62"/>
        <v>`Treaty` = 1003,</v>
      </c>
    </row>
    <row r="541" spans="1:4" ht="19" x14ac:dyDescent="0.25">
      <c r="A541" s="13" t="s">
        <v>845</v>
      </c>
      <c r="B541" s="8" t="str">
        <f>LEFT(A540, SEARCH(" ",A540,1)-1)</f>
        <v>1004</v>
      </c>
      <c r="C541" s="8" t="str">
        <f>RIGHT(A540,LEN(A540)-5)</f>
        <v>Other</v>
      </c>
      <c r="D541" t="str">
        <f t="shared" si="62"/>
        <v>`Other` = 1004,</v>
      </c>
    </row>
    <row r="542" spans="1:4" ht="19" x14ac:dyDescent="0.25">
      <c r="A542" s="13" t="s">
        <v>844</v>
      </c>
      <c r="B542" s="8" t="str">
        <f>LEFT(A541, SEARCH(" ",A541,1)-1)</f>
        <v>41502</v>
      </c>
      <c r="C542" s="8" t="str">
        <f>RIGHT(A541,LEN(A541)-6)</f>
        <v>Territory courts legislation, all versions (ACT)</v>
      </c>
      <c r="D542" t="str">
        <f t="shared" ref="D542" si="63">_xlfn.CONCAT("`",C542,"` = ",B542,",")</f>
        <v>`Territory courts legislation, all versions (ACT)` = 41502,</v>
      </c>
    </row>
    <row r="543" spans="1:4" ht="19" x14ac:dyDescent="0.25">
      <c r="B543" s="8" t="str">
        <f>LEFT(A542, SEARCH(" ",A542,1)-1)</f>
        <v>41504</v>
      </c>
      <c r="C543" s="8" t="str">
        <f>RIGHT(A542,LEN(A542)-6)</f>
        <v>Territory courts legislation, all versions (NT)</v>
      </c>
      <c r="D543" t="str">
        <f t="shared" ref="D543" si="64">_xlfn.CONCAT("`",C543,"` = ",B543,",")</f>
        <v>`Territory courts legislation, all versions (NT)` = 41504,</v>
      </c>
    </row>
  </sheetData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64E8-CE94-BD48-BA6B-9DFDE60658FB}">
  <dimension ref="A1:D4"/>
  <sheetViews>
    <sheetView topLeftCell="A4" workbookViewId="0">
      <selection activeCell="B4" sqref="B4:D4"/>
    </sheetView>
  </sheetViews>
  <sheetFormatPr baseColWidth="10" defaultRowHeight="16" x14ac:dyDescent="0.2"/>
  <sheetData>
    <row r="1" spans="1:4" ht="220" x14ac:dyDescent="0.25">
      <c r="A1" s="6" t="s">
        <v>846</v>
      </c>
      <c r="B1" s="8" t="str">
        <f t="shared" ref="B1" si="0">LEFT(A1, SEARCH(" ",A1,1)-1)</f>
        <v>1</v>
      </c>
      <c r="C1" s="8" t="str">
        <f>RIGHT(A1,LEN(A1)-2)</f>
        <v>Cases of the Court decided by a signed opinion, or multiple opinions after oral argument.</v>
      </c>
      <c r="D1" t="str">
        <f t="shared" ref="D1" si="1">_xlfn.CONCAT("`",C1,"` = ",B1,",")</f>
        <v>`Cases of the Court decided by a signed opinion, or multiple opinions after oral argument.` = 1,</v>
      </c>
    </row>
    <row r="2" spans="1:4" ht="160" x14ac:dyDescent="0.25">
      <c r="A2" s="6" t="s">
        <v>847</v>
      </c>
      <c r="B2" s="8" t="str">
        <f t="shared" ref="B2:B4" si="2">LEFT(A2, SEARCH(" ",A2,1)-1)</f>
        <v>2</v>
      </c>
      <c r="C2" s="8" t="str">
        <f t="shared" ref="C2:C4" si="3">RIGHT(A2,LEN(A2)-2)</f>
        <v xml:space="preserve">Cases decided with an opinion but without oral argument </v>
      </c>
      <c r="D2" t="str">
        <f t="shared" ref="D2:D4" si="4">_xlfn.CONCAT("`",C2,"` = ",B2,",")</f>
        <v>`Cases decided with an opinion but without oral argument ` = 2,</v>
      </c>
    </row>
    <row r="3" spans="1:4" ht="409.5" x14ac:dyDescent="0.25">
      <c r="A3" s="6" t="s">
        <v>848</v>
      </c>
      <c r="B3" s="8" t="str">
        <f t="shared" si="2"/>
        <v>3</v>
      </c>
      <c r="C3" s="8" t="str">
        <f t="shared" si="3"/>
        <v>Cases decided with an evenly divided vote that that was appealed from a justice of the High Court, the Supreme Court of a State or Territory, a decision of the Federal Court of Australia, or a decision of the Family Court of Australia</v>
      </c>
      <c r="D3" t="str">
        <f t="shared" si="4"/>
        <v>`Cases decided with an evenly divided vote that that was appealed from a justice of the High Court, the Supreme Court of a State or Territory, a decision of the Federal Court of Australia, or a decision of the Family Court of Australia` = 3,</v>
      </c>
    </row>
    <row r="4" spans="1:4" ht="240" x14ac:dyDescent="0.25">
      <c r="A4" s="6" t="s">
        <v>849</v>
      </c>
      <c r="B4" s="8" t="str">
        <f t="shared" si="2"/>
        <v>4</v>
      </c>
      <c r="C4" s="8" t="str">
        <f t="shared" si="3"/>
        <v>Cases decided with an evenly divided vote that do not fit within the description in Decision Type 3</v>
      </c>
      <c r="D4" t="str">
        <f t="shared" si="4"/>
        <v>`Cases decided with an evenly divided vote that do not fit within the description in Decision Type 3` = 4,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C71C-18FE-1841-BF94-65EC15DB89E5}">
  <dimension ref="H3:L36"/>
  <sheetViews>
    <sheetView workbookViewId="0">
      <selection activeCell="L3" sqref="L3:L36"/>
    </sheetView>
  </sheetViews>
  <sheetFormatPr baseColWidth="10" defaultRowHeight="16" x14ac:dyDescent="0.2"/>
  <sheetData>
    <row r="3" spans="8:12" ht="34" x14ac:dyDescent="0.2">
      <c r="H3" s="1" t="s">
        <v>0</v>
      </c>
      <c r="I3" t="s">
        <v>35</v>
      </c>
      <c r="J3" s="1" t="str">
        <f>_xlfn.CONCAT(H3,I3)</f>
        <v>appellant1State</v>
      </c>
      <c r="L3" t="s">
        <v>34</v>
      </c>
    </row>
    <row r="4" spans="8:12" ht="34" x14ac:dyDescent="0.2">
      <c r="H4" s="1" t="s">
        <v>1</v>
      </c>
      <c r="I4" t="s">
        <v>35</v>
      </c>
      <c r="J4" s="1" t="str">
        <f t="shared" ref="J4:J36" si="0">_xlfn.CONCAT(H4,I4)</f>
        <v>appellant2State</v>
      </c>
      <c r="L4" t="s">
        <v>36</v>
      </c>
    </row>
    <row r="5" spans="8:12" ht="34" x14ac:dyDescent="0.2">
      <c r="H5" s="1" t="s">
        <v>2</v>
      </c>
      <c r="I5" t="s">
        <v>35</v>
      </c>
      <c r="J5" s="1" t="str">
        <f t="shared" si="0"/>
        <v>appellant3State</v>
      </c>
      <c r="L5" t="s">
        <v>37</v>
      </c>
    </row>
    <row r="6" spans="8:12" ht="34" x14ac:dyDescent="0.2">
      <c r="H6" s="1" t="s">
        <v>3</v>
      </c>
      <c r="I6" t="s">
        <v>35</v>
      </c>
      <c r="J6" s="1" t="str">
        <f t="shared" si="0"/>
        <v>appellant4State</v>
      </c>
      <c r="L6" t="s">
        <v>38</v>
      </c>
    </row>
    <row r="7" spans="8:12" ht="34" x14ac:dyDescent="0.2">
      <c r="H7" s="1" t="s">
        <v>4</v>
      </c>
      <c r="I7" t="s">
        <v>35</v>
      </c>
      <c r="J7" s="1" t="str">
        <f t="shared" si="0"/>
        <v>appellant5State</v>
      </c>
      <c r="L7" t="s">
        <v>39</v>
      </c>
    </row>
    <row r="8" spans="8:12" ht="34" x14ac:dyDescent="0.2">
      <c r="H8" s="1" t="s">
        <v>5</v>
      </c>
      <c r="I8" t="s">
        <v>35</v>
      </c>
      <c r="J8" s="1" t="str">
        <f t="shared" si="0"/>
        <v>appellant6State</v>
      </c>
      <c r="L8" t="s">
        <v>40</v>
      </c>
    </row>
    <row r="9" spans="8:12" ht="34" x14ac:dyDescent="0.2">
      <c r="H9" s="1" t="s">
        <v>6</v>
      </c>
      <c r="I9" t="s">
        <v>35</v>
      </c>
      <c r="J9" s="1" t="str">
        <f t="shared" si="0"/>
        <v>appellant7State</v>
      </c>
      <c r="L9" t="s">
        <v>41</v>
      </c>
    </row>
    <row r="10" spans="8:12" ht="34" x14ac:dyDescent="0.2">
      <c r="H10" s="1" t="s">
        <v>7</v>
      </c>
      <c r="I10" t="s">
        <v>35</v>
      </c>
      <c r="J10" s="1" t="str">
        <f t="shared" si="0"/>
        <v>appellant8State</v>
      </c>
      <c r="L10" t="s">
        <v>42</v>
      </c>
    </row>
    <row r="11" spans="8:12" ht="34" x14ac:dyDescent="0.2">
      <c r="H11" s="1" t="s">
        <v>8</v>
      </c>
      <c r="I11" t="s">
        <v>35</v>
      </c>
      <c r="J11" s="1" t="str">
        <f t="shared" si="0"/>
        <v>appellant9State</v>
      </c>
      <c r="L11" t="s">
        <v>43</v>
      </c>
    </row>
    <row r="12" spans="8:12" ht="34" x14ac:dyDescent="0.2">
      <c r="H12" s="1" t="s">
        <v>9</v>
      </c>
      <c r="I12" t="s">
        <v>35</v>
      </c>
      <c r="J12" s="1" t="str">
        <f t="shared" si="0"/>
        <v>appellant10State</v>
      </c>
      <c r="L12" t="s">
        <v>44</v>
      </c>
    </row>
    <row r="13" spans="8:12" ht="34" x14ac:dyDescent="0.2">
      <c r="H13" s="1" t="s">
        <v>10</v>
      </c>
      <c r="I13" t="s">
        <v>35</v>
      </c>
      <c r="J13" s="1" t="str">
        <f t="shared" si="0"/>
        <v>appellant11State</v>
      </c>
      <c r="L13" t="s">
        <v>45</v>
      </c>
    </row>
    <row r="14" spans="8:12" ht="34" x14ac:dyDescent="0.2">
      <c r="H14" s="1" t="s">
        <v>11</v>
      </c>
      <c r="I14" t="s">
        <v>35</v>
      </c>
      <c r="J14" s="1" t="str">
        <f t="shared" si="0"/>
        <v>appellant12State</v>
      </c>
      <c r="L14" t="s">
        <v>46</v>
      </c>
    </row>
    <row r="15" spans="8:12" ht="34" x14ac:dyDescent="0.2">
      <c r="H15" s="1" t="s">
        <v>12</v>
      </c>
      <c r="I15" t="s">
        <v>35</v>
      </c>
      <c r="J15" s="1" t="str">
        <f t="shared" si="0"/>
        <v>appellant13State</v>
      </c>
      <c r="L15" t="s">
        <v>47</v>
      </c>
    </row>
    <row r="16" spans="8:12" ht="34" x14ac:dyDescent="0.2">
      <c r="H16" s="1" t="s">
        <v>13</v>
      </c>
      <c r="I16" t="s">
        <v>35</v>
      </c>
      <c r="J16" s="1" t="str">
        <f t="shared" si="0"/>
        <v>appellant14State</v>
      </c>
      <c r="L16" t="s">
        <v>48</v>
      </c>
    </row>
    <row r="17" spans="8:12" ht="34" x14ac:dyDescent="0.2">
      <c r="H17" s="1" t="s">
        <v>14</v>
      </c>
      <c r="I17" t="s">
        <v>35</v>
      </c>
      <c r="J17" s="1" t="str">
        <f t="shared" si="0"/>
        <v>appellant15State</v>
      </c>
      <c r="L17" t="s">
        <v>49</v>
      </c>
    </row>
    <row r="18" spans="8:12" ht="34" x14ac:dyDescent="0.2">
      <c r="H18" s="1" t="s">
        <v>15</v>
      </c>
      <c r="I18" t="s">
        <v>35</v>
      </c>
      <c r="J18" s="1" t="str">
        <f t="shared" si="0"/>
        <v>appellant16State</v>
      </c>
      <c r="L18" t="s">
        <v>50</v>
      </c>
    </row>
    <row r="19" spans="8:12" ht="34" x14ac:dyDescent="0.2">
      <c r="H19" s="1" t="s">
        <v>16</v>
      </c>
      <c r="I19" t="s">
        <v>35</v>
      </c>
      <c r="J19" s="1" t="str">
        <f t="shared" si="0"/>
        <v>appellant17State</v>
      </c>
      <c r="L19" t="s">
        <v>51</v>
      </c>
    </row>
    <row r="20" spans="8:12" ht="34" x14ac:dyDescent="0.2">
      <c r="H20" s="1" t="s">
        <v>17</v>
      </c>
      <c r="I20" t="s">
        <v>35</v>
      </c>
      <c r="J20" s="1" t="str">
        <f t="shared" si="0"/>
        <v>appellant18State</v>
      </c>
      <c r="L20" t="s">
        <v>52</v>
      </c>
    </row>
    <row r="21" spans="8:12" ht="34" x14ac:dyDescent="0.2">
      <c r="H21" s="1" t="s">
        <v>18</v>
      </c>
      <c r="I21" t="s">
        <v>35</v>
      </c>
      <c r="J21" s="1" t="str">
        <f t="shared" si="0"/>
        <v>appellant19State</v>
      </c>
      <c r="L21" t="s">
        <v>53</v>
      </c>
    </row>
    <row r="22" spans="8:12" ht="34" x14ac:dyDescent="0.2">
      <c r="H22" s="1" t="s">
        <v>19</v>
      </c>
      <c r="I22" t="s">
        <v>35</v>
      </c>
      <c r="J22" s="1" t="str">
        <f t="shared" si="0"/>
        <v>appellant20State</v>
      </c>
      <c r="L22" t="s">
        <v>54</v>
      </c>
    </row>
    <row r="23" spans="8:12" ht="34" x14ac:dyDescent="0.2">
      <c r="H23" s="1" t="s">
        <v>20</v>
      </c>
      <c r="I23" t="s">
        <v>35</v>
      </c>
      <c r="J23" s="1" t="str">
        <f t="shared" si="0"/>
        <v>appellant21State</v>
      </c>
      <c r="L23" t="s">
        <v>55</v>
      </c>
    </row>
    <row r="24" spans="8:12" ht="34" x14ac:dyDescent="0.2">
      <c r="H24" s="1" t="s">
        <v>21</v>
      </c>
      <c r="I24" t="s">
        <v>35</v>
      </c>
      <c r="J24" s="1" t="str">
        <f t="shared" si="0"/>
        <v>appellant22State</v>
      </c>
      <c r="L24" t="s">
        <v>56</v>
      </c>
    </row>
    <row r="25" spans="8:12" ht="34" x14ac:dyDescent="0.2">
      <c r="H25" s="1" t="s">
        <v>22</v>
      </c>
      <c r="I25" t="s">
        <v>35</v>
      </c>
      <c r="J25" s="1" t="str">
        <f t="shared" si="0"/>
        <v>appellant23State</v>
      </c>
      <c r="L25" t="s">
        <v>57</v>
      </c>
    </row>
    <row r="26" spans="8:12" ht="34" x14ac:dyDescent="0.2">
      <c r="H26" s="1" t="s">
        <v>23</v>
      </c>
      <c r="I26" t="s">
        <v>35</v>
      </c>
      <c r="J26" s="1" t="str">
        <f t="shared" si="0"/>
        <v>appellant24State</v>
      </c>
      <c r="L26" t="s">
        <v>58</v>
      </c>
    </row>
    <row r="27" spans="8:12" ht="34" x14ac:dyDescent="0.2">
      <c r="H27" s="1" t="s">
        <v>24</v>
      </c>
      <c r="I27" t="s">
        <v>35</v>
      </c>
      <c r="J27" s="1" t="str">
        <f t="shared" si="0"/>
        <v>appellant25State</v>
      </c>
      <c r="L27" t="s">
        <v>59</v>
      </c>
    </row>
    <row r="28" spans="8:12" ht="34" x14ac:dyDescent="0.2">
      <c r="H28" s="1" t="s">
        <v>25</v>
      </c>
      <c r="I28" t="s">
        <v>35</v>
      </c>
      <c r="J28" s="1" t="str">
        <f t="shared" si="0"/>
        <v>appellant26State</v>
      </c>
      <c r="L28" t="s">
        <v>60</v>
      </c>
    </row>
    <row r="29" spans="8:12" ht="34" x14ac:dyDescent="0.2">
      <c r="H29" s="1" t="s">
        <v>26</v>
      </c>
      <c r="I29" t="s">
        <v>35</v>
      </c>
      <c r="J29" s="1" t="str">
        <f t="shared" si="0"/>
        <v>appellant27State</v>
      </c>
      <c r="L29" t="s">
        <v>61</v>
      </c>
    </row>
    <row r="30" spans="8:12" ht="34" x14ac:dyDescent="0.2">
      <c r="H30" s="1" t="s">
        <v>27</v>
      </c>
      <c r="I30" t="s">
        <v>35</v>
      </c>
      <c r="J30" s="1" t="str">
        <f t="shared" si="0"/>
        <v>appellant28State</v>
      </c>
      <c r="L30" t="s">
        <v>62</v>
      </c>
    </row>
    <row r="31" spans="8:12" ht="34" x14ac:dyDescent="0.2">
      <c r="H31" s="1" t="s">
        <v>28</v>
      </c>
      <c r="I31" t="s">
        <v>35</v>
      </c>
      <c r="J31" s="1" t="str">
        <f t="shared" si="0"/>
        <v>appellant29State</v>
      </c>
      <c r="L31" t="s">
        <v>63</v>
      </c>
    </row>
    <row r="32" spans="8:12" ht="34" x14ac:dyDescent="0.2">
      <c r="H32" s="1" t="s">
        <v>29</v>
      </c>
      <c r="I32" t="s">
        <v>35</v>
      </c>
      <c r="J32" s="1" t="str">
        <f t="shared" si="0"/>
        <v>appellant30State</v>
      </c>
      <c r="L32" t="s">
        <v>64</v>
      </c>
    </row>
    <row r="33" spans="8:12" ht="34" x14ac:dyDescent="0.2">
      <c r="H33" s="1" t="s">
        <v>30</v>
      </c>
      <c r="I33" t="s">
        <v>35</v>
      </c>
      <c r="J33" s="1" t="str">
        <f t="shared" si="0"/>
        <v>appellant31State</v>
      </c>
      <c r="L33" t="s">
        <v>65</v>
      </c>
    </row>
    <row r="34" spans="8:12" ht="34" x14ac:dyDescent="0.2">
      <c r="H34" s="1" t="s">
        <v>31</v>
      </c>
      <c r="I34" t="s">
        <v>35</v>
      </c>
      <c r="J34" s="1" t="str">
        <f t="shared" si="0"/>
        <v>appellant32State</v>
      </c>
      <c r="L34" t="s">
        <v>66</v>
      </c>
    </row>
    <row r="35" spans="8:12" ht="34" x14ac:dyDescent="0.2">
      <c r="H35" s="1" t="s">
        <v>32</v>
      </c>
      <c r="I35" t="s">
        <v>35</v>
      </c>
      <c r="J35" s="1" t="str">
        <f t="shared" si="0"/>
        <v>appellant33State</v>
      </c>
      <c r="L35" t="s">
        <v>67</v>
      </c>
    </row>
    <row r="36" spans="8:12" ht="34" x14ac:dyDescent="0.2">
      <c r="H36" s="1" t="s">
        <v>33</v>
      </c>
      <c r="I36" t="s">
        <v>35</v>
      </c>
      <c r="J36" s="1" t="str">
        <f t="shared" si="0"/>
        <v>appellant34State</v>
      </c>
      <c r="L36" t="s">
        <v>68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004F-6893-B84F-95C5-EAC01F5FBD53}">
  <dimension ref="A1:D2"/>
  <sheetViews>
    <sheetView workbookViewId="0">
      <selection activeCell="B1" sqref="B1:D1"/>
    </sheetView>
  </sheetViews>
  <sheetFormatPr baseColWidth="10" defaultRowHeight="16" x14ac:dyDescent="0.2"/>
  <sheetData>
    <row r="1" spans="1:4" ht="19" x14ac:dyDescent="0.25">
      <c r="A1" s="13" t="s">
        <v>850</v>
      </c>
      <c r="B1" s="8" t="str">
        <f t="shared" ref="B1" si="0">LEFT(A1, SEARCH(" ",A1,1)-1)</f>
        <v>1</v>
      </c>
      <c r="C1" s="8" t="str">
        <f t="shared" ref="C1" si="1">RIGHT(A1,LEN(A1)-2)</f>
        <v>not categorized by L&amp;W as a constitutional law matter</v>
      </c>
      <c r="D1" t="str">
        <f t="shared" ref="D1" si="2">_xlfn.CONCAT("`",C1,"` = ",B1,",")</f>
        <v>`not categorized by L&amp;W as a constitutional law matter` = 1,</v>
      </c>
    </row>
    <row r="2" spans="1:4" ht="19" x14ac:dyDescent="0.25">
      <c r="A2" s="13" t="s">
        <v>851</v>
      </c>
      <c r="B2" s="8" t="str">
        <f t="shared" ref="B2" si="3">LEFT(A2, SEARCH(" ",A2,1)-1)</f>
        <v>2</v>
      </c>
      <c r="C2" s="8" t="str">
        <f t="shared" ref="C2" si="4">RIGHT(A2,LEN(A2)-2)</f>
        <v>yes, is categorized by L&amp;W as a constitutional law matter</v>
      </c>
      <c r="D2" t="str">
        <f t="shared" ref="D2" si="5">_xlfn.CONCAT("`",C2,"` = ",B2,",")</f>
        <v>`yes, is categorized by L&amp;W as a constitutional law matter` = 2,</v>
      </c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4AAB-B74E-D844-93A0-DB9CA22A166B}">
  <dimension ref="A1:D10"/>
  <sheetViews>
    <sheetView topLeftCell="A8" workbookViewId="0">
      <selection activeCell="B10" sqref="B10:D10"/>
    </sheetView>
  </sheetViews>
  <sheetFormatPr baseColWidth="10" defaultRowHeight="16" x14ac:dyDescent="0.2"/>
  <sheetData>
    <row r="1" spans="1:4" ht="40" x14ac:dyDescent="0.25">
      <c r="A1" s="6" t="s">
        <v>861</v>
      </c>
      <c r="B1" s="8" t="str">
        <f t="shared" ref="B1" si="0">LEFT(A1, SEARCH(" ",A1,1)-1)</f>
        <v>999</v>
      </c>
      <c r="C1" s="8" t="str">
        <f>RIGHT(A1,LEN(A1)-4)</f>
        <v>Not Applicable</v>
      </c>
      <c r="D1" t="str">
        <f t="shared" ref="D1" si="1">_xlfn.CONCAT("`",C1,"` = ",B1,",")</f>
        <v>`Not Applicable` = 999,</v>
      </c>
    </row>
    <row r="2" spans="1:4" ht="20" x14ac:dyDescent="0.25">
      <c r="A2" s="6" t="s">
        <v>852</v>
      </c>
      <c r="B2" s="8" t="str">
        <f t="shared" ref="B2:B4" si="2">LEFT(A2, SEARCH(" ",A2,1)-1)</f>
        <v>1</v>
      </c>
      <c r="C2" s="8" t="str">
        <f>RIGHT(A2,LEN(A2)-2)</f>
        <v>no JR</v>
      </c>
      <c r="D2" t="str">
        <f t="shared" ref="D2:D4" si="3">_xlfn.CONCAT("`",C2,"` = ",B2,",")</f>
        <v>`no JR` = 1,</v>
      </c>
    </row>
    <row r="3" spans="1:4" ht="120" x14ac:dyDescent="0.25">
      <c r="A3" s="6" t="s">
        <v>853</v>
      </c>
      <c r="B3" s="8" t="str">
        <f t="shared" si="2"/>
        <v>2</v>
      </c>
      <c r="C3" s="8" t="str">
        <f t="shared" ref="C3:C4" si="4">RIGHT(A3,LEN(A3)-3)</f>
        <v>yes, JR of federal statute v federal Constitution</v>
      </c>
      <c r="D3" t="str">
        <f t="shared" si="3"/>
        <v>`yes, JR of federal statute v federal Constitution` = 2,</v>
      </c>
    </row>
    <row r="4" spans="1:4" ht="140" x14ac:dyDescent="0.25">
      <c r="A4" s="6" t="s">
        <v>854</v>
      </c>
      <c r="B4" s="8" t="str">
        <f t="shared" si="2"/>
        <v>3</v>
      </c>
      <c r="C4" s="8" t="str">
        <f t="shared" si="4"/>
        <v>yes, JR of federal executive action v federal Constitution</v>
      </c>
      <c r="D4" t="str">
        <f t="shared" si="3"/>
        <v>`yes, JR of federal executive action v federal Constitution` = 3,</v>
      </c>
    </row>
    <row r="5" spans="1:4" ht="120" x14ac:dyDescent="0.25">
      <c r="A5" s="6" t="s">
        <v>855</v>
      </c>
      <c r="B5" s="8" t="str">
        <f t="shared" ref="B5:B10" si="5">LEFT(A5, SEARCH(" ",A5,1)-1)</f>
        <v>4</v>
      </c>
      <c r="C5" s="8" t="str">
        <f t="shared" ref="C5:C10" si="6">RIGHT(A5,LEN(A5)-3)</f>
        <v>yes, JR of state statute v federal Constitution</v>
      </c>
      <c r="D5" t="str">
        <f t="shared" ref="D5:D10" si="7">_xlfn.CONCAT("`",C5,"` = ",B5,",")</f>
        <v>`yes, JR of state statute v federal Constitution` = 4,</v>
      </c>
    </row>
    <row r="6" spans="1:4" ht="140" x14ac:dyDescent="0.25">
      <c r="A6" s="6" t="s">
        <v>856</v>
      </c>
      <c r="B6" s="8" t="str">
        <f t="shared" si="5"/>
        <v>5</v>
      </c>
      <c r="C6" s="8" t="str">
        <f t="shared" si="6"/>
        <v>yes, JR of state executive action v federal Constitution</v>
      </c>
      <c r="D6" t="str">
        <f t="shared" si="7"/>
        <v>`yes, JR of state executive action v federal Constitution` = 5,</v>
      </c>
    </row>
    <row r="7" spans="1:4" ht="120" x14ac:dyDescent="0.25">
      <c r="A7" s="6" t="s">
        <v>857</v>
      </c>
      <c r="B7" s="8" t="str">
        <f t="shared" si="5"/>
        <v>6</v>
      </c>
      <c r="C7" s="8" t="str">
        <f t="shared" si="6"/>
        <v>yes, JR of state statute v state Constitution</v>
      </c>
      <c r="D7" t="str">
        <f t="shared" si="7"/>
        <v>`yes, JR of state statute v state Constitution` = 6,</v>
      </c>
    </row>
    <row r="8" spans="1:4" ht="140" x14ac:dyDescent="0.25">
      <c r="A8" s="6" t="s">
        <v>858</v>
      </c>
      <c r="B8" s="8" t="str">
        <f t="shared" si="5"/>
        <v>7</v>
      </c>
      <c r="C8" s="8" t="str">
        <f t="shared" si="6"/>
        <v>yes, JR of state executive action v state Constitution</v>
      </c>
      <c r="D8" t="str">
        <f t="shared" si="7"/>
        <v>`yes, JR of state executive action v state Constitution` = 7,</v>
      </c>
    </row>
    <row r="9" spans="1:4" ht="140" x14ac:dyDescent="0.25">
      <c r="A9" s="6" t="s">
        <v>859</v>
      </c>
      <c r="B9" s="8" t="str">
        <f t="shared" si="5"/>
        <v>8</v>
      </c>
      <c r="C9" s="8" t="str">
        <f t="shared" si="6"/>
        <v>yes, JR of local government action v federal Constitution</v>
      </c>
      <c r="D9" t="str">
        <f t="shared" si="7"/>
        <v>`yes, JR of local government action v federal Constitution` = 8,</v>
      </c>
    </row>
    <row r="10" spans="1:4" ht="140" x14ac:dyDescent="0.25">
      <c r="A10" s="6" t="s">
        <v>860</v>
      </c>
      <c r="B10" s="8" t="str">
        <f t="shared" si="5"/>
        <v>9</v>
      </c>
      <c r="C10" s="8" t="str">
        <f t="shared" si="6"/>
        <v>yes, JR of local government action v federal Constitution</v>
      </c>
      <c r="D10" t="str">
        <f t="shared" si="7"/>
        <v>`yes, JR of local government action v federal Constitution` = 9,</v>
      </c>
    </row>
  </sheetData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30C92-AC8C-7F42-9C50-00CA772B567A}">
  <dimension ref="A1:D6"/>
  <sheetViews>
    <sheetView workbookViewId="0">
      <selection activeCell="B1" sqref="B1:D1"/>
    </sheetView>
  </sheetViews>
  <sheetFormatPr baseColWidth="10" defaultRowHeight="16" x14ac:dyDescent="0.2"/>
  <sheetData>
    <row r="1" spans="1:4" ht="40" x14ac:dyDescent="0.25">
      <c r="A1" s="6" t="s">
        <v>867</v>
      </c>
      <c r="B1" s="8" t="str">
        <f t="shared" ref="B1" si="0">LEFT(A1, SEARCH(" ",A1,1)-1)</f>
        <v>999</v>
      </c>
      <c r="C1" s="8" t="str">
        <f>RIGHT(A1,LEN(A1)-4)</f>
        <v>Not applicable</v>
      </c>
      <c r="D1" t="str">
        <f t="shared" ref="D1" si="1">_xlfn.CONCAT("`",C1,"` = ",B1,",")</f>
        <v>`Not applicable` = 999,</v>
      </c>
    </row>
    <row r="2" spans="1:4" ht="80" x14ac:dyDescent="0.25">
      <c r="A2" s="6" t="s">
        <v>862</v>
      </c>
      <c r="B2" s="8" t="str">
        <f t="shared" ref="B2" si="2">LEFT(A2, SEARCH(" ",A2,1)-1)</f>
        <v>1</v>
      </c>
      <c r="C2" s="8" t="str">
        <f>RIGHT(A2,LEN(A2)-2)</f>
        <v>lower held law constitutional</v>
      </c>
      <c r="D2" t="str">
        <f t="shared" ref="D2" si="3">_xlfn.CONCAT("`",C2,"` = ",B2,",")</f>
        <v>`lower held law constitutional` = 1,</v>
      </c>
    </row>
    <row r="3" spans="1:4" ht="120" x14ac:dyDescent="0.25">
      <c r="A3" s="6" t="s">
        <v>863</v>
      </c>
      <c r="B3" s="8" t="str">
        <f t="shared" ref="B3:B6" si="4">LEFT(A3, SEARCH(" ",A3,1)-1)</f>
        <v>2</v>
      </c>
      <c r="C3" s="8" t="str">
        <f t="shared" ref="C3:C6" si="5">RIGHT(A3,LEN(A3)-2)</f>
        <v>lower court held law unconstitutional (void)</v>
      </c>
      <c r="D3" t="str">
        <f t="shared" ref="D3:D6" si="6">_xlfn.CONCAT("`",C3,"` = ",B3,",")</f>
        <v>`lower court held law unconstitutional (void)` = 2,</v>
      </c>
    </row>
    <row r="4" spans="1:4" ht="180" x14ac:dyDescent="0.25">
      <c r="A4" s="6" t="s">
        <v>864</v>
      </c>
      <c r="B4" s="8" t="str">
        <f t="shared" si="4"/>
        <v>3</v>
      </c>
      <c r="C4" s="8" t="str">
        <f t="shared" si="5"/>
        <v>lower court narrowed scope of law in order to uphold as constitutional</v>
      </c>
      <c r="D4" t="str">
        <f t="shared" si="6"/>
        <v>`lower court narrowed scope of law in order to uphold as constitutional` = 3,</v>
      </c>
    </row>
    <row r="5" spans="1:4" ht="140" x14ac:dyDescent="0.25">
      <c r="A5" s="6" t="s">
        <v>865</v>
      </c>
      <c r="B5" s="8" t="str">
        <f t="shared" si="4"/>
        <v>4</v>
      </c>
      <c r="C5" s="8" t="str">
        <f t="shared" si="5"/>
        <v>lower court didn’t consider constitutionality of law</v>
      </c>
      <c r="D5" t="str">
        <f t="shared" si="6"/>
        <v>`lower court didn’t consider constitutionality of law` = 4,</v>
      </c>
    </row>
    <row r="6" spans="1:4" ht="260" x14ac:dyDescent="0.25">
      <c r="A6" s="6" t="s">
        <v>866</v>
      </c>
      <c r="B6" s="8" t="str">
        <f t="shared" si="4"/>
        <v>5</v>
      </c>
      <c r="C6" s="8" t="str">
        <f t="shared" si="5"/>
        <v xml:space="preserve">no lower court decision in the matter (e.g., original jurisdiction, Court of Disputed Returns etc) </v>
      </c>
      <c r="D6" t="str">
        <f t="shared" si="6"/>
        <v>`no lower court decision in the matter (e.g., original jurisdiction, Court of Disputed Returns etc) ` = 5,</v>
      </c>
    </row>
  </sheetData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62725-195C-434D-9D28-064F3E81A7DE}">
  <dimension ref="A1:D11"/>
  <sheetViews>
    <sheetView workbookViewId="0">
      <selection activeCell="B1" sqref="B1:E1"/>
    </sheetView>
  </sheetViews>
  <sheetFormatPr baseColWidth="10" defaultRowHeight="16" x14ac:dyDescent="0.2"/>
  <sheetData>
    <row r="1" spans="1:4" ht="100" x14ac:dyDescent="0.25">
      <c r="A1" s="6" t="s">
        <v>868</v>
      </c>
      <c r="B1" s="8" t="str">
        <f t="shared" ref="B1" si="0">LEFT(A1, SEARCH(" ",A1,1)-1)</f>
        <v>1</v>
      </c>
      <c r="C1" s="8" t="str">
        <f>RIGHT(A1,LEN(A1)-2)</f>
        <v>no declaration of unconstitutionality</v>
      </c>
      <c r="D1" t="str">
        <f t="shared" ref="D1" si="1">_xlfn.CONCAT("`",C1,"` = ",B1,",")</f>
        <v>`no declaration of unconstitutionality` = 1,</v>
      </c>
    </row>
    <row r="2" spans="1:4" ht="220" x14ac:dyDescent="0.25">
      <c r="A2" s="6" t="s">
        <v>869</v>
      </c>
      <c r="B2" s="8" t="str">
        <f t="shared" ref="B2:B11" si="2">LEFT(A2, SEARCH(" ",A2,1)-1)</f>
        <v>2</v>
      </c>
      <c r="C2" s="8" t="str">
        <f t="shared" ref="C2:C9" si="3">RIGHT(A2,LEN(A2)-2)</f>
        <v>act of Parliament declared unconstitutional pursuant to Commonwealth Constitution</v>
      </c>
      <c r="D2" t="str">
        <f t="shared" ref="D2:D11" si="4">_xlfn.CONCAT("`",C2,"` = ",B2,",")</f>
        <v>`act of Parliament declared unconstitutional pursuant to Commonwealth Constitution` = 2,</v>
      </c>
    </row>
    <row r="3" spans="1:4" ht="320" x14ac:dyDescent="0.25">
      <c r="A3" s="6" t="s">
        <v>870</v>
      </c>
      <c r="B3" s="8" t="str">
        <f t="shared" si="2"/>
        <v>3</v>
      </c>
      <c r="C3" s="8" t="str">
        <f t="shared" si="3"/>
        <v>state or territorial law, regulation, or constitutional provision unconstitutional pursuant to Commonwealth Constitution</v>
      </c>
      <c r="D3" t="str">
        <f t="shared" si="4"/>
        <v>`state or territorial law, regulation, or constitutional provision unconstitutional pursuant to Commonwealth Constitution` = 3,</v>
      </c>
    </row>
    <row r="4" spans="1:4" ht="280" x14ac:dyDescent="0.25">
      <c r="A4" s="6" t="s">
        <v>871</v>
      </c>
      <c r="B4" s="8" t="str">
        <f t="shared" si="2"/>
        <v>4</v>
      </c>
      <c r="C4" s="8" t="str">
        <f t="shared" si="3"/>
        <v>local government regulation/ordinance unconstitutional pursuant to Commonwealth Constitution</v>
      </c>
      <c r="D4" t="str">
        <f t="shared" si="4"/>
        <v>`local government regulation/ordinance unconstitutional pursuant to Commonwealth Constitution` = 4,</v>
      </c>
    </row>
    <row r="5" spans="1:4" ht="280" x14ac:dyDescent="0.25">
      <c r="A5" s="6" t="s">
        <v>872</v>
      </c>
      <c r="B5" s="8" t="str">
        <f t="shared" si="2"/>
        <v>5</v>
      </c>
      <c r="C5" s="8" t="str">
        <f t="shared" si="3"/>
        <v>state or territorial law, regulation, or constitutional provision unconstitutional pursuant to state constitution</v>
      </c>
      <c r="D5" t="str">
        <f t="shared" si="4"/>
        <v>`state or territorial law, regulation, or constitutional provision unconstitutional pursuant to state constitution` = 5,</v>
      </c>
    </row>
    <row r="6" spans="1:4" ht="240" x14ac:dyDescent="0.25">
      <c r="A6" s="6" t="s">
        <v>873</v>
      </c>
      <c r="B6" s="8" t="str">
        <f t="shared" si="2"/>
        <v>6</v>
      </c>
      <c r="C6" s="8" t="str">
        <f t="shared" si="3"/>
        <v>local government regulation/ordinance unconstitutional pursuant to state constitution</v>
      </c>
      <c r="D6" t="str">
        <f t="shared" si="4"/>
        <v>`local government regulation/ordinance unconstitutional pursuant to state constitution` = 6,</v>
      </c>
    </row>
    <row r="7" spans="1:4" ht="320" x14ac:dyDescent="0.25">
      <c r="A7" s="6" t="s">
        <v>874</v>
      </c>
      <c r="B7" s="8" t="str">
        <f t="shared" si="2"/>
        <v>7</v>
      </c>
      <c r="C7" s="8" t="str">
        <f t="shared" si="3"/>
        <v>act of Parliament restricted in scope to avoid declaration of unconstitutionality pursuant to Commonwealth Constitution</v>
      </c>
      <c r="D7" t="str">
        <f t="shared" si="4"/>
        <v>`act of Parliament restricted in scope to avoid declaration of unconstitutionality pursuant to Commonwealth Constitution` = 7,</v>
      </c>
    </row>
    <row r="8" spans="1:4" ht="409.6" x14ac:dyDescent="0.25">
      <c r="A8" s="6" t="s">
        <v>875</v>
      </c>
      <c r="B8" s="8" t="str">
        <f t="shared" si="2"/>
        <v>8</v>
      </c>
      <c r="C8" s="8" t="str">
        <f t="shared" si="3"/>
        <v>state or territorial law, regulation, or constitutional provision restricted in scope to avoid declaration of unconstitutionality pursuant to Commonwealth Constitution</v>
      </c>
      <c r="D8" t="str">
        <f t="shared" si="4"/>
        <v>`state or territorial law, regulation, or constitutional provision restricted in scope to avoid declaration of unconstitutionality pursuant to Commonwealth Constitution` = 8,</v>
      </c>
    </row>
    <row r="9" spans="1:4" ht="380" x14ac:dyDescent="0.25">
      <c r="A9" s="6" t="s">
        <v>876</v>
      </c>
      <c r="B9" s="8" t="str">
        <f t="shared" si="2"/>
        <v>9</v>
      </c>
      <c r="C9" s="8" t="str">
        <f t="shared" si="3"/>
        <v>local government regulation/ordinance restricted in scope to avoid declaration of unconstitutionality pursuant to Commonwealth Constitution</v>
      </c>
      <c r="D9" t="str">
        <f t="shared" si="4"/>
        <v>`local government regulation/ordinance restricted in scope to avoid declaration of unconstitutionality pursuant to Commonwealth Constitution` = 9,</v>
      </c>
    </row>
    <row r="10" spans="1:4" ht="400" x14ac:dyDescent="0.25">
      <c r="A10" s="6" t="s">
        <v>877</v>
      </c>
      <c r="B10" s="8" t="str">
        <f t="shared" si="2"/>
        <v>10</v>
      </c>
      <c r="C10" s="8" t="str">
        <f>RIGHT(A10,LEN(A10)-3)</f>
        <v>state or territorial law, regulation, or constitutional provision restricted in scope to avoid declaration of unconstitutionality pursuant to state constitution</v>
      </c>
      <c r="D10" t="str">
        <f t="shared" si="4"/>
        <v>`state or territorial law, regulation, or constitutional provision restricted in scope to avoid declaration of unconstitutionality pursuant to state constitution` = 10,</v>
      </c>
    </row>
    <row r="11" spans="1:4" ht="340" x14ac:dyDescent="0.25">
      <c r="A11" s="6" t="s">
        <v>878</v>
      </c>
      <c r="B11" s="8" t="str">
        <f t="shared" si="2"/>
        <v>11</v>
      </c>
      <c r="C11" s="8" t="str">
        <f>RIGHT(A11,LEN(A11)-3)</f>
        <v>local government regulation/ordinance restricted in scope to avoid declaration of unconstitutionality pursuant to state constitution</v>
      </c>
      <c r="D11" t="str">
        <f t="shared" si="4"/>
        <v>`local government regulation/ordinance restricted in scope to avoid declaration of unconstitutionality pursuant to state constitution` = 11,</v>
      </c>
    </row>
  </sheetData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00335-8983-8940-8E5B-C3065F37DAF5}">
  <dimension ref="A1:D17"/>
  <sheetViews>
    <sheetView topLeftCell="A5" workbookViewId="0">
      <selection activeCell="B6" sqref="B6:E6"/>
    </sheetView>
  </sheetViews>
  <sheetFormatPr baseColWidth="10" defaultRowHeight="16" x14ac:dyDescent="0.2"/>
  <sheetData>
    <row r="1" spans="1:4" ht="80" x14ac:dyDescent="0.25">
      <c r="A1" s="6" t="s">
        <v>879</v>
      </c>
      <c r="B1" s="8" t="str">
        <f t="shared" ref="B1" si="0">LEFT(A1, SEARCH(" ",A1,1)-1)</f>
        <v>1</v>
      </c>
      <c r="C1" s="8" t="str">
        <f>RIGHT(A1,LEN(A1)-2)</f>
        <v>Appeal/application allowed</v>
      </c>
      <c r="D1" t="str">
        <f t="shared" ref="D1" si="1">_xlfn.CONCAT("`",C1,"` = ",B1,",")</f>
        <v>`Appeal/application allowed` = 1,</v>
      </c>
    </row>
    <row r="2" spans="1:4" ht="180" x14ac:dyDescent="0.25">
      <c r="A2" s="6" t="s">
        <v>880</v>
      </c>
      <c r="B2" s="8" t="str">
        <f t="shared" ref="B2:B9" si="2">LEFT(A2, SEARCH(" ",A2,1)-1)</f>
        <v>2</v>
      </c>
      <c r="C2" s="8" t="str">
        <f t="shared" ref="C2:C9" si="3">RIGHT(A2,LEN(A2)-2)</f>
        <v>Appeal/application allowed, order below set aside and/or varied</v>
      </c>
      <c r="D2" t="str">
        <f t="shared" ref="D2:D9" si="4">_xlfn.CONCAT("`",C2,"` = ",B2,",")</f>
        <v>`Appeal/application allowed, order below set aside and/or varied` = 2,</v>
      </c>
    </row>
    <row r="3" spans="1:4" ht="200" x14ac:dyDescent="0.25">
      <c r="A3" s="6" t="s">
        <v>881</v>
      </c>
      <c r="B3" s="8" t="str">
        <f t="shared" si="2"/>
        <v>3</v>
      </c>
      <c r="C3" s="8" t="str">
        <f t="shared" si="3"/>
        <v>Appeal/application allowed, order below set aside and/or varied in part</v>
      </c>
      <c r="D3" t="str">
        <f t="shared" si="4"/>
        <v>`Appeal/application allowed, order below set aside and/or varied in part` = 3,</v>
      </c>
    </row>
    <row r="4" spans="1:4" ht="220" x14ac:dyDescent="0.25">
      <c r="A4" s="6" t="s">
        <v>882</v>
      </c>
      <c r="B4" s="8" t="str">
        <f t="shared" si="2"/>
        <v>4</v>
      </c>
      <c r="C4" s="8" t="str">
        <f t="shared" si="3"/>
        <v>Appeal/application allowed, order below set aside and/or varied, matter remitted</v>
      </c>
      <c r="D4" t="str">
        <f t="shared" si="4"/>
        <v>`Appeal/application allowed, order below set aside and/or varied, matter remitted` = 4,</v>
      </c>
    </row>
    <row r="5" spans="1:4" ht="240" x14ac:dyDescent="0.25">
      <c r="A5" s="6" t="s">
        <v>883</v>
      </c>
      <c r="B5" s="8" t="str">
        <f t="shared" si="2"/>
        <v>5</v>
      </c>
      <c r="C5" s="8" t="str">
        <f t="shared" si="3"/>
        <v>Appeal/application allowed, order below set aside and/or varied in part, matter remitted</v>
      </c>
      <c r="D5" t="str">
        <f t="shared" si="4"/>
        <v>`Appeal/application allowed, order below set aside and/or varied in part, matter remitted` = 5,</v>
      </c>
    </row>
    <row r="6" spans="1:4" ht="80" x14ac:dyDescent="0.25">
      <c r="A6" s="6" t="s">
        <v>884</v>
      </c>
      <c r="B6" s="8" t="str">
        <f t="shared" si="2"/>
        <v>6</v>
      </c>
      <c r="C6" s="8" t="str">
        <f t="shared" si="3"/>
        <v xml:space="preserve">Appeal/application dismissed </v>
      </c>
      <c r="D6" t="str">
        <f t="shared" si="4"/>
        <v>`Appeal/application dismissed ` = 6,</v>
      </c>
    </row>
    <row r="7" spans="1:4" ht="160" x14ac:dyDescent="0.25">
      <c r="A7" s="6" t="s">
        <v>885</v>
      </c>
      <c r="B7" s="8" t="str">
        <f t="shared" si="2"/>
        <v>7</v>
      </c>
      <c r="C7" s="8" t="str">
        <f t="shared" si="3"/>
        <v>Appeal/application allowed, remit for further determination</v>
      </c>
      <c r="D7" t="str">
        <f t="shared" si="4"/>
        <v>`Appeal/application allowed, remit for further determination` = 7,</v>
      </c>
    </row>
    <row r="8" spans="1:4" ht="180" x14ac:dyDescent="0.25">
      <c r="A8" s="6" t="s">
        <v>886</v>
      </c>
      <c r="B8" s="8" t="str">
        <f t="shared" si="2"/>
        <v>8</v>
      </c>
      <c r="C8" s="8" t="str">
        <f t="shared" si="3"/>
        <v>Appeal/application allowed in part, remit for further determination</v>
      </c>
      <c r="D8" t="str">
        <f t="shared" si="4"/>
        <v>`Appeal/application allowed in part, remit for further determination` = 8,</v>
      </c>
    </row>
    <row r="9" spans="1:4" ht="200" x14ac:dyDescent="0.25">
      <c r="A9" s="6" t="s">
        <v>887</v>
      </c>
      <c r="B9" s="8" t="str">
        <f t="shared" si="2"/>
        <v>9</v>
      </c>
      <c r="C9" s="8" t="str">
        <f t="shared" si="3"/>
        <v>Appeal/application allowed in part, order below set aside and/or varied</v>
      </c>
      <c r="D9" t="str">
        <f t="shared" si="4"/>
        <v>`Appeal/application allowed in part, order below set aside and/or varied` = 9,</v>
      </c>
    </row>
    <row r="10" spans="1:4" ht="220" x14ac:dyDescent="0.25">
      <c r="A10" s="6" t="s">
        <v>888</v>
      </c>
      <c r="B10" s="8" t="str">
        <f t="shared" ref="B10" si="5">LEFT(A10, SEARCH(" ",A10,1)-1)</f>
        <v>10</v>
      </c>
      <c r="C10" s="8" t="str">
        <f>RIGHT(A10,LEN(A10)-3)</f>
        <v>Appeal/application allowed in part, order below set aside and/or varied in part</v>
      </c>
      <c r="D10" t="str">
        <f t="shared" ref="D10" si="6">_xlfn.CONCAT("`",C10,"` = ",B10,",")</f>
        <v>`Appeal/application allowed in part, order below set aside and/or varied in part` = 10,</v>
      </c>
    </row>
    <row r="11" spans="1:4" ht="240" x14ac:dyDescent="0.25">
      <c r="A11" s="6" t="s">
        <v>889</v>
      </c>
      <c r="B11" s="8" t="str">
        <f t="shared" ref="B11:B17" si="7">LEFT(A11, SEARCH(" ",A11,1)-1)</f>
        <v>11</v>
      </c>
      <c r="C11" s="8" t="str">
        <f t="shared" ref="C11:C17" si="8">RIGHT(A11,LEN(A11)-3)</f>
        <v>Appeal/application allowed in part, order below set aside and/or varied, matter remitted</v>
      </c>
      <c r="D11" t="str">
        <f t="shared" ref="D11:D17" si="9">_xlfn.CONCAT("`",C11,"` = ",B11,",")</f>
        <v>`Appeal/application allowed in part, order below set aside and/or varied, matter remitted` = 11,</v>
      </c>
    </row>
    <row r="12" spans="1:4" ht="260" x14ac:dyDescent="0.25">
      <c r="A12" s="6" t="s">
        <v>890</v>
      </c>
      <c r="B12" s="8" t="str">
        <f t="shared" si="7"/>
        <v>12</v>
      </c>
      <c r="C12" s="8" t="str">
        <f t="shared" si="8"/>
        <v>Appeal/application allowed in part, order below set aside and/or varied in part, matter remitted</v>
      </c>
      <c r="D12" t="str">
        <f t="shared" si="9"/>
        <v>`Appeal/application allowed in part, order below set aside and/or varied in part, matter remitted` = 12,</v>
      </c>
    </row>
    <row r="13" spans="1:4" ht="60" x14ac:dyDescent="0.25">
      <c r="A13" s="6" t="s">
        <v>891</v>
      </c>
      <c r="B13" s="8" t="str">
        <f t="shared" si="7"/>
        <v>13</v>
      </c>
      <c r="C13" s="8" t="str">
        <f t="shared" si="8"/>
        <v>Special leave revoked</v>
      </c>
      <c r="D13" t="str">
        <f t="shared" si="9"/>
        <v>`Special leave revoked` = 13,</v>
      </c>
    </row>
    <row r="14" spans="1:4" ht="120" x14ac:dyDescent="0.25">
      <c r="A14" s="6" t="s">
        <v>892</v>
      </c>
      <c r="B14" s="8" t="str">
        <f t="shared" si="7"/>
        <v>14</v>
      </c>
      <c r="C14" s="8" t="str">
        <f t="shared" si="8"/>
        <v>Appeal granted and appeal allowed instantia</v>
      </c>
      <c r="D14" t="str">
        <f t="shared" si="9"/>
        <v>`Appeal granted and appeal allowed instantia` = 14,</v>
      </c>
    </row>
    <row r="15" spans="1:4" ht="40" x14ac:dyDescent="0.25">
      <c r="A15" s="6" t="s">
        <v>893</v>
      </c>
      <c r="B15" s="8" t="str">
        <f t="shared" si="7"/>
        <v>15</v>
      </c>
      <c r="C15" s="8" t="str">
        <f t="shared" si="8"/>
        <v>Other disposition</v>
      </c>
      <c r="D15" t="str">
        <f t="shared" si="9"/>
        <v>`Other disposition` = 15,</v>
      </c>
    </row>
    <row r="16" spans="1:4" ht="140" x14ac:dyDescent="0.25">
      <c r="A16" s="6" t="s">
        <v>894</v>
      </c>
      <c r="B16" s="8" t="str">
        <f t="shared" si="7"/>
        <v>16</v>
      </c>
      <c r="C16" s="8" t="str">
        <f t="shared" si="8"/>
        <v>Questions answered (special case, case referred, etc)</v>
      </c>
      <c r="D16" t="str">
        <f t="shared" si="9"/>
        <v>`Questions answered (special case, case referred, etc)` = 16,</v>
      </c>
    </row>
    <row r="17" spans="1:4" ht="100" x14ac:dyDescent="0.25">
      <c r="A17" s="6" t="s">
        <v>895</v>
      </c>
      <c r="B17" s="8" t="str">
        <f t="shared" si="7"/>
        <v>17</v>
      </c>
      <c r="C17" s="8" t="str">
        <f t="shared" si="8"/>
        <v>Special leave denied by enlarged bench</v>
      </c>
      <c r="D17" t="str">
        <f t="shared" si="9"/>
        <v>`Special leave denied by enlarged bench` = 17,</v>
      </c>
    </row>
  </sheetData>
  <pageMargins left="0.7" right="0.7" top="0.75" bottom="0.75" header="0.3" footer="0.3"/>
  <pageSetup paperSize="9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578A2-0DAF-D44B-93D7-F94D2A9D7A30}">
  <dimension ref="A1:D3"/>
  <sheetViews>
    <sheetView workbookViewId="0">
      <selection activeCell="B1" sqref="B1:E1"/>
    </sheetView>
  </sheetViews>
  <sheetFormatPr baseColWidth="10" defaultRowHeight="16" x14ac:dyDescent="0.2"/>
  <sheetData>
    <row r="1" spans="1:4" ht="180" x14ac:dyDescent="0.25">
      <c r="A1" s="6" t="s">
        <v>896</v>
      </c>
      <c r="B1" s="8" t="str">
        <f t="shared" ref="B1" si="0">LEFT(A1, SEARCH(" ",A1,1)-1)</f>
        <v>0</v>
      </c>
      <c r="C1" s="8" t="str">
        <f t="shared" ref="C1" si="1">RIGHT(A1,LEN(A1)-2)</f>
        <v>no favourable disposition for appealing/petitioning party apparent</v>
      </c>
      <c r="D1" t="str">
        <f t="shared" ref="D1" si="2">_xlfn.CONCAT("`",C1,"` = ",B1,",")</f>
        <v>`no favourable disposition for appealing/petitioning party apparent` = 0,</v>
      </c>
    </row>
    <row r="2" spans="1:4" ht="160" x14ac:dyDescent="0.25">
      <c r="A2" s="6" t="s">
        <v>897</v>
      </c>
      <c r="B2" s="8" t="str">
        <f t="shared" ref="B2:B3" si="3">LEFT(A2, SEARCH(" ",A2,1)-1)</f>
        <v>1</v>
      </c>
      <c r="C2" s="8" t="str">
        <f t="shared" ref="C2:C3" si="4">RIGHT(A2,LEN(A2)-2)</f>
        <v>appealing/petitioning party received a favourable disposition</v>
      </c>
      <c r="D2" t="str">
        <f t="shared" ref="D2:D3" si="5">_xlfn.CONCAT("`",C2,"` = ",B2,",")</f>
        <v>`appealing/petitioning party received a favourable disposition` = 1,</v>
      </c>
    </row>
    <row r="3" spans="1:4" ht="160" x14ac:dyDescent="0.25">
      <c r="A3" s="6" t="s">
        <v>898</v>
      </c>
      <c r="B3" s="8" t="str">
        <f t="shared" si="3"/>
        <v>2</v>
      </c>
      <c r="C3" s="8" t="str">
        <f t="shared" si="4"/>
        <v>favourable disposition for petitioning party unclear</v>
      </c>
      <c r="D3" t="str">
        <f t="shared" si="5"/>
        <v>`favourable disposition for petitioning party unclear` = 2,</v>
      </c>
    </row>
  </sheetData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0B28-0AF2-AA49-AD64-1D9DB224C6C0}">
  <dimension ref="A1:D12"/>
  <sheetViews>
    <sheetView topLeftCell="A9" workbookViewId="0">
      <selection activeCell="B9" sqref="B9:D9"/>
    </sheetView>
  </sheetViews>
  <sheetFormatPr baseColWidth="10" defaultRowHeight="16" x14ac:dyDescent="0.2"/>
  <sheetData>
    <row r="1" spans="1:4" ht="140" x14ac:dyDescent="0.25">
      <c r="A1" s="6" t="s">
        <v>905</v>
      </c>
      <c r="B1" s="8" t="str">
        <f t="shared" ref="B1" si="0">LEFT(A1, SEARCH(" ",A1,1)-1)</f>
        <v>1</v>
      </c>
      <c r="C1" s="8" t="str">
        <f>RIGHT(A1,LEN(A1)-2)</f>
        <v>wrote the opinion of the Court (i.e. majority opinion)</v>
      </c>
      <c r="D1" t="str">
        <f t="shared" ref="D1" si="1">_xlfn.CONCAT("`",C1,"` = ",B1,",")</f>
        <v>`wrote the opinion of the Court (i.e. majority opinion)` = 1,</v>
      </c>
    </row>
    <row r="2" spans="1:4" ht="140" x14ac:dyDescent="0.25">
      <c r="A2" s="6" t="s">
        <v>906</v>
      </c>
      <c r="B2" s="8" t="str">
        <f t="shared" ref="B2:B9" si="2">LEFT(A2, SEARCH(" ",A2,1)-1)</f>
        <v>2</v>
      </c>
      <c r="C2" s="8" t="str">
        <f t="shared" ref="C2:C9" si="3">RIGHT(A2,LEN(A2)-2)</f>
        <v>wrote opinion for plurality opinion of Court majority</v>
      </c>
      <c r="D2" t="str">
        <f t="shared" ref="D2:D9" si="4">_xlfn.CONCAT("`",C2,"` = ",B2,",")</f>
        <v>`wrote opinion for plurality opinion of Court majority` = 2,</v>
      </c>
    </row>
    <row r="3" spans="1:4" ht="160" x14ac:dyDescent="0.25">
      <c r="A3" s="6" t="s">
        <v>910</v>
      </c>
      <c r="B3" s="8" t="str">
        <f t="shared" si="2"/>
        <v>3</v>
      </c>
      <c r="C3" s="8" t="str">
        <f t="shared" si="3"/>
        <v>participated in opinion of the Court (i.e. majority opinion)</v>
      </c>
      <c r="D3" t="str">
        <f t="shared" si="4"/>
        <v>`participated in opinion of the Court (i.e. majority opinion)` = 3,</v>
      </c>
    </row>
    <row r="4" spans="1:4" ht="140" x14ac:dyDescent="0.25">
      <c r="A4" s="6" t="s">
        <v>907</v>
      </c>
      <c r="B4" s="8" t="str">
        <f t="shared" si="2"/>
        <v>4</v>
      </c>
      <c r="C4" s="8" t="str">
        <f t="shared" si="3"/>
        <v>participated in plurality opinion of Court majority</v>
      </c>
      <c r="D4" t="str">
        <f t="shared" si="4"/>
        <v>`participated in plurality opinion of Court majority` = 4,</v>
      </c>
    </row>
    <row r="5" spans="1:4" ht="100" x14ac:dyDescent="0.25">
      <c r="A5" s="6" t="s">
        <v>908</v>
      </c>
      <c r="B5" s="8" t="str">
        <f t="shared" si="2"/>
        <v>5</v>
      </c>
      <c r="C5" s="8" t="str">
        <f t="shared" si="3"/>
        <v>wrote substantive concurring opinion</v>
      </c>
      <c r="D5" t="str">
        <f t="shared" si="4"/>
        <v>`wrote substantive concurring opinion` = 5,</v>
      </c>
    </row>
    <row r="6" spans="1:4" ht="140" x14ac:dyDescent="0.25">
      <c r="A6" s="6" t="s">
        <v>909</v>
      </c>
      <c r="B6" s="8" t="str">
        <f t="shared" si="2"/>
        <v>6</v>
      </c>
      <c r="C6" s="8" t="str">
        <f t="shared" si="3"/>
        <v>participated in substantive concurring opinion</v>
      </c>
      <c r="D6" t="str">
        <f t="shared" si="4"/>
        <v>`participated in substantive concurring opinion` = 6,</v>
      </c>
    </row>
    <row r="7" spans="1:4" ht="80" x14ac:dyDescent="0.25">
      <c r="A7" s="6" t="s">
        <v>904</v>
      </c>
      <c r="B7" s="8" t="str">
        <f t="shared" si="2"/>
        <v>7</v>
      </c>
      <c r="C7" s="8" t="str">
        <f t="shared" si="3"/>
        <v>wrote formal concurring opinion</v>
      </c>
      <c r="D7" t="str">
        <f t="shared" si="4"/>
        <v>`wrote formal concurring opinion` = 7,</v>
      </c>
    </row>
    <row r="8" spans="1:4" ht="120" x14ac:dyDescent="0.25">
      <c r="A8" s="6" t="s">
        <v>903</v>
      </c>
      <c r="B8" s="8" t="str">
        <f t="shared" si="2"/>
        <v>8</v>
      </c>
      <c r="C8" s="8" t="str">
        <f t="shared" si="3"/>
        <v>participated in formal concurring opinion</v>
      </c>
      <c r="D8" t="str">
        <f t="shared" si="4"/>
        <v>`participated in formal concurring opinion` = 8,</v>
      </c>
    </row>
    <row r="9" spans="1:4" ht="60" x14ac:dyDescent="0.25">
      <c r="A9" s="6" t="s">
        <v>902</v>
      </c>
      <c r="B9" s="8" t="str">
        <f t="shared" si="2"/>
        <v>9</v>
      </c>
      <c r="C9" s="8" t="str">
        <f t="shared" si="3"/>
        <v>wrote dissenting opinion</v>
      </c>
      <c r="D9" t="str">
        <f t="shared" si="4"/>
        <v>`wrote dissenting opinion` = 9,</v>
      </c>
    </row>
    <row r="10" spans="1:4" ht="100" x14ac:dyDescent="0.25">
      <c r="A10" s="6" t="s">
        <v>899</v>
      </c>
      <c r="B10" s="8" t="str">
        <f t="shared" ref="B10:B12" si="5">LEFT(A10, SEARCH(" ",A10,1)-1)</f>
        <v>10</v>
      </c>
      <c r="C10" s="8" t="str">
        <f t="shared" ref="C10:C12" si="6">RIGHT(A10,LEN(A10)-3)</f>
        <v>participated in dissenting opinion</v>
      </c>
      <c r="D10" t="str">
        <f t="shared" ref="D10:D12" si="7">_xlfn.CONCAT("`",C10,"` = ",B10,",")</f>
        <v>`participated in dissenting opinion` = 10,</v>
      </c>
    </row>
    <row r="11" spans="1:4" ht="140" x14ac:dyDescent="0.25">
      <c r="A11" s="6" t="s">
        <v>900</v>
      </c>
      <c r="B11" s="8" t="str">
        <f t="shared" si="5"/>
        <v>11</v>
      </c>
      <c r="C11" s="8" t="str">
        <f t="shared" si="6"/>
        <v>judgment of the Court (unanimous, single judgment)</v>
      </c>
      <c r="D11" t="str">
        <f t="shared" si="7"/>
        <v>`judgment of the Court (unanimous, single judgment)` = 11,</v>
      </c>
    </row>
    <row r="12" spans="1:4" ht="20" x14ac:dyDescent="0.25">
      <c r="A12" s="6" t="s">
        <v>901</v>
      </c>
      <c r="B12" s="8" t="str">
        <f t="shared" si="5"/>
        <v>12</v>
      </c>
      <c r="C12" s="8" t="str">
        <f t="shared" si="6"/>
        <v>other</v>
      </c>
      <c r="D12" t="str">
        <f t="shared" si="7"/>
        <v>`other` = 12,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44962-631B-CF4D-8485-F54731BE59AC}">
  <dimension ref="A1:D2"/>
  <sheetViews>
    <sheetView workbookViewId="0">
      <selection activeCell="B1" sqref="B1:D2"/>
    </sheetView>
  </sheetViews>
  <sheetFormatPr baseColWidth="10" defaultRowHeight="16" x14ac:dyDescent="0.2"/>
  <sheetData>
    <row r="1" spans="1:4" ht="60" x14ac:dyDescent="0.25">
      <c r="A1" s="6" t="s">
        <v>631</v>
      </c>
      <c r="B1" s="8" t="str">
        <f t="shared" ref="B1" si="0">LEFT(A1, SEARCH(" ",A1,1)-1)</f>
        <v>1</v>
      </c>
      <c r="C1" s="8" t="str">
        <f t="shared" ref="C1" si="1">RIGHT(A1,LEN(A1)-2)</f>
        <v>conservative</v>
      </c>
      <c r="D1" t="str">
        <f t="shared" ref="D1" si="2">_xlfn.CONCAT("`",C1,"` = ",B1,",")</f>
        <v>`conservative` = 1,</v>
      </c>
    </row>
    <row r="2" spans="1:4" ht="20" x14ac:dyDescent="0.25">
      <c r="A2" s="6" t="s">
        <v>632</v>
      </c>
      <c r="B2" s="8" t="str">
        <f t="shared" ref="B2" si="3">LEFT(A2, SEARCH(" ",A2,1)-1)</f>
        <v>2</v>
      </c>
      <c r="C2" s="8" t="str">
        <f t="shared" ref="C2" si="4">RIGHT(A2,LEN(A2)-2)</f>
        <v>liberal</v>
      </c>
      <c r="D2" t="str">
        <f t="shared" ref="D2" si="5">_xlfn.CONCAT("`",C2,"` = ",B2,",")</f>
        <v>`liberal` = 2,</v>
      </c>
    </row>
  </sheetData>
  <pageMargins left="0.7" right="0.7" top="0.75" bottom="0.75" header="0.3" footer="0.3"/>
  <pageSetup paperSize="9" orientation="portrait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CA86C-D296-8645-ADD9-C4D85C53D521}">
  <dimension ref="A1:D2"/>
  <sheetViews>
    <sheetView workbookViewId="0">
      <selection activeCell="D1" sqref="D1:D2"/>
    </sheetView>
  </sheetViews>
  <sheetFormatPr baseColWidth="10" defaultRowHeight="16" x14ac:dyDescent="0.2"/>
  <sheetData>
    <row r="1" spans="1:4" ht="20" x14ac:dyDescent="0.25">
      <c r="A1" s="6" t="s">
        <v>911</v>
      </c>
      <c r="B1" s="8" t="str">
        <f t="shared" ref="B1:B2" si="0">LEFT(A1, SEARCH(" ",A1,1)-1)</f>
        <v>1</v>
      </c>
      <c r="C1" s="8" t="str">
        <f t="shared" ref="C1:C2" si="1">RIGHT(A1,LEN(A1)-2)</f>
        <v>dissent</v>
      </c>
      <c r="D1" t="str">
        <f t="shared" ref="D1:D2" si="2">_xlfn.CONCAT("`",C1,"` = ",B1,",")</f>
        <v>`dissent` = 1,</v>
      </c>
    </row>
    <row r="2" spans="1:4" ht="20" x14ac:dyDescent="0.25">
      <c r="A2" s="6" t="s">
        <v>912</v>
      </c>
      <c r="B2" s="8" t="str">
        <f t="shared" si="0"/>
        <v>2</v>
      </c>
      <c r="C2" s="8" t="str">
        <f t="shared" si="1"/>
        <v>majority</v>
      </c>
      <c r="D2" t="str">
        <f t="shared" si="2"/>
        <v>`majority` = 2,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AB74-14F8-D444-904F-B22BC1DC4AF0}">
  <dimension ref="C1:F60"/>
  <sheetViews>
    <sheetView workbookViewId="0">
      <selection activeCell="F3" sqref="F3"/>
    </sheetView>
  </sheetViews>
  <sheetFormatPr baseColWidth="10" defaultRowHeight="16" x14ac:dyDescent="0.2"/>
  <cols>
    <col min="3" max="3" width="96.1640625" customWidth="1"/>
  </cols>
  <sheetData>
    <row r="1" spans="3:6" ht="17" thickBot="1" x14ac:dyDescent="0.25"/>
    <row r="2" spans="3:6" ht="21" thickBot="1" x14ac:dyDescent="0.25">
      <c r="C2" s="5" t="s">
        <v>89</v>
      </c>
      <c r="D2" s="2">
        <v>1</v>
      </c>
      <c r="E2" t="s">
        <v>88</v>
      </c>
      <c r="F2" t="str">
        <f>_xlfn.CONCAT("`",C2,"` = ",D2,",")</f>
        <v>`Bankrupt person or business, or business in reorganization` = 1,</v>
      </c>
    </row>
    <row r="3" spans="3:6" ht="21" thickBot="1" x14ac:dyDescent="0.25">
      <c r="C3" s="4" t="s">
        <v>90</v>
      </c>
      <c r="D3" s="3">
        <v>2</v>
      </c>
      <c r="F3" t="str">
        <f t="shared" ref="F3:F60" si="0">_xlfn.CONCAT("`",C3,"` = ",D3,",")</f>
        <v>`Buyer/purchaser` = 2,</v>
      </c>
    </row>
    <row r="4" spans="3:6" ht="21" thickBot="1" x14ac:dyDescent="0.25">
      <c r="C4" s="4" t="s">
        <v>91</v>
      </c>
      <c r="D4" s="3">
        <v>3</v>
      </c>
      <c r="F4" t="str">
        <f t="shared" si="0"/>
        <v>`Corporation` = 3,</v>
      </c>
    </row>
    <row r="5" spans="3:6" ht="21" thickBot="1" x14ac:dyDescent="0.25">
      <c r="C5" s="4" t="s">
        <v>92</v>
      </c>
      <c r="D5" s="3">
        <v>4</v>
      </c>
      <c r="F5" t="str">
        <f t="shared" si="0"/>
        <v>`Creditor` = 4,</v>
      </c>
    </row>
    <row r="6" spans="3:6" ht="21" thickBot="1" x14ac:dyDescent="0.25">
      <c r="C6" s="4" t="s">
        <v>93</v>
      </c>
      <c r="D6" s="3">
        <v>5</v>
      </c>
      <c r="F6" t="str">
        <f t="shared" si="0"/>
        <v>`Criminal defendant, female` = 5,</v>
      </c>
    </row>
    <row r="7" spans="3:6" ht="21" thickBot="1" x14ac:dyDescent="0.25">
      <c r="C7" s="4" t="s">
        <v>94</v>
      </c>
      <c r="D7" s="3">
        <v>6</v>
      </c>
      <c r="F7" t="str">
        <f t="shared" si="0"/>
        <v>`Criminal defendant, male` = 6,</v>
      </c>
    </row>
    <row r="8" spans="3:6" ht="21" thickBot="1" x14ac:dyDescent="0.25">
      <c r="C8" s="4" t="s">
        <v>95</v>
      </c>
      <c r="D8" s="3">
        <v>7</v>
      </c>
      <c r="F8" t="str">
        <f t="shared" si="0"/>
        <v>`Criminal defendant, minority (non-white)` = 7,</v>
      </c>
    </row>
    <row r="9" spans="3:6" ht="21" thickBot="1" x14ac:dyDescent="0.25">
      <c r="C9" s="4" t="s">
        <v>96</v>
      </c>
      <c r="D9" s="3">
        <v>8</v>
      </c>
      <c r="F9" t="str">
        <f t="shared" si="0"/>
        <v>`Distributor` = 8,</v>
      </c>
    </row>
    <row r="10" spans="3:6" ht="21" thickBot="1" x14ac:dyDescent="0.25">
      <c r="C10" s="4" t="s">
        <v>97</v>
      </c>
      <c r="D10" s="3">
        <v>9</v>
      </c>
      <c r="F10" t="str">
        <f t="shared" si="0"/>
        <v>`Employer, including government where litigation in capacity as employer` = 9,</v>
      </c>
    </row>
    <row r="11" spans="3:6" ht="41" thickBot="1" x14ac:dyDescent="0.25">
      <c r="C11" s="4" t="s">
        <v>98</v>
      </c>
      <c r="D11" s="3">
        <v>10</v>
      </c>
      <c r="F11" t="str">
        <f t="shared" si="0"/>
        <v>`Federal government, including non-corporate and corporate entities, and Commonwealth companies (e.g. NBN)` = 10,</v>
      </c>
    </row>
    <row r="12" spans="3:6" ht="21" thickBot="1" x14ac:dyDescent="0.25">
      <c r="C12" s="4" t="s">
        <v>99</v>
      </c>
      <c r="D12" s="3">
        <v>11</v>
      </c>
      <c r="F12" t="str">
        <f t="shared" si="0"/>
        <v>`Federal government official` = 11,</v>
      </c>
    </row>
    <row r="13" spans="3:6" ht="21" thickBot="1" x14ac:dyDescent="0.25">
      <c r="C13" s="4" t="s">
        <v>100</v>
      </c>
      <c r="D13" s="3">
        <v>12</v>
      </c>
      <c r="F13" t="str">
        <f t="shared" si="0"/>
        <v>`Foreign nation or instrumentality` = 12,</v>
      </c>
    </row>
    <row r="14" spans="3:6" ht="21" thickBot="1" x14ac:dyDescent="0.25">
      <c r="C14" s="4" t="s">
        <v>101</v>
      </c>
      <c r="D14" s="3">
        <v>13</v>
      </c>
      <c r="F14" t="str">
        <f t="shared" si="0"/>
        <v>`Foreign non-government entity` = 13,</v>
      </c>
    </row>
    <row r="15" spans="3:6" ht="21" thickBot="1" x14ac:dyDescent="0.25">
      <c r="C15" s="4" t="s">
        <v>102</v>
      </c>
      <c r="D15" s="3">
        <v>14</v>
      </c>
      <c r="F15" t="str">
        <f t="shared" si="0"/>
        <v>`Heir or beneficiary, or person claiming to be` = 14,</v>
      </c>
    </row>
    <row r="16" spans="3:6" ht="21" thickBot="1" x14ac:dyDescent="0.25">
      <c r="C16" s="4" t="s">
        <v>69</v>
      </c>
      <c r="D16" s="3">
        <v>15</v>
      </c>
      <c r="F16" t="str">
        <f t="shared" si="0"/>
        <v>`Injured person, physical or emotional` = 15,</v>
      </c>
    </row>
    <row r="17" spans="3:6" ht="21" thickBot="1" x14ac:dyDescent="0.25">
      <c r="C17" s="4" t="s">
        <v>70</v>
      </c>
      <c r="D17" s="3">
        <v>16</v>
      </c>
      <c r="F17" t="str">
        <f t="shared" si="0"/>
        <v>`Injured person, economic (including defamed person)` = 16,</v>
      </c>
    </row>
    <row r="18" spans="3:6" ht="21" thickBot="1" x14ac:dyDescent="0.25">
      <c r="C18" s="4" t="s">
        <v>71</v>
      </c>
      <c r="D18" s="3">
        <v>17</v>
      </c>
      <c r="F18" t="str">
        <f t="shared" si="0"/>
        <v>`Insurance company` = 17,</v>
      </c>
    </row>
    <row r="19" spans="3:6" ht="21" thickBot="1" x14ac:dyDescent="0.25">
      <c r="C19" s="4" t="s">
        <v>72</v>
      </c>
      <c r="D19" s="3">
        <v>18</v>
      </c>
      <c r="F19" t="str">
        <f t="shared" si="0"/>
        <v>`International entity` = 18,</v>
      </c>
    </row>
    <row r="20" spans="3:6" ht="21" thickBot="1" x14ac:dyDescent="0.25">
      <c r="C20" s="4" t="s">
        <v>103</v>
      </c>
      <c r="D20" s="3">
        <v>19</v>
      </c>
      <c r="F20" t="str">
        <f t="shared" si="0"/>
        <v>`Investor` = 19,</v>
      </c>
    </row>
    <row r="21" spans="3:6" ht="21" thickBot="1" x14ac:dyDescent="0.25">
      <c r="C21" s="4" t="s">
        <v>73</v>
      </c>
      <c r="D21" s="3">
        <v>20</v>
      </c>
      <c r="F21" t="str">
        <f t="shared" si="0"/>
        <v>`IP rights-holder (e.g. patent holder, author, copyright holder)` = 20,</v>
      </c>
    </row>
    <row r="22" spans="3:6" ht="21" thickBot="1" x14ac:dyDescent="0.25">
      <c r="C22" s="4" t="s">
        <v>104</v>
      </c>
      <c r="D22" s="3">
        <v>21</v>
      </c>
      <c r="F22" t="str">
        <f t="shared" si="0"/>
        <v>`Journalist` = 21,</v>
      </c>
    </row>
    <row r="23" spans="3:6" ht="21" thickBot="1" x14ac:dyDescent="0.25">
      <c r="C23" s="4" t="s">
        <v>105</v>
      </c>
      <c r="D23" s="3">
        <v>22</v>
      </c>
      <c r="F23" t="str">
        <f t="shared" si="0"/>
        <v>`Lawyer` = 22,</v>
      </c>
    </row>
    <row r="24" spans="3:6" ht="21" thickBot="1" x14ac:dyDescent="0.25">
      <c r="C24" s="4" t="s">
        <v>106</v>
      </c>
      <c r="D24" s="3">
        <v>23</v>
      </c>
      <c r="F24" t="str">
        <f t="shared" si="0"/>
        <v>`Manufacturer` = 23,</v>
      </c>
    </row>
    <row r="25" spans="3:6" ht="21" thickBot="1" x14ac:dyDescent="0.25">
      <c r="C25" s="4" t="s">
        <v>107</v>
      </c>
      <c r="D25" s="3">
        <v>24</v>
      </c>
      <c r="F25" t="str">
        <f t="shared" si="0"/>
        <v>`Medical professional, including doctor, dentist etc` = 24,</v>
      </c>
    </row>
    <row r="26" spans="3:6" ht="21" thickBot="1" x14ac:dyDescent="0.25">
      <c r="C26" s="4" t="s">
        <v>108</v>
      </c>
      <c r="D26" s="3">
        <v>25</v>
      </c>
      <c r="F26" t="str">
        <f t="shared" si="0"/>
        <v>`Migrant, all classifications, including persons seeking to migrate to Australia` = 25,</v>
      </c>
    </row>
    <row r="27" spans="3:6" ht="21" thickBot="1" x14ac:dyDescent="0.25">
      <c r="C27" s="4" t="s">
        <v>109</v>
      </c>
      <c r="D27" s="3">
        <v>26</v>
      </c>
      <c r="F27" t="str">
        <f t="shared" si="0"/>
        <v>`Military personnel, including veterans` = 26,</v>
      </c>
    </row>
    <row r="28" spans="3:6" ht="21" thickBot="1" x14ac:dyDescent="0.25">
      <c r="C28" s="4" t="s">
        <v>110</v>
      </c>
      <c r="D28" s="3">
        <v>27</v>
      </c>
      <c r="F28" t="str">
        <f t="shared" si="0"/>
        <v>`Military, including army, navy, airforce` = 27,</v>
      </c>
    </row>
    <row r="29" spans="3:6" ht="21" thickBot="1" x14ac:dyDescent="0.25">
      <c r="C29" s="4" t="s">
        <v>111</v>
      </c>
      <c r="D29" s="3">
        <v>28</v>
      </c>
      <c r="F29" t="str">
        <f t="shared" si="0"/>
        <v>`Minority, female` = 28,</v>
      </c>
    </row>
    <row r="30" spans="3:6" ht="21" thickBot="1" x14ac:dyDescent="0.25">
      <c r="C30" s="4" t="s">
        <v>112</v>
      </c>
      <c r="D30" s="3">
        <v>29</v>
      </c>
      <c r="F30" t="str">
        <f t="shared" si="0"/>
        <v>`Minority, male` = 29,</v>
      </c>
    </row>
    <row r="31" spans="3:6" ht="21" thickBot="1" x14ac:dyDescent="0.25">
      <c r="C31" s="4" t="s">
        <v>113</v>
      </c>
      <c r="D31" s="3">
        <v>30</v>
      </c>
      <c r="F31" t="str">
        <f t="shared" si="0"/>
        <v>`Non-profit organization or association` = 30,</v>
      </c>
    </row>
    <row r="32" spans="3:6" ht="21" thickBot="1" x14ac:dyDescent="0.25">
      <c r="C32" s="4" t="s">
        <v>114</v>
      </c>
      <c r="D32" s="3">
        <v>31</v>
      </c>
      <c r="F32" t="str">
        <f t="shared" si="0"/>
        <v>`Parent` = 31,</v>
      </c>
    </row>
    <row r="33" spans="3:6" ht="21" thickBot="1" x14ac:dyDescent="0.25">
      <c r="C33" s="4" t="s">
        <v>115</v>
      </c>
      <c r="D33" s="3">
        <v>32</v>
      </c>
      <c r="F33" t="str">
        <f t="shared" si="0"/>
        <v>`Prisoner or inmate of penal institution` = 32,</v>
      </c>
    </row>
    <row r="34" spans="3:6" ht="21" thickBot="1" x14ac:dyDescent="0.25">
      <c r="C34" s="4" t="s">
        <v>116</v>
      </c>
      <c r="D34" s="3">
        <v>33</v>
      </c>
      <c r="F34" t="str">
        <f t="shared" si="0"/>
        <v>`Professional association` = 33,</v>
      </c>
    </row>
    <row r="35" spans="3:6" ht="21" thickBot="1" x14ac:dyDescent="0.25">
      <c r="C35" s="4" t="s">
        <v>117</v>
      </c>
      <c r="D35" s="3">
        <v>34</v>
      </c>
      <c r="F35" t="str">
        <f t="shared" si="0"/>
        <v>`Public interest group (including environmental, social rights etc)` = 34,</v>
      </c>
    </row>
    <row r="36" spans="3:6" ht="21" thickBot="1" x14ac:dyDescent="0.25">
      <c r="C36" s="4" t="s">
        <v>118</v>
      </c>
      <c r="D36" s="3">
        <v>35</v>
      </c>
      <c r="F36" t="str">
        <f t="shared" si="0"/>
        <v>`Real property developer` = 35,</v>
      </c>
    </row>
    <row r="37" spans="3:6" ht="21" thickBot="1" x14ac:dyDescent="0.25">
      <c r="C37" s="4" t="s">
        <v>119</v>
      </c>
      <c r="D37" s="3">
        <v>36</v>
      </c>
      <c r="F37" t="str">
        <f t="shared" si="0"/>
        <v>`Real property holder, corporation` = 36,</v>
      </c>
    </row>
    <row r="38" spans="3:6" ht="21" thickBot="1" x14ac:dyDescent="0.25">
      <c r="C38" s="4" t="s">
        <v>120</v>
      </c>
      <c r="D38" s="3">
        <v>37</v>
      </c>
      <c r="F38" t="str">
        <f t="shared" si="0"/>
        <v>`Real property holder, individual or collective of individuals` = 37,</v>
      </c>
    </row>
    <row r="39" spans="3:6" ht="21" thickBot="1" x14ac:dyDescent="0.25">
      <c r="C39" s="4" t="s">
        <v>121</v>
      </c>
      <c r="D39" s="3">
        <v>38</v>
      </c>
      <c r="F39" t="str">
        <f t="shared" si="0"/>
        <v>`Religious person` = 38,</v>
      </c>
    </row>
    <row r="40" spans="3:6" ht="21" thickBot="1" x14ac:dyDescent="0.25">
      <c r="C40" s="4" t="s">
        <v>74</v>
      </c>
      <c r="D40" s="3">
        <v>39</v>
      </c>
      <c r="F40" t="str">
        <f t="shared" si="0"/>
        <v>`Small business` = 39,</v>
      </c>
    </row>
    <row r="41" spans="3:6" ht="21" thickBot="1" x14ac:dyDescent="0.25">
      <c r="C41" s="4" t="s">
        <v>75</v>
      </c>
      <c r="D41" s="3">
        <v>40</v>
      </c>
      <c r="F41" t="str">
        <f t="shared" si="0"/>
        <v>`State government (including local government entities, e.g., city council)` = 40,</v>
      </c>
    </row>
    <row r="42" spans="3:6" ht="21" thickBot="1" x14ac:dyDescent="0.25">
      <c r="C42" s="4" t="s">
        <v>76</v>
      </c>
      <c r="D42" s="3">
        <v>41</v>
      </c>
      <c r="F42" t="str">
        <f t="shared" si="0"/>
        <v>`State government official (including local government officials, e.g., city councillor)` = 41,</v>
      </c>
    </row>
    <row r="43" spans="3:6" ht="21" thickBot="1" x14ac:dyDescent="0.25">
      <c r="C43" s="4" t="s">
        <v>77</v>
      </c>
      <c r="D43" s="3">
        <v>42</v>
      </c>
      <c r="F43" t="str">
        <f t="shared" si="0"/>
        <v>`Stockholder, bondholder, or shareholder` = 42,</v>
      </c>
    </row>
    <row r="44" spans="3:6" ht="21" thickBot="1" x14ac:dyDescent="0.25">
      <c r="C44" s="4" t="s">
        <v>78</v>
      </c>
      <c r="D44" s="3">
        <v>43</v>
      </c>
      <c r="F44" t="str">
        <f t="shared" si="0"/>
        <v>`Student` = 43,</v>
      </c>
    </row>
    <row r="45" spans="3:6" ht="21" thickBot="1" x14ac:dyDescent="0.25">
      <c r="C45" s="4" t="s">
        <v>79</v>
      </c>
      <c r="D45" s="3">
        <v>44</v>
      </c>
      <c r="F45" t="str">
        <f t="shared" si="0"/>
        <v>`Taxpayer` = 44,</v>
      </c>
    </row>
    <row r="46" spans="3:6" ht="21" thickBot="1" x14ac:dyDescent="0.25">
      <c r="C46" s="4" t="s">
        <v>80</v>
      </c>
      <c r="D46" s="3">
        <v>45</v>
      </c>
      <c r="F46" t="str">
        <f t="shared" si="0"/>
        <v>`Tenant or lessee` = 45,</v>
      </c>
    </row>
    <row r="47" spans="3:6" ht="21" thickBot="1" x14ac:dyDescent="0.25">
      <c r="C47" s="4" t="s">
        <v>81</v>
      </c>
      <c r="D47" s="3">
        <v>46</v>
      </c>
      <c r="F47" t="str">
        <f t="shared" si="0"/>
        <v>`Unemployed person, including applicant for unemployment benefits` = 46,</v>
      </c>
    </row>
    <row r="48" spans="3:6" ht="21" thickBot="1" x14ac:dyDescent="0.25">
      <c r="C48" s="4" t="s">
        <v>82</v>
      </c>
      <c r="D48" s="3">
        <v>47</v>
      </c>
      <c r="F48" t="str">
        <f t="shared" si="0"/>
        <v>`Unidentifiable` = 47,</v>
      </c>
    </row>
    <row r="49" spans="3:6" ht="21" thickBot="1" x14ac:dyDescent="0.25">
      <c r="C49" s="4" t="s">
        <v>83</v>
      </c>
      <c r="D49" s="3">
        <v>48</v>
      </c>
      <c r="F49" t="str">
        <f t="shared" si="0"/>
        <v>`Union` = 48,</v>
      </c>
    </row>
    <row r="50" spans="3:6" ht="21" thickBot="1" x14ac:dyDescent="0.25">
      <c r="C50" s="4" t="s">
        <v>84</v>
      </c>
      <c r="D50" s="3">
        <v>49</v>
      </c>
      <c r="F50" t="str">
        <f t="shared" si="0"/>
        <v>`Utility company` = 49,</v>
      </c>
    </row>
    <row r="51" spans="3:6" ht="21" thickBot="1" x14ac:dyDescent="0.25">
      <c r="C51" s="4" t="s">
        <v>85</v>
      </c>
      <c r="D51" s="3">
        <v>50</v>
      </c>
      <c r="F51" t="str">
        <f t="shared" si="0"/>
        <v>`Voter` = 50,</v>
      </c>
    </row>
    <row r="52" spans="3:6" ht="41" thickBot="1" x14ac:dyDescent="0.25">
      <c r="C52" s="4" t="s">
        <v>86</v>
      </c>
      <c r="D52" s="3">
        <v>51</v>
      </c>
      <c r="F52" t="str">
        <f t="shared" si="0"/>
        <v>`Vulnerable person (defined as child, disabled person (mental or physical), elderly person, indigent person, etc)` = 51,</v>
      </c>
    </row>
    <row r="53" spans="3:6" ht="21" thickBot="1" x14ac:dyDescent="0.25">
      <c r="C53" s="4" t="s">
        <v>122</v>
      </c>
      <c r="D53" s="3">
        <v>52</v>
      </c>
      <c r="F53" t="str">
        <f t="shared" si="0"/>
        <v>`Other` = 52,</v>
      </c>
    </row>
    <row r="54" spans="3:6" ht="21" thickBot="1" x14ac:dyDescent="0.25">
      <c r="C54" s="4" t="s">
        <v>123</v>
      </c>
      <c r="D54" s="3">
        <v>53</v>
      </c>
      <c r="F54" t="str">
        <f t="shared" si="0"/>
        <v>`Company director` = 53,</v>
      </c>
    </row>
    <row r="55" spans="3:6" ht="21" thickBot="1" x14ac:dyDescent="0.25">
      <c r="C55" s="4" t="s">
        <v>124</v>
      </c>
      <c r="D55" s="3">
        <v>54</v>
      </c>
      <c r="F55" t="str">
        <f t="shared" si="0"/>
        <v>`Person discriminating against another in discrimination action` = 54,</v>
      </c>
    </row>
    <row r="56" spans="3:6" ht="21" thickBot="1" x14ac:dyDescent="0.25">
      <c r="C56" s="4" t="s">
        <v>87</v>
      </c>
      <c r="D56" s="3">
        <v>55</v>
      </c>
      <c r="F56" t="str">
        <f t="shared" si="0"/>
        <v>`Spouse` = 55,</v>
      </c>
    </row>
    <row r="57" spans="3:6" ht="21" thickBot="1" x14ac:dyDescent="0.25">
      <c r="C57" s="4" t="s">
        <v>125</v>
      </c>
      <c r="D57" s="3">
        <v>56</v>
      </c>
      <c r="F57" t="str">
        <f t="shared" si="0"/>
        <v>`Individual, unable to be characterised by any other designation in party list` = 56,</v>
      </c>
    </row>
    <row r="58" spans="3:6" ht="21" thickBot="1" x14ac:dyDescent="0.25">
      <c r="C58" s="4" t="s">
        <v>126</v>
      </c>
      <c r="D58" s="3">
        <v>57</v>
      </c>
      <c r="F58" t="str">
        <f t="shared" si="0"/>
        <v>`Fiduciary (including trustee)` = 57,</v>
      </c>
    </row>
    <row r="59" spans="3:6" ht="21" thickBot="1" x14ac:dyDescent="0.25">
      <c r="C59" s="4" t="s">
        <v>127</v>
      </c>
      <c r="D59" s="3">
        <v>58</v>
      </c>
      <c r="F59" t="str">
        <f t="shared" si="0"/>
        <v>`Body corporate` = 58,</v>
      </c>
    </row>
    <row r="60" spans="3:6" ht="21" thickBot="1" x14ac:dyDescent="0.25">
      <c r="C60" s="4" t="s">
        <v>128</v>
      </c>
      <c r="D60" s="3">
        <v>59</v>
      </c>
      <c r="F60" t="str">
        <f t="shared" si="0"/>
        <v>`Guarantor` = 59,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7E004-EBBD-0D4C-A1F1-ED9FDCE0B2B9}">
  <dimension ref="A1:D56"/>
  <sheetViews>
    <sheetView workbookViewId="0">
      <selection activeCell="B2" sqref="B2:D2"/>
    </sheetView>
  </sheetViews>
  <sheetFormatPr baseColWidth="10" defaultRowHeight="16" x14ac:dyDescent="0.2"/>
  <cols>
    <col min="1" max="1" width="53.1640625" customWidth="1"/>
  </cols>
  <sheetData>
    <row r="1" spans="1:4" x14ac:dyDescent="0.2">
      <c r="A1" t="s">
        <v>184</v>
      </c>
      <c r="B1" t="s">
        <v>185</v>
      </c>
      <c r="C1" t="s">
        <v>186</v>
      </c>
    </row>
    <row r="2" spans="1:4" ht="20" x14ac:dyDescent="0.25">
      <c r="A2" s="6" t="s">
        <v>129</v>
      </c>
      <c r="B2" s="8" t="str">
        <f>LEFT(A2, SEARCH(" ",A2,1)-1)</f>
        <v>100</v>
      </c>
      <c r="C2" s="8" t="str">
        <f>RIGHT(A2,LEN(A2)-4)</f>
        <v>Australian Crime Commission</v>
      </c>
      <c r="D2" t="str">
        <f>_xlfn.CONCAT("`",C2,"` = ",B2,",")</f>
        <v>`Australian Crime Commission` = 100,</v>
      </c>
    </row>
    <row r="3" spans="1:4" ht="40" x14ac:dyDescent="0.25">
      <c r="A3" s="6" t="s">
        <v>130</v>
      </c>
      <c r="B3" s="8" t="str">
        <f t="shared" ref="B3:B56" si="0">LEFT(A3, SEARCH(" ",A3,1)-1)</f>
        <v>101</v>
      </c>
      <c r="C3" s="8" t="str">
        <f t="shared" ref="C3:C56" si="1">RIGHT(A3,LEN(A3)-4)</f>
        <v>Australian Information Commissioner, and Related Delegates</v>
      </c>
      <c r="D3" t="str">
        <f t="shared" ref="D3:D56" si="2">_xlfn.CONCAT("`",C3,"` = ",B3,",")</f>
        <v>`Australian Information Commissioner, and Related Delegates` = 101,</v>
      </c>
    </row>
    <row r="4" spans="1:4" ht="20" x14ac:dyDescent="0.25">
      <c r="A4" s="6" t="s">
        <v>131</v>
      </c>
      <c r="B4" s="8" t="str">
        <f t="shared" si="0"/>
        <v>102</v>
      </c>
      <c r="C4" s="8" t="str">
        <f t="shared" si="1"/>
        <v>Comcare, and Related Delegates</v>
      </c>
      <c r="D4" t="str">
        <f t="shared" si="2"/>
        <v>`Comcare, and Related Delegates` = 102,</v>
      </c>
    </row>
    <row r="5" spans="1:4" ht="20" x14ac:dyDescent="0.25">
      <c r="A5" s="6" t="s">
        <v>132</v>
      </c>
      <c r="B5" s="8" t="str">
        <f t="shared" si="0"/>
        <v>103</v>
      </c>
      <c r="C5" s="8" t="str">
        <f t="shared" si="1"/>
        <v>Commissioner of Patents, and Related Delegates</v>
      </c>
      <c r="D5" t="str">
        <f t="shared" si="2"/>
        <v>`Commissioner of Patents, and Related Delegates` = 103,</v>
      </c>
    </row>
    <row r="6" spans="1:4" ht="20" x14ac:dyDescent="0.25">
      <c r="A6" s="6" t="s">
        <v>133</v>
      </c>
      <c r="B6" s="8" t="str">
        <f t="shared" si="0"/>
        <v>104</v>
      </c>
      <c r="C6" s="8" t="str">
        <f t="shared" si="1"/>
        <v>Commissioner of Taxation, and Related Delegates</v>
      </c>
      <c r="D6" t="str">
        <f t="shared" si="2"/>
        <v>`Commissioner of Taxation, and Related Delegates` = 104,</v>
      </c>
    </row>
    <row r="7" spans="1:4" ht="40" x14ac:dyDescent="0.25">
      <c r="A7" s="6" t="s">
        <v>134</v>
      </c>
      <c r="B7" s="8" t="str">
        <f t="shared" si="0"/>
        <v>105</v>
      </c>
      <c r="C7" s="8" t="str">
        <f t="shared" si="1"/>
        <v>Comptroller General of Customs, and Related Delegates</v>
      </c>
      <c r="D7" t="str">
        <f t="shared" si="2"/>
        <v>`Comptroller General of Customs, and Related Delegates` = 105,</v>
      </c>
    </row>
    <row r="8" spans="1:4" ht="20" x14ac:dyDescent="0.25">
      <c r="A8" s="6" t="s">
        <v>135</v>
      </c>
      <c r="B8" s="8" t="str">
        <f t="shared" si="0"/>
        <v>106</v>
      </c>
      <c r="C8" s="8" t="str">
        <f t="shared" si="1"/>
        <v>Copyright Tribunal of Australia</v>
      </c>
      <c r="D8" t="str">
        <f t="shared" si="2"/>
        <v>`Copyright Tribunal of Australia` = 106,</v>
      </c>
    </row>
    <row r="9" spans="1:4" ht="40" x14ac:dyDescent="0.25">
      <c r="A9" s="6" t="s">
        <v>136</v>
      </c>
      <c r="B9" s="8" t="str">
        <f t="shared" si="0"/>
        <v>107</v>
      </c>
      <c r="C9" s="8" t="str">
        <f t="shared" si="1"/>
        <v>Human Rights and Equal Opportunity Commission</v>
      </c>
      <c r="D9" t="str">
        <f t="shared" si="2"/>
        <v>`Human Rights and Equal Opportunity Commission` = 107,</v>
      </c>
    </row>
    <row r="10" spans="1:4" ht="20" x14ac:dyDescent="0.25">
      <c r="A10" s="6" t="s">
        <v>137</v>
      </c>
      <c r="B10" s="8" t="str">
        <f t="shared" si="0"/>
        <v>108</v>
      </c>
      <c r="C10" s="8" t="str">
        <f t="shared" si="1"/>
        <v>Migration Agents Registration Authority</v>
      </c>
      <c r="D10" t="str">
        <f t="shared" si="2"/>
        <v>`Migration Agents Registration Authority` = 108,</v>
      </c>
    </row>
    <row r="11" spans="1:4" ht="40" x14ac:dyDescent="0.25">
      <c r="A11" s="6" t="s">
        <v>138</v>
      </c>
      <c r="B11" s="8" t="str">
        <f t="shared" si="0"/>
        <v>109</v>
      </c>
      <c r="C11" s="8" t="str">
        <f t="shared" si="1"/>
        <v>Military Rehabilitation and Compensation Commission</v>
      </c>
      <c r="D11" t="str">
        <f t="shared" si="2"/>
        <v>`Military Rehabilitation and Compensation Commission` = 109,</v>
      </c>
    </row>
    <row r="12" spans="1:4" ht="40" x14ac:dyDescent="0.25">
      <c r="A12" s="6" t="s">
        <v>139</v>
      </c>
      <c r="B12" s="8" t="str">
        <f t="shared" si="0"/>
        <v>110</v>
      </c>
      <c r="C12" s="8" t="str">
        <f t="shared" si="1"/>
        <v xml:space="preserve">Minister for Justice and Home Affairs, and Related Delegates (including Secretary) </v>
      </c>
      <c r="D12" t="str">
        <f t="shared" si="2"/>
        <v>`Minister for Justice and Home Affairs, and Related Delegates (including Secretary) ` = 110,</v>
      </c>
    </row>
    <row r="13" spans="1:4" ht="40" x14ac:dyDescent="0.25">
      <c r="A13" s="6" t="s">
        <v>140</v>
      </c>
      <c r="B13" s="8" t="str">
        <f t="shared" si="0"/>
        <v>111</v>
      </c>
      <c r="C13" s="8" t="str">
        <f t="shared" si="1"/>
        <v>Minister for Treasury (Treasurer), and Related Delegates (including Secretary)</v>
      </c>
      <c r="D13" t="str">
        <f t="shared" si="2"/>
        <v>`Minister for Treasury (Treasurer), and Related Delegates (including Secretary)` = 111,</v>
      </c>
    </row>
    <row r="14" spans="1:4" ht="40" x14ac:dyDescent="0.25">
      <c r="A14" s="6" t="s">
        <v>141</v>
      </c>
      <c r="B14" s="8" t="str">
        <f t="shared" si="0"/>
        <v>112</v>
      </c>
      <c r="C14" s="8" t="str">
        <f t="shared" si="1"/>
        <v xml:space="preserve">Minister for Immigration and Border Protection, and Related Delegates (including Secretary) </v>
      </c>
      <c r="D14" t="str">
        <f t="shared" si="2"/>
        <v>`Minister for Immigration and Border Protection, and Related Delegates (including Secretary) ` = 112,</v>
      </c>
    </row>
    <row r="15" spans="1:4" ht="40" x14ac:dyDescent="0.25">
      <c r="A15" s="6" t="s">
        <v>142</v>
      </c>
      <c r="B15" s="8" t="str">
        <f t="shared" si="0"/>
        <v>113</v>
      </c>
      <c r="C15" s="8" t="str">
        <f t="shared" si="1"/>
        <v xml:space="preserve">Minister for Immigration and Citizenship, and Related Delegates (including Secretary) </v>
      </c>
      <c r="D15" t="str">
        <f t="shared" si="2"/>
        <v>`Minister for Immigration and Citizenship, and Related Delegates (including Secretary) ` = 113,</v>
      </c>
    </row>
    <row r="16" spans="1:4" ht="80" x14ac:dyDescent="0.25">
      <c r="A16" s="6" t="s">
        <v>143</v>
      </c>
      <c r="B16" s="8" t="str">
        <f t="shared" si="0"/>
        <v>114</v>
      </c>
      <c r="C16" s="8" t="str">
        <f t="shared" si="1"/>
        <v>Minister for Immigration and Multicultural Affairs, and Related Delegates (including Secretary)/Minister for Immigration and Ethnic Affairs, and Related Delegates</v>
      </c>
      <c r="D16" t="str">
        <f t="shared" si="2"/>
        <v>`Minister for Immigration and Multicultural Affairs, and Related Delegates (including Secretary)/Minister for Immigration and Ethnic Affairs, and Related Delegates` = 114,</v>
      </c>
    </row>
    <row r="17" spans="1:4" ht="60" x14ac:dyDescent="0.25">
      <c r="A17" s="6" t="s">
        <v>144</v>
      </c>
      <c r="B17" s="8" t="str">
        <f t="shared" si="0"/>
        <v>115</v>
      </c>
      <c r="C17" s="8" t="str">
        <f t="shared" si="1"/>
        <v xml:space="preserve">Minister for Immigration and Multicultural and Indigenous Affairs, and Related Delegates (including Secretary) </v>
      </c>
      <c r="D17" t="str">
        <f t="shared" si="2"/>
        <v>`Minister for Immigration and Multicultural and Indigenous Affairs, and Related Delegates (including Secretary) ` = 115,</v>
      </c>
    </row>
    <row r="18" spans="1:4" ht="60" x14ac:dyDescent="0.25">
      <c r="A18" s="6" t="s">
        <v>145</v>
      </c>
      <c r="B18" s="8" t="str">
        <f t="shared" si="0"/>
        <v>116</v>
      </c>
      <c r="C18" s="8" t="str">
        <f t="shared" si="1"/>
        <v xml:space="preserve">Minister for Immigration, Multicultural Affairs and Citizenship, and Related Delegates (including Secretary) </v>
      </c>
      <c r="D18" t="str">
        <f t="shared" si="2"/>
        <v>`Minister for Immigration, Multicultural Affairs and Citizenship, and Related Delegates (including Secretary) ` = 116,</v>
      </c>
    </row>
    <row r="19" spans="1:4" ht="40" x14ac:dyDescent="0.25">
      <c r="A19" s="6" t="s">
        <v>146</v>
      </c>
      <c r="B19" s="8" t="str">
        <f t="shared" si="0"/>
        <v>117</v>
      </c>
      <c r="C19" s="8" t="str">
        <f t="shared" si="1"/>
        <v>Minister for Lands, Planning and Environment, and Related Delegates (including Secretary)</v>
      </c>
      <c r="D19" t="str">
        <f t="shared" si="2"/>
        <v>`Minister for Lands, Planning and Environment, and Related Delegates (including Secretary)` = 117,</v>
      </c>
    </row>
    <row r="20" spans="1:4" ht="20" x14ac:dyDescent="0.25">
      <c r="A20" s="6" t="s">
        <v>147</v>
      </c>
      <c r="B20" s="8" t="str">
        <f t="shared" si="0"/>
        <v>118</v>
      </c>
      <c r="C20" s="8" t="str">
        <f t="shared" si="1"/>
        <v xml:space="preserve">National Competition Council </v>
      </c>
      <c r="D20" t="str">
        <f t="shared" si="2"/>
        <v>`National Competition Council ` = 118,</v>
      </c>
    </row>
    <row r="21" spans="1:4" ht="20" x14ac:dyDescent="0.25">
      <c r="A21" s="6" t="s">
        <v>148</v>
      </c>
      <c r="B21" s="8" t="str">
        <f t="shared" si="0"/>
        <v>119</v>
      </c>
      <c r="C21" s="8" t="str">
        <f t="shared" si="1"/>
        <v>Australian Communications and Media Authority</v>
      </c>
      <c r="D21" t="str">
        <f t="shared" si="2"/>
        <v>`Australian Communications and Media Authority` = 119,</v>
      </c>
    </row>
    <row r="22" spans="1:4" ht="40" x14ac:dyDescent="0.25">
      <c r="A22" s="6" t="s">
        <v>149</v>
      </c>
      <c r="B22" s="8" t="str">
        <f t="shared" si="0"/>
        <v>120</v>
      </c>
      <c r="C22" s="8" t="str">
        <f t="shared" si="1"/>
        <v xml:space="preserve">Minister for Home Affairs, and Related Delegates (including Secretary) </v>
      </c>
      <c r="D22" t="str">
        <f t="shared" si="2"/>
        <v>`Minister for Home Affairs, and Related Delegates (including Secretary) ` = 120,</v>
      </c>
    </row>
    <row r="23" spans="1:4" ht="40" x14ac:dyDescent="0.25">
      <c r="A23" s="6" t="s">
        <v>150</v>
      </c>
      <c r="B23" s="8" t="str">
        <f t="shared" si="0"/>
        <v>121</v>
      </c>
      <c r="C23" s="8" t="str">
        <f t="shared" si="1"/>
        <v xml:space="preserve">Minister for Justice, and Related Delegates (including Secretary) </v>
      </c>
      <c r="D23" t="str">
        <f t="shared" si="2"/>
        <v>`Minister for Justice, and Related Delegates (including Secretary) ` = 121,</v>
      </c>
    </row>
    <row r="24" spans="1:4" ht="20" x14ac:dyDescent="0.25">
      <c r="A24" s="6" t="s">
        <v>151</v>
      </c>
      <c r="B24" s="8" t="str">
        <f t="shared" si="0"/>
        <v>122</v>
      </c>
      <c r="C24" s="8" t="str">
        <f t="shared" si="1"/>
        <v>Professional Services Review</v>
      </c>
      <c r="D24" t="str">
        <f t="shared" si="2"/>
        <v>`Professional Services Review` = 122,</v>
      </c>
    </row>
    <row r="25" spans="1:4" ht="40" x14ac:dyDescent="0.25">
      <c r="A25" s="6" t="s">
        <v>152</v>
      </c>
      <c r="B25" s="8" t="str">
        <f t="shared" si="0"/>
        <v>123</v>
      </c>
      <c r="C25" s="8" t="str">
        <f t="shared" si="1"/>
        <v xml:space="preserve">Australian Prudential Regulation Authority, and Related Delegates </v>
      </c>
      <c r="D25" t="str">
        <f t="shared" si="2"/>
        <v>`Australian Prudential Regulation Authority, and Related Delegates ` = 123,</v>
      </c>
    </row>
    <row r="26" spans="1:4" ht="40" x14ac:dyDescent="0.25">
      <c r="A26" s="6" t="s">
        <v>153</v>
      </c>
      <c r="B26" s="8" t="str">
        <f t="shared" si="0"/>
        <v>124</v>
      </c>
      <c r="C26" s="8" t="str">
        <f t="shared" si="1"/>
        <v>Minister for Employment and Workplace Relations, and Related Delegates (including Secretary</v>
      </c>
      <c r="D26" t="str">
        <f t="shared" si="2"/>
        <v>`Minister for Employment and Workplace Relations, and Related Delegates (including Secretary` = 124,</v>
      </c>
    </row>
    <row r="27" spans="1:4" ht="40" x14ac:dyDescent="0.25">
      <c r="A27" s="7" t="s">
        <v>154</v>
      </c>
      <c r="B27" s="8" t="str">
        <f t="shared" si="0"/>
        <v>125</v>
      </c>
      <c r="C27" s="8" t="str">
        <f t="shared" si="1"/>
        <v>Companies Auditors and Liquidators Disciplinary Board</v>
      </c>
      <c r="D27" t="str">
        <f t="shared" si="2"/>
        <v>`Companies Auditors and Liquidators Disciplinary Board` = 125,</v>
      </c>
    </row>
    <row r="28" spans="1:4" ht="40" x14ac:dyDescent="0.25">
      <c r="A28" s="7" t="s">
        <v>155</v>
      </c>
      <c r="B28" s="8" t="str">
        <f t="shared" si="0"/>
        <v>126</v>
      </c>
      <c r="C28" s="8" t="str">
        <f t="shared" si="1"/>
        <v>Australian Competition and Consumer Commission</v>
      </c>
      <c r="D28" t="str">
        <f t="shared" si="2"/>
        <v>`Australian Competition and Consumer Commission` = 126,</v>
      </c>
    </row>
    <row r="29" spans="1:4" ht="20" x14ac:dyDescent="0.25">
      <c r="A29" s="7" t="s">
        <v>156</v>
      </c>
      <c r="B29" s="8" t="str">
        <f t="shared" si="0"/>
        <v>127</v>
      </c>
      <c r="C29" s="8" t="str">
        <f t="shared" si="1"/>
        <v>Repatriation Commission</v>
      </c>
      <c r="D29" t="str">
        <f t="shared" si="2"/>
        <v>`Repatriation Commission` = 127,</v>
      </c>
    </row>
    <row r="30" spans="1:4" ht="40" x14ac:dyDescent="0.25">
      <c r="A30" s="7" t="s">
        <v>157</v>
      </c>
      <c r="B30" s="8" t="str">
        <f t="shared" si="0"/>
        <v>128</v>
      </c>
      <c r="C30" s="8" t="str">
        <f t="shared" si="1"/>
        <v>Minister for Customs and Justice, and Related Delegates (including Secretary)</v>
      </c>
      <c r="D30" t="str">
        <f t="shared" si="2"/>
        <v>`Minister for Customs and Justice, and Related Delegates (including Secretary)` = 128,</v>
      </c>
    </row>
    <row r="31" spans="1:4" ht="20" x14ac:dyDescent="0.25">
      <c r="A31" s="7" t="s">
        <v>158</v>
      </c>
      <c r="B31" s="8" t="str">
        <f t="shared" si="0"/>
        <v>129</v>
      </c>
      <c r="C31" s="8" t="str">
        <f t="shared" si="1"/>
        <v>Commonwealth Attorney-General</v>
      </c>
      <c r="D31" t="str">
        <f t="shared" si="2"/>
        <v>`Commonwealth Attorney-General` = 129,</v>
      </c>
    </row>
    <row r="32" spans="1:4" ht="20" x14ac:dyDescent="0.25">
      <c r="A32" s="7" t="s">
        <v>159</v>
      </c>
      <c r="B32" s="8" t="str">
        <f t="shared" si="0"/>
        <v>130</v>
      </c>
      <c r="C32" s="8" t="str">
        <f t="shared" si="1"/>
        <v>Development Allowance Authority</v>
      </c>
      <c r="D32" t="str">
        <f t="shared" si="2"/>
        <v>`Development Allowance Authority` = 130,</v>
      </c>
    </row>
    <row r="33" spans="1:4" ht="20" x14ac:dyDescent="0.25">
      <c r="A33" s="7" t="s">
        <v>160</v>
      </c>
      <c r="B33" s="8" t="str">
        <f t="shared" si="0"/>
        <v>131</v>
      </c>
      <c r="C33" s="8" t="str">
        <f t="shared" si="1"/>
        <v>Commissioner of Australian Federal Police</v>
      </c>
      <c r="D33" t="str">
        <f t="shared" si="2"/>
        <v>`Commissioner of Australian Federal Police` = 131,</v>
      </c>
    </row>
    <row r="34" spans="1:4" ht="20" x14ac:dyDescent="0.25">
      <c r="A34" s="7" t="s">
        <v>161</v>
      </c>
      <c r="B34" s="8" t="str">
        <f t="shared" si="0"/>
        <v>132</v>
      </c>
      <c r="C34" s="8" t="str">
        <f t="shared" si="1"/>
        <v>Australian Heritage Commission</v>
      </c>
      <c r="D34" t="str">
        <f t="shared" si="2"/>
        <v>`Australian Heritage Commission` = 132,</v>
      </c>
    </row>
    <row r="35" spans="1:4" ht="40" x14ac:dyDescent="0.25">
      <c r="A35" s="7" t="s">
        <v>162</v>
      </c>
      <c r="B35" s="8" t="str">
        <f t="shared" si="0"/>
        <v>133</v>
      </c>
      <c r="C35" s="8" t="str">
        <f t="shared" si="1"/>
        <v>Minister for Social Security, and Related Delegates (including Secretary)</v>
      </c>
      <c r="D35" t="str">
        <f t="shared" si="2"/>
        <v>`Minister for Social Security, and Related Delegates (including Secretary)` = 133,</v>
      </c>
    </row>
    <row r="36" spans="1:4" ht="20" x14ac:dyDescent="0.25">
      <c r="A36" s="7" t="s">
        <v>163</v>
      </c>
      <c r="B36" s="8" t="str">
        <f t="shared" si="0"/>
        <v>134</v>
      </c>
      <c r="C36" s="8" t="str">
        <f t="shared" si="1"/>
        <v>Other</v>
      </c>
      <c r="D36" t="str">
        <f t="shared" si="2"/>
        <v>`Other` = 134,</v>
      </c>
    </row>
    <row r="37" spans="1:4" ht="40" x14ac:dyDescent="0.25">
      <c r="A37" s="6" t="s">
        <v>164</v>
      </c>
      <c r="B37" s="8" t="str">
        <f t="shared" si="0"/>
        <v>200</v>
      </c>
      <c r="C37" s="8" t="str">
        <f t="shared" si="1"/>
        <v xml:space="preserve">ACT Government Minister, and Related Delegates </v>
      </c>
      <c r="D37" t="str">
        <f t="shared" si="2"/>
        <v>`ACT Government Minister, and Related Delegates ` = 200,</v>
      </c>
    </row>
    <row r="38" spans="1:4" ht="20" x14ac:dyDescent="0.25">
      <c r="A38" s="6" t="s">
        <v>165</v>
      </c>
      <c r="B38" s="8" t="str">
        <f t="shared" si="0"/>
        <v>201</v>
      </c>
      <c r="C38" s="8" t="str">
        <f t="shared" si="1"/>
        <v>ACT Independent Body, and Related Delegates</v>
      </c>
      <c r="D38" t="str">
        <f t="shared" si="2"/>
        <v>`ACT Independent Body, and Related Delegates` = 201,</v>
      </c>
    </row>
    <row r="39" spans="1:4" ht="40" x14ac:dyDescent="0.25">
      <c r="A39" s="6" t="s">
        <v>166</v>
      </c>
      <c r="B39" s="8" t="str">
        <f t="shared" si="0"/>
        <v>202</v>
      </c>
      <c r="C39" s="8" t="str">
        <f t="shared" si="1"/>
        <v>NSW Government Minister, and Related Delegates</v>
      </c>
      <c r="D39" t="str">
        <f t="shared" si="2"/>
        <v>`NSW Government Minister, and Related Delegates` = 202,</v>
      </c>
    </row>
    <row r="40" spans="1:4" ht="20" x14ac:dyDescent="0.25">
      <c r="A40" s="6" t="s">
        <v>167</v>
      </c>
      <c r="B40" s="8" t="str">
        <f t="shared" si="0"/>
        <v>203</v>
      </c>
      <c r="C40" s="8" t="str">
        <f t="shared" si="1"/>
        <v>NSW Independent Body, and Related Delegates</v>
      </c>
      <c r="D40" t="str">
        <f t="shared" si="2"/>
        <v>`NSW Independent Body, and Related Delegates` = 203,</v>
      </c>
    </row>
    <row r="41" spans="1:4" ht="40" x14ac:dyDescent="0.25">
      <c r="A41" s="6" t="s">
        <v>168</v>
      </c>
      <c r="B41" s="8" t="str">
        <f t="shared" si="0"/>
        <v>204</v>
      </c>
      <c r="C41" s="8" t="str">
        <f t="shared" si="1"/>
        <v>Northern Territory Government Minister, and Related Delegates</v>
      </c>
      <c r="D41" t="str">
        <f t="shared" si="2"/>
        <v>`Northern Territory Government Minister, and Related Delegates` = 204,</v>
      </c>
    </row>
    <row r="42" spans="1:4" ht="40" x14ac:dyDescent="0.25">
      <c r="A42" s="6" t="s">
        <v>169</v>
      </c>
      <c r="B42" s="8" t="str">
        <f t="shared" si="0"/>
        <v>205</v>
      </c>
      <c r="C42" s="8" t="str">
        <f t="shared" si="1"/>
        <v>Northern Territory Independent Body, and Related Delegates</v>
      </c>
      <c r="D42" t="str">
        <f t="shared" si="2"/>
        <v>`Northern Territory Independent Body, and Related Delegates` = 205,</v>
      </c>
    </row>
    <row r="43" spans="1:4" ht="40" x14ac:dyDescent="0.25">
      <c r="A43" s="6" t="s">
        <v>170</v>
      </c>
      <c r="B43" s="8" t="str">
        <f t="shared" si="0"/>
        <v>206</v>
      </c>
      <c r="C43" s="8" t="str">
        <f t="shared" si="1"/>
        <v>Queensland Government Minister, and Related Delegates</v>
      </c>
      <c r="D43" t="str">
        <f t="shared" si="2"/>
        <v>`Queensland Government Minister, and Related Delegates` = 206,</v>
      </c>
    </row>
    <row r="44" spans="1:4" ht="40" x14ac:dyDescent="0.25">
      <c r="A44" s="6" t="s">
        <v>171</v>
      </c>
      <c r="B44" s="8" t="str">
        <f t="shared" si="0"/>
        <v>207</v>
      </c>
      <c r="C44" s="8" t="str">
        <f t="shared" si="1"/>
        <v>Queensland Independent Body, and Related Delegates</v>
      </c>
      <c r="D44" t="str">
        <f t="shared" si="2"/>
        <v>`Queensland Independent Body, and Related Delegates` = 207,</v>
      </c>
    </row>
    <row r="45" spans="1:4" ht="40" x14ac:dyDescent="0.25">
      <c r="A45" s="6" t="s">
        <v>172</v>
      </c>
      <c r="B45" s="8" t="str">
        <f t="shared" si="0"/>
        <v>208</v>
      </c>
      <c r="C45" s="8" t="str">
        <f t="shared" si="1"/>
        <v>South Australia Government Minister, and Related Delegates</v>
      </c>
      <c r="D45" t="str">
        <f t="shared" si="2"/>
        <v>`South Australia Government Minister, and Related Delegates` = 208,</v>
      </c>
    </row>
    <row r="46" spans="1:4" ht="40" x14ac:dyDescent="0.25">
      <c r="A46" s="6" t="s">
        <v>173</v>
      </c>
      <c r="B46" s="8" t="str">
        <f t="shared" si="0"/>
        <v>209</v>
      </c>
      <c r="C46" s="8" t="str">
        <f t="shared" si="1"/>
        <v>South Australia Independent Body, and Related Delegates</v>
      </c>
      <c r="D46" t="str">
        <f t="shared" si="2"/>
        <v>`South Australia Independent Body, and Related Delegates` = 209,</v>
      </c>
    </row>
    <row r="47" spans="1:4" ht="40" x14ac:dyDescent="0.25">
      <c r="A47" s="6" t="s">
        <v>174</v>
      </c>
      <c r="B47" s="8" t="str">
        <f t="shared" si="0"/>
        <v>210</v>
      </c>
      <c r="C47" s="8" t="str">
        <f t="shared" si="1"/>
        <v>Tasmania Government Minister, and Related Delegates</v>
      </c>
      <c r="D47" t="str">
        <f t="shared" si="2"/>
        <v>`Tasmania Government Minister, and Related Delegates` = 210,</v>
      </c>
    </row>
    <row r="48" spans="1:4" ht="40" x14ac:dyDescent="0.25">
      <c r="A48" s="6" t="s">
        <v>175</v>
      </c>
      <c r="B48" s="8" t="str">
        <f t="shared" si="0"/>
        <v>211</v>
      </c>
      <c r="C48" s="8" t="str">
        <f t="shared" si="1"/>
        <v>Tasmania Independent Body, and Related Delegates</v>
      </c>
      <c r="D48" t="str">
        <f t="shared" si="2"/>
        <v>`Tasmania Independent Body, and Related Delegates` = 211,</v>
      </c>
    </row>
    <row r="49" spans="1:4" ht="40" x14ac:dyDescent="0.25">
      <c r="A49" s="6" t="s">
        <v>176</v>
      </c>
      <c r="B49" s="8" t="str">
        <f t="shared" si="0"/>
        <v>212</v>
      </c>
      <c r="C49" s="8" t="str">
        <f t="shared" si="1"/>
        <v>Victoria Government Minister, and Related Delegates</v>
      </c>
      <c r="D49" t="str">
        <f t="shared" si="2"/>
        <v>`Victoria Government Minister, and Related Delegates` = 212,</v>
      </c>
    </row>
    <row r="50" spans="1:4" ht="20" x14ac:dyDescent="0.25">
      <c r="A50" s="6" t="s">
        <v>177</v>
      </c>
      <c r="B50" s="8" t="str">
        <f t="shared" si="0"/>
        <v>213</v>
      </c>
      <c r="C50" s="8" t="str">
        <f t="shared" si="1"/>
        <v>Victoria Independent Body, and Related Delegates</v>
      </c>
      <c r="D50" t="str">
        <f t="shared" si="2"/>
        <v>`Victoria Independent Body, and Related Delegates` = 213,</v>
      </c>
    </row>
    <row r="51" spans="1:4" ht="40" x14ac:dyDescent="0.25">
      <c r="A51" s="6" t="s">
        <v>178</v>
      </c>
      <c r="B51" s="8" t="str">
        <f t="shared" si="0"/>
        <v>214</v>
      </c>
      <c r="C51" s="8" t="str">
        <f t="shared" si="1"/>
        <v>Western Australia Government Minister, and Related Delegates</v>
      </c>
      <c r="D51" t="str">
        <f t="shared" si="2"/>
        <v>`Western Australia Government Minister, and Related Delegates` = 214,</v>
      </c>
    </row>
    <row r="52" spans="1:4" ht="40" x14ac:dyDescent="0.25">
      <c r="A52" s="6" t="s">
        <v>179</v>
      </c>
      <c r="B52" s="8" t="str">
        <f t="shared" si="0"/>
        <v>215</v>
      </c>
      <c r="C52" s="8" t="str">
        <f t="shared" si="1"/>
        <v>Western Australia Independent Body, and Related Delegates</v>
      </c>
      <c r="D52" t="str">
        <f t="shared" si="2"/>
        <v>`Western Australia Independent Body, and Related Delegates` = 215,</v>
      </c>
    </row>
    <row r="53" spans="1:4" ht="40" x14ac:dyDescent="0.25">
      <c r="A53" s="6" t="s">
        <v>180</v>
      </c>
      <c r="B53" s="8" t="str">
        <f t="shared" si="0"/>
        <v>216</v>
      </c>
      <c r="C53" s="8" t="str">
        <f t="shared" si="1"/>
        <v>Norfolk Island Government Minister, and Related Delegates</v>
      </c>
      <c r="D53" t="str">
        <f t="shared" si="2"/>
        <v>`Norfolk Island Government Minister, and Related Delegates` = 216,</v>
      </c>
    </row>
    <row r="54" spans="1:4" ht="40" x14ac:dyDescent="0.25">
      <c r="A54" s="6" t="s">
        <v>181</v>
      </c>
      <c r="B54" s="8" t="str">
        <f t="shared" si="0"/>
        <v>217</v>
      </c>
      <c r="C54" s="8" t="str">
        <f t="shared" si="1"/>
        <v>Norfolk Island Independent Body, and Related Delegates</v>
      </c>
      <c r="D54" t="str">
        <f t="shared" si="2"/>
        <v>`Norfolk Island Independent Body, and Related Delegates` = 217,</v>
      </c>
    </row>
    <row r="55" spans="1:4" ht="40" x14ac:dyDescent="0.25">
      <c r="A55" s="6" t="s">
        <v>182</v>
      </c>
      <c r="B55" s="8" t="str">
        <f t="shared" si="0"/>
        <v>218</v>
      </c>
      <c r="C55" s="8" t="str">
        <f t="shared" si="1"/>
        <v>Nauru Government Minister, and Related Delegates</v>
      </c>
      <c r="D55" t="str">
        <f t="shared" si="2"/>
        <v>`Nauru Government Minister, and Related Delegates` = 218,</v>
      </c>
    </row>
    <row r="56" spans="1:4" ht="20" x14ac:dyDescent="0.25">
      <c r="A56" s="6" t="s">
        <v>183</v>
      </c>
      <c r="B56" s="8" t="str">
        <f t="shared" si="0"/>
        <v>219</v>
      </c>
      <c r="C56" s="8" t="str">
        <f t="shared" si="1"/>
        <v>Nauru Independent Body, and Related Delegates</v>
      </c>
      <c r="D56" t="str">
        <f t="shared" si="2"/>
        <v>`Nauru Independent Body, and Related Delegates` = 219,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DFE5B-FD84-A943-B623-DAA74974DFAA}">
  <dimension ref="A1:D47"/>
  <sheetViews>
    <sheetView workbookViewId="0">
      <selection activeCell="B2" sqref="B2:D2"/>
    </sheetView>
  </sheetViews>
  <sheetFormatPr baseColWidth="10" defaultRowHeight="16" x14ac:dyDescent="0.2"/>
  <sheetData>
    <row r="1" spans="1:4" x14ac:dyDescent="0.2">
      <c r="A1" t="s">
        <v>233</v>
      </c>
    </row>
    <row r="2" spans="1:4" ht="100" x14ac:dyDescent="0.25">
      <c r="A2" s="6" t="s">
        <v>187</v>
      </c>
      <c r="B2" s="8" t="str">
        <f>LEFT(A2, SEARCH(" ",A2,1)-1)</f>
        <v>1</v>
      </c>
      <c r="C2" s="8" t="str">
        <f>RIGHT(A2,LEN(A2)-2)</f>
        <v>Australian Competition Tribunal</v>
      </c>
      <c r="D2" t="str">
        <f>_xlfn.CONCAT("`",C2,"` = ",B2,",")</f>
        <v>`Australian Competition Tribunal` = 1,</v>
      </c>
    </row>
    <row r="3" spans="1:4" ht="160" x14ac:dyDescent="0.25">
      <c r="A3" s="6" t="s">
        <v>188</v>
      </c>
      <c r="B3" s="8" t="str">
        <f t="shared" ref="B3:B47" si="0">LEFT(A3, SEARCH(" ",A3,1)-1)</f>
        <v>2</v>
      </c>
      <c r="C3" s="8" t="str">
        <f t="shared" ref="C3:C6" si="1">RIGHT(A3,LEN(A3)-2)</f>
        <v>Australian Conciliation and Arbitration Commission</v>
      </c>
      <c r="D3" t="str">
        <f t="shared" ref="D3:D6" si="2">_xlfn.CONCAT("`",C3,"` = ",B3,",")</f>
        <v>`Australian Conciliation and Arbitration Commission` = 2,</v>
      </c>
    </row>
    <row r="4" spans="1:4" ht="100" x14ac:dyDescent="0.25">
      <c r="A4" s="6" t="s">
        <v>189</v>
      </c>
      <c r="B4" s="8" t="str">
        <f t="shared" si="0"/>
        <v>3</v>
      </c>
      <c r="C4" s="8" t="str">
        <f t="shared" si="1"/>
        <v>Australian Coal Industry Tribunal</v>
      </c>
      <c r="D4" t="str">
        <f t="shared" si="2"/>
        <v>`Australian Coal Industry Tribunal` = 3,</v>
      </c>
    </row>
    <row r="5" spans="1:4" ht="80" x14ac:dyDescent="0.25">
      <c r="A5" s="6" t="s">
        <v>190</v>
      </c>
      <c r="B5" s="8" t="str">
        <f t="shared" si="0"/>
        <v>4</v>
      </c>
      <c r="C5" s="8" t="str">
        <f t="shared" si="1"/>
        <v>Australian Copyright Tribunal</v>
      </c>
      <c r="D5" t="str">
        <f t="shared" si="2"/>
        <v>`Australian Copyright Tribunal` = 4,</v>
      </c>
    </row>
    <row r="6" spans="1:4" ht="120" x14ac:dyDescent="0.25">
      <c r="A6" s="6" t="s">
        <v>191</v>
      </c>
      <c r="B6" s="8" t="str">
        <f t="shared" si="0"/>
        <v>5</v>
      </c>
      <c r="C6" s="8" t="str">
        <f t="shared" si="1"/>
        <v>Australian Industrial Relations Commission</v>
      </c>
      <c r="D6" t="str">
        <f t="shared" si="2"/>
        <v>`Australian Industrial Relations Commission` = 5,</v>
      </c>
    </row>
    <row r="7" spans="1:4" ht="180" x14ac:dyDescent="0.25">
      <c r="A7" s="6" t="s">
        <v>192</v>
      </c>
      <c r="B7" s="8" t="str">
        <f t="shared" si="0"/>
        <v>6</v>
      </c>
      <c r="C7" s="8" t="str">
        <f t="shared" ref="C7:C47" si="3">RIGHT(A7,LEN(A7)-2)</f>
        <v>Commonwealth Administrative Appeals Tribunal (pre June 30, 2015)</v>
      </c>
      <c r="D7" t="str">
        <f t="shared" ref="D7:D47" si="4">_xlfn.CONCAT("`",C7,"` = ",B7,",")</f>
        <v>`Commonwealth Administrative Appeals Tribunal (pre June 30, 2015)` = 6,</v>
      </c>
    </row>
    <row r="8" spans="1:4" ht="220" x14ac:dyDescent="0.25">
      <c r="A8" s="6" t="s">
        <v>193</v>
      </c>
      <c r="B8" s="8" t="str">
        <f t="shared" si="0"/>
        <v>7</v>
      </c>
      <c r="C8" s="8" t="str">
        <f t="shared" si="3"/>
        <v>Commonwealth Amalgamated Administrative Appeals Tribunal (post July 1, 2015)</v>
      </c>
      <c r="D8" t="str">
        <f t="shared" si="4"/>
        <v>`Commonwealth Amalgamated Administrative Appeals Tribunal (post July 1, 2015)` = 7,</v>
      </c>
    </row>
    <row r="9" spans="1:4" ht="180" x14ac:dyDescent="0.25">
      <c r="A9" s="6" t="s">
        <v>194</v>
      </c>
      <c r="B9" s="8" t="str">
        <f t="shared" si="0"/>
        <v>8</v>
      </c>
      <c r="C9" s="8" t="str">
        <f t="shared" si="3"/>
        <v xml:space="preserve">Commonwealth Conciliation and Arbitration Commission </v>
      </c>
      <c r="D9" t="str">
        <f t="shared" si="4"/>
        <v>`Commonwealth Conciliation and Arbitration Commission ` = 8,</v>
      </c>
    </row>
    <row r="10" spans="1:4" ht="180" x14ac:dyDescent="0.25">
      <c r="A10" s="6" t="s">
        <v>195</v>
      </c>
      <c r="B10" s="8" t="str">
        <f t="shared" si="0"/>
        <v>9</v>
      </c>
      <c r="C10" s="8" t="str">
        <f t="shared" si="3"/>
        <v>Commonwealth Defence Force Remuneration Review Tribunal</v>
      </c>
      <c r="D10" t="str">
        <f t="shared" si="4"/>
        <v>`Commonwealth Defence Force Remuneration Review Tribunal` = 9,</v>
      </c>
    </row>
    <row r="11" spans="1:4" ht="160" x14ac:dyDescent="0.25">
      <c r="A11" s="6" t="s">
        <v>196</v>
      </c>
      <c r="B11" s="8" t="str">
        <f t="shared" si="0"/>
        <v>10</v>
      </c>
      <c r="C11" s="8" t="str">
        <f t="shared" si="3"/>
        <v xml:space="preserve"> Commonwealth Defence Force Discipline Appeal Tribunal</v>
      </c>
      <c r="D11" t="str">
        <f t="shared" si="4"/>
        <v>` Commonwealth Defence Force Discipline Appeal Tribunal` = 10,</v>
      </c>
    </row>
    <row r="12" spans="1:4" ht="100" x14ac:dyDescent="0.25">
      <c r="A12" s="6" t="s">
        <v>197</v>
      </c>
      <c r="B12" s="8" t="str">
        <f t="shared" si="0"/>
        <v>11</v>
      </c>
      <c r="C12" s="8" t="str">
        <f t="shared" si="3"/>
        <v xml:space="preserve"> Commonwealth Fair Work Australia</v>
      </c>
      <c r="D12" t="str">
        <f t="shared" si="4"/>
        <v>` Commonwealth Fair Work Australia` = 11,</v>
      </c>
    </row>
    <row r="13" spans="1:4" ht="120" x14ac:dyDescent="0.25">
      <c r="A13" s="6" t="s">
        <v>198</v>
      </c>
      <c r="B13" s="8" t="str">
        <f t="shared" si="0"/>
        <v>12</v>
      </c>
      <c r="C13" s="8" t="str">
        <f t="shared" si="3"/>
        <v xml:space="preserve"> Commonwealth Fair Work Commission</v>
      </c>
      <c r="D13" t="str">
        <f t="shared" si="4"/>
        <v>` Commonwealth Fair Work Commission` = 12,</v>
      </c>
    </row>
    <row r="14" spans="1:4" ht="160" x14ac:dyDescent="0.25">
      <c r="A14" s="6" t="s">
        <v>199</v>
      </c>
      <c r="B14" s="8" t="str">
        <f t="shared" si="0"/>
        <v>13</v>
      </c>
      <c r="C14" s="8" t="str">
        <f t="shared" si="3"/>
        <v xml:space="preserve"> Commonwealth Federal Police Disciplinary Tribunal</v>
      </c>
      <c r="D14" t="str">
        <f t="shared" si="4"/>
        <v>` Commonwealth Federal Police Disciplinary Tribunal` = 13,</v>
      </c>
    </row>
    <row r="15" spans="1:4" ht="120" x14ac:dyDescent="0.25">
      <c r="A15" s="6" t="s">
        <v>200</v>
      </c>
      <c r="B15" s="8" t="str">
        <f t="shared" si="0"/>
        <v>14</v>
      </c>
      <c r="C15" s="8" t="str">
        <f t="shared" si="3"/>
        <v xml:space="preserve"> Commonwealth Migration Review Tribunal</v>
      </c>
      <c r="D15" t="str">
        <f t="shared" si="4"/>
        <v>` Commonwealth Migration Review Tribunal` = 14,</v>
      </c>
    </row>
    <row r="16" spans="1:4" ht="120" x14ac:dyDescent="0.25">
      <c r="A16" s="6" t="s">
        <v>201</v>
      </c>
      <c r="B16" s="8" t="str">
        <f t="shared" si="0"/>
        <v>15</v>
      </c>
      <c r="C16" s="8" t="str">
        <f t="shared" si="3"/>
        <v xml:space="preserve"> Commonwealth Native Title Tribunal</v>
      </c>
      <c r="D16" t="str">
        <f t="shared" si="4"/>
        <v>` Commonwealth Native Title Tribunal` = 15,</v>
      </c>
    </row>
    <row r="17" spans="1:4" ht="140" x14ac:dyDescent="0.25">
      <c r="A17" s="6" t="s">
        <v>202</v>
      </c>
      <c r="B17" s="8" t="str">
        <f t="shared" si="0"/>
        <v>16</v>
      </c>
      <c r="C17" s="8" t="str">
        <f t="shared" si="3"/>
        <v xml:space="preserve"> Commonwealth Refugee Review Committee</v>
      </c>
      <c r="D17" t="str">
        <f t="shared" si="4"/>
        <v>` Commonwealth Refugee Review Committee` = 16,</v>
      </c>
    </row>
    <row r="18" spans="1:4" ht="120" x14ac:dyDescent="0.25">
      <c r="A18" s="6" t="s">
        <v>203</v>
      </c>
      <c r="B18" s="8" t="str">
        <f t="shared" si="0"/>
        <v>17</v>
      </c>
      <c r="C18" s="8" t="str">
        <f t="shared" si="3"/>
        <v xml:space="preserve"> Commonwealth Refugee Review Tribunal</v>
      </c>
      <c r="D18" t="str">
        <f t="shared" si="4"/>
        <v>` Commonwealth Refugee Review Tribunal` = 17,</v>
      </c>
    </row>
    <row r="19" spans="1:4" ht="140" x14ac:dyDescent="0.25">
      <c r="A19" s="6" t="s">
        <v>204</v>
      </c>
      <c r="B19" s="8" t="str">
        <f t="shared" si="0"/>
        <v>18</v>
      </c>
      <c r="C19" s="8" t="str">
        <f t="shared" si="3"/>
        <v xml:space="preserve"> Commonwealth Social Security Appeals Tribunal </v>
      </c>
      <c r="D19" t="str">
        <f t="shared" si="4"/>
        <v>` Commonwealth Social Security Appeals Tribunal ` = 18,</v>
      </c>
    </row>
    <row r="20" spans="1:4" ht="140" x14ac:dyDescent="0.25">
      <c r="A20" s="6" t="s">
        <v>205</v>
      </c>
      <c r="B20" s="8" t="str">
        <f t="shared" si="0"/>
        <v>19</v>
      </c>
      <c r="C20" s="8" t="str">
        <f t="shared" si="3"/>
        <v xml:space="preserve"> Commonwealth Superannuation Complaints Tribunal</v>
      </c>
      <c r="D20" t="str">
        <f t="shared" si="4"/>
        <v>` Commonwealth Superannuation Complaints Tribunal` = 19,</v>
      </c>
    </row>
    <row r="21" spans="1:4" ht="80" x14ac:dyDescent="0.25">
      <c r="A21" s="6" t="s">
        <v>206</v>
      </c>
      <c r="B21" s="8" t="str">
        <f t="shared" si="0"/>
        <v>20</v>
      </c>
      <c r="C21" s="8" t="str">
        <f t="shared" si="3"/>
        <v xml:space="preserve"> Commonwealth Other</v>
      </c>
      <c r="D21" t="str">
        <f t="shared" si="4"/>
        <v>` Commonwealth Other` = 20,</v>
      </c>
    </row>
    <row r="22" spans="1:4" ht="160" x14ac:dyDescent="0.25">
      <c r="A22" s="6" t="s">
        <v>207</v>
      </c>
      <c r="B22" s="8" t="str">
        <f t="shared" si="0"/>
        <v>21</v>
      </c>
      <c r="C22" s="8" t="str">
        <f t="shared" si="3"/>
        <v xml:space="preserve"> Australian Capital Territory Civil and Administrative Tribunal</v>
      </c>
      <c r="D22" t="str">
        <f t="shared" si="4"/>
        <v>` Australian Capital Territory Civil and Administrative Tribunal` = 21,</v>
      </c>
    </row>
    <row r="23" spans="1:4" ht="100" x14ac:dyDescent="0.25">
      <c r="A23" s="6" t="s">
        <v>208</v>
      </c>
      <c r="B23" s="8" t="str">
        <f t="shared" si="0"/>
        <v>22</v>
      </c>
      <c r="C23" s="8" t="str">
        <f t="shared" si="3"/>
        <v xml:space="preserve"> Australian Capital Territory Other</v>
      </c>
      <c r="D23" t="str">
        <f t="shared" si="4"/>
        <v>` Australian Capital Territory Other` = 22,</v>
      </c>
    </row>
    <row r="24" spans="1:4" ht="140" x14ac:dyDescent="0.25">
      <c r="A24" s="6" t="s">
        <v>209</v>
      </c>
      <c r="B24" s="8" t="str">
        <f t="shared" si="0"/>
        <v>23</v>
      </c>
      <c r="C24" s="8" t="str">
        <f t="shared" si="3"/>
        <v xml:space="preserve"> New South Wales Industrial Relations Commission</v>
      </c>
      <c r="D24" t="str">
        <f t="shared" si="4"/>
        <v>` New South Wales Industrial Relations Commission` = 23,</v>
      </c>
    </row>
    <row r="25" spans="1:4" ht="140" x14ac:dyDescent="0.25">
      <c r="A25" s="6" t="s">
        <v>210</v>
      </c>
      <c r="B25" s="8" t="str">
        <f t="shared" si="0"/>
        <v>24</v>
      </c>
      <c r="C25" s="8" t="str">
        <f t="shared" si="3"/>
        <v xml:space="preserve"> New South Wales Civil and Administrative Tribunal</v>
      </c>
      <c r="D25" t="str">
        <f t="shared" si="4"/>
        <v>` New South Wales Civil and Administrative Tribunal` = 24,</v>
      </c>
    </row>
    <row r="26" spans="1:4" ht="160" x14ac:dyDescent="0.25">
      <c r="A26" s="6" t="s">
        <v>211</v>
      </c>
      <c r="B26" s="8" t="str">
        <f t="shared" si="0"/>
        <v>25</v>
      </c>
      <c r="C26" s="8" t="str">
        <f t="shared" si="3"/>
        <v xml:space="preserve"> New South Wales Workers Compensation Commission </v>
      </c>
      <c r="D26" t="str">
        <f t="shared" si="4"/>
        <v>` New South Wales Workers Compensation Commission ` = 25,</v>
      </c>
    </row>
    <row r="27" spans="1:4" ht="120" x14ac:dyDescent="0.25">
      <c r="A27" s="6" t="s">
        <v>212</v>
      </c>
      <c r="B27" s="8" t="str">
        <f t="shared" si="0"/>
        <v>26</v>
      </c>
      <c r="C27" s="8" t="str">
        <f t="shared" si="3"/>
        <v xml:space="preserve"> New South Wales Guardianship Tribunal</v>
      </c>
      <c r="D27" t="str">
        <f t="shared" si="4"/>
        <v>` New South Wales Guardianship Tribunal` = 26,</v>
      </c>
    </row>
    <row r="28" spans="1:4" ht="180" x14ac:dyDescent="0.25">
      <c r="A28" s="6" t="s">
        <v>213</v>
      </c>
      <c r="B28" s="8" t="str">
        <f t="shared" si="0"/>
        <v>27</v>
      </c>
      <c r="C28" s="8" t="str">
        <f t="shared" si="3"/>
        <v xml:space="preserve"> New South Wales Independent Commission Against Corruption</v>
      </c>
      <c r="D28" t="str">
        <f t="shared" si="4"/>
        <v>` New South Wales Independent Commission Against Corruption` = 27,</v>
      </c>
    </row>
    <row r="29" spans="1:4" ht="140" x14ac:dyDescent="0.25">
      <c r="A29" s="6" t="s">
        <v>214</v>
      </c>
      <c r="B29" s="8" t="str">
        <f t="shared" si="0"/>
        <v>28</v>
      </c>
      <c r="C29" s="8" t="str">
        <f t="shared" si="3"/>
        <v xml:space="preserve"> New South Wales Administrative Decisions Tribunal</v>
      </c>
      <c r="D29" t="str">
        <f t="shared" si="4"/>
        <v>` New South Wales Administrative Decisions Tribunal` = 28,</v>
      </c>
    </row>
    <row r="30" spans="1:4" ht="140" x14ac:dyDescent="0.25">
      <c r="A30" s="6" t="s">
        <v>215</v>
      </c>
      <c r="B30" s="8" t="str">
        <f t="shared" si="0"/>
        <v>29</v>
      </c>
      <c r="C30" s="8" t="str">
        <f t="shared" si="3"/>
        <v xml:space="preserve"> New South Wales Chief Industrial Magistrate’s Court</v>
      </c>
      <c r="D30" t="str">
        <f t="shared" si="4"/>
        <v>` New South Wales Chief Industrial Magistrate’s Court` = 29,</v>
      </c>
    </row>
    <row r="31" spans="1:4" ht="240" x14ac:dyDescent="0.25">
      <c r="A31" s="6" t="s">
        <v>216</v>
      </c>
      <c r="B31" s="8" t="str">
        <f t="shared" si="0"/>
        <v>30</v>
      </c>
      <c r="C31" s="8" t="str">
        <f t="shared" si="3"/>
        <v xml:space="preserve"> New South Wales Local Government Pecuniary Interest and Disciplinary Tribunal</v>
      </c>
      <c r="D31" t="str">
        <f t="shared" si="4"/>
        <v>` New South Wales Local Government Pecuniary Interest and Disciplinary Tribunal` = 30,</v>
      </c>
    </row>
    <row r="32" spans="1:4" ht="140" x14ac:dyDescent="0.25">
      <c r="A32" s="6" t="s">
        <v>217</v>
      </c>
      <c r="B32" s="8" t="str">
        <f t="shared" si="0"/>
        <v>31</v>
      </c>
      <c r="C32" s="8" t="str">
        <f t="shared" si="3"/>
        <v xml:space="preserve"> New South Wales Mental Health Review Tribunal</v>
      </c>
      <c r="D32" t="str">
        <f t="shared" si="4"/>
        <v>` New South Wales Mental Health Review Tribunal` = 31,</v>
      </c>
    </row>
    <row r="33" spans="1:4" ht="120" x14ac:dyDescent="0.25">
      <c r="A33" s="6" t="s">
        <v>218</v>
      </c>
      <c r="B33" s="8" t="str">
        <f t="shared" si="0"/>
        <v>32</v>
      </c>
      <c r="C33" s="8" t="str">
        <f t="shared" si="3"/>
        <v xml:space="preserve"> New South Wales Victims Support Scheme</v>
      </c>
      <c r="D33" t="str">
        <f t="shared" si="4"/>
        <v>` New South Wales Victims Support Scheme` = 32,</v>
      </c>
    </row>
    <row r="34" spans="1:4" ht="80" x14ac:dyDescent="0.25">
      <c r="A34" s="6" t="s">
        <v>219</v>
      </c>
      <c r="B34" s="8" t="str">
        <f t="shared" si="0"/>
        <v>33</v>
      </c>
      <c r="C34" s="8" t="str">
        <f t="shared" si="3"/>
        <v xml:space="preserve"> New South Wales Other</v>
      </c>
      <c r="D34" t="str">
        <f t="shared" si="4"/>
        <v>` New South Wales Other` = 33,</v>
      </c>
    </row>
    <row r="35" spans="1:4" ht="140" x14ac:dyDescent="0.25">
      <c r="A35" s="6" t="s">
        <v>220</v>
      </c>
      <c r="B35" s="8" t="str">
        <f t="shared" si="0"/>
        <v>34</v>
      </c>
      <c r="C35" s="8" t="str">
        <f t="shared" si="3"/>
        <v xml:space="preserve"> Queensland Industrial Relations Commission</v>
      </c>
      <c r="D35" t="str">
        <f t="shared" si="4"/>
        <v>` Queensland Industrial Relations Commission` = 34,</v>
      </c>
    </row>
    <row r="36" spans="1:4" ht="140" x14ac:dyDescent="0.25">
      <c r="A36" s="6" t="s">
        <v>221</v>
      </c>
      <c r="B36" s="8" t="str">
        <f t="shared" si="0"/>
        <v>35</v>
      </c>
      <c r="C36" s="8" t="str">
        <f t="shared" si="3"/>
        <v xml:space="preserve"> Queensland Civil and Administrative Tribunal</v>
      </c>
      <c r="D36" t="str">
        <f t="shared" si="4"/>
        <v>` Queensland Civil and Administrative Tribunal` = 35,</v>
      </c>
    </row>
    <row r="37" spans="1:4" ht="60" x14ac:dyDescent="0.25">
      <c r="A37" s="6" t="s">
        <v>222</v>
      </c>
      <c r="B37" s="8" t="str">
        <f t="shared" si="0"/>
        <v>36</v>
      </c>
      <c r="C37" s="8" t="str">
        <f t="shared" si="3"/>
        <v xml:space="preserve"> Queensland Other</v>
      </c>
      <c r="D37" t="str">
        <f t="shared" si="4"/>
        <v>` Queensland Other` = 36,</v>
      </c>
    </row>
    <row r="38" spans="1:4" ht="120" x14ac:dyDescent="0.25">
      <c r="A38" s="6" t="s">
        <v>223</v>
      </c>
      <c r="B38" s="8" t="str">
        <f t="shared" si="0"/>
        <v>37</v>
      </c>
      <c r="C38" s="8" t="str">
        <f t="shared" si="3"/>
        <v xml:space="preserve"> Victorian Civil and Administrative Tribunal</v>
      </c>
      <c r="D38" t="str">
        <f t="shared" si="4"/>
        <v>` Victorian Civil and Administrative Tribunal` = 37,</v>
      </c>
    </row>
    <row r="39" spans="1:4" ht="120" x14ac:dyDescent="0.25">
      <c r="A39" s="6" t="s">
        <v>224</v>
      </c>
      <c r="B39" s="8" t="str">
        <f t="shared" si="0"/>
        <v>38</v>
      </c>
      <c r="C39" s="8" t="str">
        <f t="shared" si="3"/>
        <v xml:space="preserve"> Victorian Victims of Crime Assistance Tribunal</v>
      </c>
      <c r="D39" t="str">
        <f t="shared" si="4"/>
        <v>` Victorian Victims of Crime Assistance Tribunal` = 38,</v>
      </c>
    </row>
    <row r="40" spans="1:4" ht="60" x14ac:dyDescent="0.25">
      <c r="A40" s="6" t="s">
        <v>225</v>
      </c>
      <c r="B40" s="8" t="str">
        <f t="shared" si="0"/>
        <v>39</v>
      </c>
      <c r="C40" s="8" t="str">
        <f t="shared" si="3"/>
        <v xml:space="preserve"> Victoria Other</v>
      </c>
      <c r="D40" t="str">
        <f t="shared" si="4"/>
        <v>` Victoria Other` = 39,</v>
      </c>
    </row>
    <row r="41" spans="1:4" ht="120" x14ac:dyDescent="0.25">
      <c r="A41" s="6" t="s">
        <v>226</v>
      </c>
      <c r="B41" s="8" t="str">
        <f t="shared" si="0"/>
        <v>40</v>
      </c>
      <c r="C41" s="8" t="str">
        <f t="shared" si="3"/>
        <v xml:space="preserve"> South Australian Civil and Administrative Tribunal</v>
      </c>
      <c r="D41" t="str">
        <f t="shared" si="4"/>
        <v>` South Australian Civil and Administrative Tribunal` = 40,</v>
      </c>
    </row>
    <row r="42" spans="1:4" ht="140" x14ac:dyDescent="0.25">
      <c r="A42" s="6" t="s">
        <v>227</v>
      </c>
      <c r="B42" s="8" t="str">
        <f t="shared" si="0"/>
        <v>41</v>
      </c>
      <c r="C42" s="8" t="str">
        <f t="shared" si="3"/>
        <v xml:space="preserve"> State Administrative Tribunal of Western Australia</v>
      </c>
      <c r="D42" t="str">
        <f t="shared" si="4"/>
        <v>` State Administrative Tribunal of Western Australia` = 41,</v>
      </c>
    </row>
    <row r="43" spans="1:4" ht="60" x14ac:dyDescent="0.25">
      <c r="A43" s="6" t="s">
        <v>228</v>
      </c>
      <c r="B43" s="8" t="str">
        <f t="shared" si="0"/>
        <v>42</v>
      </c>
      <c r="C43" s="8" t="str">
        <f t="shared" si="3"/>
        <v xml:space="preserve"> South Australia Other</v>
      </c>
      <c r="D43" t="str">
        <f t="shared" si="4"/>
        <v>` South Australia Other` = 42,</v>
      </c>
    </row>
    <row r="44" spans="1:4" ht="100" x14ac:dyDescent="0.25">
      <c r="A44" s="6" t="s">
        <v>229</v>
      </c>
      <c r="B44" s="8" t="str">
        <f t="shared" si="0"/>
        <v>43</v>
      </c>
      <c r="C44" s="8" t="str">
        <f t="shared" si="3"/>
        <v xml:space="preserve"> Nauru Refugee Status Review Tribunal</v>
      </c>
      <c r="D44" t="str">
        <f t="shared" si="4"/>
        <v>` Nauru Refugee Status Review Tribunal` = 43,</v>
      </c>
    </row>
    <row r="45" spans="1:4" ht="140" x14ac:dyDescent="0.25">
      <c r="A45" s="6" t="s">
        <v>230</v>
      </c>
      <c r="B45" s="8" t="str">
        <f t="shared" si="0"/>
        <v>44</v>
      </c>
      <c r="C45" s="8" t="str">
        <f t="shared" si="3"/>
        <v xml:space="preserve"> Administrative Tribunal of Western Australia</v>
      </c>
      <c r="D45" t="str">
        <f t="shared" si="4"/>
        <v>` Administrative Tribunal of Western Australia` = 44,</v>
      </c>
    </row>
    <row r="46" spans="1:4" ht="140" x14ac:dyDescent="0.25">
      <c r="A46" s="6" t="s">
        <v>231</v>
      </c>
      <c r="B46" s="8" t="str">
        <f t="shared" si="0"/>
        <v>45</v>
      </c>
      <c r="C46" s="8" t="str">
        <f t="shared" si="3"/>
        <v xml:space="preserve"> Land and Mining Tribunal of the Northern Territory</v>
      </c>
      <c r="D46" t="str">
        <f t="shared" si="4"/>
        <v>` Land and Mining Tribunal of the Northern Territory` = 45,</v>
      </c>
    </row>
    <row r="47" spans="1:4" ht="80" x14ac:dyDescent="0.25">
      <c r="A47" s="6" t="s">
        <v>232</v>
      </c>
      <c r="B47" s="8" t="str">
        <f t="shared" si="0"/>
        <v>46</v>
      </c>
      <c r="C47" s="8" t="str">
        <f t="shared" si="3"/>
        <v xml:space="preserve"> Western Australia Other</v>
      </c>
      <c r="D47" t="str">
        <f t="shared" si="4"/>
        <v>` Western Australia Other` = 46,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0D06F-6AB2-BD49-9727-3E9461CE081D}">
  <dimension ref="A1:D8"/>
  <sheetViews>
    <sheetView topLeftCell="A2" workbookViewId="0">
      <selection activeCell="B2" sqref="B2:D2"/>
    </sheetView>
  </sheetViews>
  <sheetFormatPr baseColWidth="10" defaultRowHeight="16" x14ac:dyDescent="0.2"/>
  <sheetData>
    <row r="1" spans="1:4" x14ac:dyDescent="0.2">
      <c r="A1" s="9" t="s">
        <v>234</v>
      </c>
    </row>
    <row r="2" spans="1:4" ht="60" x14ac:dyDescent="0.25">
      <c r="A2" s="6" t="s">
        <v>235</v>
      </c>
      <c r="B2" s="8" t="str">
        <f>LEFT(A2, SEARCH(" ",A2,1)-1)</f>
        <v>1</v>
      </c>
      <c r="C2" s="8" t="str">
        <f>RIGHT(A2,LEN(A2)-2)</f>
        <v>Federal court—trial level</v>
      </c>
      <c r="D2" t="str">
        <f>_xlfn.CONCAT("`",C2,"` = ",B2,",")</f>
        <v>`Federal court—trial level` = 1,</v>
      </c>
    </row>
    <row r="3" spans="1:4" ht="80" x14ac:dyDescent="0.25">
      <c r="A3" s="6" t="s">
        <v>236</v>
      </c>
      <c r="B3" s="8" t="str">
        <f t="shared" ref="B3:B8" si="0">LEFT(A3, SEARCH(" ",A3,1)-1)</f>
        <v>2</v>
      </c>
      <c r="C3" s="8" t="str">
        <f t="shared" ref="C3:C8" si="1">RIGHT(A3,LEN(A3)-2)</f>
        <v>Federal court—appellate level</v>
      </c>
      <c r="D3" t="str">
        <f t="shared" ref="D3:D8" si="2">_xlfn.CONCAT("`",C3,"` = ",B3,",")</f>
        <v>`Federal court—appellate level` = 2,</v>
      </c>
    </row>
    <row r="4" spans="1:4" ht="80" x14ac:dyDescent="0.25">
      <c r="A4" s="6" t="s">
        <v>237</v>
      </c>
      <c r="B4" s="8" t="str">
        <f t="shared" si="0"/>
        <v>3</v>
      </c>
      <c r="C4" s="8" t="str">
        <f t="shared" si="1"/>
        <v>State supreme court—trial level</v>
      </c>
      <c r="D4" t="str">
        <f t="shared" si="2"/>
        <v>`State supreme court—trial level` = 3,</v>
      </c>
    </row>
    <row r="5" spans="1:4" ht="100" x14ac:dyDescent="0.25">
      <c r="A5" s="6" t="s">
        <v>238</v>
      </c>
      <c r="B5" s="8" t="str">
        <f t="shared" si="0"/>
        <v>4</v>
      </c>
      <c r="C5" s="8" t="str">
        <f t="shared" si="1"/>
        <v>State supreme court—appellate level</v>
      </c>
      <c r="D5" t="str">
        <f t="shared" si="2"/>
        <v>`State supreme court—appellate level` = 4,</v>
      </c>
    </row>
    <row r="6" spans="1:4" ht="100" x14ac:dyDescent="0.25">
      <c r="A6" s="6" t="s">
        <v>239</v>
      </c>
      <c r="B6" s="8" t="str">
        <f t="shared" si="0"/>
        <v>5</v>
      </c>
      <c r="C6" s="8" t="str">
        <f t="shared" si="1"/>
        <v>State district court (county court)</v>
      </c>
      <c r="D6" t="str">
        <f t="shared" si="2"/>
        <v>`State district court (county court)` = 5,</v>
      </c>
    </row>
    <row r="7" spans="1:4" ht="80" x14ac:dyDescent="0.25">
      <c r="A7" s="6" t="s">
        <v>240</v>
      </c>
      <c r="B7" s="8" t="str">
        <f t="shared" si="0"/>
        <v>6</v>
      </c>
      <c r="C7" s="8" t="str">
        <f t="shared" si="1"/>
        <v>State local court (magistrates court)</v>
      </c>
      <c r="D7" t="str">
        <f t="shared" si="2"/>
        <v>`State local court (magistrates court)` = 6,</v>
      </c>
    </row>
    <row r="8" spans="1:4" ht="60" x14ac:dyDescent="0.25">
      <c r="A8" s="6" t="s">
        <v>241</v>
      </c>
      <c r="B8" s="8" t="str">
        <f t="shared" si="0"/>
        <v>7</v>
      </c>
      <c r="C8" s="8" t="str">
        <f t="shared" si="1"/>
        <v>State speciality court</v>
      </c>
      <c r="D8" t="str">
        <f t="shared" si="2"/>
        <v>`State speciality court` = 7,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C2CE7-C989-CF4D-80C3-42E795624143}">
  <dimension ref="A2:D89"/>
  <sheetViews>
    <sheetView workbookViewId="0">
      <selection activeCell="B2" sqref="B2:D2"/>
    </sheetView>
  </sheetViews>
  <sheetFormatPr baseColWidth="10" defaultRowHeight="16" x14ac:dyDescent="0.2"/>
  <sheetData>
    <row r="2" spans="1:4" ht="100" x14ac:dyDescent="0.25">
      <c r="A2" s="6" t="s">
        <v>242</v>
      </c>
      <c r="B2" s="8" t="str">
        <f>LEFT(A2, SEARCH(" ",A2,1)-1)</f>
        <v>1</v>
      </c>
      <c r="C2" s="8" t="str">
        <f>RIGHT(A2,LEN(A2)-2)</f>
        <v>Family Court of Australia—Single Judge</v>
      </c>
      <c r="D2" t="str">
        <f>_xlfn.CONCAT("`",C2,"` = ",B2,",")</f>
        <v>`Family Court of Australia—Single Judge` = 1,</v>
      </c>
    </row>
    <row r="3" spans="1:4" ht="60" x14ac:dyDescent="0.25">
      <c r="A3" s="6" t="s">
        <v>243</v>
      </c>
      <c r="B3" s="8" t="str">
        <f t="shared" ref="B3:B10" si="0">LEFT(A3, SEARCH(" ",A3,1)-1)</f>
        <v>2</v>
      </c>
      <c r="C3" s="8" t="str">
        <f t="shared" ref="C3:C10" si="1">RIGHT(A3,LEN(A3)-2)</f>
        <v>Federal Magistrates Court</v>
      </c>
      <c r="D3" t="str">
        <f t="shared" ref="D3:D10" si="2">_xlfn.CONCAT("`",C3,"` = ",B3,",")</f>
        <v>`Federal Magistrates Court` = 2,</v>
      </c>
    </row>
    <row r="4" spans="1:4" ht="80" x14ac:dyDescent="0.25">
      <c r="A4" s="6" t="s">
        <v>244</v>
      </c>
      <c r="B4" s="8" t="str">
        <f t="shared" si="0"/>
        <v>3</v>
      </c>
      <c r="C4" s="8" t="str">
        <f t="shared" si="1"/>
        <v>Federal Circuit Court of Australia</v>
      </c>
      <c r="D4" t="str">
        <f t="shared" si="2"/>
        <v>`Federal Circuit Court of Australia` = 3,</v>
      </c>
    </row>
    <row r="5" spans="1:4" ht="100" x14ac:dyDescent="0.25">
      <c r="A5" s="6" t="s">
        <v>245</v>
      </c>
      <c r="B5" s="8" t="str">
        <f t="shared" si="0"/>
        <v>4</v>
      </c>
      <c r="C5" s="8" t="str">
        <f t="shared" si="1"/>
        <v>Federal Court of Australia—Single Judge</v>
      </c>
      <c r="D5" t="str">
        <f t="shared" si="2"/>
        <v>`Federal Court of Australia—Single Judge` = 4,</v>
      </c>
    </row>
    <row r="6" spans="1:4" ht="100" x14ac:dyDescent="0.25">
      <c r="A6" s="6" t="s">
        <v>246</v>
      </c>
      <c r="B6" s="8" t="str">
        <f t="shared" si="0"/>
        <v>5</v>
      </c>
      <c r="C6" s="8" t="str">
        <f t="shared" si="1"/>
        <v>Federal Court of Australia—Full Court</v>
      </c>
      <c r="D6" t="str">
        <f t="shared" si="2"/>
        <v>`Federal Court of Australia—Full Court` = 5,</v>
      </c>
    </row>
    <row r="7" spans="1:4" ht="80" x14ac:dyDescent="0.25">
      <c r="A7" s="6" t="s">
        <v>247</v>
      </c>
      <c r="B7" s="8" t="str">
        <f t="shared" si="0"/>
        <v>6</v>
      </c>
      <c r="C7" s="8" t="str">
        <f t="shared" si="1"/>
        <v>Australian Industrial Court</v>
      </c>
      <c r="D7" t="str">
        <f t="shared" si="2"/>
        <v>`Australian Industrial Court` = 6,</v>
      </c>
    </row>
    <row r="8" spans="1:4" ht="80" x14ac:dyDescent="0.25">
      <c r="A8" s="6" t="s">
        <v>248</v>
      </c>
      <c r="B8" s="8" t="str">
        <f t="shared" si="0"/>
        <v>7</v>
      </c>
      <c r="C8" s="8" t="str">
        <f t="shared" si="1"/>
        <v>Australia Military Court</v>
      </c>
      <c r="D8" t="str">
        <f t="shared" si="2"/>
        <v>`Australia Military Court` = 7,</v>
      </c>
    </row>
    <row r="9" spans="1:4" ht="160" x14ac:dyDescent="0.25">
      <c r="A9" s="6" t="s">
        <v>249</v>
      </c>
      <c r="B9" s="8" t="str">
        <f t="shared" si="0"/>
        <v>8</v>
      </c>
      <c r="C9" s="8" t="str">
        <f t="shared" si="1"/>
        <v>Commonwealth Court of Conciliation and Arbitration</v>
      </c>
      <c r="D9" t="str">
        <f t="shared" si="2"/>
        <v>`Commonwealth Court of Conciliation and Arbitration` = 8,</v>
      </c>
    </row>
    <row r="10" spans="1:4" ht="100" x14ac:dyDescent="0.25">
      <c r="A10" s="6" t="s">
        <v>250</v>
      </c>
      <c r="B10" s="8" t="str">
        <f t="shared" si="0"/>
        <v>9</v>
      </c>
      <c r="C10" s="8" t="str">
        <f t="shared" si="1"/>
        <v>Commonwealth Industrial Court</v>
      </c>
      <c r="D10" t="str">
        <f t="shared" si="2"/>
        <v>`Commonwealth Industrial Court` = 9,</v>
      </c>
    </row>
    <row r="11" spans="1:4" ht="100" x14ac:dyDescent="0.25">
      <c r="A11" s="6" t="s">
        <v>251</v>
      </c>
      <c r="B11" s="8" t="str">
        <f>LEFT(A11, SEARCH(" ",A11,1)-1)</f>
        <v>10</v>
      </c>
      <c r="C11" s="8" t="str">
        <f>RIGHT(A11,LEN(A11)-3)</f>
        <v>Federal Court of Bankruptcy</v>
      </c>
      <c r="D11" t="str">
        <f>_xlfn.CONCAT("`",C11,"` = ",B11,",")</f>
        <v>`Federal Court of Bankruptcy` = 10,</v>
      </c>
    </row>
    <row r="12" spans="1:4" ht="100" x14ac:dyDescent="0.25">
      <c r="A12" s="6" t="s">
        <v>252</v>
      </c>
      <c r="B12" s="8" t="str">
        <f t="shared" ref="B12:B75" si="3">LEFT(A12, SEARCH(" ",A12,1)-1)</f>
        <v>11</v>
      </c>
      <c r="C12" s="8" t="str">
        <f t="shared" ref="C12:C75" si="4">RIGHT(A12,LEN(A12)-3)</f>
        <v>Industrial Relations Court of Australia</v>
      </c>
      <c r="D12" t="str">
        <f t="shared" ref="D12:D75" si="5">_xlfn.CONCAT("`",C12,"` = ",B12,",")</f>
        <v>`Industrial Relations Court of Australia` = 11,</v>
      </c>
    </row>
    <row r="13" spans="1:4" ht="180" x14ac:dyDescent="0.25">
      <c r="A13" s="6" t="s">
        <v>253</v>
      </c>
      <c r="B13" s="8" t="str">
        <f t="shared" si="3"/>
        <v>12</v>
      </c>
      <c r="C13" s="8" t="str">
        <f t="shared" si="4"/>
        <v>Supreme Court of New South Wales—Common Law Division</v>
      </c>
      <c r="D13" t="str">
        <f t="shared" si="5"/>
        <v>`Supreme Court of New South Wales—Common Law Division` = 12,</v>
      </c>
    </row>
    <row r="14" spans="1:4" ht="160" x14ac:dyDescent="0.25">
      <c r="A14" s="6" t="s">
        <v>254</v>
      </c>
      <c r="B14" s="8" t="str">
        <f t="shared" si="3"/>
        <v>13</v>
      </c>
      <c r="C14" s="8" t="str">
        <f t="shared" si="4"/>
        <v>Supreme Court of New South Wales—Equity Division</v>
      </c>
      <c r="D14" t="str">
        <f t="shared" si="5"/>
        <v>`Supreme Court of New South Wales—Equity Division` = 13,</v>
      </c>
    </row>
    <row r="15" spans="1:4" ht="160" x14ac:dyDescent="0.25">
      <c r="A15" s="6" t="s">
        <v>255</v>
      </c>
      <c r="B15" s="8" t="str">
        <f t="shared" si="3"/>
        <v>14</v>
      </c>
      <c r="C15" s="8" t="str">
        <f t="shared" si="4"/>
        <v>Supreme Court of New South Wales—Court of Appeal</v>
      </c>
      <c r="D15" t="str">
        <f t="shared" si="5"/>
        <v>`Supreme Court of New South Wales—Court of Appeal` = 14,</v>
      </c>
    </row>
    <row r="16" spans="1:4" ht="180" x14ac:dyDescent="0.25">
      <c r="A16" s="6" t="s">
        <v>256</v>
      </c>
      <c r="B16" s="8" t="str">
        <f t="shared" si="3"/>
        <v>15</v>
      </c>
      <c r="C16" s="8" t="str">
        <f t="shared" si="4"/>
        <v>Supreme Court of New South Wales—Court of Criminal Appeal</v>
      </c>
      <c r="D16" t="str">
        <f t="shared" si="5"/>
        <v>`Supreme Court of New South Wales—Court of Criminal Appeal` = 15,</v>
      </c>
    </row>
    <row r="17" spans="1:4" ht="140" x14ac:dyDescent="0.25">
      <c r="A17" s="6" t="s">
        <v>257</v>
      </c>
      <c r="B17" s="8" t="str">
        <f t="shared" si="3"/>
        <v>16</v>
      </c>
      <c r="C17" s="8" t="str">
        <f t="shared" si="4"/>
        <v>Land and Environment Court of New South Wales</v>
      </c>
      <c r="D17" t="str">
        <f t="shared" si="5"/>
        <v>`Land and Environment Court of New South Wales` = 16,</v>
      </c>
    </row>
    <row r="18" spans="1:4" ht="120" x14ac:dyDescent="0.25">
      <c r="A18" s="6" t="s">
        <v>258</v>
      </c>
      <c r="B18" s="8" t="str">
        <f t="shared" si="3"/>
        <v>17</v>
      </c>
      <c r="C18" s="8" t="str">
        <f t="shared" si="4"/>
        <v>District Court of New South Wales</v>
      </c>
      <c r="D18" t="str">
        <f t="shared" si="5"/>
        <v>`District Court of New South Wales` = 17,</v>
      </c>
    </row>
    <row r="19" spans="1:4" ht="100" x14ac:dyDescent="0.25">
      <c r="A19" s="6" t="s">
        <v>259</v>
      </c>
      <c r="B19" s="8" t="str">
        <f t="shared" si="3"/>
        <v>18</v>
      </c>
      <c r="C19" s="8" t="str">
        <f t="shared" si="4"/>
        <v>Local Court of New South Wales</v>
      </c>
      <c r="D19" t="str">
        <f t="shared" si="5"/>
        <v>`Local Court of New South Wales` = 18,</v>
      </c>
    </row>
    <row r="20" spans="1:4" ht="100" x14ac:dyDescent="0.25">
      <c r="A20" s="6" t="s">
        <v>260</v>
      </c>
      <c r="B20" s="8" t="str">
        <f t="shared" si="3"/>
        <v>19</v>
      </c>
      <c r="C20" s="8" t="str">
        <f t="shared" si="4"/>
        <v>New South Wales Industrial Court</v>
      </c>
      <c r="D20" t="str">
        <f t="shared" si="5"/>
        <v>`New South Wales Industrial Court` = 19,</v>
      </c>
    </row>
    <row r="21" spans="1:4" ht="120" x14ac:dyDescent="0.25">
      <c r="A21" s="6" t="s">
        <v>261</v>
      </c>
      <c r="B21" s="8" t="str">
        <f t="shared" si="3"/>
        <v>20</v>
      </c>
      <c r="C21" s="8" t="str">
        <f t="shared" si="4"/>
        <v>The Children’s Court of New South Wales</v>
      </c>
      <c r="D21" t="str">
        <f t="shared" si="5"/>
        <v>`The Children’s Court of New South Wales` = 20,</v>
      </c>
    </row>
    <row r="22" spans="1:4" ht="120" x14ac:dyDescent="0.25">
      <c r="A22" s="6" t="s">
        <v>262</v>
      </c>
      <c r="B22" s="8" t="str">
        <f t="shared" si="3"/>
        <v>21</v>
      </c>
      <c r="C22" s="8" t="str">
        <f t="shared" si="4"/>
        <v>New South Wales Dust Diseases Tribunal</v>
      </c>
      <c r="D22" t="str">
        <f t="shared" si="5"/>
        <v>`New South Wales Dust Diseases Tribunal` = 21,</v>
      </c>
    </row>
    <row r="23" spans="1:4" ht="100" x14ac:dyDescent="0.25">
      <c r="A23" s="6" t="s">
        <v>263</v>
      </c>
      <c r="B23" s="8" t="str">
        <f t="shared" si="3"/>
        <v>22</v>
      </c>
      <c r="C23" s="8" t="str">
        <f t="shared" si="4"/>
        <v>Drug Court of New South Wales</v>
      </c>
      <c r="D23" t="str">
        <f t="shared" si="5"/>
        <v>`Drug Court of New South Wales` = 22,</v>
      </c>
    </row>
    <row r="24" spans="1:4" ht="140" x14ac:dyDescent="0.25">
      <c r="A24" s="6" t="s">
        <v>264</v>
      </c>
      <c r="B24" s="8" t="str">
        <f t="shared" si="3"/>
        <v>23</v>
      </c>
      <c r="C24" s="8" t="str">
        <f t="shared" si="4"/>
        <v>New South Wales Chief Industrial Magistrate’s Court</v>
      </c>
      <c r="D24" t="str">
        <f t="shared" si="5"/>
        <v>`New South Wales Chief Industrial Magistrate’s Court` = 23,</v>
      </c>
    </row>
    <row r="25" spans="1:4" ht="100" x14ac:dyDescent="0.25">
      <c r="A25" s="6" t="s">
        <v>265</v>
      </c>
      <c r="B25" s="8" t="str">
        <f t="shared" si="3"/>
        <v>24</v>
      </c>
      <c r="C25" s="8" t="str">
        <f t="shared" si="4"/>
        <v>New South Wales Coroner’s Court</v>
      </c>
      <c r="D25" t="str">
        <f t="shared" si="5"/>
        <v>`New South Wales Coroner’s Court` = 24,</v>
      </c>
    </row>
    <row r="26" spans="1:4" ht="120" x14ac:dyDescent="0.25">
      <c r="A26" s="6" t="s">
        <v>266</v>
      </c>
      <c r="B26" s="8" t="str">
        <f t="shared" si="3"/>
        <v>25</v>
      </c>
      <c r="C26" s="8" t="str">
        <f t="shared" si="4"/>
        <v>Supreme Court of Queensland—Court of Appeal</v>
      </c>
      <c r="D26" t="str">
        <f t="shared" si="5"/>
        <v>`Supreme Court of Queensland—Court of Appeal` = 25,</v>
      </c>
    </row>
    <row r="27" spans="1:4" ht="140" x14ac:dyDescent="0.25">
      <c r="A27" s="6" t="s">
        <v>267</v>
      </c>
      <c r="B27" s="8" t="str">
        <f t="shared" si="3"/>
        <v>26</v>
      </c>
      <c r="C27" s="8" t="str">
        <f t="shared" si="4"/>
        <v>Supreme Court of Queensland—Trial Division (Criminal)</v>
      </c>
      <c r="D27" t="str">
        <f t="shared" si="5"/>
        <v>`Supreme Court of Queensland—Trial Division (Criminal)` = 26,</v>
      </c>
    </row>
    <row r="28" spans="1:4" ht="140" x14ac:dyDescent="0.25">
      <c r="A28" s="6" t="s">
        <v>268</v>
      </c>
      <c r="B28" s="8" t="str">
        <f t="shared" si="3"/>
        <v>27</v>
      </c>
      <c r="C28" s="8" t="str">
        <f t="shared" si="4"/>
        <v>Supreme Court of Queensland—Trial Division (Civil)</v>
      </c>
      <c r="D28" t="str">
        <f t="shared" si="5"/>
        <v>`Supreme Court of Queensland—Trial Division (Civil)` = 27,</v>
      </c>
    </row>
    <row r="29" spans="1:4" ht="100" x14ac:dyDescent="0.25">
      <c r="A29" s="6" t="s">
        <v>269</v>
      </c>
      <c r="B29" s="8" t="str">
        <f t="shared" si="3"/>
        <v>28</v>
      </c>
      <c r="C29" s="8" t="str">
        <f t="shared" si="4"/>
        <v>Industrial Court of Queensland</v>
      </c>
      <c r="D29" t="str">
        <f t="shared" si="5"/>
        <v>`Industrial Court of Queensland` = 28,</v>
      </c>
    </row>
    <row r="30" spans="1:4" ht="120" x14ac:dyDescent="0.25">
      <c r="A30" s="6" t="s">
        <v>270</v>
      </c>
      <c r="B30" s="8" t="str">
        <f t="shared" si="3"/>
        <v>29</v>
      </c>
      <c r="C30" s="8" t="str">
        <f t="shared" si="4"/>
        <v>Queensland Planning and Environment Court</v>
      </c>
      <c r="D30" t="str">
        <f t="shared" si="5"/>
        <v>`Queensland Planning and Environment Court` = 29,</v>
      </c>
    </row>
    <row r="31" spans="1:4" ht="100" x14ac:dyDescent="0.25">
      <c r="A31" s="6" t="s">
        <v>271</v>
      </c>
      <c r="B31" s="8" t="str">
        <f t="shared" si="3"/>
        <v>30</v>
      </c>
      <c r="C31" s="8" t="str">
        <f t="shared" si="4"/>
        <v>Queensland Land Appeal Court</v>
      </c>
      <c r="D31" t="str">
        <f t="shared" si="5"/>
        <v>`Queensland Land Appeal Court` = 30,</v>
      </c>
    </row>
    <row r="32" spans="1:4" ht="100" x14ac:dyDescent="0.25">
      <c r="A32" s="6" t="s">
        <v>272</v>
      </c>
      <c r="B32" s="8" t="str">
        <f t="shared" si="3"/>
        <v>31</v>
      </c>
      <c r="C32" s="8" t="str">
        <f t="shared" si="4"/>
        <v>District Court of Queensland</v>
      </c>
      <c r="D32" t="str">
        <f t="shared" si="5"/>
        <v>`District Court of Queensland` = 31,</v>
      </c>
    </row>
    <row r="33" spans="1:4" ht="100" x14ac:dyDescent="0.25">
      <c r="A33" s="6" t="s">
        <v>273</v>
      </c>
      <c r="B33" s="8" t="str">
        <f t="shared" si="3"/>
        <v>32</v>
      </c>
      <c r="C33" s="8" t="str">
        <f t="shared" si="4"/>
        <v>Magistrates Court of Queensland</v>
      </c>
      <c r="D33" t="str">
        <f t="shared" si="5"/>
        <v>`Magistrates Court of Queensland` = 32,</v>
      </c>
    </row>
    <row r="34" spans="1:4" ht="100" x14ac:dyDescent="0.25">
      <c r="A34" s="6" t="s">
        <v>274</v>
      </c>
      <c r="B34" s="8" t="str">
        <f t="shared" si="3"/>
        <v>33</v>
      </c>
      <c r="C34" s="8" t="str">
        <f t="shared" si="4"/>
        <v>Queensland Children’s Court</v>
      </c>
      <c r="D34" t="str">
        <f t="shared" si="5"/>
        <v>`Queensland Children’s Court` = 33,</v>
      </c>
    </row>
    <row r="35" spans="1:4" ht="100" x14ac:dyDescent="0.25">
      <c r="A35" s="6" t="s">
        <v>275</v>
      </c>
      <c r="B35" s="8" t="str">
        <f t="shared" si="3"/>
        <v>34</v>
      </c>
      <c r="C35" s="8" t="str">
        <f t="shared" si="4"/>
        <v>Queensland Mental Health Court</v>
      </c>
      <c r="D35" t="str">
        <f t="shared" si="5"/>
        <v>`Queensland Mental Health Court` = 34,</v>
      </c>
    </row>
    <row r="36" spans="1:4" ht="80" x14ac:dyDescent="0.25">
      <c r="A36" s="6" t="s">
        <v>276</v>
      </c>
      <c r="B36" s="8" t="str">
        <f t="shared" si="3"/>
        <v>35</v>
      </c>
      <c r="C36" s="8" t="str">
        <f t="shared" si="4"/>
        <v>Queensland Murri Court</v>
      </c>
      <c r="D36" t="str">
        <f t="shared" si="5"/>
        <v>`Queensland Murri Court` = 35,</v>
      </c>
    </row>
    <row r="37" spans="1:4" ht="120" x14ac:dyDescent="0.25">
      <c r="A37" s="6" t="s">
        <v>277</v>
      </c>
      <c r="B37" s="8" t="str">
        <f t="shared" si="3"/>
        <v>36</v>
      </c>
      <c r="C37" s="8" t="str">
        <f t="shared" si="4"/>
        <v>Queensland Domestic Violence Court</v>
      </c>
      <c r="D37" t="str">
        <f t="shared" si="5"/>
        <v>`Queensland Domestic Violence Court` = 36,</v>
      </c>
    </row>
    <row r="38" spans="1:4" ht="120" x14ac:dyDescent="0.25">
      <c r="A38" s="6" t="s">
        <v>278</v>
      </c>
      <c r="B38" s="8" t="str">
        <f t="shared" si="3"/>
        <v>37</v>
      </c>
      <c r="C38" s="8" t="str">
        <f t="shared" si="4"/>
        <v>Queensland Drug and Alcohol Court</v>
      </c>
      <c r="D38" t="str">
        <f t="shared" si="5"/>
        <v>`Queensland Drug and Alcohol Court` = 37,</v>
      </c>
    </row>
    <row r="39" spans="1:4" ht="100" x14ac:dyDescent="0.25">
      <c r="A39" s="6" t="s">
        <v>279</v>
      </c>
      <c r="B39" s="8" t="str">
        <f t="shared" si="3"/>
        <v>38</v>
      </c>
      <c r="C39" s="8" t="str">
        <f t="shared" si="4"/>
        <v>Queensland Coroner’s Court</v>
      </c>
      <c r="D39" t="str">
        <f t="shared" si="5"/>
        <v>`Queensland Coroner’s Court` = 38,</v>
      </c>
    </row>
    <row r="40" spans="1:4" ht="120" x14ac:dyDescent="0.25">
      <c r="A40" s="6" t="s">
        <v>280</v>
      </c>
      <c r="B40" s="8" t="str">
        <f t="shared" si="3"/>
        <v>39</v>
      </c>
      <c r="C40" s="8" t="str">
        <f t="shared" si="4"/>
        <v>Supreme Court of Victoria—Court of Appeals</v>
      </c>
      <c r="D40" t="str">
        <f t="shared" si="5"/>
        <v>`Supreme Court of Victoria—Court of Appeals` = 39,</v>
      </c>
    </row>
    <row r="41" spans="1:4" ht="180" x14ac:dyDescent="0.25">
      <c r="A41" s="6" t="s">
        <v>281</v>
      </c>
      <c r="B41" s="8" t="str">
        <f t="shared" si="3"/>
        <v>40</v>
      </c>
      <c r="C41" s="8" t="str">
        <f t="shared" si="4"/>
        <v>Supreme Court of Victoria—Trial Court Common Law Division</v>
      </c>
      <c r="D41" t="str">
        <f t="shared" si="5"/>
        <v>`Supreme Court of Victoria—Trial Court Common Law Division` = 40,</v>
      </c>
    </row>
    <row r="42" spans="1:4" ht="180" x14ac:dyDescent="0.25">
      <c r="A42" s="6" t="s">
        <v>282</v>
      </c>
      <c r="B42" s="8" t="str">
        <f t="shared" si="3"/>
        <v>41</v>
      </c>
      <c r="C42" s="8" t="str">
        <f t="shared" si="4"/>
        <v>Supreme Court of Victoria—Trial Court Commercial Division</v>
      </c>
      <c r="D42" t="str">
        <f t="shared" si="5"/>
        <v>`Supreme Court of Victoria—Trial Court Commercial Division` = 41,</v>
      </c>
    </row>
    <row r="43" spans="1:4" ht="160" x14ac:dyDescent="0.25">
      <c r="A43" s="6" t="s">
        <v>283</v>
      </c>
      <c r="B43" s="8" t="str">
        <f t="shared" si="3"/>
        <v>42</v>
      </c>
      <c r="C43" s="8" t="str">
        <f t="shared" si="4"/>
        <v>Supreme Court of Victoria—Trial Court Criminal Division</v>
      </c>
      <c r="D43" t="str">
        <f t="shared" si="5"/>
        <v>`Supreme Court of Victoria—Trial Court Criminal Division` = 42,</v>
      </c>
    </row>
    <row r="44" spans="1:4" ht="60" x14ac:dyDescent="0.25">
      <c r="A44" s="6" t="s">
        <v>284</v>
      </c>
      <c r="B44" s="8" t="str">
        <f t="shared" si="3"/>
        <v>43</v>
      </c>
      <c r="C44" s="8" t="str">
        <f t="shared" si="4"/>
        <v>County Court of Victoria</v>
      </c>
      <c r="D44" t="str">
        <f t="shared" si="5"/>
        <v>`County Court of Victoria` = 43,</v>
      </c>
    </row>
    <row r="45" spans="1:4" ht="100" x14ac:dyDescent="0.25">
      <c r="A45" s="6" t="s">
        <v>285</v>
      </c>
      <c r="B45" s="8" t="str">
        <f t="shared" si="3"/>
        <v>44</v>
      </c>
      <c r="C45" s="8" t="str">
        <f t="shared" si="4"/>
        <v>Magistrates’ Court of Victoria</v>
      </c>
      <c r="D45" t="str">
        <f t="shared" si="5"/>
        <v>`Magistrates’ Court of Victoria` = 44,</v>
      </c>
    </row>
    <row r="46" spans="1:4" ht="80" x14ac:dyDescent="0.25">
      <c r="A46" s="6" t="s">
        <v>286</v>
      </c>
      <c r="B46" s="8" t="str">
        <f t="shared" si="3"/>
        <v>45</v>
      </c>
      <c r="C46" s="8" t="str">
        <f t="shared" si="4"/>
        <v>Children’s Court of Victoria</v>
      </c>
      <c r="D46" t="str">
        <f t="shared" si="5"/>
        <v>`Children’s Court of Victoria` = 45,</v>
      </c>
    </row>
    <row r="47" spans="1:4" ht="80" x14ac:dyDescent="0.25">
      <c r="A47" s="6" t="s">
        <v>287</v>
      </c>
      <c r="B47" s="8" t="str">
        <f t="shared" si="3"/>
        <v>46</v>
      </c>
      <c r="C47" s="8" t="str">
        <f t="shared" si="4"/>
        <v>Victorian Coroner’s Court</v>
      </c>
      <c r="D47" t="str">
        <f t="shared" si="5"/>
        <v>`Victorian Coroner’s Court` = 46,</v>
      </c>
    </row>
    <row r="48" spans="1:4" ht="140" x14ac:dyDescent="0.25">
      <c r="A48" s="6" t="s">
        <v>288</v>
      </c>
      <c r="B48" s="8" t="str">
        <f t="shared" si="3"/>
        <v>47</v>
      </c>
      <c r="C48" s="8" t="str">
        <f t="shared" si="4"/>
        <v>Supreme Court of South Australia—Trial Division</v>
      </c>
      <c r="D48" t="str">
        <f t="shared" si="5"/>
        <v>`Supreme Court of South Australia—Trial Division` = 47,</v>
      </c>
    </row>
    <row r="49" spans="1:4" ht="160" x14ac:dyDescent="0.25">
      <c r="A49" s="6" t="s">
        <v>289</v>
      </c>
      <c r="B49" s="8" t="str">
        <f t="shared" si="3"/>
        <v>48</v>
      </c>
      <c r="C49" s="8" t="str">
        <f t="shared" si="4"/>
        <v>Supreme Court of South Australia—Criminal Appeal Division</v>
      </c>
      <c r="D49" t="str">
        <f t="shared" si="5"/>
        <v>`Supreme Court of South Australia—Criminal Appeal Division` = 48,</v>
      </c>
    </row>
    <row r="50" spans="1:4" ht="160" x14ac:dyDescent="0.25">
      <c r="A50" s="6" t="s">
        <v>290</v>
      </c>
      <c r="B50" s="8" t="str">
        <f t="shared" si="3"/>
        <v>49</v>
      </c>
      <c r="C50" s="8" t="str">
        <f t="shared" si="4"/>
        <v>Supreme Court of South Australia—Civil Appeal Division</v>
      </c>
      <c r="D50" t="str">
        <f t="shared" si="5"/>
        <v>`Supreme Court of South Australia—Civil Appeal Division` = 49,</v>
      </c>
    </row>
    <row r="51" spans="1:4" ht="100" x14ac:dyDescent="0.25">
      <c r="A51" s="6" t="s">
        <v>291</v>
      </c>
      <c r="B51" s="8" t="str">
        <f t="shared" si="3"/>
        <v>50</v>
      </c>
      <c r="C51" s="8" t="str">
        <f t="shared" si="4"/>
        <v>District Court of South Australia</v>
      </c>
      <c r="D51" t="str">
        <f t="shared" si="5"/>
        <v>`District Court of South Australia` = 50,</v>
      </c>
    </row>
    <row r="52" spans="1:4" ht="100" x14ac:dyDescent="0.25">
      <c r="A52" s="6" t="s">
        <v>292</v>
      </c>
      <c r="B52" s="8" t="str">
        <f t="shared" si="3"/>
        <v>51</v>
      </c>
      <c r="C52" s="8" t="str">
        <f t="shared" si="4"/>
        <v>Magistrates Court of South Australia</v>
      </c>
      <c r="D52" t="str">
        <f t="shared" si="5"/>
        <v>`Magistrates Court of South Australia` = 51,</v>
      </c>
    </row>
    <row r="53" spans="1:4" ht="180" x14ac:dyDescent="0.25">
      <c r="A53" s="6" t="s">
        <v>293</v>
      </c>
      <c r="B53" s="8" t="str">
        <f t="shared" si="3"/>
        <v>52</v>
      </c>
      <c r="C53" s="8" t="str">
        <f t="shared" si="4"/>
        <v>Environment, Resources, and Development Court of South Australia</v>
      </c>
      <c r="D53" t="str">
        <f t="shared" si="5"/>
        <v>`Environment, Resources, and Development Court of South Australia` = 52,</v>
      </c>
    </row>
    <row r="54" spans="1:4" ht="100" x14ac:dyDescent="0.25">
      <c r="A54" s="6" t="s">
        <v>294</v>
      </c>
      <c r="B54" s="8" t="str">
        <f t="shared" si="3"/>
        <v>53</v>
      </c>
      <c r="C54" s="8" t="str">
        <f t="shared" si="4"/>
        <v>South Australia Industrial Relations Court</v>
      </c>
      <c r="D54" t="str">
        <f t="shared" si="5"/>
        <v>`South Australia Industrial Relations Court` = 53,</v>
      </c>
    </row>
    <row r="55" spans="1:4" ht="100" x14ac:dyDescent="0.25">
      <c r="A55" s="6" t="s">
        <v>295</v>
      </c>
      <c r="B55" s="8" t="str">
        <f t="shared" si="3"/>
        <v>54</v>
      </c>
      <c r="C55" s="8" t="str">
        <f t="shared" si="4"/>
        <v>Wardens Court of South Australia</v>
      </c>
      <c r="D55" t="str">
        <f t="shared" si="5"/>
        <v>`Wardens Court of South Australia` = 54,</v>
      </c>
    </row>
    <row r="56" spans="1:4" ht="80" x14ac:dyDescent="0.25">
      <c r="A56" s="6" t="s">
        <v>296</v>
      </c>
      <c r="B56" s="8" t="str">
        <f t="shared" si="3"/>
        <v>55</v>
      </c>
      <c r="C56" s="8" t="str">
        <f t="shared" si="4"/>
        <v>Youth Court of South Australia</v>
      </c>
      <c r="D56" t="str">
        <f t="shared" si="5"/>
        <v>`Youth Court of South Australia` = 55,</v>
      </c>
    </row>
    <row r="57" spans="1:4" ht="80" x14ac:dyDescent="0.25">
      <c r="A57" s="6" t="s">
        <v>297</v>
      </c>
      <c r="B57" s="8" t="str">
        <f t="shared" si="3"/>
        <v>56</v>
      </c>
      <c r="C57" s="8" t="str">
        <f t="shared" si="4"/>
        <v>South Australia Coroner’s Court</v>
      </c>
      <c r="D57" t="str">
        <f t="shared" si="5"/>
        <v>`South Australia Coroner’s Court` = 56,</v>
      </c>
    </row>
    <row r="58" spans="1:4" ht="160" x14ac:dyDescent="0.25">
      <c r="A58" s="6" t="s">
        <v>298</v>
      </c>
      <c r="B58" s="8" t="str">
        <f t="shared" si="3"/>
        <v>57</v>
      </c>
      <c r="C58" s="8" t="str">
        <f t="shared" si="4"/>
        <v>Supreme Court of Western Australia—Court of Appeals</v>
      </c>
      <c r="D58" t="str">
        <f t="shared" si="5"/>
        <v>`Supreme Court of Western Australia—Court of Appeals` = 57,</v>
      </c>
    </row>
    <row r="59" spans="1:4" ht="160" x14ac:dyDescent="0.25">
      <c r="A59" s="6" t="s">
        <v>299</v>
      </c>
      <c r="B59" s="8" t="str">
        <f t="shared" si="3"/>
        <v>58</v>
      </c>
      <c r="C59" s="8" t="str">
        <f t="shared" si="4"/>
        <v>Supreme Court of Western Australia—General (Trial) Division</v>
      </c>
      <c r="D59" t="str">
        <f t="shared" si="5"/>
        <v>`Supreme Court of Western Australia—General (Trial) Division` = 58,</v>
      </c>
    </row>
    <row r="60" spans="1:4" ht="80" x14ac:dyDescent="0.25">
      <c r="A60" s="6" t="s">
        <v>300</v>
      </c>
      <c r="B60" s="8" t="str">
        <f t="shared" si="3"/>
        <v>59</v>
      </c>
      <c r="C60" s="8" t="str">
        <f t="shared" si="4"/>
        <v>Family Court of Western Australia</v>
      </c>
      <c r="D60" t="str">
        <f t="shared" si="5"/>
        <v>`Family Court of Western Australia` = 59,</v>
      </c>
    </row>
    <row r="61" spans="1:4" ht="100" x14ac:dyDescent="0.25">
      <c r="A61" s="6" t="s">
        <v>301</v>
      </c>
      <c r="B61" s="8" t="str">
        <f t="shared" si="3"/>
        <v>60</v>
      </c>
      <c r="C61" s="8" t="str">
        <f t="shared" si="4"/>
        <v>District Court of Western Australia</v>
      </c>
      <c r="D61" t="str">
        <f t="shared" si="5"/>
        <v>`District Court of Western Australia` = 60,</v>
      </c>
    </row>
    <row r="62" spans="1:4" ht="100" x14ac:dyDescent="0.25">
      <c r="A62" s="6" t="s">
        <v>302</v>
      </c>
      <c r="B62" s="8" t="str">
        <f t="shared" si="3"/>
        <v>61</v>
      </c>
      <c r="C62" s="8" t="str">
        <f t="shared" si="4"/>
        <v>Magistrates Court of Western Australia</v>
      </c>
      <c r="D62" t="str">
        <f t="shared" si="5"/>
        <v>`Magistrates Court of Western Australia` = 61,</v>
      </c>
    </row>
    <row r="63" spans="1:4" ht="140" x14ac:dyDescent="0.25">
      <c r="A63" s="6" t="s">
        <v>303</v>
      </c>
      <c r="B63" s="8" t="str">
        <f t="shared" si="3"/>
        <v>62</v>
      </c>
      <c r="C63" s="8" t="str">
        <f t="shared" si="4"/>
        <v>Aboriginal Community Court of Western Australia</v>
      </c>
      <c r="D63" t="str">
        <f t="shared" si="5"/>
        <v>`Aboriginal Community Court of Western Australia` = 62,</v>
      </c>
    </row>
    <row r="64" spans="1:4" ht="100" x14ac:dyDescent="0.25">
      <c r="A64" s="6" t="s">
        <v>304</v>
      </c>
      <c r="B64" s="8" t="str">
        <f t="shared" si="3"/>
        <v>63</v>
      </c>
      <c r="C64" s="8" t="str">
        <f t="shared" si="4"/>
        <v>Children’s Court of Western Australia</v>
      </c>
      <c r="D64" t="str">
        <f t="shared" si="5"/>
        <v>`Children’s Court of Western Australia` = 63,</v>
      </c>
    </row>
    <row r="65" spans="1:4" ht="80" x14ac:dyDescent="0.25">
      <c r="A65" s="6" t="s">
        <v>305</v>
      </c>
      <c r="B65" s="8" t="str">
        <f t="shared" si="3"/>
        <v>64</v>
      </c>
      <c r="C65" s="8" t="str">
        <f t="shared" si="4"/>
        <v>Drug Court of Western Australia</v>
      </c>
      <c r="D65" t="str">
        <f t="shared" si="5"/>
        <v>`Drug Court of Western Australia` = 64,</v>
      </c>
    </row>
    <row r="66" spans="1:4" ht="140" x14ac:dyDescent="0.25">
      <c r="A66" s="6" t="s">
        <v>306</v>
      </c>
      <c r="B66" s="8" t="str">
        <f t="shared" si="3"/>
        <v>65</v>
      </c>
      <c r="C66" s="8" t="str">
        <f t="shared" si="4"/>
        <v>Geraldton Family Violence Court, Western Australia</v>
      </c>
      <c r="D66" t="str">
        <f t="shared" si="5"/>
        <v>`Geraldton Family Violence Court, Western Australia` = 65,</v>
      </c>
    </row>
    <row r="67" spans="1:4" ht="100" x14ac:dyDescent="0.25">
      <c r="A67" s="6" t="s">
        <v>307</v>
      </c>
      <c r="B67" s="8" t="str">
        <f t="shared" si="3"/>
        <v>66</v>
      </c>
      <c r="C67" s="8" t="str">
        <f t="shared" si="4"/>
        <v>Western Australia Coroner’s Court</v>
      </c>
      <c r="D67" t="str">
        <f t="shared" si="5"/>
        <v>`Western Australia Coroner’s Court` = 66,</v>
      </c>
    </row>
    <row r="68" spans="1:4" ht="120" x14ac:dyDescent="0.25">
      <c r="A68" s="6" t="s">
        <v>308</v>
      </c>
      <c r="B68" s="8" t="str">
        <f t="shared" si="3"/>
        <v>67</v>
      </c>
      <c r="C68" s="8" t="str">
        <f t="shared" si="4"/>
        <v>Supreme Court of Tasmania—Criminal Division</v>
      </c>
      <c r="D68" t="str">
        <f t="shared" si="5"/>
        <v>`Supreme Court of Tasmania—Criminal Division` = 67,</v>
      </c>
    </row>
    <row r="69" spans="1:4" ht="120" x14ac:dyDescent="0.25">
      <c r="A69" s="6" t="s">
        <v>309</v>
      </c>
      <c r="B69" s="8" t="str">
        <f t="shared" si="3"/>
        <v>68</v>
      </c>
      <c r="C69" s="8" t="str">
        <f t="shared" si="4"/>
        <v>Supreme Court of Tasmania—Civil Division</v>
      </c>
      <c r="D69" t="str">
        <f t="shared" si="5"/>
        <v>`Supreme Court of Tasmania—Civil Division` = 68,</v>
      </c>
    </row>
    <row r="70" spans="1:4" ht="140" x14ac:dyDescent="0.25">
      <c r="A70" s="6" t="s">
        <v>310</v>
      </c>
      <c r="B70" s="8" t="str">
        <f t="shared" si="3"/>
        <v>69</v>
      </c>
      <c r="C70" s="8" t="str">
        <f t="shared" si="4"/>
        <v>Supreme Court of Tasmania—Court of Appeals</v>
      </c>
      <c r="D70" t="str">
        <f t="shared" si="5"/>
        <v>`Supreme Court of Tasmania—Court of Appeals` = 69,</v>
      </c>
    </row>
    <row r="71" spans="1:4" ht="80" x14ac:dyDescent="0.25">
      <c r="A71" s="6" t="s">
        <v>311</v>
      </c>
      <c r="B71" s="8" t="str">
        <f t="shared" si="3"/>
        <v>70</v>
      </c>
      <c r="C71" s="8" t="str">
        <f t="shared" si="4"/>
        <v>Magistrates Court of Tasmania</v>
      </c>
      <c r="D71" t="str">
        <f t="shared" si="5"/>
        <v>`Magistrates Court of Tasmania` = 70,</v>
      </c>
    </row>
    <row r="72" spans="1:4" ht="80" x14ac:dyDescent="0.25">
      <c r="A72" s="6" t="s">
        <v>312</v>
      </c>
      <c r="B72" s="8" t="str">
        <f t="shared" si="3"/>
        <v>71Tasmanian</v>
      </c>
      <c r="C72" s="8" t="str">
        <f t="shared" si="4"/>
        <v>asmanian Coroner’s Court</v>
      </c>
      <c r="D72" t="str">
        <f t="shared" si="5"/>
        <v>`asmanian Coroner’s Court` = 71Tasmanian,</v>
      </c>
    </row>
    <row r="73" spans="1:4" ht="160" x14ac:dyDescent="0.25">
      <c r="A73" s="6" t="s">
        <v>313</v>
      </c>
      <c r="B73" s="8" t="str">
        <f t="shared" si="3"/>
        <v>72</v>
      </c>
      <c r="C73" s="8" t="str">
        <f t="shared" si="4"/>
        <v>Supreme Court of the Northern Territory—Court of Appeal</v>
      </c>
      <c r="D73" t="str">
        <f t="shared" si="5"/>
        <v>`Supreme Court of the Northern Territory—Court of Appeal` = 72,</v>
      </c>
    </row>
    <row r="74" spans="1:4" ht="200" x14ac:dyDescent="0.25">
      <c r="A74" s="6" t="s">
        <v>314</v>
      </c>
      <c r="B74" s="8" t="str">
        <f t="shared" si="3"/>
        <v>73</v>
      </c>
      <c r="C74" s="8" t="str">
        <f t="shared" si="4"/>
        <v>Supreme Court of the Northern Territory—Court of Criminal Appeal</v>
      </c>
      <c r="D74" t="str">
        <f t="shared" si="5"/>
        <v>`Supreme Court of the Northern Territory—Court of Criminal Appeal` = 73,</v>
      </c>
    </row>
    <row r="75" spans="1:4" ht="160" x14ac:dyDescent="0.25">
      <c r="A75" s="6" t="s">
        <v>315</v>
      </c>
      <c r="B75" s="8" t="str">
        <f t="shared" si="3"/>
        <v>74</v>
      </c>
      <c r="C75" s="8" t="str">
        <f t="shared" si="4"/>
        <v>Supreme Court of the Northern Territory—Civil Trial</v>
      </c>
      <c r="D75" t="str">
        <f t="shared" si="5"/>
        <v>`Supreme Court of the Northern Territory—Civil Trial` = 74,</v>
      </c>
    </row>
    <row r="76" spans="1:4" ht="160" x14ac:dyDescent="0.25">
      <c r="A76" s="6" t="s">
        <v>316</v>
      </c>
      <c r="B76" s="8" t="str">
        <f t="shared" ref="B76:B89" si="6">LEFT(A76, SEARCH(" ",A76,1)-1)</f>
        <v>75</v>
      </c>
      <c r="C76" s="8" t="str">
        <f t="shared" ref="C76:C89" si="7">RIGHT(A76,LEN(A76)-3)</f>
        <v>Supreme Court of the Northern Territory—Criminal Trial</v>
      </c>
      <c r="D76" t="str">
        <f t="shared" ref="D76:D89" si="8">_xlfn.CONCAT("`",C76,"` = ",B76,",")</f>
        <v>`Supreme Court of the Northern Territory—Criminal Trial` = 75,</v>
      </c>
    </row>
    <row r="77" spans="1:4" ht="140" x14ac:dyDescent="0.25">
      <c r="A77" s="6" t="s">
        <v>317</v>
      </c>
      <c r="B77" s="8" t="str">
        <f t="shared" si="6"/>
        <v>76</v>
      </c>
      <c r="C77" s="8" t="str">
        <f t="shared" si="7"/>
        <v>Northern Territory Local Court (Magistrate’s Court)</v>
      </c>
      <c r="D77" t="str">
        <f t="shared" si="8"/>
        <v>`Northern Territory Local Court (Magistrate’s Court)` = 76,</v>
      </c>
    </row>
    <row r="78" spans="1:4" ht="120" x14ac:dyDescent="0.25">
      <c r="A78" s="6" t="s">
        <v>318</v>
      </c>
      <c r="B78" s="8" t="str">
        <f t="shared" si="6"/>
        <v>77</v>
      </c>
      <c r="C78" s="8" t="str">
        <f t="shared" si="7"/>
        <v>Coroner’s Court of the Northern Territory</v>
      </c>
      <c r="D78" t="str">
        <f t="shared" si="8"/>
        <v>`Coroner’s Court of the Northern Territory` = 77,</v>
      </c>
    </row>
    <row r="79" spans="1:4" ht="140" x14ac:dyDescent="0.25">
      <c r="A79" s="6" t="s">
        <v>319</v>
      </c>
      <c r="B79" s="8" t="str">
        <f t="shared" si="6"/>
        <v>78</v>
      </c>
      <c r="C79" s="8" t="str">
        <f t="shared" si="7"/>
        <v>Supreme Court of the Australian Capital Territory</v>
      </c>
      <c r="D79" t="str">
        <f t="shared" si="8"/>
        <v>`Supreme Court of the Australian Capital Territory` = 78,</v>
      </c>
    </row>
    <row r="80" spans="1:4" ht="180" x14ac:dyDescent="0.25">
      <c r="A80" s="6" t="s">
        <v>320</v>
      </c>
      <c r="B80" s="8" t="str">
        <f t="shared" si="6"/>
        <v>79</v>
      </c>
      <c r="C80" s="8" t="str">
        <f t="shared" si="7"/>
        <v>Supreme Court of the Australian Capital Territory—Court of Appeal</v>
      </c>
      <c r="D80" t="str">
        <f t="shared" si="8"/>
        <v>`Supreme Court of the Australian Capital Territory—Court of Appeal` = 79,</v>
      </c>
    </row>
    <row r="81" spans="1:4" ht="140" x14ac:dyDescent="0.25">
      <c r="A81" s="6" t="s">
        <v>321</v>
      </c>
      <c r="B81" s="8" t="str">
        <f t="shared" si="6"/>
        <v>80</v>
      </c>
      <c r="C81" s="8" t="str">
        <f t="shared" si="7"/>
        <v>Magistrates Court of the Australian Capital Territory</v>
      </c>
      <c r="D81" t="str">
        <f t="shared" si="8"/>
        <v>`Magistrates Court of the Australian Capital Territory` = 80,</v>
      </c>
    </row>
    <row r="82" spans="1:4" ht="140" x14ac:dyDescent="0.25">
      <c r="A82" s="6" t="s">
        <v>322</v>
      </c>
      <c r="B82" s="8" t="str">
        <f t="shared" si="6"/>
        <v>81</v>
      </c>
      <c r="C82" s="8" t="str">
        <f t="shared" si="7"/>
        <v>Coroner’s Court of the Australian Capital Territory</v>
      </c>
      <c r="D82" t="str">
        <f t="shared" si="8"/>
        <v>`Coroner’s Court of the Australian Capital Territory` = 81,</v>
      </c>
    </row>
    <row r="83" spans="1:4" ht="100" x14ac:dyDescent="0.25">
      <c r="A83" s="6" t="s">
        <v>323</v>
      </c>
      <c r="B83" s="8" t="str">
        <f t="shared" si="6"/>
        <v>82</v>
      </c>
      <c r="C83" s="8" t="str">
        <f t="shared" si="7"/>
        <v>Supreme Court of Norfolk Island</v>
      </c>
      <c r="D83" t="str">
        <f t="shared" si="8"/>
        <v>`Supreme Court of Norfolk Island` = 82,</v>
      </c>
    </row>
    <row r="84" spans="1:4" ht="120" x14ac:dyDescent="0.25">
      <c r="A84" s="6" t="s">
        <v>324</v>
      </c>
      <c r="B84" s="8" t="str">
        <f t="shared" si="6"/>
        <v>83</v>
      </c>
      <c r="C84" s="8" t="str">
        <f t="shared" si="7"/>
        <v>Court of Petty Sessions for Norfolk Island</v>
      </c>
      <c r="D84" t="str">
        <f t="shared" si="8"/>
        <v>`Court of Petty Sessions for Norfolk Island` = 83,</v>
      </c>
    </row>
    <row r="85" spans="1:4" ht="60" x14ac:dyDescent="0.25">
      <c r="A85" s="6" t="s">
        <v>325</v>
      </c>
      <c r="B85" s="8" t="str">
        <f t="shared" si="6"/>
        <v>84</v>
      </c>
      <c r="C85" s="8" t="str">
        <f t="shared" si="7"/>
        <v>Nauru Supreme Court</v>
      </c>
      <c r="D85" t="str">
        <f t="shared" si="8"/>
        <v>`Nauru Supreme Court` = 84,</v>
      </c>
    </row>
    <row r="86" spans="1:4" ht="20" x14ac:dyDescent="0.25">
      <c r="A86" s="6" t="s">
        <v>326</v>
      </c>
      <c r="B86" s="8" t="str">
        <f t="shared" si="6"/>
        <v>85</v>
      </c>
      <c r="C86" s="8" t="str">
        <f t="shared" si="7"/>
        <v>Other</v>
      </c>
      <c r="D86" t="str">
        <f t="shared" si="8"/>
        <v>`Other` = 85,</v>
      </c>
    </row>
    <row r="87" spans="1:4" ht="100" x14ac:dyDescent="0.25">
      <c r="A87" s="6" t="s">
        <v>327</v>
      </c>
      <c r="B87" s="8" t="str">
        <f t="shared" si="6"/>
        <v>86</v>
      </c>
      <c r="C87" s="8" t="str">
        <f t="shared" si="7"/>
        <v>Family Court of Australia—Full Court</v>
      </c>
      <c r="D87" t="str">
        <f t="shared" si="8"/>
        <v>`Family Court of Australia—Full Court` = 86,</v>
      </c>
    </row>
    <row r="88" spans="1:4" ht="100" x14ac:dyDescent="0.25">
      <c r="A88" s="6" t="s">
        <v>328</v>
      </c>
      <c r="B88" s="8" t="str">
        <f t="shared" si="6"/>
        <v>87</v>
      </c>
      <c r="C88" s="8" t="str">
        <f t="shared" si="7"/>
        <v>Warden’s Court of Western Australia</v>
      </c>
      <c r="D88" t="str">
        <f t="shared" si="8"/>
        <v>`Warden’s Court of Western Australia` = 87,</v>
      </c>
    </row>
    <row r="89" spans="1:4" ht="60" x14ac:dyDescent="0.25">
      <c r="A89" s="6" t="s">
        <v>329</v>
      </c>
      <c r="B89" s="8" t="str">
        <f t="shared" si="6"/>
        <v>88</v>
      </c>
      <c r="C89" s="8" t="str">
        <f t="shared" si="7"/>
        <v>Nauru District Court</v>
      </c>
      <c r="D89" t="str">
        <f t="shared" si="8"/>
        <v>`Nauru District Court` = 88,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052F9-3E48-D64C-AF41-307D48839035}">
  <dimension ref="A2:D4"/>
  <sheetViews>
    <sheetView workbookViewId="0">
      <selection activeCell="D2" sqref="D2:D4"/>
    </sheetView>
  </sheetViews>
  <sheetFormatPr baseColWidth="10" defaultRowHeight="16" x14ac:dyDescent="0.2"/>
  <sheetData>
    <row r="2" spans="1:4" ht="19" x14ac:dyDescent="0.25">
      <c r="A2" s="10" t="s">
        <v>332</v>
      </c>
      <c r="B2" s="8" t="str">
        <f>LEFT(A2, SEARCH(" ",A2,1)-1)</f>
        <v>1</v>
      </c>
      <c r="C2" s="8" t="str">
        <f>RIGHT(A2,LEN(A2)-2)</f>
        <v>Appeal/application allowed, in whole or in part, and/or order below set aside and/or varied in whole or in part, and/or matter remitted</v>
      </c>
      <c r="D2" t="str">
        <f>_xlfn.CONCAT("`",C2,"` = ",B2,",")</f>
        <v>`Appeal/application allowed, in whole or in part, and/or order below set aside and/or varied in whole or in part, and/or matter remitted` = 1,</v>
      </c>
    </row>
    <row r="3" spans="1:4" ht="19" x14ac:dyDescent="0.25">
      <c r="A3" s="11" t="s">
        <v>330</v>
      </c>
      <c r="B3" s="8" t="str">
        <f t="shared" ref="B3:B4" si="0">LEFT(A3, SEARCH(" ",A3,1)-1)</f>
        <v>2</v>
      </c>
      <c r="C3" s="8" t="str">
        <f t="shared" ref="C3:C4" si="1">RIGHT(A3,LEN(A3)-2)</f>
        <v>Appeal/application dismissed</v>
      </c>
      <c r="D3" t="str">
        <f t="shared" ref="D3:D4" si="2">_xlfn.CONCAT("`",C3,"` = ",B3,",")</f>
        <v>`Appeal/application dismissed` = 2,</v>
      </c>
    </row>
    <row r="4" spans="1:4" ht="19" x14ac:dyDescent="0.25">
      <c r="A4" s="11" t="s">
        <v>331</v>
      </c>
      <c r="B4" s="8" t="str">
        <f t="shared" si="0"/>
        <v>3</v>
      </c>
      <c r="C4" s="8" t="str">
        <f t="shared" si="1"/>
        <v>Other disposition</v>
      </c>
      <c r="D4" t="str">
        <f t="shared" si="2"/>
        <v>`Other disposition` = 3,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05153-D5B8-7B47-B645-F653C175D7C9}">
  <dimension ref="A2:D204"/>
  <sheetViews>
    <sheetView workbookViewId="0">
      <selection activeCell="B2" sqref="B2:E2"/>
    </sheetView>
  </sheetViews>
  <sheetFormatPr baseColWidth="10" defaultRowHeight="16" x14ac:dyDescent="0.2"/>
  <cols>
    <col min="1" max="1" width="49.33203125" customWidth="1"/>
  </cols>
  <sheetData>
    <row r="2" spans="1:4" ht="20" x14ac:dyDescent="0.25">
      <c r="A2" s="6" t="s">
        <v>383</v>
      </c>
      <c r="B2" s="8" t="str">
        <f>LEFT(A2, SEARCH(" ",A2,1)-1)</f>
        <v>801</v>
      </c>
      <c r="C2" s="8" t="str">
        <f>RIGHT(A2,LEN(A2)-4)</f>
        <v>Gibbs 1 (12-Feb-81-11-May-82)</v>
      </c>
      <c r="D2" t="str">
        <f>_xlfn.CONCAT("`",C2,"` = ",B2,",")</f>
        <v>`Gibbs 1 (12-Feb-81-11-May-82)` = 801,</v>
      </c>
    </row>
    <row r="3" spans="1:4" ht="20" x14ac:dyDescent="0.25">
      <c r="A3" s="6" t="s">
        <v>382</v>
      </c>
      <c r="B3" s="8" t="str">
        <f t="shared" ref="B3:B6" si="0">LEFT(A3, SEARCH(" ",A3,1)-1)</f>
        <v>802</v>
      </c>
      <c r="C3" s="8" t="str">
        <f t="shared" ref="C3:C6" si="1">RIGHT(A3,LEN(A3)-4)</f>
        <v>Gibbs 2 (25-Jun-82-21-Oct-86)</v>
      </c>
      <c r="D3" t="str">
        <f t="shared" ref="D3:D6" si="2">_xlfn.CONCAT("`",C3,"` = ",B3,",")</f>
        <v>`Gibbs 2 (25-Jun-82-21-Oct-86)` = 802,</v>
      </c>
    </row>
    <row r="4" spans="1:4" ht="20" x14ac:dyDescent="0.25">
      <c r="A4" s="6" t="s">
        <v>381</v>
      </c>
      <c r="B4" s="8" t="str">
        <f t="shared" si="0"/>
        <v>803</v>
      </c>
      <c r="C4" s="8" t="str">
        <f t="shared" si="1"/>
        <v>Gibbs 3 (30-Jul-82-5-Feb-87)</v>
      </c>
      <c r="D4" t="str">
        <f t="shared" si="2"/>
        <v>`Gibbs 3 (30-Jul-82-5-Feb-87)` = 803,</v>
      </c>
    </row>
    <row r="5" spans="1:4" ht="20" x14ac:dyDescent="0.25">
      <c r="A5" s="6" t="s">
        <v>380</v>
      </c>
      <c r="B5" s="8" t="str">
        <f t="shared" si="0"/>
        <v>901</v>
      </c>
      <c r="C5" s="8" t="str">
        <f t="shared" si="1"/>
        <v>Mason 1 (6-Feb-87-13-Feb-89)</v>
      </c>
      <c r="D5" t="str">
        <f t="shared" si="2"/>
        <v>`Mason 1 (6-Feb-87-13-Feb-89)` = 901,</v>
      </c>
    </row>
    <row r="6" spans="1:4" ht="20" x14ac:dyDescent="0.25">
      <c r="A6" s="6" t="s">
        <v>379</v>
      </c>
      <c r="B6" s="8" t="str">
        <f t="shared" si="0"/>
        <v>902</v>
      </c>
      <c r="C6" s="8" t="str">
        <f t="shared" si="1"/>
        <v>Mason 2 (6-Feb-89-20-Apr-95)</v>
      </c>
      <c r="D6" t="str">
        <f t="shared" si="2"/>
        <v>`Mason 2 (6-Feb-89-20-Apr-95)` = 902,</v>
      </c>
    </row>
    <row r="7" spans="1:4" ht="20" x14ac:dyDescent="0.25">
      <c r="A7" s="6" t="s">
        <v>345</v>
      </c>
      <c r="B7" s="8" t="str">
        <f>LEFT(A7, SEARCH(" ",A7,1)-1)</f>
        <v>1001</v>
      </c>
      <c r="C7" s="8" t="str">
        <f>RIGHT(A7,LEN(A7)-5)</f>
        <v>Brennan 1 (21-Apr-95-5-Feb-96)</v>
      </c>
      <c r="D7" t="str">
        <f>_xlfn.CONCAT("`",C7,"` = ",B7,",")</f>
        <v>`Brennan 1 (21-Apr-95-5-Feb-96)` = 1001,</v>
      </c>
    </row>
    <row r="8" spans="1:4" ht="20" x14ac:dyDescent="0.25">
      <c r="A8" s="6" t="s">
        <v>347</v>
      </c>
      <c r="B8" s="8" t="str">
        <f t="shared" ref="B8:B24" si="3">LEFT(A8, SEARCH(" ",A8,1)-1)</f>
        <v>1002</v>
      </c>
      <c r="C8" s="8" t="str">
        <f t="shared" ref="C8:C24" si="4">RIGHT(A8,LEN(A8)-5)</f>
        <v>Brennan 2 (6-Feb-96-21 Sep-97)</v>
      </c>
      <c r="D8" t="str">
        <f t="shared" ref="D8:D24" si="5">_xlfn.CONCAT("`",C8,"` = ",B8,",")</f>
        <v>`Brennan 2 (6-Feb-96-21 Sep-97)` = 1002,</v>
      </c>
    </row>
    <row r="9" spans="1:4" ht="20" x14ac:dyDescent="0.25">
      <c r="A9" s="6" t="s">
        <v>349</v>
      </c>
      <c r="B9" s="8" t="str">
        <f t="shared" si="3"/>
        <v>1003</v>
      </c>
      <c r="C9" s="8" t="str">
        <f t="shared" si="4"/>
        <v>Brennan 3 (22-Sep-97-2-Feb-98)</v>
      </c>
      <c r="D9" t="str">
        <f t="shared" si="5"/>
        <v>`Brennan 3 (22-Sep-97-2-Feb-98)` = 1003,</v>
      </c>
    </row>
    <row r="10" spans="1:4" ht="20" x14ac:dyDescent="0.25">
      <c r="A10" s="6" t="s">
        <v>351</v>
      </c>
      <c r="B10" s="8" t="str">
        <f t="shared" si="3"/>
        <v>1004</v>
      </c>
      <c r="C10" s="8" t="str">
        <f t="shared" si="4"/>
        <v>Brennan 4 (3-Feb-98-21-May-98)</v>
      </c>
      <c r="D10" t="str">
        <f t="shared" si="5"/>
        <v>`Brennan 4 (3-Feb-98-21-May-98)` = 1004,</v>
      </c>
    </row>
    <row r="11" spans="1:4" ht="20" x14ac:dyDescent="0.25">
      <c r="A11" s="6" t="s">
        <v>353</v>
      </c>
      <c r="B11" s="8" t="str">
        <f t="shared" si="3"/>
        <v>1101</v>
      </c>
      <c r="C11" s="8" t="str">
        <f t="shared" si="4"/>
        <v>Gleeson 1 (22-May-98-10-Feb-03)</v>
      </c>
      <c r="D11" t="str">
        <f t="shared" si="5"/>
        <v>`Gleeson 1 (22-May-98-10-Feb-03)` = 1101,</v>
      </c>
    </row>
    <row r="12" spans="1:4" ht="20" x14ac:dyDescent="0.25">
      <c r="A12" s="6" t="s">
        <v>354</v>
      </c>
      <c r="B12" s="8" t="str">
        <f t="shared" si="3"/>
        <v>1102</v>
      </c>
      <c r="C12" s="8" t="str">
        <f t="shared" si="4"/>
        <v>Gleeson 2 (11-Feb-03-7-Nov-05)</v>
      </c>
      <c r="D12" t="str">
        <f t="shared" si="5"/>
        <v>`Gleeson 2 (11-Feb-03-7-Nov-05)` = 1102,</v>
      </c>
    </row>
    <row r="13" spans="1:4" ht="20" x14ac:dyDescent="0.25">
      <c r="A13" s="6" t="s">
        <v>356</v>
      </c>
      <c r="B13" s="8" t="str">
        <f t="shared" si="3"/>
        <v>1103</v>
      </c>
      <c r="C13" s="8" t="str">
        <f t="shared" si="4"/>
        <v>Gleeson 3 (8-Nov-05-2-Sep-07)</v>
      </c>
      <c r="D13" t="str">
        <f t="shared" si="5"/>
        <v>`Gleeson 3 (8-Nov-05-2-Sep-07)` = 1103,</v>
      </c>
    </row>
    <row r="14" spans="1:4" ht="20" x14ac:dyDescent="0.25">
      <c r="A14" s="6" t="s">
        <v>358</v>
      </c>
      <c r="B14" s="8" t="str">
        <f t="shared" si="3"/>
        <v>1104</v>
      </c>
      <c r="C14" s="8" t="str">
        <f t="shared" si="4"/>
        <v>Gleeson 4 (3-Sep-07-31-Aug-08)</v>
      </c>
      <c r="D14" t="str">
        <f t="shared" si="5"/>
        <v>`Gleeson 4 (3-Sep-07-31-Aug-08)` = 1104,</v>
      </c>
    </row>
    <row r="15" spans="1:4" ht="20" x14ac:dyDescent="0.25">
      <c r="A15" s="6" t="s">
        <v>360</v>
      </c>
      <c r="B15" s="8" t="str">
        <f t="shared" si="3"/>
        <v>1201</v>
      </c>
      <c r="C15" s="8" t="str">
        <f t="shared" si="4"/>
        <v>French 1 (1-Sep-08-2-Feb-09)</v>
      </c>
      <c r="D15" t="str">
        <f t="shared" si="5"/>
        <v>`French 1 (1-Sep-08-2-Feb-09)` = 1201,</v>
      </c>
    </row>
    <row r="16" spans="1:4" ht="20" x14ac:dyDescent="0.25">
      <c r="A16" s="6" t="s">
        <v>362</v>
      </c>
      <c r="B16" s="8" t="str">
        <f t="shared" si="3"/>
        <v>1202</v>
      </c>
      <c r="C16" s="8" t="str">
        <f t="shared" si="4"/>
        <v>French 2 (3-Feb-09-8-Oct-12)</v>
      </c>
      <c r="D16" t="str">
        <f t="shared" si="5"/>
        <v>`French 2 (3-Feb-09-8-Oct-12)` = 1202,</v>
      </c>
    </row>
    <row r="17" spans="1:4" ht="20" x14ac:dyDescent="0.25">
      <c r="A17" s="6" t="s">
        <v>364</v>
      </c>
      <c r="B17" s="8" t="str">
        <f t="shared" si="3"/>
        <v>1203</v>
      </c>
      <c r="C17" s="8" t="str">
        <f t="shared" si="4"/>
        <v>French 3 (9-Oct-12-02-Mar-13)</v>
      </c>
      <c r="D17" t="str">
        <f t="shared" si="5"/>
        <v>`French 3 (9-Oct-12-02-Mar-13)` = 1203,</v>
      </c>
    </row>
    <row r="18" spans="1:4" ht="20" x14ac:dyDescent="0.25">
      <c r="A18" s="6" t="s">
        <v>366</v>
      </c>
      <c r="B18" s="8" t="str">
        <f t="shared" si="3"/>
        <v>1204</v>
      </c>
      <c r="C18" s="8" t="str">
        <f t="shared" si="4"/>
        <v>French 4 (3-Mar-13-2-Feb-15)</v>
      </c>
      <c r="D18" t="str">
        <f t="shared" si="5"/>
        <v>`French 4 (3-Mar-13-2-Feb-15)` = 1204,</v>
      </c>
    </row>
    <row r="19" spans="1:4" ht="20" x14ac:dyDescent="0.25">
      <c r="A19" s="6" t="s">
        <v>368</v>
      </c>
      <c r="B19" s="8" t="str">
        <f t="shared" si="3"/>
        <v>1205</v>
      </c>
      <c r="C19" s="8" t="str">
        <f t="shared" si="4"/>
        <v>French 5 (3-Feb-15-8-Jun-15)</v>
      </c>
      <c r="D19" t="str">
        <f t="shared" si="5"/>
        <v>`French 5 (3-Feb-15-8-Jun-15)` = 1205,</v>
      </c>
    </row>
    <row r="20" spans="1:4" ht="20" x14ac:dyDescent="0.25">
      <c r="A20" s="6" t="s">
        <v>370</v>
      </c>
      <c r="B20" s="8" t="str">
        <f t="shared" si="3"/>
        <v>1206</v>
      </c>
      <c r="C20" s="8" t="str">
        <f t="shared" si="4"/>
        <v>French 6 (9-Jun-15-29-Jan-17)</v>
      </c>
      <c r="D20" t="str">
        <f t="shared" si="5"/>
        <v>`French 6 (9-Jun-15-29-Jan-17)` = 1206,</v>
      </c>
    </row>
    <row r="21" spans="1:4" ht="20" x14ac:dyDescent="0.25">
      <c r="A21" s="6" t="s">
        <v>372</v>
      </c>
      <c r="B21" s="8" t="str">
        <f t="shared" si="3"/>
        <v>1301</v>
      </c>
      <c r="C21" s="8" t="str">
        <f t="shared" si="4"/>
        <v>Kiefel 1 (30-Jan-17-30-Nov-2020)</v>
      </c>
      <c r="D21" t="str">
        <f t="shared" si="5"/>
        <v>`Kiefel 1 (30-Jan-17-30-Nov-2020)` = 1301,</v>
      </c>
    </row>
    <row r="22" spans="1:4" ht="20" x14ac:dyDescent="0.25">
      <c r="A22" s="6" t="s">
        <v>374</v>
      </c>
      <c r="B22" s="8" t="str">
        <f t="shared" si="3"/>
        <v>1302</v>
      </c>
      <c r="C22" s="8" t="str">
        <f t="shared" si="4"/>
        <v>Kiefel 2 (01-Dec-20-28-02-21)</v>
      </c>
      <c r="D22" t="str">
        <f t="shared" si="5"/>
        <v>`Kiefel 2 (01-Dec-20-28-02-21)` = 1302,</v>
      </c>
    </row>
    <row r="23" spans="1:4" ht="20" x14ac:dyDescent="0.25">
      <c r="A23" s="6" t="s">
        <v>376</v>
      </c>
      <c r="B23" s="8" t="str">
        <f t="shared" si="3"/>
        <v>1303</v>
      </c>
      <c r="C23" s="8" t="str">
        <f t="shared" si="4"/>
        <v>Kiefel 3 (01-03-21-16-10-22)</v>
      </c>
      <c r="D23" t="str">
        <f t="shared" si="5"/>
        <v>`Kiefel 3 (01-03-21-16-10-22)` = 1303,</v>
      </c>
    </row>
    <row r="24" spans="1:4" ht="20" x14ac:dyDescent="0.25">
      <c r="A24" s="6" t="s">
        <v>377</v>
      </c>
      <c r="B24" s="8" t="str">
        <f t="shared" si="3"/>
        <v>1304</v>
      </c>
      <c r="C24" s="8" t="str">
        <f t="shared" si="4"/>
        <v>Kiefel 4 (17-10-22-Current)</v>
      </c>
      <c r="D24" t="str">
        <f t="shared" si="5"/>
        <v>`Kiefel 4 (17-10-22-Current)` = 1304,</v>
      </c>
    </row>
    <row r="29" spans="1:4" ht="19" x14ac:dyDescent="0.2">
      <c r="A29" s="6"/>
    </row>
    <row r="30" spans="1:4" ht="19" x14ac:dyDescent="0.2">
      <c r="A30" s="6"/>
    </row>
    <row r="31" spans="1:4" ht="19" x14ac:dyDescent="0.2">
      <c r="A31" s="6"/>
    </row>
    <row r="32" spans="1:4" ht="19" x14ac:dyDescent="0.2">
      <c r="A32" s="6"/>
    </row>
    <row r="33" spans="1:1" ht="19" x14ac:dyDescent="0.2">
      <c r="A33" s="6"/>
    </row>
    <row r="34" spans="1:1" ht="19" x14ac:dyDescent="0.2">
      <c r="A34" s="6"/>
    </row>
    <row r="35" spans="1:1" ht="19" x14ac:dyDescent="0.2">
      <c r="A35" s="6"/>
    </row>
    <row r="36" spans="1:1" ht="19" x14ac:dyDescent="0.2">
      <c r="A36" s="6"/>
    </row>
    <row r="37" spans="1:1" ht="19" x14ac:dyDescent="0.2">
      <c r="A37" s="6"/>
    </row>
    <row r="38" spans="1:1" ht="19" x14ac:dyDescent="0.2">
      <c r="A38" s="6"/>
    </row>
    <row r="39" spans="1:1" ht="19" x14ac:dyDescent="0.2">
      <c r="A39" s="6"/>
    </row>
    <row r="40" spans="1:1" ht="19" x14ac:dyDescent="0.2">
      <c r="A40" s="6"/>
    </row>
    <row r="42" spans="1:1" ht="19" x14ac:dyDescent="0.2">
      <c r="A42" s="6"/>
    </row>
    <row r="43" spans="1:1" ht="19" x14ac:dyDescent="0.2">
      <c r="A43" s="6"/>
    </row>
    <row r="44" spans="1:1" ht="19" x14ac:dyDescent="0.2">
      <c r="A44" s="6"/>
    </row>
    <row r="45" spans="1:1" ht="19" x14ac:dyDescent="0.2">
      <c r="A45" s="6"/>
    </row>
    <row r="46" spans="1:1" ht="19" x14ac:dyDescent="0.2">
      <c r="A46" s="6"/>
    </row>
    <row r="47" spans="1:1" ht="19" x14ac:dyDescent="0.2">
      <c r="A47" s="6"/>
    </row>
    <row r="48" spans="1:1" ht="19" x14ac:dyDescent="0.2">
      <c r="A48" s="6"/>
    </row>
    <row r="49" spans="1:1" ht="19" x14ac:dyDescent="0.2">
      <c r="A49" s="6"/>
    </row>
    <row r="50" spans="1:1" ht="19" x14ac:dyDescent="0.2">
      <c r="A50" s="6"/>
    </row>
    <row r="51" spans="1:1" ht="19" x14ac:dyDescent="0.2">
      <c r="A51" s="6"/>
    </row>
    <row r="52" spans="1:1" ht="19" x14ac:dyDescent="0.2">
      <c r="A52" s="6"/>
    </row>
    <row r="53" spans="1:1" ht="19" x14ac:dyDescent="0.2">
      <c r="A53" s="6"/>
    </row>
    <row r="54" spans="1:1" ht="19" x14ac:dyDescent="0.2">
      <c r="A54" s="6"/>
    </row>
    <row r="55" spans="1:1" ht="19" x14ac:dyDescent="0.2">
      <c r="A55" s="6"/>
    </row>
    <row r="56" spans="1:1" ht="19" x14ac:dyDescent="0.2">
      <c r="A56" s="6"/>
    </row>
    <row r="57" spans="1:1" ht="19" x14ac:dyDescent="0.2">
      <c r="A57" s="6"/>
    </row>
    <row r="58" spans="1:1" ht="19" x14ac:dyDescent="0.2">
      <c r="A58" s="6"/>
    </row>
    <row r="59" spans="1:1" ht="19" x14ac:dyDescent="0.2">
      <c r="A59" s="6"/>
    </row>
    <row r="60" spans="1:1" ht="19" x14ac:dyDescent="0.2">
      <c r="A60" s="6"/>
    </row>
    <row r="61" spans="1:1" ht="19" x14ac:dyDescent="0.2">
      <c r="A61" s="6"/>
    </row>
    <row r="62" spans="1:1" ht="19" x14ac:dyDescent="0.2">
      <c r="A62" s="6"/>
    </row>
    <row r="63" spans="1:1" ht="19" x14ac:dyDescent="0.2">
      <c r="A63" s="6"/>
    </row>
    <row r="64" spans="1:1" ht="19" x14ac:dyDescent="0.2">
      <c r="A64" s="6"/>
    </row>
    <row r="65" spans="1:1" ht="19" x14ac:dyDescent="0.2">
      <c r="A65" s="6"/>
    </row>
    <row r="66" spans="1:1" ht="19" x14ac:dyDescent="0.2">
      <c r="A66" s="6"/>
    </row>
    <row r="67" spans="1:1" ht="19" x14ac:dyDescent="0.2">
      <c r="A67" s="6"/>
    </row>
    <row r="68" spans="1:1" ht="19" x14ac:dyDescent="0.2">
      <c r="A68" s="6"/>
    </row>
    <row r="69" spans="1:1" ht="19" x14ac:dyDescent="0.2">
      <c r="A69" s="6"/>
    </row>
    <row r="70" spans="1:1" ht="19" x14ac:dyDescent="0.2">
      <c r="A70" s="6"/>
    </row>
    <row r="71" spans="1:1" ht="19" x14ac:dyDescent="0.2">
      <c r="A71" s="6"/>
    </row>
    <row r="72" spans="1:1" ht="19" x14ac:dyDescent="0.2">
      <c r="A72" s="6"/>
    </row>
    <row r="73" spans="1:1" ht="19" x14ac:dyDescent="0.2">
      <c r="A73" s="6"/>
    </row>
    <row r="74" spans="1:1" ht="19" x14ac:dyDescent="0.2">
      <c r="A74" s="6"/>
    </row>
    <row r="75" spans="1:1" ht="19" x14ac:dyDescent="0.2">
      <c r="A75" s="6"/>
    </row>
    <row r="76" spans="1:1" ht="19" x14ac:dyDescent="0.2">
      <c r="A76" s="6"/>
    </row>
    <row r="77" spans="1:1" ht="19" x14ac:dyDescent="0.2">
      <c r="A77" s="6"/>
    </row>
    <row r="78" spans="1:1" ht="19" x14ac:dyDescent="0.2">
      <c r="A78" s="6"/>
    </row>
    <row r="79" spans="1:1" ht="19" x14ac:dyDescent="0.2">
      <c r="A79" s="6"/>
    </row>
    <row r="80" spans="1:1" ht="19" x14ac:dyDescent="0.2">
      <c r="A80" s="6"/>
    </row>
    <row r="81" spans="1:1" ht="19" x14ac:dyDescent="0.2">
      <c r="A81" s="6"/>
    </row>
    <row r="82" spans="1:1" ht="19" x14ac:dyDescent="0.2">
      <c r="A82" s="6"/>
    </row>
    <row r="83" spans="1:1" ht="19" x14ac:dyDescent="0.2">
      <c r="A83" s="6"/>
    </row>
    <row r="84" spans="1:1" ht="19" x14ac:dyDescent="0.2">
      <c r="A84" s="6"/>
    </row>
    <row r="85" spans="1:1" ht="19" x14ac:dyDescent="0.2">
      <c r="A85" s="6"/>
    </row>
    <row r="86" spans="1:1" ht="19" x14ac:dyDescent="0.2">
      <c r="A86" s="6"/>
    </row>
    <row r="87" spans="1:1" ht="19" x14ac:dyDescent="0.2">
      <c r="A87" s="6"/>
    </row>
    <row r="88" spans="1:1" ht="19" x14ac:dyDescent="0.2">
      <c r="A88" s="6"/>
    </row>
    <row r="90" spans="1:1" ht="19" x14ac:dyDescent="0.2">
      <c r="A90" s="6"/>
    </row>
    <row r="91" spans="1:1" ht="19" x14ac:dyDescent="0.2">
      <c r="A91" s="6"/>
    </row>
    <row r="92" spans="1:1" ht="19" x14ac:dyDescent="0.2">
      <c r="A92" s="6"/>
    </row>
    <row r="93" spans="1:1" ht="19" x14ac:dyDescent="0.2">
      <c r="A93" s="6"/>
    </row>
    <row r="94" spans="1:1" ht="19" x14ac:dyDescent="0.2">
      <c r="A94" s="6"/>
    </row>
    <row r="95" spans="1:1" ht="19" x14ac:dyDescent="0.2">
      <c r="A95" s="6"/>
    </row>
    <row r="96" spans="1:1" ht="19" x14ac:dyDescent="0.2">
      <c r="A96" s="6"/>
    </row>
    <row r="97" spans="1:1" ht="19" x14ac:dyDescent="0.2">
      <c r="A97" s="6"/>
    </row>
    <row r="98" spans="1:1" ht="19" x14ac:dyDescent="0.2">
      <c r="A98" s="6"/>
    </row>
    <row r="99" spans="1:1" ht="19" x14ac:dyDescent="0.2">
      <c r="A99" s="6"/>
    </row>
    <row r="100" spans="1:1" ht="19" x14ac:dyDescent="0.2">
      <c r="A100" s="6"/>
    </row>
    <row r="101" spans="1:1" ht="19" x14ac:dyDescent="0.2">
      <c r="A101" s="6"/>
    </row>
    <row r="102" spans="1:1" ht="19" x14ac:dyDescent="0.2">
      <c r="A102" s="6"/>
    </row>
    <row r="103" spans="1:1" ht="19" x14ac:dyDescent="0.2">
      <c r="A103" s="6"/>
    </row>
    <row r="104" spans="1:1" ht="19" x14ac:dyDescent="0.2">
      <c r="A104" s="6"/>
    </row>
    <row r="105" spans="1:1" ht="19" x14ac:dyDescent="0.2">
      <c r="A105" s="6"/>
    </row>
    <row r="106" spans="1:1" ht="19" x14ac:dyDescent="0.2">
      <c r="A106" s="6"/>
    </row>
    <row r="107" spans="1:1" ht="19" x14ac:dyDescent="0.2">
      <c r="A107" s="6"/>
    </row>
    <row r="108" spans="1:1" ht="19" x14ac:dyDescent="0.2">
      <c r="A108" s="6"/>
    </row>
    <row r="109" spans="1:1" ht="19" x14ac:dyDescent="0.2">
      <c r="A109" s="6"/>
    </row>
    <row r="110" spans="1:1" ht="19" x14ac:dyDescent="0.2">
      <c r="A110" s="6"/>
    </row>
    <row r="111" spans="1:1" ht="19" x14ac:dyDescent="0.2">
      <c r="A111" s="6"/>
    </row>
    <row r="112" spans="1:1" ht="19" x14ac:dyDescent="0.2">
      <c r="A112" s="6"/>
    </row>
    <row r="113" spans="1:1" ht="19" x14ac:dyDescent="0.2">
      <c r="A113" s="6"/>
    </row>
    <row r="114" spans="1:1" ht="19" x14ac:dyDescent="0.2">
      <c r="A114" s="6"/>
    </row>
    <row r="115" spans="1:1" ht="19" x14ac:dyDescent="0.2">
      <c r="A115" s="6"/>
    </row>
    <row r="116" spans="1:1" ht="19" x14ac:dyDescent="0.2">
      <c r="A116" s="6"/>
    </row>
    <row r="117" spans="1:1" ht="19" x14ac:dyDescent="0.2">
      <c r="A117" s="6"/>
    </row>
    <row r="118" spans="1:1" ht="19" x14ac:dyDescent="0.2">
      <c r="A118" s="6"/>
    </row>
    <row r="119" spans="1:1" ht="19" x14ac:dyDescent="0.2">
      <c r="A119" s="6"/>
    </row>
    <row r="120" spans="1:1" ht="19" x14ac:dyDescent="0.2">
      <c r="A120" s="6"/>
    </row>
    <row r="121" spans="1:1" ht="19" x14ac:dyDescent="0.2">
      <c r="A121" s="6"/>
    </row>
    <row r="122" spans="1:1" ht="19" x14ac:dyDescent="0.2">
      <c r="A122" s="6"/>
    </row>
    <row r="123" spans="1:1" ht="19" x14ac:dyDescent="0.2">
      <c r="A123" s="6"/>
    </row>
    <row r="124" spans="1:1" ht="19" x14ac:dyDescent="0.2">
      <c r="A124" s="6"/>
    </row>
    <row r="125" spans="1:1" ht="19" x14ac:dyDescent="0.2">
      <c r="A125" s="6"/>
    </row>
    <row r="126" spans="1:1" ht="19" x14ac:dyDescent="0.2">
      <c r="A126" s="6"/>
    </row>
    <row r="127" spans="1:1" ht="19" x14ac:dyDescent="0.2">
      <c r="A127" s="6"/>
    </row>
    <row r="128" spans="1:1" ht="19" x14ac:dyDescent="0.2">
      <c r="A128" s="6"/>
    </row>
    <row r="129" spans="1:1" ht="19" x14ac:dyDescent="0.2">
      <c r="A129" s="6"/>
    </row>
    <row r="130" spans="1:1" ht="19" x14ac:dyDescent="0.2">
      <c r="A130" s="6"/>
    </row>
    <row r="131" spans="1:1" ht="19" x14ac:dyDescent="0.2">
      <c r="A131" s="6"/>
    </row>
    <row r="132" spans="1:1" ht="19" x14ac:dyDescent="0.2">
      <c r="A132" s="6"/>
    </row>
    <row r="133" spans="1:1" ht="19" x14ac:dyDescent="0.2">
      <c r="A133" s="6"/>
    </row>
    <row r="134" spans="1:1" ht="19" x14ac:dyDescent="0.2">
      <c r="A134" s="6"/>
    </row>
    <row r="135" spans="1:1" ht="19" x14ac:dyDescent="0.2">
      <c r="A135" s="6"/>
    </row>
    <row r="136" spans="1:1" ht="19" x14ac:dyDescent="0.2">
      <c r="A136" s="6"/>
    </row>
    <row r="137" spans="1:1" ht="19" x14ac:dyDescent="0.2">
      <c r="A137" s="6"/>
    </row>
    <row r="138" spans="1:1" ht="19" x14ac:dyDescent="0.2">
      <c r="A138" s="6"/>
    </row>
    <row r="139" spans="1:1" ht="19" x14ac:dyDescent="0.2">
      <c r="A139" s="6"/>
    </row>
    <row r="140" spans="1:1" ht="19" x14ac:dyDescent="0.2">
      <c r="A140" s="6"/>
    </row>
    <row r="141" spans="1:1" ht="19" x14ac:dyDescent="0.2">
      <c r="A141" s="6"/>
    </row>
    <row r="142" spans="1:1" ht="19" x14ac:dyDescent="0.2">
      <c r="A142" s="6"/>
    </row>
    <row r="143" spans="1:1" ht="19" x14ac:dyDescent="0.2">
      <c r="A143" s="6"/>
    </row>
    <row r="144" spans="1:1" ht="19" x14ac:dyDescent="0.2">
      <c r="A144" s="6"/>
    </row>
    <row r="145" spans="1:1" ht="19" x14ac:dyDescent="0.2">
      <c r="A145" s="6"/>
    </row>
    <row r="146" spans="1:1" ht="19" x14ac:dyDescent="0.2">
      <c r="A146" s="6"/>
    </row>
    <row r="147" spans="1:1" ht="19" x14ac:dyDescent="0.2">
      <c r="A147" s="6"/>
    </row>
    <row r="148" spans="1:1" ht="19" x14ac:dyDescent="0.2">
      <c r="A148" s="6"/>
    </row>
    <row r="149" spans="1:1" ht="19" x14ac:dyDescent="0.2">
      <c r="A149" s="6"/>
    </row>
    <row r="150" spans="1:1" ht="19" x14ac:dyDescent="0.2">
      <c r="A150" s="6"/>
    </row>
    <row r="151" spans="1:1" ht="19" x14ac:dyDescent="0.2">
      <c r="A151" s="6"/>
    </row>
    <row r="152" spans="1:1" ht="19" x14ac:dyDescent="0.2">
      <c r="A152" s="6"/>
    </row>
    <row r="153" spans="1:1" ht="19" x14ac:dyDescent="0.2">
      <c r="A153" s="6"/>
    </row>
    <row r="154" spans="1:1" ht="19" x14ac:dyDescent="0.2">
      <c r="A154" s="6"/>
    </row>
    <row r="155" spans="1:1" ht="19" x14ac:dyDescent="0.2">
      <c r="A155" s="6"/>
    </row>
    <row r="156" spans="1:1" ht="19" x14ac:dyDescent="0.2">
      <c r="A156" s="6"/>
    </row>
    <row r="157" spans="1:1" ht="19" x14ac:dyDescent="0.2">
      <c r="A157" s="6"/>
    </row>
    <row r="158" spans="1:1" ht="19" x14ac:dyDescent="0.2">
      <c r="A158" s="6"/>
    </row>
    <row r="159" spans="1:1" ht="19" x14ac:dyDescent="0.2">
      <c r="A159" s="6"/>
    </row>
    <row r="160" spans="1:1" ht="19" x14ac:dyDescent="0.2">
      <c r="A160" s="6"/>
    </row>
    <row r="161" spans="1:1" ht="19" x14ac:dyDescent="0.2">
      <c r="A161" s="6"/>
    </row>
    <row r="162" spans="1:1" ht="19" x14ac:dyDescent="0.2">
      <c r="A162" s="6"/>
    </row>
    <row r="163" spans="1:1" ht="19" x14ac:dyDescent="0.2">
      <c r="A163" s="6"/>
    </row>
    <row r="164" spans="1:1" ht="19" x14ac:dyDescent="0.2">
      <c r="A164" s="6"/>
    </row>
    <row r="165" spans="1:1" ht="19" x14ac:dyDescent="0.2">
      <c r="A165" s="6"/>
    </row>
    <row r="166" spans="1:1" ht="19" x14ac:dyDescent="0.2">
      <c r="A166" s="6"/>
    </row>
    <row r="167" spans="1:1" ht="19" x14ac:dyDescent="0.2">
      <c r="A167" s="6"/>
    </row>
    <row r="168" spans="1:1" ht="19" x14ac:dyDescent="0.2">
      <c r="A168" s="6"/>
    </row>
    <row r="169" spans="1:1" ht="19" x14ac:dyDescent="0.2">
      <c r="A169" s="6"/>
    </row>
    <row r="170" spans="1:1" ht="19" x14ac:dyDescent="0.2">
      <c r="A170" s="6"/>
    </row>
    <row r="171" spans="1:1" ht="19" x14ac:dyDescent="0.2">
      <c r="A171" s="6"/>
    </row>
    <row r="172" spans="1:1" ht="19" x14ac:dyDescent="0.2">
      <c r="A172" s="6"/>
    </row>
    <row r="173" spans="1:1" ht="19" x14ac:dyDescent="0.2">
      <c r="A173" s="6"/>
    </row>
    <row r="174" spans="1:1" ht="19" x14ac:dyDescent="0.2">
      <c r="A174" s="6"/>
    </row>
    <row r="176" spans="1:1" ht="19" x14ac:dyDescent="0.2">
      <c r="A176" s="6"/>
    </row>
    <row r="177" spans="1:1" ht="19" x14ac:dyDescent="0.2">
      <c r="A177" s="6"/>
    </row>
    <row r="178" spans="1:1" ht="19" x14ac:dyDescent="0.2">
      <c r="A178" s="6"/>
    </row>
    <row r="179" spans="1:1" ht="19" x14ac:dyDescent="0.2">
      <c r="A179" s="6"/>
    </row>
    <row r="180" spans="1:1" ht="19" x14ac:dyDescent="0.2">
      <c r="A180" s="6"/>
    </row>
    <row r="181" spans="1:1" ht="19" x14ac:dyDescent="0.2">
      <c r="A181" s="6"/>
    </row>
    <row r="182" spans="1:1" ht="19" x14ac:dyDescent="0.2">
      <c r="A182" s="6"/>
    </row>
    <row r="183" spans="1:1" ht="19" x14ac:dyDescent="0.2">
      <c r="A183" s="6"/>
    </row>
    <row r="184" spans="1:1" ht="19" x14ac:dyDescent="0.2">
      <c r="A184" s="6"/>
    </row>
    <row r="185" spans="1:1" ht="19" x14ac:dyDescent="0.2">
      <c r="A185" s="6"/>
    </row>
    <row r="186" spans="1:1" ht="19" x14ac:dyDescent="0.2">
      <c r="A186" s="6"/>
    </row>
    <row r="187" spans="1:1" ht="19" x14ac:dyDescent="0.2">
      <c r="A187" s="6"/>
    </row>
    <row r="188" spans="1:1" ht="19" x14ac:dyDescent="0.2">
      <c r="A188" s="6"/>
    </row>
    <row r="189" spans="1:1" ht="19" x14ac:dyDescent="0.2">
      <c r="A189" s="6"/>
    </row>
    <row r="190" spans="1:1" ht="19" x14ac:dyDescent="0.2">
      <c r="A190" s="6"/>
    </row>
    <row r="191" spans="1:1" ht="19" x14ac:dyDescent="0.2">
      <c r="A191" s="6"/>
    </row>
    <row r="192" spans="1:1" ht="19" x14ac:dyDescent="0.2">
      <c r="A192" s="6"/>
    </row>
    <row r="193" spans="1:1" ht="19" x14ac:dyDescent="0.2">
      <c r="A193" s="6"/>
    </row>
    <row r="194" spans="1:1" ht="19" x14ac:dyDescent="0.2">
      <c r="A194" s="6"/>
    </row>
    <row r="195" spans="1:1" ht="19" x14ac:dyDescent="0.2">
      <c r="A195" s="6"/>
    </row>
    <row r="196" spans="1:1" ht="19" x14ac:dyDescent="0.2">
      <c r="A196" s="6"/>
    </row>
    <row r="197" spans="1:1" ht="19" x14ac:dyDescent="0.2">
      <c r="A197" s="6"/>
    </row>
    <row r="198" spans="1:1" ht="19" x14ac:dyDescent="0.2">
      <c r="A198" s="6"/>
    </row>
    <row r="199" spans="1:1" ht="19" x14ac:dyDescent="0.2">
      <c r="A199" s="6"/>
    </row>
    <row r="200" spans="1:1" ht="19" x14ac:dyDescent="0.2">
      <c r="A200" s="6"/>
    </row>
    <row r="201" spans="1:1" ht="19" x14ac:dyDescent="0.2">
      <c r="A201" s="6"/>
    </row>
    <row r="202" spans="1:1" ht="19" x14ac:dyDescent="0.2">
      <c r="A202" s="6"/>
    </row>
    <row r="203" spans="1:1" ht="19" x14ac:dyDescent="0.2">
      <c r="A203" s="6"/>
    </row>
    <row r="204" spans="1:1" ht="19" x14ac:dyDescent="0.2">
      <c r="A204" s="6"/>
    </row>
  </sheetData>
  <sortState xmlns:xlrd2="http://schemas.microsoft.com/office/spreadsheetml/2017/richdata2" ref="A2:A199">
    <sortCondition ref="A2:A199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var_labels</vt:lpstr>
      <vt:lpstr>Sheet1</vt:lpstr>
      <vt:lpstr>Sheet2</vt:lpstr>
      <vt:lpstr>varAdminAction</vt:lpstr>
      <vt:lpstr>varAdminReview</vt:lpstr>
      <vt:lpstr>varCaseSourceGeneral</vt:lpstr>
      <vt:lpstr>varCaseSourceSpecific</vt:lpstr>
      <vt:lpstr>varLowerCourtDisposition</vt:lpstr>
      <vt:lpstr>varNatrualCourt</vt:lpstr>
      <vt:lpstr>varJustice</vt:lpstr>
      <vt:lpstr>varRegistry</vt:lpstr>
      <vt:lpstr>varIssue</vt:lpstr>
      <vt:lpstr>varDecisionDirection</vt:lpstr>
      <vt:lpstr>varDecisionDirectionDissent</vt:lpstr>
      <vt:lpstr>varAuthorityDecision </vt:lpstr>
      <vt:lpstr>varSpecialLeaveOutcomeSpecific</vt:lpstr>
      <vt:lpstr>varLawArea</vt:lpstr>
      <vt:lpstr>varLegalProvisions</vt:lpstr>
      <vt:lpstr>varDecisionTypes</vt:lpstr>
      <vt:lpstr>varConMatter</vt:lpstr>
      <vt:lpstr>varJudicialReview</vt:lpstr>
      <vt:lpstr>varLcConDecision</vt:lpstr>
      <vt:lpstr>varDeclarationUncon</vt:lpstr>
      <vt:lpstr>varCaseDisposition</vt:lpstr>
      <vt:lpstr>varPartyWinning</vt:lpstr>
      <vt:lpstr>varVote</vt:lpstr>
      <vt:lpstr>varJusticeDirection</vt:lpstr>
      <vt:lpstr>varJusticeMajority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2023-02-23T23:22:06Z</dcterms:created>
  <dcterms:modified xsi:type="dcterms:W3CDTF">2023-03-21T04:05:26Z</dcterms:modified>
</cp:coreProperties>
</file>