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ocuments\lkovacs\Oktatás 2021222\BI\"/>
    </mc:Choice>
  </mc:AlternateContent>
  <xr:revisionPtr revIDLastSave="0" documentId="13_ncr:1_{96C31EF3-B7D5-49FA-B2FD-B3222F7314D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vartilisek és kerítések" sheetId="1" r:id="rId1"/>
    <sheet name="Aráynszámítás bináris adatokból" sheetId="2" r:id="rId2"/>
    <sheet name="Bázis+Láncviszonyszám" sheetId="4" r:id="rId3"/>
    <sheet name="Szezonalitás" sheetId="3" r:id="rId4"/>
    <sheet name="Kis gyakoriságú osztályok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Q30" i="5"/>
  <c r="Q31" i="5" s="1"/>
  <c r="Q20" i="5"/>
  <c r="H14" i="4" l="1"/>
  <c r="G14" i="4"/>
  <c r="F14" i="4"/>
  <c r="D14" i="4"/>
  <c r="C14" i="4"/>
  <c r="H13" i="4"/>
  <c r="J14" i="4" s="1"/>
  <c r="G13" i="4"/>
  <c r="F13" i="4"/>
  <c r="D13" i="4"/>
  <c r="C13" i="4"/>
  <c r="H12" i="4"/>
  <c r="G12" i="4"/>
  <c r="F12" i="4"/>
  <c r="D12" i="4"/>
  <c r="C12" i="4"/>
  <c r="H11" i="4"/>
  <c r="I11" i="4" s="1"/>
  <c r="G11" i="4"/>
  <c r="F11" i="4"/>
  <c r="D11" i="4"/>
  <c r="C11" i="4"/>
  <c r="H10" i="4"/>
  <c r="G10" i="4"/>
  <c r="F10" i="4"/>
  <c r="D10" i="4"/>
  <c r="C10" i="4"/>
  <c r="H9" i="4"/>
  <c r="G9" i="4"/>
  <c r="F9" i="4"/>
  <c r="D9" i="4"/>
  <c r="C9" i="4"/>
  <c r="H8" i="4"/>
  <c r="J8" i="4" s="1"/>
  <c r="G8" i="4"/>
  <c r="F8" i="4"/>
  <c r="D8" i="4"/>
  <c r="C8" i="4"/>
  <c r="H7" i="4"/>
  <c r="I7" i="4" s="1"/>
  <c r="G7" i="4"/>
  <c r="F7" i="4"/>
  <c r="D7" i="4"/>
  <c r="C7" i="4"/>
  <c r="H6" i="4"/>
  <c r="I6" i="4" s="1"/>
  <c r="F6" i="4"/>
  <c r="C6" i="4"/>
  <c r="J11" i="4" l="1"/>
  <c r="J10" i="4"/>
  <c r="J12" i="4"/>
  <c r="I10" i="4"/>
  <c r="I8" i="4"/>
  <c r="J9" i="4"/>
  <c r="I12" i="4"/>
  <c r="J13" i="4"/>
  <c r="J7" i="4"/>
  <c r="I14" i="4"/>
  <c r="I9" i="4"/>
  <c r="I13" i="4"/>
  <c r="B7" i="2" l="1"/>
  <c r="L8" i="1" l="1"/>
  <c r="L7" i="1"/>
  <c r="L6" i="1"/>
  <c r="L9" i="1" l="1"/>
  <c r="L11" i="1" s="1"/>
  <c r="J9" i="1"/>
  <c r="J11" i="1" s="1"/>
  <c r="J10" i="1" l="1"/>
  <c r="L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KóLa</author>
  </authors>
  <commentList>
    <comment ref="J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Az amerikai elnökök negyede volt 51 éves vagy fiatalabb hivatalba lépéskor.</t>
        </r>
      </text>
    </comment>
    <comment ref="L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Az magyar miniszterelnökök negyede volt 44 éves vagy fiatalabb hivatalba lépéskor.</t>
        </r>
      </text>
    </comment>
    <comment ref="J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Az amerikai elnökök fele volt 55 éves vagy fiatalabb hivatalba lépéskor.</t>
        </r>
      </text>
    </comment>
    <comment ref="L7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Az magyar miniszterelnökök fele volt 51 éves vagy fiatalabb hivatalba lépéskor.</t>
        </r>
      </text>
    </comment>
    <comment ref="J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Az amerikai elnökök negyede volt 60 és fél éves vagy idősebb hivatalba lépéskor.</t>
        </r>
      </text>
    </comment>
    <comment ref="L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Az magyar miniszterelnökök negyede volt 56 éves vagy idősebb hivatalba lépéskor.</t>
        </r>
      </text>
    </comment>
    <comment ref="K9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Interkvartilis terjedelem</t>
        </r>
      </text>
    </comment>
    <comment ref="J10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Az USA-ban egy 22 és fél évnél fiatalabb új elnök számítana csak kiugróan fiatalnak.</t>
        </r>
      </text>
    </comment>
    <comment ref="L10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Magyarországon egy 8 évesnél fiatalbb új miniszterelnök számítana csak kiugróan fiatalnak.</t>
        </r>
      </text>
    </comment>
    <comment ref="J1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Az USA-ban egy 89 évesnél idősebb új elnök számítana kiugróan idősenk.</t>
        </r>
      </text>
    </comment>
    <comment ref="L11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Magyarországon csak egy 92 évesnél idősebb új miniszterelnök számítana kiugróan idősenk.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SzabLac</author>
    <author>KóLa</author>
  </authors>
  <commentList>
    <comment ref="H4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
intenzitási viszonyszám</t>
        </r>
      </text>
    </comment>
    <comment ref="I8" authorId="1" shapeId="0" xr:uid="{00000000-0006-0000-0200-000002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az 1 főre jutó sörfogyasztás 1996-ról 1998-ra 10,15 %-KAL csökkent. (0,8985-SZERESÉRE változott vagy 89,85%-RA változott)</t>
        </r>
      </text>
    </comment>
    <comment ref="J8" authorId="1" shapeId="0" xr:uid="{00000000-0006-0000-0200-000003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az 1 főre jutó sörfogyasztás 1997-ről 1998-ra 7,70 %-KAL csökkent. (0,9230-SZOROSÁRA változott vagy 92,30%-RA változott)</t>
        </r>
      </text>
    </comment>
    <comment ref="F11" authorId="0" shapeId="0" xr:uid="{00000000-0006-0000-0200-000004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értékesített sör mennyisége 1996-ról 2001-re 152,69 %-KAL nőtt (2,5269-SZERESÉRE vagy 252,69%-RA).</t>
        </r>
      </text>
    </comment>
    <comment ref="G11" authorId="0" shapeId="0" xr:uid="{00000000-0006-0000-0200-000005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értékesített sör mennyisége 2000-ről 2001-re 23,85 %-KAL nőtt.</t>
        </r>
      </text>
    </comment>
    <comment ref="I11" authorId="0" shapeId="0" xr:uid="{00000000-0006-0000-0200-000006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az 1 főre jutó sörfogyasztás 1996-ról 2001-re 44,19 %-KAL növekedett.</t>
        </r>
      </text>
    </comment>
    <comment ref="J11" authorId="0" shapeId="0" xr:uid="{00000000-0006-0000-0200-000007000000}">
      <text>
        <r>
          <rPr>
            <sz val="9"/>
            <color indexed="81"/>
            <rFont val="Tahoma"/>
            <family val="2"/>
            <charset val="238"/>
          </rPr>
          <t xml:space="preserve">
A Sziget Fesztiválon az 1 főre jutó sörfogyasztás 2000-ről 2001-re 11,5 %-KAL növekedett.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KóLa</author>
  </authors>
  <commentList>
    <comment ref="D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manuálisan hozzáadott oszlop</t>
        </r>
      </text>
    </comment>
  </commentList>
</comments>
</file>

<file path=xl/sharedStrings.xml><?xml version="1.0" encoding="utf-8"?>
<sst xmlns="http://schemas.openxmlformats.org/spreadsheetml/2006/main" count="301" uniqueCount="163">
  <si>
    <t>Amerikai elnökök</t>
  </si>
  <si>
    <t>Magyar miniszterelnökök</t>
  </si>
  <si>
    <t>Név</t>
  </si>
  <si>
    <t>Életkor</t>
  </si>
  <si>
    <t>Washington</t>
  </si>
  <si>
    <t>Batthyány Lajos</t>
  </si>
  <si>
    <t>Adams</t>
  </si>
  <si>
    <t>Szemere Bertalan</t>
  </si>
  <si>
    <t>Jefferson</t>
  </si>
  <si>
    <t>Andrássy Gyula</t>
  </si>
  <si>
    <t>Madison</t>
  </si>
  <si>
    <t>Lónyai Menyhért</t>
  </si>
  <si>
    <t>Monroe</t>
  </si>
  <si>
    <t>Szlávy József</t>
  </si>
  <si>
    <t>Bittó István</t>
  </si>
  <si>
    <t>Jackson</t>
  </si>
  <si>
    <t>Wenckheim Béla</t>
  </si>
  <si>
    <t>Van Buren</t>
  </si>
  <si>
    <t>Tisza Kálmán</t>
  </si>
  <si>
    <t>Harrison</t>
  </si>
  <si>
    <t>Szapáry Gyula</t>
  </si>
  <si>
    <t>Tyler</t>
  </si>
  <si>
    <t>Wekerle Sándor</t>
  </si>
  <si>
    <t>Polk</t>
  </si>
  <si>
    <t>Bánffy Dezső</t>
  </si>
  <si>
    <t>Taylor</t>
  </si>
  <si>
    <t>Széll Kálmán</t>
  </si>
  <si>
    <t>Tilmore</t>
  </si>
  <si>
    <t>Khuen-Héderváry K.</t>
  </si>
  <si>
    <t>Pierce</t>
  </si>
  <si>
    <t>Tisza István</t>
  </si>
  <si>
    <t>Buchanan</t>
  </si>
  <si>
    <t>Fejérváry Géza</t>
  </si>
  <si>
    <t>Lincoln</t>
  </si>
  <si>
    <t>Lukács László</t>
  </si>
  <si>
    <t>Johnson</t>
  </si>
  <si>
    <t>Esterházy Móric</t>
  </si>
  <si>
    <t>Grant</t>
  </si>
  <si>
    <t>Károlyi Mihály</t>
  </si>
  <si>
    <t>Hayes</t>
  </si>
  <si>
    <t>Berinkey Dénes</t>
  </si>
  <si>
    <t>Garfield</t>
  </si>
  <si>
    <t>Peidl Gyula</t>
  </si>
  <si>
    <t>Arthur</t>
  </si>
  <si>
    <t>Fridrich István</t>
  </si>
  <si>
    <t>Cleveland</t>
  </si>
  <si>
    <t>Huszár Károly</t>
  </si>
  <si>
    <t>Simonyi-Semadam S.</t>
  </si>
  <si>
    <t>Mc.Kinley</t>
  </si>
  <si>
    <t>Teleki Pál</t>
  </si>
  <si>
    <t>Roosevelt</t>
  </si>
  <si>
    <t>Bethlen István</t>
  </si>
  <si>
    <t>Taft</t>
  </si>
  <si>
    <t>Károlyi Gyula</t>
  </si>
  <si>
    <t>Wilson</t>
  </si>
  <si>
    <t>Gömbös Gyula</t>
  </si>
  <si>
    <t>Harding</t>
  </si>
  <si>
    <t>Darányi Kálmán</t>
  </si>
  <si>
    <t>Coolidge</t>
  </si>
  <si>
    <t>Imrédy Béla</t>
  </si>
  <si>
    <t>Hoover</t>
  </si>
  <si>
    <t>Bárdossy László</t>
  </si>
  <si>
    <t>Kállay Miklós</t>
  </si>
  <si>
    <t>Truman</t>
  </si>
  <si>
    <t>Sztójai Döme</t>
  </si>
  <si>
    <t>Eisenhover</t>
  </si>
  <si>
    <t>Lakatos Géza</t>
  </si>
  <si>
    <t>Kennedy</t>
  </si>
  <si>
    <t>Dálnoki Miklós</t>
  </si>
  <si>
    <t>Tildy Zoltán</t>
  </si>
  <si>
    <t>Nixon</t>
  </si>
  <si>
    <t>Nagy Ferenc</t>
  </si>
  <si>
    <t>Ford</t>
  </si>
  <si>
    <t>Dinnyés Lajos</t>
  </si>
  <si>
    <t>Carter</t>
  </si>
  <si>
    <t>Dobi István</t>
  </si>
  <si>
    <t>Reagan</t>
  </si>
  <si>
    <t>Rákosi Mátyás</t>
  </si>
  <si>
    <t>Bush</t>
  </si>
  <si>
    <t>Nagy Imre</t>
  </si>
  <si>
    <t>Clinton</t>
  </si>
  <si>
    <t>Hegedüs András</t>
  </si>
  <si>
    <t>Kádár János</t>
  </si>
  <si>
    <t>Obama</t>
  </si>
  <si>
    <t>Münnich Ferenc</t>
  </si>
  <si>
    <t>Trump</t>
  </si>
  <si>
    <t>Az amerikai elnökök és magyar miniszterelnökök életkora első hivatalba lépésük évében a következő volt:</t>
  </si>
  <si>
    <t>Amerikai</t>
  </si>
  <si>
    <t>Mutató</t>
  </si>
  <si>
    <t>Magyar</t>
  </si>
  <si>
    <t>Medián</t>
  </si>
  <si>
    <t>Kvartilisek</t>
  </si>
  <si>
    <t>Q1</t>
  </si>
  <si>
    <t>Q3</t>
  </si>
  <si>
    <r>
      <t>Q</t>
    </r>
    <r>
      <rPr>
        <b/>
        <vertAlign val="subscript"/>
        <sz val="10"/>
        <color indexed="9"/>
        <rFont val="Arial"/>
        <family val="2"/>
        <charset val="238"/>
      </rPr>
      <t>1</t>
    </r>
  </si>
  <si>
    <r>
      <t>Q</t>
    </r>
    <r>
      <rPr>
        <b/>
        <vertAlign val="subscript"/>
        <sz val="10"/>
        <color indexed="9"/>
        <rFont val="Arial"/>
        <family val="2"/>
        <charset val="238"/>
      </rPr>
      <t>3</t>
    </r>
  </si>
  <si>
    <t>IKT</t>
  </si>
  <si>
    <t>Alsó kerítés</t>
  </si>
  <si>
    <t>Felső kerítés</t>
  </si>
  <si>
    <t>Kállai Gyula</t>
  </si>
  <si>
    <t>Fock Jenő</t>
  </si>
  <si>
    <t>Lázár György</t>
  </si>
  <si>
    <t>Grósz Károly</t>
  </si>
  <si>
    <t>Németh Miklós</t>
  </si>
  <si>
    <t>Antall József</t>
  </si>
  <si>
    <t>Boross Imre</t>
  </si>
  <si>
    <t>Horn Gyula</t>
  </si>
  <si>
    <t>Orbán Viktor</t>
  </si>
  <si>
    <t>Medgyessy Péter</t>
  </si>
  <si>
    <t>Gyurcsány Ferenc</t>
  </si>
  <si>
    <t>Bajnai Gordon</t>
  </si>
  <si>
    <t>Az energiafelhasználás alakulása (PJ) Magyarországon 2007-2011. között havonta a következő volt:</t>
  </si>
  <si>
    <t>Év</t>
  </si>
  <si>
    <t>Hónap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</si>
  <si>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</si>
  <si>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</si>
  <si>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</si>
  <si>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</si>
  <si>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</si>
  <si>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</si>
  <si>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</si>
  <si>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</si>
  <si>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</si>
  <si>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</si>
  <si>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</si>
  <si>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</si>
  <si>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Energiafelhasználás (PJ)</t>
  </si>
  <si>
    <t>Szezonalitás madártávlatból:</t>
  </si>
  <si>
    <t>Negyedév</t>
  </si>
  <si>
    <t>Q2</t>
  </si>
  <si>
    <t>Q4</t>
  </si>
  <si>
    <t>Szezonalitás részletsebben:</t>
  </si>
  <si>
    <t>Sorcímkék</t>
  </si>
  <si>
    <t>Végösszeg</t>
  </si>
  <si>
    <t>Oszlopcímkék</t>
  </si>
  <si>
    <t>Átlag / Energiafelhasználás (PJ)</t>
  </si>
  <si>
    <t>Utasok száma</t>
  </si>
  <si>
    <r>
      <t xml:space="preserve">A BKV 34-es járatán </t>
    </r>
    <r>
      <rPr>
        <b/>
        <sz val="10"/>
        <rFont val="Arial"/>
        <family val="2"/>
        <charset val="238"/>
      </rPr>
      <t>az ülőhelyek száma 44</t>
    </r>
    <r>
      <rPr>
        <sz val="11"/>
        <color theme="1"/>
        <rFont val="Calibri"/>
        <family val="2"/>
        <charset val="238"/>
        <scheme val="minor"/>
      </rPr>
      <t xml:space="preserve">. 30 különböző hétköznapon a reggel fél 8-as járaton leszámoltuk az utasok számát. Az eredményeket a lenti cellák tartalmazzák. 1-gyel jelöltük, ha a konkrét járaton elfogyott a szabad ülőhely, 0-val ha nem. Adjon becslést arra vonatkozóan, hogy az esetek </t>
    </r>
    <r>
      <rPr>
        <b/>
        <sz val="10"/>
        <rFont val="Arial"/>
        <family val="2"/>
        <charset val="238"/>
      </rPr>
      <t>hány százalékában fordul elő az, hogy vannak olyan utasok a buszon, akiknek nem jutott ülőhely</t>
    </r>
    <r>
      <rPr>
        <sz val="11"/>
        <color theme="1"/>
        <rFont val="Calibri"/>
        <family val="2"/>
        <charset val="238"/>
        <scheme val="minor"/>
      </rPr>
      <t>!</t>
    </r>
  </si>
  <si>
    <t>Az esetek</t>
  </si>
  <si>
    <t>-ban fordul elő, hogy vannak olyan utasok a buszon, akiknek nem jutott ülőhely.</t>
  </si>
  <si>
    <t>A Sziget Fesztivál látogatóinak száma és az értékesített sör mennyisége (1996-2004)</t>
  </si>
  <si>
    <t xml:space="preserve">Látogatók </t>
  </si>
  <si>
    <t xml:space="preserve">Bázis </t>
  </si>
  <si>
    <t>Lánc</t>
  </si>
  <si>
    <t>Ért. sör</t>
  </si>
  <si>
    <t>Bázis</t>
  </si>
  <si>
    <t>1 főre jutó</t>
  </si>
  <si>
    <t>száma (fő)</t>
  </si>
  <si>
    <t>(1996=100%)</t>
  </si>
  <si>
    <t>(%)</t>
  </si>
  <si>
    <t>mennyisége (hl)</t>
  </si>
  <si>
    <t>sörfogyasztás (l/fő)</t>
  </si>
  <si>
    <t>Sok statisztikai vizsgálat/próba megköveteli, hogy az adatok releváns ismérv szerinti osztályozása olyan legyen, hogy minden osztályba az elemek legalább 5%-a essen!</t>
  </si>
  <si>
    <t>Emlékeztető:</t>
  </si>
  <si>
    <t>Emiatt egy gyakorisági táblázatban az 5% alatti részarányú osztályokat érdemes összevonni!</t>
  </si>
  <si>
    <t>Lásd az alábbi példát:</t>
  </si>
  <si>
    <t>Az alábbi táblázatban egy kanadai autópályaszakaszon 2015-ben az egy mérföldre jutó balesetek megoszlása látható.</t>
  </si>
  <si>
    <t>Balesetek száma (db)</t>
  </si>
  <si>
    <t>Megoszlás</t>
  </si>
  <si>
    <t>Problémás osztályok!</t>
  </si>
  <si>
    <t>5+</t>
  </si>
  <si>
    <t>Megoldás összevonással:</t>
  </si>
  <si>
    <t>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</si>
</sst>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indexed="9"/>
      <name val="Arial CE"/>
      <charset val="238"/>
    </font>
    <font>
      <sz val="10"/>
      <color indexed="21"/>
      <name val="Arial CE"/>
      <charset val="238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vertAlign val="subscript"/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 CE"/>
      <charset val="238"/>
    </font>
    <font>
      <sz val="10"/>
      <color indexed="57"/>
      <name val="Arial CE"/>
      <charset val="238"/>
    </font>
    <font>
      <i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indexed="9"/>
      <name val="Arial"/>
      <family val="2"/>
      <charset val="238"/>
    </font>
    <font>
      <b/>
      <sz val="16"/>
      <name val="Times New Roman"/>
      <family val="1"/>
      <charset val="238"/>
    </font>
    <font>
      <sz val="12"/>
      <name val="Arial CE"/>
      <charset val="238"/>
    </font>
    <font>
      <b/>
      <sz val="12"/>
      <color theme="0"/>
      <name val="Arial CE"/>
      <charset val="238"/>
    </font>
    <font>
      <sz val="12"/>
      <color theme="9" tint="-0.249977111117893"/>
      <name val="Arial CE"/>
      <charset val="238"/>
    </font>
    <font>
      <b/>
      <sz val="1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10"/>
      <color rgb="FFFF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9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9"/>
      </right>
      <top style="thin">
        <color indexed="9"/>
      </top>
      <bottom style="medium">
        <color indexed="64"/>
      </bottom>
      <diagonal/>
    </border>
    <border>
      <left/>
      <right/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2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thin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thin">
        <color indexed="57"/>
      </right>
      <top style="medium">
        <color indexed="57"/>
      </top>
      <bottom style="medium">
        <color indexed="57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C00000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</cellStyleXfs>
  <cellXfs count="81"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vertical="center"/>
    </xf>
    <xf numFmtId="1" fontId="4" fillId="3" borderId="12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165" fontId="7" fillId="0" borderId="9" xfId="2" applyNumberFormat="1" applyFont="1" applyFill="1" applyBorder="1" applyAlignment="1">
      <alignment horizontal="right" vertical="center" indent="1"/>
    </xf>
    <xf numFmtId="0" fontId="8" fillId="4" borderId="20" xfId="2" applyFont="1" applyFill="1" applyBorder="1" applyAlignment="1">
      <alignment horizontal="center" vertical="center"/>
    </xf>
    <xf numFmtId="0" fontId="8" fillId="4" borderId="21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165" fontId="7" fillId="0" borderId="23" xfId="2" applyNumberFormat="1" applyFont="1" applyFill="1" applyBorder="1" applyAlignment="1">
      <alignment horizontal="right" vertical="center" indent="1"/>
    </xf>
    <xf numFmtId="0" fontId="8" fillId="4" borderId="24" xfId="2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 wrapText="1"/>
    </xf>
    <xf numFmtId="0" fontId="12" fillId="0" borderId="11" xfId="3" applyFont="1" applyBorder="1" applyAlignment="1">
      <alignment horizontal="left"/>
    </xf>
    <xf numFmtId="165" fontId="13" fillId="3" borderId="9" xfId="0" applyNumberFormat="1" applyFont="1" applyFill="1" applyBorder="1" applyAlignment="1">
      <alignment horizontal="right" vertical="center" indent="2"/>
    </xf>
    <xf numFmtId="165" fontId="13" fillId="3" borderId="11" xfId="0" applyNumberFormat="1" applyFont="1" applyFill="1" applyBorder="1" applyAlignment="1">
      <alignment horizontal="right" vertical="center" indent="2"/>
    </xf>
    <xf numFmtId="0" fontId="14" fillId="0" borderId="0" xfId="0" applyFont="1"/>
    <xf numFmtId="0" fontId="3" fillId="5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applyBorder="1" applyAlignment="1">
      <alignment horizontal="center"/>
    </xf>
    <xf numFmtId="166" fontId="2" fillId="0" borderId="0" xfId="1" applyNumberFormat="1" applyFont="1"/>
    <xf numFmtId="0" fontId="12" fillId="0" borderId="0" xfId="5"/>
    <xf numFmtId="0" fontId="17" fillId="0" borderId="0" xfId="5" applyFont="1" applyAlignment="1">
      <alignment horizontal="center"/>
    </xf>
    <xf numFmtId="10" fontId="18" fillId="0" borderId="11" xfId="6" applyNumberFormat="1" applyFont="1" applyBorder="1" applyAlignment="1">
      <alignment horizontal="right"/>
    </xf>
    <xf numFmtId="49" fontId="18" fillId="0" borderId="11" xfId="5" applyNumberFormat="1" applyFont="1" applyBorder="1" applyAlignment="1">
      <alignment horizontal="right"/>
    </xf>
    <xf numFmtId="0" fontId="18" fillId="0" borderId="11" xfId="5" applyFont="1" applyBorder="1" applyAlignment="1">
      <alignment horizontal="right"/>
    </xf>
    <xf numFmtId="2" fontId="18" fillId="0" borderId="11" xfId="5" applyNumberFormat="1" applyFont="1" applyBorder="1" applyAlignment="1">
      <alignment horizontal="right"/>
    </xf>
    <xf numFmtId="10" fontId="12" fillId="0" borderId="0" xfId="5" applyNumberFormat="1"/>
    <xf numFmtId="2" fontId="12" fillId="0" borderId="0" xfId="5" applyNumberFormat="1"/>
    <xf numFmtId="0" fontId="19" fillId="8" borderId="11" xfId="5" applyFont="1" applyFill="1" applyBorder="1" applyAlignment="1">
      <alignment horizontal="center"/>
    </xf>
    <xf numFmtId="0" fontId="20" fillId="0" borderId="11" xfId="5" applyFont="1" applyBorder="1"/>
    <xf numFmtId="3" fontId="20" fillId="0" borderId="11" xfId="5" applyNumberFormat="1" applyFont="1" applyBorder="1" applyAlignment="1">
      <alignment horizontal="center"/>
    </xf>
    <xf numFmtId="0" fontId="20" fillId="0" borderId="11" xfId="5" applyFont="1" applyBorder="1" applyAlignment="1">
      <alignment horizontal="center"/>
    </xf>
    <xf numFmtId="0" fontId="2" fillId="0" borderId="0" xfId="0" applyFont="1"/>
    <xf numFmtId="0" fontId="21" fillId="0" borderId="0" xfId="0" applyFont="1"/>
    <xf numFmtId="0" fontId="22" fillId="0" borderId="0" xfId="0" applyFont="1"/>
    <xf numFmtId="0" fontId="15" fillId="9" borderId="35" xfId="0" applyFont="1" applyFill="1" applyBorder="1" applyAlignment="1">
      <alignment horizontal="center"/>
    </xf>
    <xf numFmtId="0" fontId="5" fillId="10" borderId="35" xfId="0" applyFont="1" applyFill="1" applyBorder="1"/>
    <xf numFmtId="166" fontId="5" fillId="10" borderId="35" xfId="1" applyNumberFormat="1" applyFont="1" applyFill="1" applyBorder="1"/>
    <xf numFmtId="166" fontId="5" fillId="10" borderId="36" xfId="1" applyNumberFormat="1" applyFont="1" applyFill="1" applyBorder="1"/>
    <xf numFmtId="0" fontId="5" fillId="10" borderId="35" xfId="0" applyFont="1" applyFill="1" applyBorder="1" applyAlignment="1">
      <alignment horizontal="right"/>
    </xf>
    <xf numFmtId="166" fontId="24" fillId="10" borderId="35" xfId="1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6" borderId="32" xfId="0" applyFill="1" applyBorder="1" applyAlignment="1">
      <alignment horizontal="left" vertical="top" wrapText="1"/>
    </xf>
    <xf numFmtId="0" fontId="0" fillId="6" borderId="33" xfId="0" applyFill="1" applyBorder="1" applyAlignment="1">
      <alignment horizontal="left" vertical="top" wrapText="1"/>
    </xf>
    <xf numFmtId="0" fontId="0" fillId="6" borderId="34" xfId="0" applyFill="1" applyBorder="1" applyAlignment="1">
      <alignment horizontal="left" vertical="top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4" fillId="0" borderId="0" xfId="0" quotePrefix="1" applyFont="1" applyAlignment="1">
      <alignment horizontal="left"/>
    </xf>
    <xf numFmtId="0" fontId="17" fillId="0" borderId="0" xfId="5" applyFont="1" applyAlignment="1">
      <alignment horizontal="center"/>
    </xf>
    <xf numFmtId="0" fontId="19" fillId="8" borderId="29" xfId="5" applyFont="1" applyFill="1" applyBorder="1" applyAlignment="1">
      <alignment horizontal="center" vertical="center"/>
    </xf>
    <xf numFmtId="0" fontId="19" fillId="8" borderId="9" xfId="5" applyFont="1" applyFill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5" fillId="0" borderId="30" xfId="4" applyFont="1" applyBorder="1"/>
    <xf numFmtId="0" fontId="5" fillId="0" borderId="9" xfId="4" applyFont="1" applyBorder="1"/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0" fillId="0" borderId="0" xfId="0" applyNumberFormat="1"/>
  </cellXfs>
  <cellStyles count="7">
    <cellStyle name="Normál" xfId="0" builtinId="0"/>
    <cellStyle name="Normál 2" xfId="5" xr:uid="{00000000-0005-0000-0000-000001000000}"/>
    <cellStyle name="Normál_András excel_Gy02_megoldás" xfId="2" xr:uid="{00000000-0005-0000-0000-000002000000}"/>
    <cellStyle name="Normál_Gy14_megoldas" xfId="4" xr:uid="{00000000-0005-0000-0000-000003000000}"/>
    <cellStyle name="Normál_Idősor megoldás" xfId="3" xr:uid="{00000000-0005-0000-0000-000004000000}"/>
    <cellStyle name="Százalék" xfId="1" builtinId="5"/>
    <cellStyle name="Százalék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</a:t>
            </a:r>
            <a:r>
              <a:rPr lang="hu-HU" baseline="0"/>
              <a:t> e</a:t>
            </a:r>
            <a:r>
              <a:rPr lang="en-US"/>
              <a:t>nergiafelhasználás </a:t>
            </a:r>
            <a:r>
              <a:rPr lang="hu-HU"/>
              <a:t>jellemzően</a:t>
            </a:r>
            <a:r>
              <a:rPr lang="hu-HU" baseline="0"/>
              <a:t> decemberi hónapokban tetőzik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Szezonalitás!$C$4</c:f>
              <c:strCache>
                <c:ptCount val="1"/>
                <c:pt idx="0">
                  <c:v>Energiafelhasználás (PJ)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Szezonalitás!$A$5:$B$64</c:f>
              <c:multiLvlStrCache>
                <c:ptCount val="60"/>
                <c:lvl>
                  <c:pt idx="0">
                    <c:v>január</c:v>
                  </c:pt>
                  <c:pt idx="1">
                    <c:v>február</c:v>
                  </c:pt>
                  <c:pt idx="2">
                    <c:v>március</c:v>
                  </c:pt>
                  <c:pt idx="3">
                    <c:v>április</c:v>
                  </c:pt>
                  <c:pt idx="4">
                    <c:v>május</c:v>
                  </c:pt>
                  <c:pt idx="5">
                    <c:v>június</c:v>
                  </c:pt>
                  <c:pt idx="6">
                    <c:v>július</c:v>
                  </c:pt>
                  <c:pt idx="7">
                    <c:v>augusztus</c:v>
                  </c:pt>
                  <c:pt idx="8">
                    <c:v>szeptember</c:v>
                  </c:pt>
                  <c:pt idx="9">
                    <c:v>október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január</c:v>
                  </c:pt>
                  <c:pt idx="13">
                    <c:v>február</c:v>
                  </c:pt>
                  <c:pt idx="14">
                    <c:v>március</c:v>
                  </c:pt>
                  <c:pt idx="15">
                    <c:v>április</c:v>
                  </c:pt>
                  <c:pt idx="16">
                    <c:v>május</c:v>
                  </c:pt>
                  <c:pt idx="17">
                    <c:v>június</c:v>
                  </c:pt>
                  <c:pt idx="18">
                    <c:v>július</c:v>
                  </c:pt>
                  <c:pt idx="19">
                    <c:v>augusztus</c:v>
                  </c:pt>
                  <c:pt idx="20">
                    <c:v>szeptember</c:v>
                  </c:pt>
                  <c:pt idx="21">
                    <c:v>október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január</c:v>
                  </c:pt>
                  <c:pt idx="25">
                    <c:v>február</c:v>
                  </c:pt>
                  <c:pt idx="26">
                    <c:v>március</c:v>
                  </c:pt>
                  <c:pt idx="27">
                    <c:v>április</c:v>
                  </c:pt>
                  <c:pt idx="28">
                    <c:v>május</c:v>
                  </c:pt>
                  <c:pt idx="29">
                    <c:v>június</c:v>
                  </c:pt>
                  <c:pt idx="30">
                    <c:v>július</c:v>
                  </c:pt>
                  <c:pt idx="31">
                    <c:v>augusztus</c:v>
                  </c:pt>
                  <c:pt idx="32">
                    <c:v>szeptember</c:v>
                  </c:pt>
                  <c:pt idx="33">
                    <c:v>október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január</c:v>
                  </c:pt>
                  <c:pt idx="37">
                    <c:v>február</c:v>
                  </c:pt>
                  <c:pt idx="38">
                    <c:v>március</c:v>
                  </c:pt>
                  <c:pt idx="39">
                    <c:v>április</c:v>
                  </c:pt>
                  <c:pt idx="40">
                    <c:v>május</c:v>
                  </c:pt>
                  <c:pt idx="41">
                    <c:v>június</c:v>
                  </c:pt>
                  <c:pt idx="42">
                    <c:v>július</c:v>
                  </c:pt>
                  <c:pt idx="43">
                    <c:v>augusztus</c:v>
                  </c:pt>
                  <c:pt idx="44">
                    <c:v>szeptember</c:v>
                  </c:pt>
                  <c:pt idx="45">
                    <c:v>október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január</c:v>
                  </c:pt>
                  <c:pt idx="49">
                    <c:v>február</c:v>
                  </c:pt>
                  <c:pt idx="50">
                    <c:v>március</c:v>
                  </c:pt>
                  <c:pt idx="51">
                    <c:v>április</c:v>
                  </c:pt>
                  <c:pt idx="52">
                    <c:v>május</c:v>
                  </c:pt>
                  <c:pt idx="53">
                    <c:v>június</c:v>
                  </c:pt>
                  <c:pt idx="54">
                    <c:v>július</c:v>
                  </c:pt>
                  <c:pt idx="55">
                    <c:v>augusztus</c:v>
                  </c:pt>
                  <c:pt idx="56">
                    <c:v>szeptember</c:v>
                  </c:pt>
                  <c:pt idx="57">
                    <c:v>október</c:v>
                  </c:pt>
                  <c:pt idx="58">
                    <c:v>november</c:v>
                  </c:pt>
                  <c:pt idx="59">
                    <c:v>december</c:v>
                  </c:pt>
                </c:lvl>
                <c:lvl>
                  <c:pt idx="0">
                    <c:v>2007</c:v>
                  </c:pt>
                  <c:pt idx="12">
                    <c:v>2008</c:v>
                  </c:pt>
                  <c:pt idx="24">
                    <c:v>2009</c:v>
                  </c:pt>
                  <c:pt idx="36">
                    <c:v>2010</c:v>
                  </c:pt>
                  <c:pt idx="48">
                    <c:v>2011</c:v>
                  </c:pt>
                </c:lvl>
              </c:multiLvlStrCache>
            </c:multiLvlStrRef>
          </c:cat>
          <c:val>
            <c:numRef>
              <c:f>Szezonalitás!$C$5:$C$64</c:f>
              <c:numCache>
                <c:formatCode>0.0</c:formatCode>
                <c:ptCount val="60"/>
                <c:pt idx="0">
                  <c:v>115.5</c:v>
                </c:pt>
                <c:pt idx="1">
                  <c:v>105</c:v>
                </c:pt>
                <c:pt idx="2">
                  <c:v>100</c:v>
                </c:pt>
                <c:pt idx="3">
                  <c:v>79.5</c:v>
                </c:pt>
                <c:pt idx="4">
                  <c:v>70</c:v>
                </c:pt>
                <c:pt idx="5">
                  <c:v>73</c:v>
                </c:pt>
                <c:pt idx="6">
                  <c:v>76</c:v>
                </c:pt>
                <c:pt idx="7">
                  <c:v>73</c:v>
                </c:pt>
                <c:pt idx="8">
                  <c:v>79</c:v>
                </c:pt>
                <c:pt idx="9">
                  <c:v>101.5</c:v>
                </c:pt>
                <c:pt idx="10">
                  <c:v>122</c:v>
                </c:pt>
                <c:pt idx="11">
                  <c:v>130.9</c:v>
                </c:pt>
                <c:pt idx="12">
                  <c:v>122.5</c:v>
                </c:pt>
                <c:pt idx="13">
                  <c:v>112</c:v>
                </c:pt>
                <c:pt idx="14">
                  <c:v>108</c:v>
                </c:pt>
                <c:pt idx="15">
                  <c:v>83.5</c:v>
                </c:pt>
                <c:pt idx="16">
                  <c:v>70</c:v>
                </c:pt>
                <c:pt idx="17">
                  <c:v>73</c:v>
                </c:pt>
                <c:pt idx="18">
                  <c:v>75</c:v>
                </c:pt>
                <c:pt idx="19">
                  <c:v>73</c:v>
                </c:pt>
                <c:pt idx="20">
                  <c:v>79</c:v>
                </c:pt>
                <c:pt idx="21">
                  <c:v>98.5</c:v>
                </c:pt>
                <c:pt idx="22">
                  <c:v>113</c:v>
                </c:pt>
                <c:pt idx="23">
                  <c:v>118.8</c:v>
                </c:pt>
                <c:pt idx="24">
                  <c:v>117</c:v>
                </c:pt>
                <c:pt idx="25">
                  <c:v>103</c:v>
                </c:pt>
                <c:pt idx="26">
                  <c:v>95</c:v>
                </c:pt>
                <c:pt idx="27">
                  <c:v>70</c:v>
                </c:pt>
                <c:pt idx="28">
                  <c:v>60</c:v>
                </c:pt>
                <c:pt idx="29">
                  <c:v>67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93</c:v>
                </c:pt>
                <c:pt idx="34">
                  <c:v>108</c:v>
                </c:pt>
                <c:pt idx="35">
                  <c:v>122.6</c:v>
                </c:pt>
                <c:pt idx="36">
                  <c:v>115</c:v>
                </c:pt>
                <c:pt idx="37">
                  <c:v>105.5</c:v>
                </c:pt>
                <c:pt idx="38">
                  <c:v>96.5</c:v>
                </c:pt>
                <c:pt idx="39">
                  <c:v>71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96</c:v>
                </c:pt>
                <c:pt idx="46">
                  <c:v>106</c:v>
                </c:pt>
                <c:pt idx="47">
                  <c:v>132</c:v>
                </c:pt>
                <c:pt idx="48">
                  <c:v>113</c:v>
                </c:pt>
                <c:pt idx="49">
                  <c:v>108</c:v>
                </c:pt>
                <c:pt idx="50">
                  <c:v>97</c:v>
                </c:pt>
                <c:pt idx="51">
                  <c:v>70</c:v>
                </c:pt>
                <c:pt idx="52">
                  <c:v>65</c:v>
                </c:pt>
                <c:pt idx="53">
                  <c:v>72</c:v>
                </c:pt>
                <c:pt idx="54">
                  <c:v>74</c:v>
                </c:pt>
                <c:pt idx="55">
                  <c:v>78.5</c:v>
                </c:pt>
                <c:pt idx="56">
                  <c:v>79</c:v>
                </c:pt>
                <c:pt idx="57">
                  <c:v>93.5</c:v>
                </c:pt>
                <c:pt idx="58">
                  <c:v>113</c:v>
                </c:pt>
                <c:pt idx="5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D-412B-B50F-6D5723DC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48304"/>
        <c:axId val="1164267920"/>
      </c:lineChart>
      <c:catAx>
        <c:axId val="4075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267920"/>
        <c:crosses val="autoZero"/>
        <c:auto val="1"/>
        <c:lblAlgn val="ctr"/>
        <c:lblOffset val="100"/>
        <c:noMultiLvlLbl val="0"/>
      </c:catAx>
      <c:valAx>
        <c:axId val="11642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Energiafelhasználás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5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[Üzleti_intelligencia_Statisztika_ismetles.xlsx]Szezonalitás!Kimutatás1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Több</a:t>
            </a:r>
            <a:r>
              <a:rPr lang="hu-HU" baseline="0"/>
              <a:t> év átlagát nézve</a:t>
            </a:r>
            <a:r>
              <a:rPr lang="hu-HU"/>
              <a:t> december és január hónapokban a legmagasabb az energiafelhasználás, míg májusban a legalacsonyabb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Szezonalitás!$I$31:$I$32</c:f>
              <c:strCache>
                <c:ptCount val="1"/>
                <c:pt idx="0">
                  <c:v>január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Szezonalitás!$I$33:$I$37</c:f>
              <c:numCache>
                <c:formatCode>General</c:formatCode>
                <c:ptCount val="4"/>
                <c:pt idx="0">
                  <c:v>116.6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AA0-96F4-A0A5435B989D}"/>
            </c:ext>
          </c:extLst>
        </c:ser>
        <c:ser>
          <c:idx val="1"/>
          <c:order val="1"/>
          <c:tx>
            <c:strRef>
              <c:f>Szezonalitás!$J$31:$J$32</c:f>
              <c:strCache>
                <c:ptCount val="1"/>
                <c:pt idx="0">
                  <c:v>február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Szezonalitás!$J$33:$J$37</c:f>
              <c:numCache>
                <c:formatCode>General</c:formatCode>
                <c:ptCount val="4"/>
                <c:pt idx="0">
                  <c:v>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3-4AA0-96F4-A0A5435B989D}"/>
            </c:ext>
          </c:extLst>
        </c:ser>
        <c:ser>
          <c:idx val="2"/>
          <c:order val="2"/>
          <c:tx>
            <c:strRef>
              <c:f>Szezonalitás!$K$31:$K$32</c:f>
              <c:strCache>
                <c:ptCount val="1"/>
                <c:pt idx="0">
                  <c:v>március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Szezonalitás!$K$33:$K$37</c:f>
              <c:numCache>
                <c:formatCode>General</c:formatCode>
                <c:ptCount val="4"/>
                <c:pt idx="0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3-4AA0-96F4-A0A5435B989D}"/>
            </c:ext>
          </c:extLst>
        </c:ser>
        <c:ser>
          <c:idx val="3"/>
          <c:order val="3"/>
          <c:tx>
            <c:strRef>
              <c:f>Szezonalitás!$L$31:$L$32</c:f>
              <c:strCache>
                <c:ptCount val="1"/>
                <c:pt idx="0">
                  <c:v>április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Szezonalitás!$L$33:$L$37</c:f>
              <c:numCache>
                <c:formatCode>General</c:formatCode>
                <c:ptCount val="4"/>
                <c:pt idx="1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3-4AA0-96F4-A0A5435B989D}"/>
            </c:ext>
          </c:extLst>
        </c:ser>
        <c:ser>
          <c:idx val="4"/>
          <c:order val="4"/>
          <c:tx>
            <c:strRef>
              <c:f>Szezonalitás!$M$31:$M$32</c:f>
              <c:strCache>
                <c:ptCount val="1"/>
                <c:pt idx="0">
                  <c:v>május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Szezonalitás!$M$33:$M$37</c:f>
              <c:numCache>
                <c:formatCode>General</c:formatCode>
                <c:ptCount val="4"/>
                <c:pt idx="1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3-4AA0-96F4-A0A5435B989D}"/>
            </c:ext>
          </c:extLst>
        </c:ser>
        <c:ser>
          <c:idx val="5"/>
          <c:order val="5"/>
          <c:tx>
            <c:strRef>
              <c:f>Szezonalitás!$N$31:$N$32</c:f>
              <c:strCache>
                <c:ptCount val="1"/>
                <c:pt idx="0">
                  <c:v>június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Szezonalitás!$N$33:$N$37</c:f>
              <c:numCache>
                <c:formatCode>General</c:formatCode>
                <c:ptCount val="4"/>
                <c:pt idx="1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93-4AA0-96F4-A0A5435B989D}"/>
            </c:ext>
          </c:extLst>
        </c:ser>
        <c:ser>
          <c:idx val="6"/>
          <c:order val="6"/>
          <c:tx>
            <c:strRef>
              <c:f>Szezonalitás!$O$31:$O$32</c:f>
              <c:strCache>
                <c:ptCount val="1"/>
                <c:pt idx="0">
                  <c:v>július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Szezonalitás!$O$33:$O$37</c:f>
              <c:numCache>
                <c:formatCode>General</c:formatCode>
                <c:ptCount val="4"/>
                <c:pt idx="2">
                  <c:v>74.599999999999994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3-4AA0-96F4-A0A5435B989D}"/>
            </c:ext>
          </c:extLst>
        </c:ser>
        <c:ser>
          <c:idx val="7"/>
          <c:order val="7"/>
          <c:tx>
            <c:strRef>
              <c:f>Szezonalitás!$P$31:$P$32</c:f>
              <c:strCache>
                <c:ptCount val="1"/>
                <c:pt idx="0">
                  <c:v>augusztus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Szezonalitás!$P$33:$P$37</c:f>
              <c:numCache>
                <c:formatCode>General</c:formatCode>
                <c:ptCount val="4"/>
                <c:pt idx="2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93-4AA0-96F4-A0A5435B989D}"/>
            </c:ext>
          </c:extLst>
        </c:ser>
        <c:ser>
          <c:idx val="8"/>
          <c:order val="8"/>
          <c:tx>
            <c:strRef>
              <c:f>Szezonalitás!$Q$31:$Q$32</c:f>
              <c:strCache>
                <c:ptCount val="1"/>
                <c:pt idx="0">
                  <c:v>szeptember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Szezonalitás!$Q$33:$Q$37</c:f>
              <c:numCache>
                <c:formatCode>General</c:formatCode>
                <c:ptCount val="4"/>
                <c:pt idx="2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93-4AA0-96F4-A0A5435B989D}"/>
            </c:ext>
          </c:extLst>
        </c:ser>
        <c:ser>
          <c:idx val="9"/>
          <c:order val="9"/>
          <c:tx>
            <c:strRef>
              <c:f>Szezonalitás!$R$31:$R$32</c:f>
              <c:strCache>
                <c:ptCount val="1"/>
                <c:pt idx="0">
                  <c:v>október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Szezonalitás!$R$33:$R$37</c:f>
              <c:numCache>
                <c:formatCode>General</c:formatCode>
                <c:ptCount val="4"/>
                <c:pt idx="3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93-4AA0-96F4-A0A5435B989D}"/>
            </c:ext>
          </c:extLst>
        </c:ser>
        <c:ser>
          <c:idx val="10"/>
          <c:order val="10"/>
          <c:tx>
            <c:strRef>
              <c:f>Szezonalitás!$S$31:$S$32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Szezonalitás!$S$33:$S$37</c:f>
              <c:numCache>
                <c:formatCode>General</c:formatCode>
                <c:ptCount val="4"/>
                <c:pt idx="3">
                  <c:v>112.4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93-4AA0-96F4-A0A5435B989D}"/>
            </c:ext>
          </c:extLst>
        </c:ser>
        <c:ser>
          <c:idx val="11"/>
          <c:order val="11"/>
          <c:tx>
            <c:strRef>
              <c:f>Szezonalitás!$T$31:$T$32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Szezonalitás!$H$33:$H$37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Szezonalitás!$T$33:$T$37</c:f>
              <c:numCache>
                <c:formatCode>General</c:formatCode>
                <c:ptCount val="4"/>
                <c:pt idx="3">
                  <c:v>126.85999999999999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93-4AA0-96F4-A0A5435B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72390304"/>
        <c:axId val="1082249792"/>
      </c:barChart>
      <c:catAx>
        <c:axId val="11723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2249792"/>
        <c:crosses val="autoZero"/>
        <c:auto val="1"/>
        <c:lblAlgn val="ctr"/>
        <c:lblOffset val="100"/>
        <c:noMultiLvlLbl val="0"/>
      </c:catAx>
      <c:valAx>
        <c:axId val="1082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23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5</xdr:row>
      <xdr:rowOff>71437</xdr:rowOff>
    </xdr:from>
    <xdr:to>
      <xdr:col>23</xdr:col>
      <xdr:colOff>495300</xdr:colOff>
      <xdr:row>27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22DF58-6AD7-47A8-BBD0-96B962C2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566735</xdr:colOff>
      <xdr:row>37</xdr:row>
      <xdr:rowOff>128584</xdr:rowOff>
    </xdr:from>
    <xdr:to>
      <xdr:col>21</xdr:col>
      <xdr:colOff>123825</xdr:colOff>
      <xdr:row>60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C018CCD-16AB-49FC-A74C-77535F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47625</xdr:rowOff>
    </xdr:from>
    <xdr:to>
      <xdr:col>14</xdr:col>
      <xdr:colOff>123825</xdr:colOff>
      <xdr:row>30</xdr:row>
      <xdr:rowOff>147157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285750"/>
          <a:ext cx="7400925" cy="56240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óLa" refreshedDate="43352.998204861113" createdVersion="6" refreshedVersion="6" minRefreshableVersion="3" recordCount="60" xr:uid="{00000000-000A-0000-FFFF-FFFF00000000}">
  <cacheSource type="worksheet">
    <worksheetSource ref="A4:D64" sheet="Szezonalitás"/>
  </cacheSource>
  <cacheFields count="4">
    <cacheField name="Év" numFmtId="0">
      <sharedItems containsString="0" containsBlank="1" containsNumber="1" containsInteger="1" minValue="2007" maxValue="2011"/>
    </cacheField>
    <cacheField name="Hónap" numFmtId="0">
      <sharedItems count="12">
        <s v="január"/>
        <s v="február"/>
        <s v="március"/>
        <s v="április"/>
        <s v="május"/>
        <s v="június"/>
        <s v="július"/>
        <s v="augusztus"/>
        <s v="szeptember"/>
        <s v="október"/>
        <s v="november"/>
        <s v="december"/>
      </sharedItems>
    </cacheField>
    <cacheField name="Energiafelhasználás (PJ)" numFmtId="165">
      <sharedItems containsSemiMixedTypes="0" containsString="0" containsNumber="1" minValue="60" maxValue="132"/>
    </cacheField>
    <cacheField name="Negyedév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2007"/>
    <x v="0"/>
    <n v="115.5"/>
    <x v="0"/>
  </r>
  <r>
    <m/>
    <x v="1"/>
    <n v="105"/>
    <x v="0"/>
  </r>
  <r>
    <m/>
    <x v="2"/>
    <n v="100"/>
    <x v="0"/>
  </r>
  <r>
    <m/>
    <x v="3"/>
    <n v="79.5"/>
    <x v="1"/>
  </r>
  <r>
    <m/>
    <x v="4"/>
    <n v="70"/>
    <x v="1"/>
  </r>
  <r>
    <m/>
    <x v="5"/>
    <n v="73"/>
    <x v="1"/>
  </r>
  <r>
    <m/>
    <x v="6"/>
    <n v="76"/>
    <x v="2"/>
  </r>
  <r>
    <m/>
    <x v="7"/>
    <n v="73"/>
    <x v="2"/>
  </r>
  <r>
    <m/>
    <x v="8"/>
    <n v="79"/>
    <x v="2"/>
  </r>
  <r>
    <m/>
    <x v="9"/>
    <n v="101.5"/>
    <x v="3"/>
  </r>
  <r>
    <m/>
    <x v="10"/>
    <n v="122"/>
    <x v="3"/>
  </r>
  <r>
    <m/>
    <x v="11"/>
    <n v="130.9"/>
    <x v="3"/>
  </r>
  <r>
    <n v="2008"/>
    <x v="0"/>
    <n v="122.5"/>
    <x v="0"/>
  </r>
  <r>
    <m/>
    <x v="1"/>
    <n v="112"/>
    <x v="0"/>
  </r>
  <r>
    <m/>
    <x v="2"/>
    <n v="108"/>
    <x v="0"/>
  </r>
  <r>
    <m/>
    <x v="3"/>
    <n v="83.5"/>
    <x v="1"/>
  </r>
  <r>
    <m/>
    <x v="4"/>
    <n v="70"/>
    <x v="1"/>
  </r>
  <r>
    <m/>
    <x v="5"/>
    <n v="73"/>
    <x v="1"/>
  </r>
  <r>
    <m/>
    <x v="6"/>
    <n v="75"/>
    <x v="2"/>
  </r>
  <r>
    <m/>
    <x v="7"/>
    <n v="73"/>
    <x v="2"/>
  </r>
  <r>
    <m/>
    <x v="8"/>
    <n v="79"/>
    <x v="2"/>
  </r>
  <r>
    <m/>
    <x v="9"/>
    <n v="98.5"/>
    <x v="3"/>
  </r>
  <r>
    <m/>
    <x v="10"/>
    <n v="113"/>
    <x v="3"/>
  </r>
  <r>
    <m/>
    <x v="11"/>
    <n v="118.8"/>
    <x v="3"/>
  </r>
  <r>
    <n v="2009"/>
    <x v="0"/>
    <n v="117"/>
    <x v="0"/>
  </r>
  <r>
    <m/>
    <x v="1"/>
    <n v="103"/>
    <x v="0"/>
  </r>
  <r>
    <m/>
    <x v="2"/>
    <n v="95"/>
    <x v="0"/>
  </r>
  <r>
    <m/>
    <x v="3"/>
    <n v="70"/>
    <x v="1"/>
  </r>
  <r>
    <m/>
    <x v="4"/>
    <n v="60"/>
    <x v="1"/>
  </r>
  <r>
    <m/>
    <x v="5"/>
    <n v="67"/>
    <x v="1"/>
  </r>
  <r>
    <m/>
    <x v="6"/>
    <n v="73"/>
    <x v="2"/>
  </r>
  <r>
    <m/>
    <x v="7"/>
    <n v="73"/>
    <x v="2"/>
  </r>
  <r>
    <m/>
    <x v="8"/>
    <n v="74"/>
    <x v="2"/>
  </r>
  <r>
    <m/>
    <x v="9"/>
    <n v="93"/>
    <x v="3"/>
  </r>
  <r>
    <m/>
    <x v="10"/>
    <n v="108"/>
    <x v="3"/>
  </r>
  <r>
    <m/>
    <x v="11"/>
    <n v="122.6"/>
    <x v="3"/>
  </r>
  <r>
    <n v="2010"/>
    <x v="0"/>
    <n v="115"/>
    <x v="0"/>
  </r>
  <r>
    <m/>
    <x v="1"/>
    <n v="105.5"/>
    <x v="0"/>
  </r>
  <r>
    <m/>
    <x v="2"/>
    <n v="96.5"/>
    <x v="0"/>
  </r>
  <r>
    <m/>
    <x v="3"/>
    <n v="71"/>
    <x v="1"/>
  </r>
  <r>
    <m/>
    <x v="4"/>
    <n v="64"/>
    <x v="1"/>
  </r>
  <r>
    <m/>
    <x v="5"/>
    <n v="71"/>
    <x v="1"/>
  </r>
  <r>
    <m/>
    <x v="6"/>
    <n v="75"/>
    <x v="2"/>
  </r>
  <r>
    <m/>
    <x v="7"/>
    <n v="76"/>
    <x v="2"/>
  </r>
  <r>
    <m/>
    <x v="8"/>
    <n v="77"/>
    <x v="2"/>
  </r>
  <r>
    <m/>
    <x v="9"/>
    <n v="96"/>
    <x v="3"/>
  </r>
  <r>
    <m/>
    <x v="10"/>
    <n v="106"/>
    <x v="3"/>
  </r>
  <r>
    <m/>
    <x v="11"/>
    <n v="132"/>
    <x v="3"/>
  </r>
  <r>
    <n v="2011"/>
    <x v="0"/>
    <n v="113"/>
    <x v="0"/>
  </r>
  <r>
    <m/>
    <x v="1"/>
    <n v="108"/>
    <x v="0"/>
  </r>
  <r>
    <m/>
    <x v="2"/>
    <n v="97"/>
    <x v="0"/>
  </r>
  <r>
    <m/>
    <x v="3"/>
    <n v="70"/>
    <x v="1"/>
  </r>
  <r>
    <m/>
    <x v="4"/>
    <n v="65"/>
    <x v="1"/>
  </r>
  <r>
    <m/>
    <x v="5"/>
    <n v="72"/>
    <x v="1"/>
  </r>
  <r>
    <m/>
    <x v="6"/>
    <n v="74"/>
    <x v="2"/>
  </r>
  <r>
    <m/>
    <x v="7"/>
    <n v="78.5"/>
    <x v="2"/>
  </r>
  <r>
    <m/>
    <x v="8"/>
    <n v="79"/>
    <x v="2"/>
  </r>
  <r>
    <m/>
    <x v="9"/>
    <n v="93.5"/>
    <x v="3"/>
  </r>
  <r>
    <m/>
    <x v="10"/>
    <n v="113"/>
    <x v="3"/>
  </r>
  <r>
    <m/>
    <x v="11"/>
    <n v="13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H31:U37" firstHeaderRow="1" firstDataRow="2" firstDataCol="1"/>
  <pivotFields count="4"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Átlag / Energiafelhasználás (PJ)" fld="2" subtotal="average" baseField="3" baseItem="3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12.88671875" customWidth="1"/>
    <col min="3" max="3" width="19.44140625" bestFit="1" customWidth="1"/>
    <col min="4" max="4" width="15" customWidth="1"/>
    <col min="10" max="10" width="10.109375" bestFit="1" customWidth="1"/>
    <col min="11" max="11" width="12.44140625" bestFit="1" customWidth="1"/>
  </cols>
  <sheetData>
    <row r="1" spans="1:12" ht="15" thickBot="1" x14ac:dyDescent="0.35">
      <c r="A1" s="56" t="s">
        <v>86</v>
      </c>
      <c r="B1" s="57"/>
      <c r="C1" s="57"/>
      <c r="D1" s="57"/>
      <c r="E1" s="57"/>
      <c r="F1" s="57"/>
      <c r="G1" s="57"/>
      <c r="H1" s="57"/>
      <c r="I1" s="58"/>
    </row>
    <row r="2" spans="1:12" ht="15" thickBot="1" x14ac:dyDescent="0.35"/>
    <row r="3" spans="1:12" ht="15" thickBot="1" x14ac:dyDescent="0.35">
      <c r="A3" s="52" t="s">
        <v>0</v>
      </c>
      <c r="B3" s="53"/>
      <c r="C3" s="54" t="s">
        <v>1</v>
      </c>
      <c r="D3" s="55"/>
    </row>
    <row r="4" spans="1:12" ht="15" thickBot="1" x14ac:dyDescent="0.35">
      <c r="A4" s="1" t="s">
        <v>2</v>
      </c>
      <c r="B4" s="2" t="s">
        <v>3</v>
      </c>
      <c r="C4" s="3" t="s">
        <v>2</v>
      </c>
      <c r="D4" s="4" t="s">
        <v>3</v>
      </c>
      <c r="J4" s="59" t="s">
        <v>91</v>
      </c>
      <c r="K4" s="60"/>
      <c r="L4" s="61"/>
    </row>
    <row r="5" spans="1:12" ht="15" thickBot="1" x14ac:dyDescent="0.35">
      <c r="A5" s="5" t="s">
        <v>4</v>
      </c>
      <c r="B5" s="6">
        <v>57</v>
      </c>
      <c r="C5" s="5" t="s">
        <v>5</v>
      </c>
      <c r="D5" s="7">
        <v>42</v>
      </c>
      <c r="J5" s="1" t="s">
        <v>87</v>
      </c>
      <c r="K5" s="11" t="s">
        <v>88</v>
      </c>
      <c r="L5" s="4" t="s">
        <v>89</v>
      </c>
    </row>
    <row r="6" spans="1:12" ht="15.6" x14ac:dyDescent="0.3">
      <c r="A6" s="8" t="s">
        <v>6</v>
      </c>
      <c r="B6" s="9">
        <v>61</v>
      </c>
      <c r="C6" s="8" t="s">
        <v>7</v>
      </c>
      <c r="D6" s="10">
        <v>37</v>
      </c>
      <c r="J6" s="12">
        <f>_xlfn.QUARTILE.EXC($B$5:$B$49,1)</f>
        <v>51</v>
      </c>
      <c r="K6" s="13" t="s">
        <v>94</v>
      </c>
      <c r="L6" s="12">
        <f>_xlfn.QUARTILE.EXC($D$5:$D$59,1)</f>
        <v>44</v>
      </c>
    </row>
    <row r="7" spans="1:12" x14ac:dyDescent="0.3">
      <c r="A7" s="8" t="s">
        <v>8</v>
      </c>
      <c r="B7" s="9">
        <v>57</v>
      </c>
      <c r="C7" s="8" t="s">
        <v>9</v>
      </c>
      <c r="D7" s="10">
        <v>44</v>
      </c>
      <c r="J7" s="12">
        <f>_xlfn.QUARTILE.EXC($B$5:$B$49,2)</f>
        <v>55</v>
      </c>
      <c r="K7" s="14" t="s">
        <v>90</v>
      </c>
      <c r="L7" s="12">
        <f>_xlfn.QUARTILE.EXC($D$5:$D$59,2)</f>
        <v>51</v>
      </c>
    </row>
    <row r="8" spans="1:12" ht="16.2" thickBot="1" x14ac:dyDescent="0.35">
      <c r="A8" s="8" t="s">
        <v>10</v>
      </c>
      <c r="B8" s="9">
        <v>57</v>
      </c>
      <c r="C8" s="8" t="s">
        <v>11</v>
      </c>
      <c r="D8" s="10">
        <v>49</v>
      </c>
      <c r="J8" s="17">
        <f>_xlfn.QUARTILE.EXC($B$5:$B$49,3)</f>
        <v>60.5</v>
      </c>
      <c r="K8" s="18" t="s">
        <v>95</v>
      </c>
      <c r="L8" s="17">
        <f>_xlfn.QUARTILE.EXC($D$5:$D$59,3)</f>
        <v>56</v>
      </c>
    </row>
    <row r="9" spans="1:12" x14ac:dyDescent="0.3">
      <c r="A9" s="8" t="s">
        <v>12</v>
      </c>
      <c r="B9" s="9">
        <v>58</v>
      </c>
      <c r="C9" s="8" t="s">
        <v>13</v>
      </c>
      <c r="D9" s="10">
        <v>54</v>
      </c>
      <c r="J9" s="12">
        <f>J8-J6</f>
        <v>9.5</v>
      </c>
      <c r="K9" s="16" t="s">
        <v>96</v>
      </c>
      <c r="L9" s="12">
        <f>L8-L6</f>
        <v>12</v>
      </c>
    </row>
    <row r="10" spans="1:12" x14ac:dyDescent="0.3">
      <c r="A10" s="8" t="s">
        <v>6</v>
      </c>
      <c r="B10" s="9">
        <v>57</v>
      </c>
      <c r="C10" s="8" t="s">
        <v>14</v>
      </c>
      <c r="D10" s="10">
        <v>52</v>
      </c>
      <c r="J10" s="12">
        <f>J6-3*J9</f>
        <v>22.5</v>
      </c>
      <c r="K10" s="15" t="s">
        <v>97</v>
      </c>
      <c r="L10" s="12">
        <f>L6-3*L9</f>
        <v>8</v>
      </c>
    </row>
    <row r="11" spans="1:12" x14ac:dyDescent="0.3">
      <c r="A11" s="8" t="s">
        <v>15</v>
      </c>
      <c r="B11" s="9">
        <v>61</v>
      </c>
      <c r="C11" s="8" t="s">
        <v>16</v>
      </c>
      <c r="D11" s="10">
        <v>64</v>
      </c>
      <c r="J11" s="12">
        <f>J8+3*J9</f>
        <v>89</v>
      </c>
      <c r="K11" s="15" t="s">
        <v>98</v>
      </c>
      <c r="L11" s="12">
        <f>L8+3*L9</f>
        <v>92</v>
      </c>
    </row>
    <row r="12" spans="1:12" x14ac:dyDescent="0.3">
      <c r="A12" s="8" t="s">
        <v>17</v>
      </c>
      <c r="B12" s="9">
        <v>54</v>
      </c>
      <c r="C12" s="8" t="s">
        <v>18</v>
      </c>
      <c r="D12" s="10">
        <v>45</v>
      </c>
    </row>
    <row r="13" spans="1:12" x14ac:dyDescent="0.3">
      <c r="A13" s="8" t="s">
        <v>19</v>
      </c>
      <c r="B13" s="9">
        <v>68</v>
      </c>
      <c r="C13" s="8" t="s">
        <v>20</v>
      </c>
      <c r="D13" s="10">
        <v>58</v>
      </c>
    </row>
    <row r="14" spans="1:12" x14ac:dyDescent="0.3">
      <c r="A14" s="8" t="s">
        <v>21</v>
      </c>
      <c r="B14" s="9">
        <v>51</v>
      </c>
      <c r="C14" s="8" t="s">
        <v>22</v>
      </c>
      <c r="D14" s="10">
        <v>44</v>
      </c>
    </row>
    <row r="15" spans="1:12" x14ac:dyDescent="0.3">
      <c r="A15" s="8" t="s">
        <v>23</v>
      </c>
      <c r="B15" s="9">
        <v>49</v>
      </c>
      <c r="C15" s="8" t="s">
        <v>24</v>
      </c>
      <c r="D15" s="10">
        <v>52</v>
      </c>
    </row>
    <row r="16" spans="1:12" x14ac:dyDescent="0.3">
      <c r="A16" s="8" t="s">
        <v>25</v>
      </c>
      <c r="B16" s="9">
        <v>64</v>
      </c>
      <c r="C16" s="8" t="s">
        <v>26</v>
      </c>
      <c r="D16" s="10">
        <v>54</v>
      </c>
    </row>
    <row r="17" spans="1:4" x14ac:dyDescent="0.3">
      <c r="A17" s="8" t="s">
        <v>27</v>
      </c>
      <c r="B17" s="9">
        <v>50</v>
      </c>
      <c r="C17" s="8" t="s">
        <v>28</v>
      </c>
      <c r="D17" s="10">
        <v>54</v>
      </c>
    </row>
    <row r="18" spans="1:4" x14ac:dyDescent="0.3">
      <c r="A18" s="8" t="s">
        <v>29</v>
      </c>
      <c r="B18" s="9">
        <v>48</v>
      </c>
      <c r="C18" s="8" t="s">
        <v>30</v>
      </c>
      <c r="D18" s="10">
        <v>42</v>
      </c>
    </row>
    <row r="19" spans="1:4" x14ac:dyDescent="0.3">
      <c r="A19" s="8" t="s">
        <v>31</v>
      </c>
      <c r="B19" s="9">
        <v>65</v>
      </c>
      <c r="C19" s="8" t="s">
        <v>32</v>
      </c>
      <c r="D19" s="10">
        <v>72</v>
      </c>
    </row>
    <row r="20" spans="1:4" x14ac:dyDescent="0.3">
      <c r="A20" s="8" t="s">
        <v>33</v>
      </c>
      <c r="B20" s="9">
        <v>52</v>
      </c>
      <c r="C20" s="8" t="s">
        <v>34</v>
      </c>
      <c r="D20" s="10">
        <v>62</v>
      </c>
    </row>
    <row r="21" spans="1:4" x14ac:dyDescent="0.3">
      <c r="A21" s="8" t="s">
        <v>35</v>
      </c>
      <c r="B21" s="9">
        <v>56</v>
      </c>
      <c r="C21" s="8" t="s">
        <v>36</v>
      </c>
      <c r="D21" s="10">
        <v>36</v>
      </c>
    </row>
    <row r="22" spans="1:4" x14ac:dyDescent="0.3">
      <c r="A22" s="8" t="s">
        <v>37</v>
      </c>
      <c r="B22" s="9">
        <v>46</v>
      </c>
      <c r="C22" s="8" t="s">
        <v>38</v>
      </c>
      <c r="D22" s="10">
        <v>44</v>
      </c>
    </row>
    <row r="23" spans="1:4" x14ac:dyDescent="0.3">
      <c r="A23" s="8" t="s">
        <v>39</v>
      </c>
      <c r="B23" s="9">
        <v>54</v>
      </c>
      <c r="C23" s="8" t="s">
        <v>40</v>
      </c>
      <c r="D23" s="10">
        <v>48</v>
      </c>
    </row>
    <row r="24" spans="1:4" x14ac:dyDescent="0.3">
      <c r="A24" s="8" t="s">
        <v>41</v>
      </c>
      <c r="B24" s="9">
        <v>49</v>
      </c>
      <c r="C24" s="8" t="s">
        <v>42</v>
      </c>
      <c r="D24" s="10">
        <v>46</v>
      </c>
    </row>
    <row r="25" spans="1:4" x14ac:dyDescent="0.3">
      <c r="A25" s="8" t="s">
        <v>43</v>
      </c>
      <c r="B25" s="9">
        <v>51</v>
      </c>
      <c r="C25" s="8" t="s">
        <v>44</v>
      </c>
      <c r="D25" s="10">
        <v>36</v>
      </c>
    </row>
    <row r="26" spans="1:4" x14ac:dyDescent="0.3">
      <c r="A26" s="8" t="s">
        <v>45</v>
      </c>
      <c r="B26" s="9">
        <v>47</v>
      </c>
      <c r="C26" s="8" t="s">
        <v>46</v>
      </c>
      <c r="D26" s="10">
        <v>37</v>
      </c>
    </row>
    <row r="27" spans="1:4" x14ac:dyDescent="0.3">
      <c r="A27" s="8" t="s">
        <v>19</v>
      </c>
      <c r="B27" s="9">
        <v>55</v>
      </c>
      <c r="C27" s="8" t="s">
        <v>47</v>
      </c>
      <c r="D27" s="10">
        <v>56</v>
      </c>
    </row>
    <row r="28" spans="1:4" x14ac:dyDescent="0.3">
      <c r="A28" s="8" t="s">
        <v>48</v>
      </c>
      <c r="B28" s="9">
        <v>54</v>
      </c>
      <c r="C28" s="8" t="s">
        <v>49</v>
      </c>
      <c r="D28" s="10">
        <v>41</v>
      </c>
    </row>
    <row r="29" spans="1:4" x14ac:dyDescent="0.3">
      <c r="A29" s="8" t="s">
        <v>50</v>
      </c>
      <c r="B29" s="9">
        <v>42</v>
      </c>
      <c r="C29" s="8" t="s">
        <v>51</v>
      </c>
      <c r="D29" s="10">
        <v>47</v>
      </c>
    </row>
    <row r="30" spans="1:4" x14ac:dyDescent="0.3">
      <c r="A30" s="8" t="s">
        <v>52</v>
      </c>
      <c r="B30" s="9">
        <v>51</v>
      </c>
      <c r="C30" s="8" t="s">
        <v>53</v>
      </c>
      <c r="D30" s="10">
        <v>60</v>
      </c>
    </row>
    <row r="31" spans="1:4" x14ac:dyDescent="0.3">
      <c r="A31" s="8" t="s">
        <v>54</v>
      </c>
      <c r="B31" s="9">
        <v>56</v>
      </c>
      <c r="C31" s="8" t="s">
        <v>55</v>
      </c>
      <c r="D31" s="10">
        <v>46</v>
      </c>
    </row>
    <row r="32" spans="1:4" x14ac:dyDescent="0.3">
      <c r="A32" s="8" t="s">
        <v>56</v>
      </c>
      <c r="B32" s="9">
        <v>55</v>
      </c>
      <c r="C32" s="8" t="s">
        <v>57</v>
      </c>
      <c r="D32" s="10">
        <v>50</v>
      </c>
    </row>
    <row r="33" spans="1:10" x14ac:dyDescent="0.3">
      <c r="A33" s="8" t="s">
        <v>58</v>
      </c>
      <c r="B33" s="9">
        <v>51</v>
      </c>
      <c r="C33" s="8" t="s">
        <v>59</v>
      </c>
      <c r="D33" s="10">
        <v>47</v>
      </c>
    </row>
    <row r="34" spans="1:10" x14ac:dyDescent="0.3">
      <c r="A34" s="8" t="s">
        <v>60</v>
      </c>
      <c r="B34" s="9">
        <v>54</v>
      </c>
      <c r="C34" s="8" t="s">
        <v>61</v>
      </c>
      <c r="D34" s="10">
        <v>51</v>
      </c>
    </row>
    <row r="35" spans="1:10" x14ac:dyDescent="0.3">
      <c r="A35" s="8" t="s">
        <v>50</v>
      </c>
      <c r="B35" s="9">
        <v>51</v>
      </c>
      <c r="C35" s="8" t="s">
        <v>62</v>
      </c>
      <c r="D35" s="10">
        <v>55</v>
      </c>
    </row>
    <row r="36" spans="1:10" x14ac:dyDescent="0.3">
      <c r="A36" s="8" t="s">
        <v>63</v>
      </c>
      <c r="B36" s="9">
        <v>60</v>
      </c>
      <c r="C36" s="8" t="s">
        <v>64</v>
      </c>
      <c r="D36" s="10">
        <v>51</v>
      </c>
    </row>
    <row r="37" spans="1:10" x14ac:dyDescent="0.3">
      <c r="A37" s="8" t="s">
        <v>65</v>
      </c>
      <c r="B37" s="9">
        <v>62</v>
      </c>
      <c r="C37" s="8" t="s">
        <v>66</v>
      </c>
      <c r="D37" s="10">
        <v>54</v>
      </c>
    </row>
    <row r="38" spans="1:10" x14ac:dyDescent="0.3">
      <c r="A38" s="8" t="s">
        <v>67</v>
      </c>
      <c r="B38" s="9">
        <v>43</v>
      </c>
      <c r="C38" s="8" t="s">
        <v>68</v>
      </c>
      <c r="D38" s="10">
        <v>54</v>
      </c>
    </row>
    <row r="39" spans="1:10" x14ac:dyDescent="0.3">
      <c r="A39" s="8" t="s">
        <v>35</v>
      </c>
      <c r="B39" s="9">
        <v>55</v>
      </c>
      <c r="C39" s="8" t="s">
        <v>69</v>
      </c>
      <c r="D39" s="10">
        <v>56</v>
      </c>
    </row>
    <row r="40" spans="1:10" x14ac:dyDescent="0.3">
      <c r="A40" s="8" t="s">
        <v>70</v>
      </c>
      <c r="B40" s="9">
        <v>56</v>
      </c>
      <c r="C40" s="8" t="s">
        <v>71</v>
      </c>
      <c r="D40" s="10">
        <v>43</v>
      </c>
    </row>
    <row r="41" spans="1:10" x14ac:dyDescent="0.3">
      <c r="A41" s="8" t="s">
        <v>72</v>
      </c>
      <c r="B41" s="9">
        <v>61</v>
      </c>
      <c r="C41" s="8" t="s">
        <v>73</v>
      </c>
      <c r="D41" s="10">
        <v>46</v>
      </c>
    </row>
    <row r="42" spans="1:10" x14ac:dyDescent="0.3">
      <c r="A42" s="8" t="s">
        <v>74</v>
      </c>
      <c r="B42" s="9">
        <v>52</v>
      </c>
      <c r="C42" s="8" t="s">
        <v>75</v>
      </c>
      <c r="D42" s="10">
        <v>50</v>
      </c>
    </row>
    <row r="43" spans="1:10" x14ac:dyDescent="0.3">
      <c r="A43" s="8" t="s">
        <v>76</v>
      </c>
      <c r="B43" s="9">
        <v>69</v>
      </c>
      <c r="C43" s="8" t="s">
        <v>77</v>
      </c>
      <c r="D43" s="10">
        <v>60</v>
      </c>
    </row>
    <row r="44" spans="1:10" x14ac:dyDescent="0.3">
      <c r="A44" s="8" t="s">
        <v>78</v>
      </c>
      <c r="B44" s="9">
        <v>65</v>
      </c>
      <c r="C44" s="8" t="s">
        <v>79</v>
      </c>
      <c r="D44" s="10">
        <v>57</v>
      </c>
      <c r="J44" s="80"/>
    </row>
    <row r="45" spans="1:10" x14ac:dyDescent="0.3">
      <c r="A45" s="8" t="s">
        <v>80</v>
      </c>
      <c r="B45" s="9">
        <v>46</v>
      </c>
      <c r="C45" s="8" t="s">
        <v>81</v>
      </c>
      <c r="D45" s="10">
        <v>33</v>
      </c>
      <c r="J45" s="80"/>
    </row>
    <row r="46" spans="1:10" x14ac:dyDescent="0.3">
      <c r="A46" s="8" t="s">
        <v>78</v>
      </c>
      <c r="B46" s="9">
        <v>54</v>
      </c>
      <c r="C46" s="8" t="s">
        <v>82</v>
      </c>
      <c r="D46" s="10">
        <v>44</v>
      </c>
    </row>
    <row r="47" spans="1:10" x14ac:dyDescent="0.3">
      <c r="A47" s="8" t="s">
        <v>83</v>
      </c>
      <c r="B47" s="9">
        <v>47</v>
      </c>
      <c r="C47" s="8" t="s">
        <v>84</v>
      </c>
      <c r="D47" s="10">
        <v>72</v>
      </c>
    </row>
    <row r="48" spans="1:10" x14ac:dyDescent="0.3">
      <c r="A48" s="8" t="s">
        <v>85</v>
      </c>
      <c r="B48" s="9">
        <v>70</v>
      </c>
      <c r="C48" s="8" t="s">
        <v>99</v>
      </c>
      <c r="D48" s="10">
        <v>55</v>
      </c>
    </row>
    <row r="49" spans="1:4" x14ac:dyDescent="0.3">
      <c r="A49" s="8" t="s">
        <v>162</v>
      </c>
      <c r="B49" s="9">
        <v>78</v>
      </c>
      <c r="C49" s="8" t="s">
        <v>100</v>
      </c>
      <c r="D49" s="10">
        <v>51</v>
      </c>
    </row>
    <row r="50" spans="1:4" x14ac:dyDescent="0.3">
      <c r="C50" s="8" t="s">
        <v>101</v>
      </c>
      <c r="D50" s="10">
        <v>51</v>
      </c>
    </row>
    <row r="51" spans="1:4" x14ac:dyDescent="0.3">
      <c r="C51" s="8" t="s">
        <v>102</v>
      </c>
      <c r="D51" s="10">
        <v>57</v>
      </c>
    </row>
    <row r="52" spans="1:4" x14ac:dyDescent="0.3">
      <c r="C52" s="8" t="s">
        <v>103</v>
      </c>
      <c r="D52" s="10">
        <v>40</v>
      </c>
    </row>
    <row r="53" spans="1:4" x14ac:dyDescent="0.3">
      <c r="C53" s="8" t="s">
        <v>104</v>
      </c>
      <c r="D53" s="10">
        <v>58</v>
      </c>
    </row>
    <row r="54" spans="1:4" x14ac:dyDescent="0.3">
      <c r="C54" s="8" t="s">
        <v>105</v>
      </c>
      <c r="D54" s="10">
        <v>65</v>
      </c>
    </row>
    <row r="55" spans="1:4" x14ac:dyDescent="0.3">
      <c r="C55" s="8" t="s">
        <v>106</v>
      </c>
      <c r="D55" s="10">
        <v>62</v>
      </c>
    </row>
    <row r="56" spans="1:4" x14ac:dyDescent="0.3">
      <c r="C56" s="8" t="s">
        <v>107</v>
      </c>
      <c r="D56" s="10">
        <v>35</v>
      </c>
    </row>
    <row r="57" spans="1:4" x14ac:dyDescent="0.3">
      <c r="C57" s="8" t="s">
        <v>108</v>
      </c>
      <c r="D57" s="10">
        <v>60</v>
      </c>
    </row>
    <row r="58" spans="1:4" x14ac:dyDescent="0.3">
      <c r="C58" s="8" t="s">
        <v>109</v>
      </c>
      <c r="D58" s="10">
        <v>43</v>
      </c>
    </row>
    <row r="59" spans="1:4" x14ac:dyDescent="0.3">
      <c r="C59" s="8" t="s">
        <v>110</v>
      </c>
      <c r="D59" s="10">
        <v>41</v>
      </c>
    </row>
  </sheetData>
  <mergeCells count="4">
    <mergeCell ref="A3:B3"/>
    <mergeCell ref="C3:D3"/>
    <mergeCell ref="A1:I1"/>
    <mergeCell ref="J4:L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sqref="A1:K1"/>
    </sheetView>
  </sheetViews>
  <sheetFormatPr defaultRowHeight="14.4" x14ac:dyDescent="0.3"/>
  <sheetData>
    <row r="1" spans="1:11" ht="63.75" customHeight="1" x14ac:dyDescent="0.3">
      <c r="A1" s="62" t="s">
        <v>137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3" spans="1:11" x14ac:dyDescent="0.3">
      <c r="A3" s="65" t="s">
        <v>136</v>
      </c>
      <c r="B3" s="29">
        <v>0</v>
      </c>
      <c r="C3" s="29">
        <v>1</v>
      </c>
      <c r="D3" s="29">
        <v>1</v>
      </c>
      <c r="E3" s="29">
        <v>0</v>
      </c>
      <c r="F3" s="29">
        <v>1</v>
      </c>
      <c r="G3" s="29">
        <v>1</v>
      </c>
      <c r="H3" s="29">
        <v>1</v>
      </c>
      <c r="I3" s="29">
        <v>0</v>
      </c>
      <c r="J3" s="29">
        <v>1</v>
      </c>
      <c r="K3" s="29">
        <v>1</v>
      </c>
    </row>
    <row r="4" spans="1:11" x14ac:dyDescent="0.3">
      <c r="A4" s="66"/>
      <c r="B4" s="29">
        <v>1</v>
      </c>
      <c r="C4" s="29">
        <v>0</v>
      </c>
      <c r="D4" s="29">
        <v>1</v>
      </c>
      <c r="E4" s="29">
        <v>0</v>
      </c>
      <c r="F4" s="29">
        <v>1</v>
      </c>
      <c r="G4" s="29">
        <v>1</v>
      </c>
      <c r="H4" s="29">
        <v>1</v>
      </c>
      <c r="I4" s="29">
        <v>0</v>
      </c>
      <c r="J4" s="29">
        <v>0</v>
      </c>
      <c r="K4" s="29">
        <v>1</v>
      </c>
    </row>
    <row r="5" spans="1:11" x14ac:dyDescent="0.3">
      <c r="A5" s="67"/>
      <c r="B5" s="29">
        <v>0</v>
      </c>
      <c r="C5" s="29">
        <v>1</v>
      </c>
      <c r="D5" s="29">
        <v>0</v>
      </c>
      <c r="E5" s="29">
        <v>1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0</v>
      </c>
    </row>
    <row r="7" spans="1:11" x14ac:dyDescent="0.3">
      <c r="A7" s="23" t="s">
        <v>138</v>
      </c>
      <c r="B7" s="30">
        <f>AVERAGE(B3:K5)</f>
        <v>0.66666666666666663</v>
      </c>
      <c r="C7" s="68" t="s">
        <v>139</v>
      </c>
      <c r="D7" s="68"/>
      <c r="E7" s="68"/>
      <c r="F7" s="68"/>
      <c r="G7" s="68"/>
      <c r="H7" s="68"/>
      <c r="I7" s="68"/>
      <c r="J7" s="68"/>
    </row>
  </sheetData>
  <mergeCells count="3">
    <mergeCell ref="A1:K1"/>
    <mergeCell ref="A3:A5"/>
    <mergeCell ref="C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5"/>
  <sheetViews>
    <sheetView workbookViewId="0">
      <selection sqref="A1:J1"/>
    </sheetView>
  </sheetViews>
  <sheetFormatPr defaultColWidth="9.109375" defaultRowHeight="13.2" x14ac:dyDescent="0.25"/>
  <cols>
    <col min="1" max="1" width="6.44140625" style="31" bestFit="1" customWidth="1"/>
    <col min="2" max="2" width="20.33203125" style="31" bestFit="1" customWidth="1"/>
    <col min="3" max="3" width="16.44140625" style="31" customWidth="1"/>
    <col min="4" max="4" width="10.33203125" style="31" bestFit="1" customWidth="1"/>
    <col min="5" max="5" width="18.88671875" style="31" bestFit="1" customWidth="1"/>
    <col min="6" max="6" width="15.44140625" style="31" bestFit="1" customWidth="1"/>
    <col min="7" max="7" width="10.33203125" style="31" bestFit="1" customWidth="1"/>
    <col min="8" max="8" width="22.5546875" style="31" bestFit="1" customWidth="1"/>
    <col min="9" max="9" width="15.44140625" style="31" bestFit="1" customWidth="1"/>
    <col min="10" max="10" width="10.33203125" style="31" bestFit="1" customWidth="1"/>
    <col min="11" max="16384" width="9.109375" style="31"/>
  </cols>
  <sheetData>
    <row r="1" spans="1:13" ht="20.399999999999999" x14ac:dyDescent="0.35">
      <c r="A1" s="69" t="s">
        <v>140</v>
      </c>
      <c r="B1" s="69"/>
      <c r="C1" s="69"/>
      <c r="D1" s="69"/>
      <c r="E1" s="69"/>
      <c r="F1" s="69"/>
      <c r="G1" s="69"/>
      <c r="H1" s="69"/>
      <c r="I1" s="69"/>
      <c r="J1" s="69"/>
    </row>
    <row r="2" spans="1:13" ht="20.399999999999999" x14ac:dyDescent="0.35">
      <c r="A2" s="32"/>
      <c r="B2" s="32"/>
      <c r="C2" s="32"/>
      <c r="D2" s="32"/>
      <c r="E2" s="32"/>
      <c r="F2" s="32"/>
      <c r="G2" s="32"/>
      <c r="H2" s="32"/>
      <c r="I2" s="32"/>
      <c r="J2" s="32"/>
    </row>
    <row r="4" spans="1:13" ht="15.6" x14ac:dyDescent="0.3">
      <c r="A4" s="70" t="s">
        <v>112</v>
      </c>
      <c r="B4" s="39" t="s">
        <v>141</v>
      </c>
      <c r="C4" s="39" t="s">
        <v>142</v>
      </c>
      <c r="D4" s="39" t="s">
        <v>143</v>
      </c>
      <c r="E4" s="39" t="s">
        <v>144</v>
      </c>
      <c r="F4" s="39" t="s">
        <v>145</v>
      </c>
      <c r="G4" s="39" t="s">
        <v>143</v>
      </c>
      <c r="H4" s="39" t="s">
        <v>146</v>
      </c>
      <c r="I4" s="39" t="s">
        <v>145</v>
      </c>
      <c r="J4" s="39" t="s">
        <v>143</v>
      </c>
    </row>
    <row r="5" spans="1:13" ht="15.6" x14ac:dyDescent="0.3">
      <c r="A5" s="71"/>
      <c r="B5" s="39" t="s">
        <v>147</v>
      </c>
      <c r="C5" s="39" t="s">
        <v>148</v>
      </c>
      <c r="D5" s="39" t="s">
        <v>149</v>
      </c>
      <c r="E5" s="39" t="s">
        <v>150</v>
      </c>
      <c r="F5" s="39" t="s">
        <v>148</v>
      </c>
      <c r="G5" s="39" t="s">
        <v>149</v>
      </c>
      <c r="H5" s="39" t="s">
        <v>151</v>
      </c>
      <c r="I5" s="39" t="s">
        <v>148</v>
      </c>
      <c r="J5" s="39" t="s">
        <v>149</v>
      </c>
    </row>
    <row r="6" spans="1:13" ht="15" x14ac:dyDescent="0.25">
      <c r="A6" s="40">
        <v>1996</v>
      </c>
      <c r="B6" s="41">
        <v>206000</v>
      </c>
      <c r="C6" s="33">
        <f>B6/B$6</f>
        <v>1</v>
      </c>
      <c r="D6" s="34"/>
      <c r="E6" s="42">
        <v>1710</v>
      </c>
      <c r="F6" s="33">
        <f>E6/E$6</f>
        <v>1</v>
      </c>
      <c r="G6" s="35"/>
      <c r="H6" s="36">
        <f>(E6*100)/B6</f>
        <v>0.83009708737864074</v>
      </c>
      <c r="I6" s="33">
        <f>H6/H$6</f>
        <v>1</v>
      </c>
      <c r="J6" s="35"/>
    </row>
    <row r="7" spans="1:13" ht="15" x14ac:dyDescent="0.25">
      <c r="A7" s="40">
        <v>1997</v>
      </c>
      <c r="B7" s="41">
        <v>260000</v>
      </c>
      <c r="C7" s="33">
        <f t="shared" ref="C7:C14" si="0">B7/B$6</f>
        <v>1.2621359223300972</v>
      </c>
      <c r="D7" s="33">
        <f>B7/B6</f>
        <v>1.2621359223300972</v>
      </c>
      <c r="E7" s="42">
        <v>2101</v>
      </c>
      <c r="F7" s="33">
        <f t="shared" ref="F7:F14" si="1">E7/E$6</f>
        <v>1.2286549707602339</v>
      </c>
      <c r="G7" s="33">
        <f>E7/E6</f>
        <v>1.2286549707602339</v>
      </c>
      <c r="H7" s="36">
        <f t="shared" ref="H7:H14" si="2">(E7*100)/B7</f>
        <v>0.80807692307692303</v>
      </c>
      <c r="I7" s="33">
        <f t="shared" ref="I7:I14" si="3">H7/H$6</f>
        <v>0.97347278452541608</v>
      </c>
      <c r="J7" s="33">
        <f>H7/H6</f>
        <v>0.97347278452541608</v>
      </c>
    </row>
    <row r="8" spans="1:13" ht="15" x14ac:dyDescent="0.25">
      <c r="A8" s="40">
        <v>1998</v>
      </c>
      <c r="B8" s="41">
        <v>266000</v>
      </c>
      <c r="C8" s="33">
        <f t="shared" si="0"/>
        <v>1.2912621359223302</v>
      </c>
      <c r="D8" s="33">
        <f t="shared" ref="D8:D14" si="4">B8/B7</f>
        <v>1.023076923076923</v>
      </c>
      <c r="E8" s="42">
        <v>1984</v>
      </c>
      <c r="F8" s="33">
        <f t="shared" si="1"/>
        <v>1.160233918128655</v>
      </c>
      <c r="G8" s="33">
        <f t="shared" ref="G8:G14" si="5">E8/E7</f>
        <v>0.94431223227034744</v>
      </c>
      <c r="H8" s="36">
        <f t="shared" si="2"/>
        <v>0.74586466165413534</v>
      </c>
      <c r="I8" s="33">
        <f t="shared" si="3"/>
        <v>0.89852701930264256</v>
      </c>
      <c r="J8" s="33">
        <f t="shared" ref="J8:J14" si="6">H8/H7</f>
        <v>0.92301195635447497</v>
      </c>
      <c r="L8" s="37"/>
      <c r="M8" s="37"/>
    </row>
    <row r="9" spans="1:13" ht="15" x14ac:dyDescent="0.25">
      <c r="A9" s="40">
        <v>1999</v>
      </c>
      <c r="B9" s="41">
        <v>297000</v>
      </c>
      <c r="C9" s="33">
        <f t="shared" si="0"/>
        <v>1.441747572815534</v>
      </c>
      <c r="D9" s="33">
        <f t="shared" si="4"/>
        <v>1.1165413533834587</v>
      </c>
      <c r="E9" s="42">
        <v>2504</v>
      </c>
      <c r="F9" s="33">
        <f t="shared" si="1"/>
        <v>1.4643274853801169</v>
      </c>
      <c r="G9" s="33">
        <f t="shared" si="5"/>
        <v>1.2620967741935485</v>
      </c>
      <c r="H9" s="36">
        <f t="shared" si="2"/>
        <v>0.84309764309764312</v>
      </c>
      <c r="I9" s="33">
        <f t="shared" si="3"/>
        <v>1.0156614881761081</v>
      </c>
      <c r="J9" s="33">
        <f t="shared" si="6"/>
        <v>1.1303627674595418</v>
      </c>
    </row>
    <row r="10" spans="1:13" ht="15" x14ac:dyDescent="0.25">
      <c r="A10" s="40">
        <v>2000</v>
      </c>
      <c r="B10" s="41">
        <v>325000</v>
      </c>
      <c r="C10" s="33">
        <f t="shared" si="0"/>
        <v>1.5776699029126213</v>
      </c>
      <c r="D10" s="33">
        <f t="shared" si="4"/>
        <v>1.0942760942760943</v>
      </c>
      <c r="E10" s="42">
        <v>3489</v>
      </c>
      <c r="F10" s="33">
        <f t="shared" si="1"/>
        <v>2.0403508771929824</v>
      </c>
      <c r="G10" s="33">
        <f t="shared" si="5"/>
        <v>1.3933706070287539</v>
      </c>
      <c r="H10" s="36">
        <f t="shared" si="2"/>
        <v>1.0735384615384616</v>
      </c>
      <c r="I10" s="33">
        <f t="shared" si="3"/>
        <v>1.2932685560053983</v>
      </c>
      <c r="J10" s="33">
        <f t="shared" si="6"/>
        <v>1.2733263701155075</v>
      </c>
    </row>
    <row r="11" spans="1:13" ht="15" x14ac:dyDescent="0.25">
      <c r="A11" s="40">
        <v>2001</v>
      </c>
      <c r="B11" s="41">
        <v>361000</v>
      </c>
      <c r="C11" s="33">
        <f t="shared" si="0"/>
        <v>1.7524271844660195</v>
      </c>
      <c r="D11" s="33">
        <f t="shared" si="4"/>
        <v>1.1107692307692307</v>
      </c>
      <c r="E11" s="42">
        <v>4321</v>
      </c>
      <c r="F11" s="33">
        <f t="shared" si="1"/>
        <v>2.5269005847953214</v>
      </c>
      <c r="G11" s="33">
        <f t="shared" si="5"/>
        <v>1.238463743192892</v>
      </c>
      <c r="H11" s="36">
        <f t="shared" si="2"/>
        <v>1.1969529085872577</v>
      </c>
      <c r="I11" s="33">
        <f t="shared" si="3"/>
        <v>1.4419432699940065</v>
      </c>
      <c r="J11" s="33">
        <f t="shared" si="6"/>
        <v>1.1149604336224097</v>
      </c>
    </row>
    <row r="12" spans="1:13" ht="15" x14ac:dyDescent="0.25">
      <c r="A12" s="40">
        <v>2002</v>
      </c>
      <c r="B12" s="41">
        <v>355000</v>
      </c>
      <c r="C12" s="33">
        <f t="shared" si="0"/>
        <v>1.7233009708737863</v>
      </c>
      <c r="D12" s="33">
        <f t="shared" si="4"/>
        <v>0.9833795013850416</v>
      </c>
      <c r="E12" s="42">
        <v>4590</v>
      </c>
      <c r="F12" s="33">
        <f t="shared" si="1"/>
        <v>2.6842105263157894</v>
      </c>
      <c r="G12" s="33">
        <f t="shared" si="5"/>
        <v>1.0622541078454062</v>
      </c>
      <c r="H12" s="36">
        <f t="shared" si="2"/>
        <v>1.2929577464788733</v>
      </c>
      <c r="I12" s="33">
        <f t="shared" si="3"/>
        <v>1.5575982209043737</v>
      </c>
      <c r="J12" s="33">
        <f t="shared" si="6"/>
        <v>1.0802076984005398</v>
      </c>
    </row>
    <row r="13" spans="1:13" ht="15" x14ac:dyDescent="0.25">
      <c r="A13" s="40">
        <v>2003</v>
      </c>
      <c r="B13" s="41">
        <v>353000</v>
      </c>
      <c r="C13" s="33">
        <f t="shared" si="0"/>
        <v>1.7135922330097086</v>
      </c>
      <c r="D13" s="33">
        <f t="shared" si="4"/>
        <v>0.9943661971830986</v>
      </c>
      <c r="E13" s="42">
        <v>4985</v>
      </c>
      <c r="F13" s="33">
        <f t="shared" si="1"/>
        <v>2.9152046783625729</v>
      </c>
      <c r="G13" s="33">
        <f t="shared" si="5"/>
        <v>1.0860566448801743</v>
      </c>
      <c r="H13" s="36">
        <f t="shared" si="2"/>
        <v>1.4121813031161472</v>
      </c>
      <c r="I13" s="33">
        <f t="shared" si="3"/>
        <v>1.7012242598943061</v>
      </c>
      <c r="J13" s="33">
        <f t="shared" si="6"/>
        <v>1.0922099403185888</v>
      </c>
    </row>
    <row r="14" spans="1:13" ht="15" x14ac:dyDescent="0.25">
      <c r="A14" s="40">
        <v>2004</v>
      </c>
      <c r="B14" s="41">
        <v>369000</v>
      </c>
      <c r="C14" s="33">
        <f t="shared" si="0"/>
        <v>1.7912621359223302</v>
      </c>
      <c r="D14" s="33">
        <f t="shared" si="4"/>
        <v>1.0453257790368271</v>
      </c>
      <c r="E14" s="42">
        <v>4873</v>
      </c>
      <c r="F14" s="33">
        <f t="shared" si="1"/>
        <v>2.8497076023391812</v>
      </c>
      <c r="G14" s="33">
        <f t="shared" si="5"/>
        <v>0.97753259779338009</v>
      </c>
      <c r="H14" s="36">
        <f t="shared" si="2"/>
        <v>1.3205962059620595</v>
      </c>
      <c r="I14" s="33">
        <f t="shared" si="3"/>
        <v>1.5908936750186216</v>
      </c>
      <c r="J14" s="33">
        <f t="shared" si="6"/>
        <v>0.93514636049068611</v>
      </c>
    </row>
    <row r="15" spans="1:13" x14ac:dyDescent="0.25">
      <c r="C15" s="38"/>
      <c r="D15" s="38"/>
    </row>
  </sheetData>
  <mergeCells count="2">
    <mergeCell ref="A1:J1"/>
    <mergeCell ref="A4:A5"/>
  </mergeCell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4"/>
  <sheetViews>
    <sheetView workbookViewId="0">
      <selection activeCell="A2" sqref="A2"/>
    </sheetView>
  </sheetViews>
  <sheetFormatPr defaultRowHeight="14.4" x14ac:dyDescent="0.3"/>
  <cols>
    <col min="3" max="3" width="22.44140625" customWidth="1"/>
    <col min="4" max="4" width="10" customWidth="1"/>
    <col min="8" max="8" width="29" bestFit="1" customWidth="1"/>
    <col min="9" max="9" width="15.6640625" bestFit="1" customWidth="1"/>
    <col min="10" max="10" width="7.5546875" bestFit="1" customWidth="1"/>
    <col min="11" max="11" width="7.88671875" bestFit="1" customWidth="1"/>
    <col min="12" max="12" width="6.44140625" bestFit="1" customWidth="1"/>
    <col min="13" max="13" width="6.33203125" bestFit="1" customWidth="1"/>
    <col min="14" max="14" width="6.44140625" bestFit="1" customWidth="1"/>
    <col min="15" max="15" width="5.88671875" bestFit="1" customWidth="1"/>
    <col min="16" max="16" width="9.6640625" bestFit="1" customWidth="1"/>
    <col min="17" max="17" width="11.5546875" bestFit="1" customWidth="1"/>
    <col min="18" max="18" width="8" bestFit="1" customWidth="1"/>
    <col min="19" max="19" width="10.109375" bestFit="1" customWidth="1"/>
    <col min="20" max="20" width="10" bestFit="1" customWidth="1"/>
    <col min="21" max="21" width="12" bestFit="1" customWidth="1"/>
  </cols>
  <sheetData>
    <row r="1" spans="1:8" ht="28.5" customHeight="1" thickBot="1" x14ac:dyDescent="0.35">
      <c r="A1" s="75" t="s">
        <v>111</v>
      </c>
      <c r="B1" s="76"/>
      <c r="C1" s="76"/>
      <c r="D1" s="76"/>
      <c r="E1" s="76"/>
      <c r="F1" s="76"/>
      <c r="G1" s="76"/>
      <c r="H1" s="77"/>
    </row>
    <row r="3" spans="1:8" ht="15" thickBot="1" x14ac:dyDescent="0.35"/>
    <row r="4" spans="1:8" ht="27" thickBot="1" x14ac:dyDescent="0.35">
      <c r="A4" s="19" t="s">
        <v>112</v>
      </c>
      <c r="B4" s="19" t="s">
        <v>113</v>
      </c>
      <c r="C4" s="19" t="s">
        <v>126</v>
      </c>
      <c r="D4" s="24" t="s">
        <v>128</v>
      </c>
    </row>
    <row r="5" spans="1:8" x14ac:dyDescent="0.3">
      <c r="A5" s="72">
        <v>2007</v>
      </c>
      <c r="B5" s="20" t="s">
        <v>114</v>
      </c>
      <c r="C5" s="21">
        <v>115.5</v>
      </c>
      <c r="D5" s="25" t="s">
        <v>92</v>
      </c>
      <c r="H5" s="23" t="s">
        <v>127</v>
      </c>
    </row>
    <row r="6" spans="1:8" x14ac:dyDescent="0.3">
      <c r="A6" s="73"/>
      <c r="B6" s="20" t="s">
        <v>115</v>
      </c>
      <c r="C6" s="21">
        <v>105</v>
      </c>
      <c r="D6" s="25" t="s">
        <v>92</v>
      </c>
    </row>
    <row r="7" spans="1:8" x14ac:dyDescent="0.3">
      <c r="A7" s="73"/>
      <c r="B7" s="20" t="s">
        <v>116</v>
      </c>
      <c r="C7" s="21">
        <v>100</v>
      </c>
      <c r="D7" s="25" t="s">
        <v>92</v>
      </c>
    </row>
    <row r="8" spans="1:8" x14ac:dyDescent="0.3">
      <c r="A8" s="73"/>
      <c r="B8" s="20" t="s">
        <v>117</v>
      </c>
      <c r="C8" s="21">
        <v>79.5</v>
      </c>
      <c r="D8" s="25" t="s">
        <v>129</v>
      </c>
    </row>
    <row r="9" spans="1:8" x14ac:dyDescent="0.3">
      <c r="A9" s="73"/>
      <c r="B9" s="20" t="s">
        <v>118</v>
      </c>
      <c r="C9" s="21">
        <v>70</v>
      </c>
      <c r="D9" s="25" t="s">
        <v>129</v>
      </c>
    </row>
    <row r="10" spans="1:8" x14ac:dyDescent="0.3">
      <c r="A10" s="73"/>
      <c r="B10" s="20" t="s">
        <v>119</v>
      </c>
      <c r="C10" s="21">
        <v>73</v>
      </c>
      <c r="D10" s="25" t="s">
        <v>129</v>
      </c>
    </row>
    <row r="11" spans="1:8" x14ac:dyDescent="0.3">
      <c r="A11" s="73"/>
      <c r="B11" s="20" t="s">
        <v>120</v>
      </c>
      <c r="C11" s="21">
        <v>76</v>
      </c>
      <c r="D11" s="25" t="s">
        <v>93</v>
      </c>
    </row>
    <row r="12" spans="1:8" x14ac:dyDescent="0.3">
      <c r="A12" s="73"/>
      <c r="B12" s="20" t="s">
        <v>121</v>
      </c>
      <c r="C12" s="21">
        <v>73</v>
      </c>
      <c r="D12" s="25" t="s">
        <v>93</v>
      </c>
    </row>
    <row r="13" spans="1:8" x14ac:dyDescent="0.3">
      <c r="A13" s="73"/>
      <c r="B13" s="20" t="s">
        <v>122</v>
      </c>
      <c r="C13" s="22">
        <v>79</v>
      </c>
      <c r="D13" s="25" t="s">
        <v>93</v>
      </c>
    </row>
    <row r="14" spans="1:8" x14ac:dyDescent="0.3">
      <c r="A14" s="73"/>
      <c r="B14" s="20" t="s">
        <v>123</v>
      </c>
      <c r="C14" s="22">
        <v>101.5</v>
      </c>
      <c r="D14" s="25" t="s">
        <v>130</v>
      </c>
    </row>
    <row r="15" spans="1:8" x14ac:dyDescent="0.3">
      <c r="A15" s="73"/>
      <c r="B15" s="20" t="s">
        <v>124</v>
      </c>
      <c r="C15" s="22">
        <v>122</v>
      </c>
      <c r="D15" s="25" t="s">
        <v>130</v>
      </c>
    </row>
    <row r="16" spans="1:8" x14ac:dyDescent="0.3">
      <c r="A16" s="74"/>
      <c r="B16" s="20" t="s">
        <v>125</v>
      </c>
      <c r="C16" s="22">
        <v>130.9</v>
      </c>
      <c r="D16" s="25" t="s">
        <v>130</v>
      </c>
    </row>
    <row r="17" spans="1:21" x14ac:dyDescent="0.3">
      <c r="A17" s="72">
        <v>2008</v>
      </c>
      <c r="B17" s="20" t="s">
        <v>114</v>
      </c>
      <c r="C17" s="22">
        <v>122.5</v>
      </c>
      <c r="D17" s="25" t="s">
        <v>92</v>
      </c>
    </row>
    <row r="18" spans="1:21" x14ac:dyDescent="0.3">
      <c r="A18" s="73"/>
      <c r="B18" s="20" t="s">
        <v>115</v>
      </c>
      <c r="C18" s="22">
        <v>112</v>
      </c>
      <c r="D18" s="25" t="s">
        <v>92</v>
      </c>
    </row>
    <row r="19" spans="1:21" x14ac:dyDescent="0.3">
      <c r="A19" s="73"/>
      <c r="B19" s="20" t="s">
        <v>116</v>
      </c>
      <c r="C19" s="22">
        <v>108</v>
      </c>
      <c r="D19" s="25" t="s">
        <v>92</v>
      </c>
    </row>
    <row r="20" spans="1:21" x14ac:dyDescent="0.3">
      <c r="A20" s="73"/>
      <c r="B20" s="20" t="s">
        <v>117</v>
      </c>
      <c r="C20" s="22">
        <v>83.5</v>
      </c>
      <c r="D20" s="25" t="s">
        <v>129</v>
      </c>
    </row>
    <row r="21" spans="1:21" x14ac:dyDescent="0.3">
      <c r="A21" s="73"/>
      <c r="B21" s="20" t="s">
        <v>118</v>
      </c>
      <c r="C21" s="22">
        <v>70</v>
      </c>
      <c r="D21" s="25" t="s">
        <v>129</v>
      </c>
    </row>
    <row r="22" spans="1:21" x14ac:dyDescent="0.3">
      <c r="A22" s="73"/>
      <c r="B22" s="20" t="s">
        <v>119</v>
      </c>
      <c r="C22" s="22">
        <v>73</v>
      </c>
      <c r="D22" s="25" t="s">
        <v>129</v>
      </c>
    </row>
    <row r="23" spans="1:21" x14ac:dyDescent="0.3">
      <c r="A23" s="73"/>
      <c r="B23" s="20" t="s">
        <v>120</v>
      </c>
      <c r="C23" s="22">
        <v>75</v>
      </c>
      <c r="D23" s="25" t="s">
        <v>93</v>
      </c>
    </row>
    <row r="24" spans="1:21" x14ac:dyDescent="0.3">
      <c r="A24" s="73"/>
      <c r="B24" s="20" t="s">
        <v>121</v>
      </c>
      <c r="C24" s="22">
        <v>73</v>
      </c>
      <c r="D24" s="25" t="s">
        <v>93</v>
      </c>
    </row>
    <row r="25" spans="1:21" x14ac:dyDescent="0.3">
      <c r="A25" s="73"/>
      <c r="B25" s="20" t="s">
        <v>122</v>
      </c>
      <c r="C25" s="22">
        <v>79</v>
      </c>
      <c r="D25" s="25" t="s">
        <v>93</v>
      </c>
    </row>
    <row r="26" spans="1:21" x14ac:dyDescent="0.3">
      <c r="A26" s="73"/>
      <c r="B26" s="20" t="s">
        <v>123</v>
      </c>
      <c r="C26" s="22">
        <v>98.5</v>
      </c>
      <c r="D26" s="25" t="s">
        <v>130</v>
      </c>
    </row>
    <row r="27" spans="1:21" x14ac:dyDescent="0.3">
      <c r="A27" s="73"/>
      <c r="B27" s="20" t="s">
        <v>124</v>
      </c>
      <c r="C27" s="22">
        <v>113</v>
      </c>
      <c r="D27" s="25" t="s">
        <v>130</v>
      </c>
    </row>
    <row r="28" spans="1:21" x14ac:dyDescent="0.3">
      <c r="A28" s="74"/>
      <c r="B28" s="20" t="s">
        <v>125</v>
      </c>
      <c r="C28" s="22">
        <v>118.8</v>
      </c>
      <c r="D28" s="25" t="s">
        <v>130</v>
      </c>
    </row>
    <row r="29" spans="1:21" x14ac:dyDescent="0.3">
      <c r="A29" s="72">
        <v>2009</v>
      </c>
      <c r="B29" s="20" t="s">
        <v>114</v>
      </c>
      <c r="C29" s="22">
        <v>117</v>
      </c>
      <c r="D29" s="25" t="s">
        <v>92</v>
      </c>
      <c r="H29" s="23" t="s">
        <v>131</v>
      </c>
    </row>
    <row r="30" spans="1:21" x14ac:dyDescent="0.3">
      <c r="A30" s="73"/>
      <c r="B30" s="20" t="s">
        <v>115</v>
      </c>
      <c r="C30" s="22">
        <v>103</v>
      </c>
      <c r="D30" s="25" t="s">
        <v>92</v>
      </c>
    </row>
    <row r="31" spans="1:21" x14ac:dyDescent="0.3">
      <c r="A31" s="73"/>
      <c r="B31" s="20" t="s">
        <v>116</v>
      </c>
      <c r="C31" s="22">
        <v>95</v>
      </c>
      <c r="D31" s="25" t="s">
        <v>92</v>
      </c>
      <c r="H31" s="26" t="s">
        <v>135</v>
      </c>
      <c r="I31" s="26" t="s">
        <v>134</v>
      </c>
    </row>
    <row r="32" spans="1:21" x14ac:dyDescent="0.3">
      <c r="A32" s="73"/>
      <c r="B32" s="20" t="s">
        <v>117</v>
      </c>
      <c r="C32" s="22">
        <v>70</v>
      </c>
      <c r="D32" s="25" t="s">
        <v>129</v>
      </c>
      <c r="H32" s="26" t="s">
        <v>132</v>
      </c>
      <c r="I32" t="s">
        <v>114</v>
      </c>
      <c r="J32" t="s">
        <v>115</v>
      </c>
      <c r="K32" t="s">
        <v>116</v>
      </c>
      <c r="L32" t="s">
        <v>117</v>
      </c>
      <c r="M32" t="s">
        <v>118</v>
      </c>
      <c r="N32" t="s">
        <v>119</v>
      </c>
      <c r="O32" t="s">
        <v>120</v>
      </c>
      <c r="P32" t="s">
        <v>121</v>
      </c>
      <c r="Q32" t="s">
        <v>122</v>
      </c>
      <c r="R32" t="s">
        <v>123</v>
      </c>
      <c r="S32" t="s">
        <v>124</v>
      </c>
      <c r="T32" t="s">
        <v>125</v>
      </c>
      <c r="U32" t="s">
        <v>133</v>
      </c>
    </row>
    <row r="33" spans="1:21" x14ac:dyDescent="0.3">
      <c r="A33" s="73"/>
      <c r="B33" s="20" t="s">
        <v>118</v>
      </c>
      <c r="C33" s="22">
        <v>60</v>
      </c>
      <c r="D33" s="25" t="s">
        <v>129</v>
      </c>
      <c r="H33" s="27" t="s">
        <v>92</v>
      </c>
      <c r="I33" s="28">
        <v>116.6</v>
      </c>
      <c r="J33" s="28">
        <v>106.7</v>
      </c>
      <c r="K33" s="28">
        <v>99.3</v>
      </c>
      <c r="L33" s="28"/>
      <c r="M33" s="28"/>
      <c r="N33" s="28"/>
      <c r="O33" s="28"/>
      <c r="P33" s="28"/>
      <c r="Q33" s="28"/>
      <c r="R33" s="28"/>
      <c r="S33" s="28"/>
      <c r="T33" s="28"/>
      <c r="U33" s="28">
        <v>107.53333333333333</v>
      </c>
    </row>
    <row r="34" spans="1:21" x14ac:dyDescent="0.3">
      <c r="A34" s="73"/>
      <c r="B34" s="20" t="s">
        <v>119</v>
      </c>
      <c r="C34" s="22">
        <v>67</v>
      </c>
      <c r="D34" s="25" t="s">
        <v>129</v>
      </c>
      <c r="H34" s="27" t="s">
        <v>129</v>
      </c>
      <c r="I34" s="28"/>
      <c r="J34" s="28"/>
      <c r="K34" s="28"/>
      <c r="L34" s="28">
        <v>74.8</v>
      </c>
      <c r="M34" s="28">
        <v>65.8</v>
      </c>
      <c r="N34" s="28">
        <v>71.2</v>
      </c>
      <c r="O34" s="28"/>
      <c r="P34" s="28"/>
      <c r="Q34" s="28"/>
      <c r="R34" s="28"/>
      <c r="S34" s="28"/>
      <c r="T34" s="28"/>
      <c r="U34" s="28">
        <v>70.599999999999994</v>
      </c>
    </row>
    <row r="35" spans="1:21" x14ac:dyDescent="0.3">
      <c r="A35" s="73"/>
      <c r="B35" s="20" t="s">
        <v>120</v>
      </c>
      <c r="C35" s="22">
        <v>73</v>
      </c>
      <c r="D35" s="25" t="s">
        <v>93</v>
      </c>
      <c r="H35" s="27" t="s">
        <v>93</v>
      </c>
      <c r="I35" s="28"/>
      <c r="J35" s="28"/>
      <c r="K35" s="28"/>
      <c r="L35" s="28"/>
      <c r="M35" s="28"/>
      <c r="N35" s="28"/>
      <c r="O35" s="28">
        <v>74.599999999999994</v>
      </c>
      <c r="P35" s="28">
        <v>74.7</v>
      </c>
      <c r="Q35" s="28">
        <v>77.599999999999994</v>
      </c>
      <c r="R35" s="28"/>
      <c r="S35" s="28"/>
      <c r="T35" s="28"/>
      <c r="U35" s="28">
        <v>75.63333333333334</v>
      </c>
    </row>
    <row r="36" spans="1:21" x14ac:dyDescent="0.3">
      <c r="A36" s="73"/>
      <c r="B36" s="20" t="s">
        <v>121</v>
      </c>
      <c r="C36" s="22">
        <v>73</v>
      </c>
      <c r="D36" s="25" t="s">
        <v>93</v>
      </c>
      <c r="H36" s="27" t="s">
        <v>130</v>
      </c>
      <c r="I36" s="28"/>
      <c r="J36" s="28"/>
      <c r="K36" s="28"/>
      <c r="L36" s="28"/>
      <c r="M36" s="28"/>
      <c r="N36" s="28"/>
      <c r="O36" s="28"/>
      <c r="P36" s="28"/>
      <c r="Q36" s="28"/>
      <c r="R36" s="28">
        <v>96.5</v>
      </c>
      <c r="S36" s="28">
        <v>112.4</v>
      </c>
      <c r="T36" s="28">
        <v>126.85999999999999</v>
      </c>
      <c r="U36" s="28">
        <v>111.92</v>
      </c>
    </row>
    <row r="37" spans="1:21" x14ac:dyDescent="0.3">
      <c r="A37" s="73"/>
      <c r="B37" s="20" t="s">
        <v>122</v>
      </c>
      <c r="C37" s="22">
        <v>74</v>
      </c>
      <c r="D37" s="25" t="s">
        <v>93</v>
      </c>
      <c r="H37" s="27" t="s">
        <v>133</v>
      </c>
      <c r="I37" s="28">
        <v>116.6</v>
      </c>
      <c r="J37" s="28">
        <v>106.7</v>
      </c>
      <c r="K37" s="28">
        <v>99.3</v>
      </c>
      <c r="L37" s="28">
        <v>74.8</v>
      </c>
      <c r="M37" s="28">
        <v>65.8</v>
      </c>
      <c r="N37" s="28">
        <v>71.2</v>
      </c>
      <c r="O37" s="28">
        <v>74.599999999999994</v>
      </c>
      <c r="P37" s="28">
        <v>74.7</v>
      </c>
      <c r="Q37" s="28">
        <v>77.599999999999994</v>
      </c>
      <c r="R37" s="28">
        <v>96.5</v>
      </c>
      <c r="S37" s="28">
        <v>112.4</v>
      </c>
      <c r="T37" s="28">
        <v>126.85999999999999</v>
      </c>
      <c r="U37" s="28">
        <v>91.421666666666667</v>
      </c>
    </row>
    <row r="38" spans="1:21" x14ac:dyDescent="0.3">
      <c r="A38" s="73"/>
      <c r="B38" s="20" t="s">
        <v>123</v>
      </c>
      <c r="C38" s="22">
        <v>93</v>
      </c>
      <c r="D38" s="25" t="s">
        <v>130</v>
      </c>
      <c r="H38" s="27"/>
    </row>
    <row r="39" spans="1:21" x14ac:dyDescent="0.3">
      <c r="A39" s="73"/>
      <c r="B39" s="20" t="s">
        <v>124</v>
      </c>
      <c r="C39" s="22">
        <v>108</v>
      </c>
      <c r="D39" s="25" t="s">
        <v>130</v>
      </c>
    </row>
    <row r="40" spans="1:21" x14ac:dyDescent="0.3">
      <c r="A40" s="74"/>
      <c r="B40" s="20" t="s">
        <v>125</v>
      </c>
      <c r="C40" s="22">
        <v>122.6</v>
      </c>
      <c r="D40" s="25" t="s">
        <v>130</v>
      </c>
    </row>
    <row r="41" spans="1:21" x14ac:dyDescent="0.3">
      <c r="A41" s="72">
        <v>2010</v>
      </c>
      <c r="B41" s="20" t="s">
        <v>114</v>
      </c>
      <c r="C41" s="22">
        <v>115</v>
      </c>
      <c r="D41" s="25" t="s">
        <v>92</v>
      </c>
    </row>
    <row r="42" spans="1:21" x14ac:dyDescent="0.3">
      <c r="A42" s="73"/>
      <c r="B42" s="20" t="s">
        <v>115</v>
      </c>
      <c r="C42" s="22">
        <v>105.5</v>
      </c>
      <c r="D42" s="25" t="s">
        <v>92</v>
      </c>
    </row>
    <row r="43" spans="1:21" x14ac:dyDescent="0.3">
      <c r="A43" s="73"/>
      <c r="B43" s="20" t="s">
        <v>116</v>
      </c>
      <c r="C43" s="22">
        <v>96.5</v>
      </c>
      <c r="D43" s="25" t="s">
        <v>92</v>
      </c>
    </row>
    <row r="44" spans="1:21" x14ac:dyDescent="0.3">
      <c r="A44" s="73"/>
      <c r="B44" s="20" t="s">
        <v>117</v>
      </c>
      <c r="C44" s="22">
        <v>71</v>
      </c>
      <c r="D44" s="25" t="s">
        <v>129</v>
      </c>
    </row>
    <row r="45" spans="1:21" x14ac:dyDescent="0.3">
      <c r="A45" s="73"/>
      <c r="B45" s="20" t="s">
        <v>118</v>
      </c>
      <c r="C45" s="22">
        <v>64</v>
      </c>
      <c r="D45" s="25" t="s">
        <v>129</v>
      </c>
    </row>
    <row r="46" spans="1:21" x14ac:dyDescent="0.3">
      <c r="A46" s="73"/>
      <c r="B46" s="20" t="s">
        <v>119</v>
      </c>
      <c r="C46" s="22">
        <v>71</v>
      </c>
      <c r="D46" s="25" t="s">
        <v>129</v>
      </c>
    </row>
    <row r="47" spans="1:21" x14ac:dyDescent="0.3">
      <c r="A47" s="73"/>
      <c r="B47" s="20" t="s">
        <v>120</v>
      </c>
      <c r="C47" s="22">
        <v>75</v>
      </c>
      <c r="D47" s="25" t="s">
        <v>93</v>
      </c>
    </row>
    <row r="48" spans="1:21" x14ac:dyDescent="0.3">
      <c r="A48" s="73"/>
      <c r="B48" s="20" t="s">
        <v>121</v>
      </c>
      <c r="C48" s="22">
        <v>76</v>
      </c>
      <c r="D48" s="25" t="s">
        <v>93</v>
      </c>
    </row>
    <row r="49" spans="1:4" x14ac:dyDescent="0.3">
      <c r="A49" s="73"/>
      <c r="B49" s="20" t="s">
        <v>122</v>
      </c>
      <c r="C49" s="22">
        <v>77</v>
      </c>
      <c r="D49" s="25" t="s">
        <v>93</v>
      </c>
    </row>
    <row r="50" spans="1:4" x14ac:dyDescent="0.3">
      <c r="A50" s="73"/>
      <c r="B50" s="20" t="s">
        <v>123</v>
      </c>
      <c r="C50" s="22">
        <v>96</v>
      </c>
      <c r="D50" s="25" t="s">
        <v>130</v>
      </c>
    </row>
    <row r="51" spans="1:4" x14ac:dyDescent="0.3">
      <c r="A51" s="73"/>
      <c r="B51" s="20" t="s">
        <v>124</v>
      </c>
      <c r="C51" s="22">
        <v>106</v>
      </c>
      <c r="D51" s="25" t="s">
        <v>130</v>
      </c>
    </row>
    <row r="52" spans="1:4" x14ac:dyDescent="0.3">
      <c r="A52" s="74"/>
      <c r="B52" s="20" t="s">
        <v>125</v>
      </c>
      <c r="C52" s="22">
        <v>132</v>
      </c>
      <c r="D52" s="25" t="s">
        <v>130</v>
      </c>
    </row>
    <row r="53" spans="1:4" x14ac:dyDescent="0.3">
      <c r="A53" s="72">
        <v>2011</v>
      </c>
      <c r="B53" s="20" t="s">
        <v>114</v>
      </c>
      <c r="C53" s="22">
        <v>113</v>
      </c>
      <c r="D53" s="25" t="s">
        <v>92</v>
      </c>
    </row>
    <row r="54" spans="1:4" x14ac:dyDescent="0.3">
      <c r="A54" s="73"/>
      <c r="B54" s="20" t="s">
        <v>115</v>
      </c>
      <c r="C54" s="22">
        <v>108</v>
      </c>
      <c r="D54" s="25" t="s">
        <v>92</v>
      </c>
    </row>
    <row r="55" spans="1:4" x14ac:dyDescent="0.3">
      <c r="A55" s="73"/>
      <c r="B55" s="20" t="s">
        <v>116</v>
      </c>
      <c r="C55" s="22">
        <v>97</v>
      </c>
      <c r="D55" s="25" t="s">
        <v>92</v>
      </c>
    </row>
    <row r="56" spans="1:4" x14ac:dyDescent="0.3">
      <c r="A56" s="73"/>
      <c r="B56" s="20" t="s">
        <v>117</v>
      </c>
      <c r="C56" s="22">
        <v>70</v>
      </c>
      <c r="D56" s="25" t="s">
        <v>129</v>
      </c>
    </row>
    <row r="57" spans="1:4" x14ac:dyDescent="0.3">
      <c r="A57" s="73"/>
      <c r="B57" s="20" t="s">
        <v>118</v>
      </c>
      <c r="C57" s="22">
        <v>65</v>
      </c>
      <c r="D57" s="25" t="s">
        <v>129</v>
      </c>
    </row>
    <row r="58" spans="1:4" x14ac:dyDescent="0.3">
      <c r="A58" s="73"/>
      <c r="B58" s="20" t="s">
        <v>119</v>
      </c>
      <c r="C58" s="22">
        <v>72</v>
      </c>
      <c r="D58" s="25" t="s">
        <v>129</v>
      </c>
    </row>
    <row r="59" spans="1:4" x14ac:dyDescent="0.3">
      <c r="A59" s="73"/>
      <c r="B59" s="20" t="s">
        <v>120</v>
      </c>
      <c r="C59" s="22">
        <v>74</v>
      </c>
      <c r="D59" s="25" t="s">
        <v>93</v>
      </c>
    </row>
    <row r="60" spans="1:4" x14ac:dyDescent="0.3">
      <c r="A60" s="73"/>
      <c r="B60" s="20" t="s">
        <v>121</v>
      </c>
      <c r="C60" s="22">
        <v>78.5</v>
      </c>
      <c r="D60" s="25" t="s">
        <v>93</v>
      </c>
    </row>
    <row r="61" spans="1:4" x14ac:dyDescent="0.3">
      <c r="A61" s="73"/>
      <c r="B61" s="20" t="s">
        <v>122</v>
      </c>
      <c r="C61" s="22">
        <v>79</v>
      </c>
      <c r="D61" s="25" t="s">
        <v>93</v>
      </c>
    </row>
    <row r="62" spans="1:4" x14ac:dyDescent="0.3">
      <c r="A62" s="73"/>
      <c r="B62" s="20" t="s">
        <v>123</v>
      </c>
      <c r="C62" s="22">
        <v>93.5</v>
      </c>
      <c r="D62" s="25" t="s">
        <v>130</v>
      </c>
    </row>
    <row r="63" spans="1:4" x14ac:dyDescent="0.3">
      <c r="A63" s="73"/>
      <c r="B63" s="20" t="s">
        <v>124</v>
      </c>
      <c r="C63" s="22">
        <v>113</v>
      </c>
      <c r="D63" s="25" t="s">
        <v>130</v>
      </c>
    </row>
    <row r="64" spans="1:4" x14ac:dyDescent="0.3">
      <c r="A64" s="74"/>
      <c r="B64" s="20" t="s">
        <v>125</v>
      </c>
      <c r="C64" s="22">
        <v>130</v>
      </c>
      <c r="D64" s="25" t="s">
        <v>130</v>
      </c>
    </row>
  </sheetData>
  <mergeCells count="6">
    <mergeCell ref="A53:A64"/>
    <mergeCell ref="A1:H1"/>
    <mergeCell ref="A5:A16"/>
    <mergeCell ref="A17:A28"/>
    <mergeCell ref="A29:A40"/>
    <mergeCell ref="A41:A52"/>
  </mergeCell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workbookViewId="0">
      <selection activeCell="A3" sqref="A3"/>
    </sheetView>
  </sheetViews>
  <sheetFormatPr defaultRowHeight="14.4" x14ac:dyDescent="0.3"/>
  <cols>
    <col min="16" max="16" width="20.88671875" customWidth="1"/>
    <col min="17" max="17" width="15.33203125" customWidth="1"/>
  </cols>
  <sheetData>
    <row r="1" spans="1:20" ht="18" x14ac:dyDescent="0.35">
      <c r="A1" s="44" t="s">
        <v>152</v>
      </c>
    </row>
    <row r="2" spans="1:20" x14ac:dyDescent="0.3">
      <c r="A2" s="45" t="s">
        <v>153</v>
      </c>
      <c r="P2" s="45" t="s">
        <v>154</v>
      </c>
    </row>
    <row r="3" spans="1:20" x14ac:dyDescent="0.3">
      <c r="P3" s="45" t="s">
        <v>155</v>
      </c>
    </row>
    <row r="5" spans="1:20" x14ac:dyDescent="0.3">
      <c r="P5" s="43" t="s">
        <v>156</v>
      </c>
    </row>
    <row r="7" spans="1:20" x14ac:dyDescent="0.3">
      <c r="P7" s="46" t="s">
        <v>157</v>
      </c>
      <c r="Q7" s="46" t="s">
        <v>158</v>
      </c>
    </row>
    <row r="8" spans="1:20" x14ac:dyDescent="0.3">
      <c r="P8" s="47">
        <v>0</v>
      </c>
      <c r="Q8" s="48">
        <v>0.33221476510067116</v>
      </c>
    </row>
    <row r="9" spans="1:20" x14ac:dyDescent="0.3">
      <c r="P9" s="47">
        <v>1</v>
      </c>
      <c r="Q9" s="48">
        <v>0.21812080536912751</v>
      </c>
    </row>
    <row r="10" spans="1:20" x14ac:dyDescent="0.3">
      <c r="P10" s="47">
        <v>2</v>
      </c>
      <c r="Q10" s="48">
        <v>0.1912751677852349</v>
      </c>
    </row>
    <row r="11" spans="1:20" x14ac:dyDescent="0.3">
      <c r="P11" s="47">
        <v>3</v>
      </c>
      <c r="Q11" s="48">
        <v>0.1174496644295302</v>
      </c>
    </row>
    <row r="12" spans="1:20" x14ac:dyDescent="0.3">
      <c r="P12" s="47">
        <v>4</v>
      </c>
      <c r="Q12" s="48">
        <v>6.7114093959731544E-2</v>
      </c>
    </row>
    <row r="13" spans="1:20" x14ac:dyDescent="0.3">
      <c r="P13" s="47">
        <v>5</v>
      </c>
      <c r="Q13" s="49">
        <v>3.3557046979865772E-2</v>
      </c>
      <c r="R13" s="78" t="s">
        <v>159</v>
      </c>
      <c r="S13" s="79"/>
      <c r="T13" s="79"/>
    </row>
    <row r="14" spans="1:20" x14ac:dyDescent="0.3">
      <c r="P14" s="47">
        <v>6</v>
      </c>
      <c r="Q14" s="49">
        <v>1.3422818791946308E-2</v>
      </c>
      <c r="R14" s="78"/>
      <c r="S14" s="79"/>
      <c r="T14" s="79"/>
    </row>
    <row r="15" spans="1:20" x14ac:dyDescent="0.3">
      <c r="P15" s="47">
        <v>7</v>
      </c>
      <c r="Q15" s="49">
        <v>0</v>
      </c>
      <c r="R15" s="78"/>
      <c r="S15" s="79"/>
      <c r="T15" s="79"/>
    </row>
    <row r="16" spans="1:20" x14ac:dyDescent="0.3">
      <c r="P16" s="47">
        <v>8</v>
      </c>
      <c r="Q16" s="49">
        <v>1.0067114093959731E-2</v>
      </c>
      <c r="R16" s="78"/>
      <c r="S16" s="79"/>
      <c r="T16" s="79"/>
    </row>
    <row r="17" spans="16:20" x14ac:dyDescent="0.3">
      <c r="P17" s="47">
        <v>9</v>
      </c>
      <c r="Q17" s="49">
        <v>1.3422818791946308E-2</v>
      </c>
      <c r="R17" s="78"/>
      <c r="S17" s="79"/>
      <c r="T17" s="79"/>
    </row>
    <row r="18" spans="16:20" x14ac:dyDescent="0.3">
      <c r="P18" s="47">
        <v>10</v>
      </c>
      <c r="Q18" s="49">
        <v>0</v>
      </c>
      <c r="R18" s="78"/>
      <c r="S18" s="79"/>
      <c r="T18" s="79"/>
    </row>
    <row r="19" spans="16:20" x14ac:dyDescent="0.3">
      <c r="P19" s="47">
        <v>11</v>
      </c>
      <c r="Q19" s="49">
        <v>3.3557046979865771E-3</v>
      </c>
      <c r="R19" s="78"/>
      <c r="S19" s="79"/>
      <c r="T19" s="79"/>
    </row>
    <row r="20" spans="16:20" x14ac:dyDescent="0.3">
      <c r="P20" s="47"/>
      <c r="Q20" s="48">
        <f>SUM(Q8:Q19)</f>
        <v>1</v>
      </c>
    </row>
    <row r="22" spans="16:20" x14ac:dyDescent="0.3">
      <c r="P22" s="43" t="s">
        <v>161</v>
      </c>
    </row>
    <row r="24" spans="16:20" x14ac:dyDescent="0.3">
      <c r="P24" s="46" t="s">
        <v>157</v>
      </c>
      <c r="Q24" s="46" t="s">
        <v>158</v>
      </c>
    </row>
    <row r="25" spans="16:20" x14ac:dyDescent="0.3">
      <c r="P25" s="47">
        <v>0</v>
      </c>
      <c r="Q25" s="48">
        <v>0.33221476510067116</v>
      </c>
    </row>
    <row r="26" spans="16:20" x14ac:dyDescent="0.3">
      <c r="P26" s="47">
        <v>1</v>
      </c>
      <c r="Q26" s="48">
        <v>0.21812080536912751</v>
      </c>
    </row>
    <row r="27" spans="16:20" x14ac:dyDescent="0.3">
      <c r="P27" s="47">
        <v>2</v>
      </c>
      <c r="Q27" s="48">
        <v>0.1912751677852349</v>
      </c>
    </row>
    <row r="28" spans="16:20" x14ac:dyDescent="0.3">
      <c r="P28" s="47">
        <v>3</v>
      </c>
      <c r="Q28" s="48">
        <v>0.1174496644295302</v>
      </c>
    </row>
    <row r="29" spans="16:20" x14ac:dyDescent="0.3">
      <c r="P29" s="47">
        <v>4</v>
      </c>
      <c r="Q29" s="48">
        <v>6.7114093959731544E-2</v>
      </c>
    </row>
    <row r="30" spans="16:20" x14ac:dyDescent="0.3">
      <c r="P30" s="50" t="s">
        <v>160</v>
      </c>
      <c r="Q30" s="51">
        <f>SUM(Q13:Q19)</f>
        <v>7.3825503355704689E-2</v>
      </c>
    </row>
    <row r="31" spans="16:20" x14ac:dyDescent="0.3">
      <c r="P31" s="47"/>
      <c r="Q31" s="48">
        <f>SUM(Q25:Q30)</f>
        <v>1</v>
      </c>
    </row>
  </sheetData>
  <mergeCells count="1">
    <mergeCell ref="R13:T19"/>
  </mergeCells>
  <pageMargins left="0.7" right="0.7" top="0.75" bottom="0.75" header="0.3" footer="0.3"/>
  <pageSetup paperSize="9" orientation="portrait" horizontalDpi="300" verticalDpi="300" r:id="rId1"/>
  <ignoredErrors>
    <ignoredError sqref="Q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Kvartilisek és kerítések</vt:lpstr>
      <vt:lpstr>Aráynszámítás bináris adatokból</vt:lpstr>
      <vt:lpstr>Bázis+Láncviszonyszám</vt:lpstr>
      <vt:lpstr>Szezonalitás</vt:lpstr>
      <vt:lpstr>Kis gyakoriságú osztályok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KóLa</dc:creator>
  <cp:lastModifiedBy>Kovács László</cp:lastModifiedBy>
  <dcterms:created xsi:type="dcterms:W3CDTF">2018-09-09T21:36:02Z</dcterms:created>
  <dcterms:modified xsi:type="dcterms:W3CDTF">2022-02-16T08:57:21Z</dcterms:modified>
</cp:coreProperties>
</file>