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mc:AlternateContent xmlns:mc="http://schemas.openxmlformats.org/markup-compatibility/2006">
    <mc:Choice Requires="x15">
      <x15ac:absPath xmlns:x15ac="http://schemas.microsoft.com/office/spreadsheetml/2010/11/ac" url="C:\Users\avpal\Desktop\"/>
    </mc:Choice>
  </mc:AlternateContent>
  <xr:revisionPtr revIDLastSave="0" documentId="8_{79049630-6564-48B9-AB10-41CBB407BFA7}" xr6:coauthVersionLast="38" xr6:coauthVersionMax="38" xr10:uidLastSave="{00000000-0000-0000-0000-000000000000}"/>
  <bookViews>
    <workbookView xWindow="0" yWindow="0" windowWidth="20490" windowHeight="6885" firstSheet="7" activeTab="8" xr2:uid="{00000000-000D-0000-FFFF-FFFF00000000}"/>
  </bookViews>
  <sheets>
    <sheet name="Базовый уровень цен" sheetId="2" r:id="rId1"/>
    <sheet name="Ингридиенты" sheetId="31" r:id="rId2"/>
    <sheet name="Болезни" sheetId="32" state="hidden" r:id="rId3"/>
    <sheet name="рецепты" sheetId="30" r:id="rId4"/>
    <sheet name="Аркуш2" sheetId="34" state="hidden" r:id="rId5"/>
    <sheet name="Аркуш1" sheetId="33" state="hidden" r:id="rId6"/>
    <sheet name="Наркотики" sheetId="29" state="hidden" r:id="rId7"/>
    <sheet name="Строения" sheetId="25" r:id="rId8"/>
    <sheet name="Оружие" sheetId="1" r:id="rId9"/>
    <sheet name="Улучшения для оружия" sheetId="11" r:id="rId10"/>
    <sheet name="Броня" sheetId="3" r:id="rId11"/>
    <sheet name="Улучшения для брони" sheetId="20" r:id="rId12"/>
    <sheet name="Магические кристаллы" sheetId="12" r:id="rId13"/>
    <sheet name="Снаряжение" sheetId="5" r:id="rId14"/>
    <sheet name="Treasure_rus" sheetId="14" state="hidden" r:id="rId15"/>
    <sheet name="Лицензии" sheetId="4" r:id="rId16"/>
    <sheet name="Генератор ловушки" sheetId="24" r:id="rId17"/>
  </sheets>
  <definedNames>
    <definedName name="_xlnm._FilterDatabase" localSheetId="1" hidden="1">Ингридиенты!$A$1:$N$926</definedName>
    <definedName name="_xlnm._FilterDatabase" localSheetId="3" hidden="1">рецепты!$S$1:$S$144</definedName>
    <definedName name="OLE_LINK1" localSheetId="1">Ингридиенты!#REF!</definedName>
    <definedName name="OLE_LINK6" localSheetId="1">Ингридиенты!#REF!</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3" i="1" l="1"/>
  <c r="G12" i="2"/>
  <c r="G11" i="2"/>
  <c r="F13" i="2"/>
  <c r="G13" i="2" s="1"/>
  <c r="G14" i="2" s="1"/>
  <c r="F12" i="2"/>
  <c r="F11" i="2"/>
  <c r="G68" i="34"/>
  <c r="F68" i="34"/>
  <c r="E69" i="34"/>
  <c r="E70" i="34" s="1"/>
  <c r="E71" i="34" s="1"/>
  <c r="E72" i="34" s="1"/>
  <c r="E73" i="34" s="1"/>
  <c r="E74" i="34" s="1"/>
  <c r="E75" i="34" s="1"/>
  <c r="E76" i="34" s="1"/>
  <c r="H68" i="34" s="1"/>
  <c r="E55" i="34"/>
  <c r="E32" i="34"/>
  <c r="E33" i="34" s="1"/>
  <c r="E34" i="34" s="1"/>
  <c r="E35" i="34" s="1"/>
  <c r="E36" i="34" s="1"/>
  <c r="E37" i="34" s="1"/>
  <c r="E38" i="34" s="1"/>
  <c r="H30" i="34" s="1"/>
  <c r="E31" i="34"/>
  <c r="AE5" i="25"/>
  <c r="O31" i="25"/>
  <c r="N31" i="25"/>
  <c r="O30" i="25"/>
  <c r="N30" i="25"/>
  <c r="O29" i="25"/>
  <c r="N29" i="25"/>
  <c r="O28" i="25"/>
  <c r="N28" i="25"/>
  <c r="O27" i="25"/>
  <c r="N27" i="25"/>
  <c r="O26" i="25"/>
  <c r="N26" i="25"/>
  <c r="O25" i="25"/>
  <c r="N25" i="25"/>
  <c r="O24" i="25"/>
  <c r="N24" i="25"/>
  <c r="O23" i="25"/>
  <c r="N23" i="25"/>
  <c r="O22" i="25"/>
  <c r="N22" i="25"/>
  <c r="O21" i="25"/>
  <c r="N21" i="25"/>
  <c r="O20" i="25"/>
  <c r="N20" i="25"/>
  <c r="O19" i="25"/>
  <c r="N19" i="25"/>
  <c r="O18" i="25"/>
  <c r="N18" i="25"/>
  <c r="O17" i="25"/>
  <c r="N17" i="25"/>
  <c r="O16" i="25"/>
  <c r="N16" i="25"/>
  <c r="O15" i="25"/>
  <c r="N15" i="25"/>
  <c r="O14" i="25"/>
  <c r="N14" i="25"/>
  <c r="O13" i="25"/>
  <c r="N13" i="25"/>
  <c r="O12" i="25"/>
  <c r="N12" i="25"/>
  <c r="O11" i="25"/>
  <c r="N11" i="25"/>
  <c r="O10" i="25"/>
  <c r="N10" i="25"/>
  <c r="O9" i="25"/>
  <c r="N9" i="25"/>
  <c r="O8" i="25"/>
  <c r="N8" i="25"/>
  <c r="O7" i="25"/>
  <c r="N7" i="25"/>
  <c r="O6" i="25"/>
  <c r="N6" i="25"/>
  <c r="O5" i="25"/>
  <c r="N5" i="25"/>
  <c r="O4" i="25"/>
  <c r="N4" i="25"/>
  <c r="O3" i="25"/>
  <c r="N3" i="25"/>
  <c r="B347" i="30"/>
  <c r="C347" i="30"/>
  <c r="D347" i="30"/>
  <c r="B348" i="30"/>
  <c r="C348" i="30"/>
  <c r="D348" i="30"/>
  <c r="B349" i="30"/>
  <c r="C349" i="30"/>
  <c r="D349" i="30"/>
  <c r="B350" i="30"/>
  <c r="C350" i="30"/>
  <c r="D350" i="30"/>
  <c r="B351" i="30"/>
  <c r="C351" i="30"/>
  <c r="D351" i="30"/>
  <c r="B352" i="30"/>
  <c r="C352" i="30"/>
  <c r="D352" i="30"/>
  <c r="B353" i="30"/>
  <c r="C353" i="30"/>
  <c r="D353" i="30"/>
  <c r="B354" i="30"/>
  <c r="C354" i="30"/>
  <c r="D354" i="30"/>
  <c r="B355" i="30"/>
  <c r="C355" i="30"/>
  <c r="D355" i="30"/>
  <c r="B356" i="30"/>
  <c r="C356" i="30"/>
  <c r="D356" i="30"/>
  <c r="B357" i="30"/>
  <c r="C357" i="30"/>
  <c r="D357" i="30"/>
  <c r="B358" i="30"/>
  <c r="C358" i="30"/>
  <c r="D358" i="30"/>
  <c r="B359" i="30"/>
  <c r="C359" i="30"/>
  <c r="B360" i="30"/>
  <c r="C360" i="30"/>
  <c r="D360" i="30"/>
  <c r="B361" i="30"/>
  <c r="C361" i="30"/>
  <c r="D361" i="30"/>
  <c r="B362" i="30"/>
  <c r="C362" i="30"/>
  <c r="D362" i="30"/>
  <c r="B363" i="30"/>
  <c r="C363" i="30"/>
  <c r="D363" i="30"/>
  <c r="B364" i="30"/>
  <c r="C364" i="30"/>
  <c r="D364" i="30"/>
  <c r="B365" i="30"/>
  <c r="C365" i="30"/>
  <c r="D365" i="30"/>
  <c r="B366" i="30"/>
  <c r="C366" i="30"/>
  <c r="D366" i="30"/>
  <c r="B367" i="30"/>
  <c r="C367" i="30"/>
  <c r="D367" i="30"/>
  <c r="B368" i="30"/>
  <c r="C368" i="30"/>
  <c r="D368" i="30"/>
  <c r="B369" i="30"/>
  <c r="C369" i="30"/>
  <c r="D369" i="30"/>
  <c r="B370" i="30"/>
  <c r="C370" i="30"/>
  <c r="D370" i="30"/>
  <c r="C232" i="31"/>
  <c r="K232" i="31"/>
  <c r="C233" i="31"/>
  <c r="K233" i="31"/>
  <c r="C234" i="31"/>
  <c r="K234" i="31"/>
  <c r="C235" i="31"/>
  <c r="K235" i="31"/>
  <c r="C236" i="31"/>
  <c r="K236" i="31"/>
  <c r="C237" i="31"/>
  <c r="K237" i="31"/>
  <c r="C238" i="31"/>
  <c r="K238" i="31"/>
  <c r="C239" i="31"/>
  <c r="K239" i="31"/>
  <c r="C240" i="31"/>
  <c r="K240" i="31"/>
  <c r="C241" i="31"/>
  <c r="K241" i="31"/>
  <c r="C242" i="31"/>
  <c r="K242" i="31"/>
  <c r="C243" i="31"/>
  <c r="K243" i="31"/>
  <c r="C244" i="31"/>
  <c r="K244" i="31"/>
  <c r="C245" i="31"/>
  <c r="K245" i="31"/>
  <c r="C246" i="31"/>
  <c r="K246" i="31"/>
  <c r="C247" i="31"/>
  <c r="K247" i="31"/>
  <c r="C248" i="31"/>
  <c r="K248" i="31"/>
  <c r="C249" i="31"/>
  <c r="K249" i="31"/>
  <c r="C250" i="31"/>
  <c r="K250" i="31"/>
  <c r="C251" i="31"/>
  <c r="K251" i="31"/>
  <c r="C252" i="31"/>
  <c r="K252" i="31"/>
  <c r="C253" i="31"/>
  <c r="K253" i="31"/>
  <c r="C254" i="31"/>
  <c r="K254" i="31"/>
  <c r="C255" i="31"/>
  <c r="K255" i="31"/>
  <c r="C256" i="31"/>
  <c r="K256" i="31"/>
  <c r="C257" i="31"/>
  <c r="K257" i="31"/>
  <c r="C258" i="31"/>
  <c r="K258" i="31"/>
  <c r="C259" i="31"/>
  <c r="K259" i="31"/>
  <c r="C260" i="31"/>
  <c r="K260" i="31"/>
  <c r="C261" i="31"/>
  <c r="K261" i="31"/>
  <c r="C262" i="31"/>
  <c r="K262" i="31"/>
  <c r="C263" i="31"/>
  <c r="K263" i="31"/>
  <c r="C264" i="31"/>
  <c r="K264" i="31"/>
  <c r="C265" i="31"/>
  <c r="K265" i="31"/>
  <c r="C266" i="31"/>
  <c r="K266" i="31"/>
  <c r="C267" i="31"/>
  <c r="K267" i="31"/>
  <c r="C268" i="31"/>
  <c r="K268" i="31"/>
  <c r="C269" i="31"/>
  <c r="K269" i="31"/>
  <c r="C270" i="31"/>
  <c r="K270" i="31"/>
  <c r="C271" i="31"/>
  <c r="K271" i="31"/>
  <c r="C272" i="31"/>
  <c r="K272" i="31"/>
  <c r="C273" i="31"/>
  <c r="K273" i="31"/>
  <c r="C274" i="31"/>
  <c r="K274" i="31"/>
  <c r="C275" i="31"/>
  <c r="K275" i="31"/>
  <c r="C276" i="31"/>
  <c r="K276" i="31"/>
  <c r="C277" i="31"/>
  <c r="K277" i="31"/>
  <c r="C278" i="31"/>
  <c r="K278" i="31"/>
  <c r="C279" i="31"/>
  <c r="K279" i="31"/>
  <c r="C280" i="31"/>
  <c r="K280" i="31"/>
  <c r="C281" i="31"/>
  <c r="K281" i="31"/>
  <c r="C282" i="31"/>
  <c r="K282" i="31"/>
  <c r="C283" i="31"/>
  <c r="K283" i="31"/>
  <c r="C284" i="31"/>
  <c r="K284" i="31"/>
  <c r="C285" i="31"/>
  <c r="K285" i="31"/>
  <c r="C286" i="31"/>
  <c r="K286" i="31"/>
  <c r="C287" i="31"/>
  <c r="K287" i="31"/>
  <c r="C288" i="31"/>
  <c r="K288" i="31"/>
  <c r="C289" i="31"/>
  <c r="K289" i="31"/>
  <c r="C290" i="31"/>
  <c r="K290" i="31"/>
  <c r="C291" i="31"/>
  <c r="K291" i="31"/>
  <c r="C292" i="31"/>
  <c r="K292" i="31"/>
  <c r="C293" i="31"/>
  <c r="K293" i="31"/>
  <c r="C294" i="31"/>
  <c r="K294" i="31"/>
  <c r="C295" i="31"/>
  <c r="K295" i="31"/>
  <c r="C296" i="31"/>
  <c r="K296" i="31"/>
  <c r="C297" i="31"/>
  <c r="K297" i="31"/>
  <c r="C298" i="31"/>
  <c r="K298" i="31"/>
  <c r="C299" i="31"/>
  <c r="K299" i="31"/>
  <c r="C300" i="31"/>
  <c r="K300" i="31"/>
  <c r="C301" i="31"/>
  <c r="K301" i="31"/>
  <c r="C302" i="31"/>
  <c r="K302" i="31"/>
  <c r="C303" i="31"/>
  <c r="K303" i="31"/>
  <c r="C304" i="31"/>
  <c r="K304" i="31"/>
  <c r="C305" i="31"/>
  <c r="K305" i="31"/>
  <c r="C306" i="31"/>
  <c r="K306" i="31"/>
  <c r="C307" i="31"/>
  <c r="K307" i="31"/>
  <c r="C308" i="31"/>
  <c r="K308" i="31"/>
  <c r="C309" i="31"/>
  <c r="K309" i="31"/>
  <c r="C310" i="31"/>
  <c r="K310" i="31"/>
  <c r="C311" i="31"/>
  <c r="K311" i="31"/>
  <c r="C312" i="31"/>
  <c r="K312" i="31"/>
  <c r="C313" i="31"/>
  <c r="K313" i="31"/>
  <c r="C314" i="31"/>
  <c r="K314" i="31"/>
  <c r="C315" i="31"/>
  <c r="K315" i="31"/>
  <c r="C316" i="31"/>
  <c r="K316" i="31"/>
  <c r="C317" i="31"/>
  <c r="K317" i="31"/>
  <c r="C318" i="31"/>
  <c r="K318" i="31"/>
  <c r="C319" i="31"/>
  <c r="K319" i="31"/>
  <c r="C320" i="31"/>
  <c r="K320" i="31"/>
  <c r="C321" i="31"/>
  <c r="K321" i="31"/>
  <c r="C322" i="31"/>
  <c r="K322" i="31"/>
  <c r="C323" i="31"/>
  <c r="K323" i="31"/>
  <c r="C324" i="31"/>
  <c r="K324" i="31"/>
  <c r="C325" i="31"/>
  <c r="K325" i="31"/>
  <c r="C326" i="31"/>
  <c r="K326" i="31"/>
  <c r="C327" i="31"/>
  <c r="K327" i="31"/>
  <c r="C328" i="31"/>
  <c r="K328" i="31"/>
  <c r="C329" i="31"/>
  <c r="K329" i="31"/>
  <c r="C330" i="31"/>
  <c r="K330" i="31"/>
  <c r="C331" i="31"/>
  <c r="K331" i="31"/>
  <c r="C332" i="31"/>
  <c r="K332" i="31"/>
  <c r="C333" i="31"/>
  <c r="K333" i="31"/>
  <c r="C334" i="31"/>
  <c r="K334" i="31"/>
  <c r="C335" i="31"/>
  <c r="K335" i="31"/>
  <c r="C336" i="31"/>
  <c r="K336" i="31"/>
  <c r="C337" i="31"/>
  <c r="K337" i="31"/>
  <c r="C338" i="31"/>
  <c r="K338" i="31"/>
  <c r="C339" i="31"/>
  <c r="K339" i="31"/>
  <c r="C340" i="31"/>
  <c r="K340" i="31"/>
  <c r="C341" i="31"/>
  <c r="K341" i="31"/>
  <c r="C342" i="31"/>
  <c r="K342" i="31"/>
  <c r="C343" i="31"/>
  <c r="K343" i="31"/>
  <c r="C344" i="31"/>
  <c r="K344" i="31"/>
  <c r="C345" i="31"/>
  <c r="K345" i="31"/>
  <c r="C346" i="31"/>
  <c r="K346" i="31"/>
  <c r="C347" i="31"/>
  <c r="K347" i="31"/>
  <c r="C348" i="31"/>
  <c r="K348" i="31"/>
  <c r="C349" i="31"/>
  <c r="K349" i="31"/>
  <c r="C350" i="31"/>
  <c r="K350" i="31"/>
  <c r="C351" i="31"/>
  <c r="K351" i="31"/>
  <c r="C352" i="31"/>
  <c r="K352" i="31"/>
  <c r="C353" i="31"/>
  <c r="K353" i="31"/>
  <c r="C354" i="31"/>
  <c r="K354" i="31"/>
  <c r="C355" i="31"/>
  <c r="K355" i="31"/>
  <c r="C356" i="31"/>
  <c r="K356" i="31"/>
  <c r="C357" i="31"/>
  <c r="K357" i="31"/>
  <c r="C358" i="31"/>
  <c r="K358" i="31"/>
  <c r="C359" i="31"/>
  <c r="K359" i="31"/>
  <c r="C360" i="31"/>
  <c r="K360" i="31"/>
  <c r="C361" i="31"/>
  <c r="K361" i="31"/>
  <c r="C362" i="31"/>
  <c r="K362" i="31"/>
  <c r="C363" i="31"/>
  <c r="K363" i="31"/>
  <c r="C364" i="31"/>
  <c r="K364" i="31"/>
  <c r="C365" i="31"/>
  <c r="K365" i="31"/>
  <c r="C366" i="31"/>
  <c r="K366" i="31"/>
  <c r="C367" i="31"/>
  <c r="K367" i="31"/>
  <c r="C368" i="31"/>
  <c r="K368" i="31"/>
  <c r="C369" i="31"/>
  <c r="K369" i="31"/>
  <c r="C370" i="31"/>
  <c r="K370" i="31"/>
  <c r="C371" i="31"/>
  <c r="K371" i="31"/>
  <c r="C372" i="31"/>
  <c r="K372" i="31"/>
  <c r="C373" i="31"/>
  <c r="K373" i="31"/>
  <c r="C374" i="31"/>
  <c r="K374" i="31"/>
  <c r="C375" i="31"/>
  <c r="K375" i="31"/>
  <c r="C376" i="31"/>
  <c r="K376" i="31"/>
  <c r="C377" i="31"/>
  <c r="K377" i="31"/>
  <c r="C378" i="31"/>
  <c r="K378" i="31"/>
  <c r="C379" i="31"/>
  <c r="K379" i="31"/>
  <c r="C380" i="31"/>
  <c r="K380" i="31"/>
  <c r="C381" i="31"/>
  <c r="K381" i="31"/>
  <c r="C382" i="31"/>
  <c r="K382" i="31"/>
  <c r="C383" i="31"/>
  <c r="K383" i="31"/>
  <c r="C384" i="31"/>
  <c r="K384" i="31"/>
  <c r="C385" i="31"/>
  <c r="K385" i="31"/>
  <c r="C386" i="31"/>
  <c r="K386" i="31"/>
  <c r="C387" i="31"/>
  <c r="K387" i="31"/>
  <c r="C388" i="31"/>
  <c r="K388" i="31"/>
  <c r="C389" i="31"/>
  <c r="K389" i="31"/>
  <c r="C390" i="31"/>
  <c r="K390" i="31"/>
  <c r="C391" i="31"/>
  <c r="K391" i="31"/>
  <c r="C392" i="31"/>
  <c r="K392" i="31"/>
  <c r="C393" i="31"/>
  <c r="K393" i="31"/>
  <c r="C394" i="31"/>
  <c r="K394" i="31"/>
  <c r="C395" i="31"/>
  <c r="K395" i="31"/>
  <c r="C396" i="31"/>
  <c r="K396" i="31"/>
  <c r="C397" i="31"/>
  <c r="K397" i="31"/>
  <c r="C398" i="31"/>
  <c r="K398" i="31"/>
  <c r="C399" i="31"/>
  <c r="K399" i="31"/>
  <c r="C400" i="31"/>
  <c r="K400" i="31"/>
  <c r="C401" i="31"/>
  <c r="K401" i="31"/>
  <c r="C402" i="31"/>
  <c r="K402" i="31"/>
  <c r="C403" i="31"/>
  <c r="K403" i="31"/>
  <c r="C404" i="31"/>
  <c r="K404" i="31"/>
  <c r="C405" i="31"/>
  <c r="K405" i="31"/>
  <c r="C406" i="31"/>
  <c r="K406" i="31"/>
  <c r="C407" i="31"/>
  <c r="K407" i="31"/>
  <c r="C408" i="31"/>
  <c r="K408" i="31"/>
  <c r="C409" i="31"/>
  <c r="K409" i="31"/>
  <c r="C410" i="31"/>
  <c r="K410" i="31"/>
  <c r="C411" i="31"/>
  <c r="K411" i="31"/>
  <c r="C412" i="31"/>
  <c r="K412" i="31"/>
  <c r="C413" i="31"/>
  <c r="K413" i="31"/>
  <c r="C414" i="31"/>
  <c r="K414" i="31"/>
  <c r="C415" i="31"/>
  <c r="K415" i="31"/>
  <c r="C416" i="31"/>
  <c r="K416" i="31"/>
  <c r="C417" i="31"/>
  <c r="K417" i="31"/>
  <c r="C418" i="31"/>
  <c r="K418" i="31"/>
  <c r="C419" i="31"/>
  <c r="K419" i="31"/>
  <c r="C420" i="31"/>
  <c r="K420" i="31"/>
  <c r="C421" i="31"/>
  <c r="K421" i="31"/>
  <c r="C422" i="31"/>
  <c r="K422" i="31"/>
  <c r="C423" i="31"/>
  <c r="K423" i="31"/>
  <c r="C424" i="31"/>
  <c r="K424" i="31"/>
  <c r="C425" i="31"/>
  <c r="K425" i="31"/>
  <c r="C426" i="31"/>
  <c r="K426" i="31"/>
  <c r="C427" i="31"/>
  <c r="K427" i="31"/>
  <c r="C428" i="31"/>
  <c r="K428" i="31"/>
  <c r="C429" i="31"/>
  <c r="K429" i="31"/>
  <c r="C430" i="31"/>
  <c r="K430" i="31"/>
  <c r="C431" i="31"/>
  <c r="K431" i="31"/>
  <c r="C432" i="31"/>
  <c r="K432" i="31"/>
  <c r="C433" i="31"/>
  <c r="K433" i="31"/>
  <c r="C434" i="31"/>
  <c r="K434" i="31"/>
  <c r="C435" i="31"/>
  <c r="K435" i="31"/>
  <c r="C436" i="31"/>
  <c r="K436" i="31"/>
  <c r="C437" i="31"/>
  <c r="K437" i="31"/>
  <c r="C438" i="31"/>
  <c r="K438" i="31"/>
  <c r="C439" i="31"/>
  <c r="K439" i="31"/>
  <c r="C440" i="31"/>
  <c r="K440" i="31"/>
  <c r="C441" i="31"/>
  <c r="K441" i="31"/>
  <c r="C442" i="31"/>
  <c r="K442" i="31"/>
  <c r="C443" i="31"/>
  <c r="K443" i="31"/>
  <c r="C444" i="31"/>
  <c r="K444" i="31"/>
  <c r="C445" i="31"/>
  <c r="K445" i="31"/>
  <c r="C446" i="31"/>
  <c r="K446" i="31"/>
  <c r="C447" i="31"/>
  <c r="K447" i="31"/>
  <c r="C448" i="31"/>
  <c r="K448" i="31"/>
  <c r="C449" i="31"/>
  <c r="K449" i="31"/>
  <c r="C450" i="31"/>
  <c r="K450" i="31"/>
  <c r="C451" i="31"/>
  <c r="K451" i="31"/>
  <c r="C452" i="31"/>
  <c r="K452" i="31"/>
  <c r="C453" i="31"/>
  <c r="K453" i="31"/>
  <c r="C454" i="31"/>
  <c r="K454" i="31"/>
  <c r="C455" i="31"/>
  <c r="K455" i="31"/>
  <c r="C456" i="31"/>
  <c r="K456" i="31"/>
  <c r="C457" i="31"/>
  <c r="K457" i="31"/>
  <c r="C458" i="31"/>
  <c r="K458" i="31"/>
  <c r="C459" i="31"/>
  <c r="K459" i="31"/>
  <c r="C460" i="31"/>
  <c r="K460" i="31"/>
  <c r="C461" i="31"/>
  <c r="K461" i="31"/>
  <c r="C462" i="31"/>
  <c r="K462" i="31"/>
  <c r="C463" i="31"/>
  <c r="K463" i="31"/>
  <c r="C464" i="31"/>
  <c r="K464" i="31"/>
  <c r="C465" i="31"/>
  <c r="K465" i="31"/>
  <c r="C466" i="31"/>
  <c r="K466" i="31"/>
  <c r="C467" i="31"/>
  <c r="K467" i="31"/>
  <c r="C468" i="31"/>
  <c r="K468" i="31"/>
  <c r="C469" i="31"/>
  <c r="K469" i="31"/>
  <c r="C470" i="31"/>
  <c r="K470" i="31"/>
  <c r="C471" i="31"/>
  <c r="K471" i="31"/>
  <c r="C472" i="31"/>
  <c r="K472" i="31"/>
  <c r="C473" i="31"/>
  <c r="K473" i="31"/>
  <c r="C474" i="31"/>
  <c r="K474" i="31"/>
  <c r="C475" i="31"/>
  <c r="K475" i="31"/>
  <c r="C476" i="31"/>
  <c r="K476" i="31"/>
  <c r="C477" i="31"/>
  <c r="K477" i="31"/>
  <c r="C478" i="31"/>
  <c r="K478" i="31"/>
  <c r="C479" i="31"/>
  <c r="K479" i="31"/>
  <c r="C480" i="31"/>
  <c r="K480" i="31"/>
  <c r="C481" i="31"/>
  <c r="K481" i="31"/>
  <c r="C482" i="31"/>
  <c r="K482" i="31"/>
  <c r="C483" i="31"/>
  <c r="K483" i="31"/>
  <c r="C484" i="31"/>
  <c r="K484" i="31"/>
  <c r="C485" i="31"/>
  <c r="K485" i="31"/>
  <c r="C486" i="31"/>
  <c r="K486" i="31"/>
  <c r="C487" i="31"/>
  <c r="K487" i="31"/>
  <c r="C488" i="31"/>
  <c r="K488" i="31"/>
  <c r="C489" i="31"/>
  <c r="K489" i="31"/>
  <c r="C490" i="31"/>
  <c r="K490" i="31"/>
  <c r="C491" i="31"/>
  <c r="K491" i="31"/>
  <c r="C492" i="31"/>
  <c r="K492" i="31"/>
  <c r="C493" i="31"/>
  <c r="K493" i="31"/>
  <c r="C494" i="31"/>
  <c r="K494" i="31"/>
  <c r="C495" i="31"/>
  <c r="K495" i="31"/>
  <c r="C496" i="31"/>
  <c r="K496" i="31"/>
  <c r="C497" i="31"/>
  <c r="K497" i="31"/>
  <c r="C498" i="31"/>
  <c r="K498" i="31"/>
  <c r="C499" i="31"/>
  <c r="K499" i="31"/>
  <c r="C500" i="31"/>
  <c r="K500" i="31"/>
  <c r="C501" i="31"/>
  <c r="K501" i="31"/>
  <c r="C502" i="31"/>
  <c r="K502" i="31"/>
  <c r="C503" i="31"/>
  <c r="K503" i="31"/>
  <c r="C504" i="31"/>
  <c r="K504" i="31"/>
  <c r="C505" i="31"/>
  <c r="K505" i="31"/>
  <c r="C506" i="31"/>
  <c r="K506" i="31"/>
  <c r="C507" i="31"/>
  <c r="K507" i="31"/>
  <c r="C508" i="31"/>
  <c r="K508" i="31"/>
  <c r="C509" i="31"/>
  <c r="K509" i="31"/>
  <c r="C510" i="31"/>
  <c r="K510" i="31"/>
  <c r="C511" i="31"/>
  <c r="K511" i="31"/>
  <c r="C512" i="31"/>
  <c r="K512" i="31"/>
  <c r="C513" i="31"/>
  <c r="K513" i="31"/>
  <c r="C514" i="31"/>
  <c r="K514" i="31"/>
  <c r="C515" i="31"/>
  <c r="K515" i="31"/>
  <c r="C516" i="31"/>
  <c r="K516" i="31"/>
  <c r="C517" i="31"/>
  <c r="K517" i="31"/>
  <c r="C518" i="31"/>
  <c r="K518" i="31"/>
  <c r="C519" i="31"/>
  <c r="K519" i="31"/>
  <c r="C520" i="31"/>
  <c r="K520" i="31"/>
  <c r="C521" i="31"/>
  <c r="K521" i="31"/>
  <c r="C522" i="31"/>
  <c r="K522" i="31"/>
  <c r="C523" i="31"/>
  <c r="K523" i="31"/>
  <c r="C524" i="31"/>
  <c r="K524" i="31"/>
  <c r="C525" i="31"/>
  <c r="K525" i="31"/>
  <c r="C526" i="31"/>
  <c r="K526" i="31"/>
  <c r="C527" i="31"/>
  <c r="K527" i="31"/>
  <c r="C528" i="31"/>
  <c r="K528" i="31"/>
  <c r="C529" i="31"/>
  <c r="K529" i="31"/>
  <c r="C530" i="31"/>
  <c r="K530" i="31"/>
  <c r="C531" i="31"/>
  <c r="K531" i="31"/>
  <c r="C532" i="31"/>
  <c r="K532" i="31"/>
  <c r="C533" i="31"/>
  <c r="K533" i="31"/>
  <c r="C534" i="31"/>
  <c r="I534" i="31"/>
  <c r="K534" i="31"/>
  <c r="C535" i="31"/>
  <c r="K535" i="31"/>
  <c r="C536" i="31"/>
  <c r="K536" i="31"/>
  <c r="C537" i="31"/>
  <c r="K537" i="31"/>
  <c r="C538" i="31"/>
  <c r="K538" i="31"/>
  <c r="C539" i="31"/>
  <c r="K539" i="31"/>
  <c r="C540" i="31"/>
  <c r="K540" i="31"/>
  <c r="C541" i="31"/>
  <c r="K541" i="31"/>
  <c r="C542" i="31"/>
  <c r="K542" i="31"/>
  <c r="C543" i="31"/>
  <c r="K543" i="31"/>
  <c r="C544" i="31"/>
  <c r="K544" i="31"/>
  <c r="C545" i="31"/>
  <c r="K545" i="31"/>
  <c r="C546" i="31"/>
  <c r="K546" i="31"/>
  <c r="C547" i="31"/>
  <c r="K547" i="31"/>
  <c r="C548" i="31"/>
  <c r="K548" i="31"/>
  <c r="C549" i="31"/>
  <c r="K549" i="31"/>
  <c r="C550" i="31"/>
  <c r="K550" i="31"/>
  <c r="C551" i="31"/>
  <c r="K551" i="31"/>
  <c r="C552" i="31"/>
  <c r="K552" i="31"/>
  <c r="C553" i="31"/>
  <c r="K553" i="31"/>
  <c r="C554" i="31"/>
  <c r="K554" i="31"/>
  <c r="C555" i="31"/>
  <c r="K555" i="31"/>
  <c r="C556" i="31"/>
  <c r="K556" i="31"/>
  <c r="C557" i="31"/>
  <c r="K557" i="31"/>
  <c r="C558" i="31"/>
  <c r="K558" i="31"/>
  <c r="C559" i="31"/>
  <c r="K559" i="31"/>
  <c r="C560" i="31"/>
  <c r="K560" i="31"/>
  <c r="C561" i="31"/>
  <c r="K561" i="31"/>
  <c r="C562" i="31"/>
  <c r="K562" i="31"/>
  <c r="C563" i="31"/>
  <c r="K563" i="31"/>
  <c r="C564" i="31"/>
  <c r="K564" i="31"/>
  <c r="C565" i="31"/>
  <c r="K565" i="31"/>
  <c r="C566" i="31"/>
  <c r="K566" i="31"/>
  <c r="C567" i="31"/>
  <c r="K567" i="31"/>
  <c r="C568" i="31"/>
  <c r="K568" i="31"/>
  <c r="C569" i="31"/>
  <c r="K569" i="31"/>
  <c r="C570" i="31"/>
  <c r="K570" i="31"/>
  <c r="C571" i="31"/>
  <c r="K571" i="31"/>
  <c r="C572" i="31"/>
  <c r="K572" i="31"/>
  <c r="C573" i="31"/>
  <c r="K573" i="31"/>
  <c r="C574" i="31"/>
  <c r="K574" i="31"/>
  <c r="C575" i="31"/>
  <c r="K575" i="31"/>
  <c r="C576" i="31"/>
  <c r="K576" i="31"/>
  <c r="C577" i="31"/>
  <c r="K577" i="31"/>
  <c r="C578" i="31"/>
  <c r="K578" i="31"/>
  <c r="C579" i="31"/>
  <c r="K579" i="31"/>
  <c r="C580" i="31"/>
  <c r="K580" i="31"/>
  <c r="C581" i="31"/>
  <c r="K581" i="31"/>
  <c r="C582" i="31"/>
  <c r="K582" i="31"/>
  <c r="C583" i="31"/>
  <c r="K583" i="31"/>
  <c r="C584" i="31"/>
  <c r="K584" i="31"/>
  <c r="C585" i="31"/>
  <c r="K585" i="31"/>
  <c r="C586" i="31"/>
  <c r="K586" i="31"/>
  <c r="C587" i="31"/>
  <c r="K587" i="31"/>
  <c r="C588" i="31"/>
  <c r="K588" i="31"/>
  <c r="C589" i="31"/>
  <c r="K589" i="31"/>
  <c r="C590" i="31"/>
  <c r="K590" i="31"/>
  <c r="C591" i="31"/>
  <c r="K591" i="31"/>
  <c r="C592" i="31"/>
  <c r="K592" i="31"/>
  <c r="C593" i="31"/>
  <c r="K593" i="31"/>
  <c r="C594" i="31"/>
  <c r="K594" i="31"/>
  <c r="C595" i="31"/>
  <c r="K595" i="31"/>
  <c r="C596" i="31"/>
  <c r="K596" i="31"/>
  <c r="C597" i="31"/>
  <c r="K597" i="31"/>
  <c r="C598" i="31"/>
  <c r="K598" i="31"/>
  <c r="C599" i="31"/>
  <c r="K599" i="31"/>
  <c r="C600" i="31"/>
  <c r="K600" i="31"/>
  <c r="C601" i="31"/>
  <c r="K601" i="31"/>
  <c r="C602" i="31"/>
  <c r="K602" i="31"/>
  <c r="C603" i="31"/>
  <c r="K603" i="31"/>
  <c r="C604" i="31"/>
  <c r="K604" i="31"/>
  <c r="C605" i="31"/>
  <c r="K605" i="31"/>
  <c r="C606" i="31"/>
  <c r="K606" i="31"/>
  <c r="C608" i="31"/>
  <c r="K608" i="31"/>
  <c r="C609" i="31"/>
  <c r="K609" i="31"/>
  <c r="C610" i="31"/>
  <c r="K610" i="31"/>
  <c r="C611" i="31"/>
  <c r="K611" i="31"/>
  <c r="C612" i="31"/>
  <c r="K612" i="31"/>
  <c r="C613" i="31"/>
  <c r="K613" i="31"/>
  <c r="C614" i="31"/>
  <c r="K614" i="31"/>
  <c r="C615" i="31"/>
  <c r="K615" i="31"/>
  <c r="C616" i="31"/>
  <c r="K616" i="31"/>
  <c r="C617" i="31"/>
  <c r="K617" i="31"/>
  <c r="B2" i="30"/>
  <c r="B3" i="30"/>
  <c r="B4" i="30"/>
  <c r="B5" i="30"/>
  <c r="B6" i="30"/>
  <c r="B7" i="30"/>
  <c r="B8" i="30"/>
  <c r="B9" i="30"/>
  <c r="B10" i="30"/>
  <c r="B11" i="30"/>
  <c r="B12" i="30"/>
  <c r="B13" i="30"/>
  <c r="B14" i="30"/>
  <c r="B15" i="30"/>
  <c r="B16" i="30"/>
  <c r="B17" i="30"/>
  <c r="B18" i="30"/>
  <c r="B19" i="30"/>
  <c r="B20" i="30"/>
  <c r="B21" i="30"/>
  <c r="B22" i="30"/>
  <c r="B23" i="30"/>
  <c r="B24" i="30"/>
  <c r="B25" i="30"/>
  <c r="B26" i="30"/>
  <c r="B27" i="30"/>
  <c r="B28" i="30"/>
  <c r="B29" i="30"/>
  <c r="B30" i="30"/>
  <c r="B31" i="30"/>
  <c r="B32" i="30"/>
  <c r="E32" i="30"/>
  <c r="B33" i="30"/>
  <c r="E33" i="30"/>
  <c r="B34" i="30"/>
  <c r="E34" i="30"/>
  <c r="B35" i="30"/>
  <c r="E35" i="30"/>
  <c r="B36" i="30"/>
  <c r="E36" i="30"/>
  <c r="B37" i="30"/>
  <c r="E37" i="30"/>
  <c r="B38" i="30"/>
  <c r="E38" i="30"/>
  <c r="B39" i="30"/>
  <c r="E39" i="30"/>
  <c r="B40" i="30"/>
  <c r="E40" i="30"/>
  <c r="B41" i="30"/>
  <c r="E41" i="30"/>
  <c r="B42" i="30"/>
  <c r="E42" i="30"/>
  <c r="B43" i="30"/>
  <c r="E43" i="30"/>
  <c r="B44" i="30"/>
  <c r="E44" i="30"/>
  <c r="B45" i="30"/>
  <c r="E45" i="30"/>
  <c r="B46" i="30"/>
  <c r="E46" i="30"/>
  <c r="B47" i="30"/>
  <c r="H93" i="30"/>
  <c r="K93" i="30"/>
  <c r="I164" i="30"/>
  <c r="I165" i="30"/>
  <c r="I166" i="30"/>
  <c r="I167" i="30"/>
  <c r="I168" i="30"/>
  <c r="I169" i="30"/>
  <c r="I170" i="30"/>
  <c r="I171" i="30"/>
  <c r="I172" i="30"/>
  <c r="I173" i="30"/>
  <c r="I174" i="30"/>
  <c r="I175" i="30"/>
  <c r="I176" i="30"/>
  <c r="I177" i="30"/>
  <c r="I178" i="30"/>
  <c r="I179" i="30"/>
  <c r="I180" i="30"/>
  <c r="I181" i="30"/>
  <c r="I182" i="30"/>
  <c r="I183" i="30"/>
  <c r="I184" i="30"/>
  <c r="I185" i="30"/>
  <c r="I186" i="30"/>
  <c r="I187" i="30"/>
  <c r="I188" i="30"/>
  <c r="I189" i="30"/>
  <c r="I190" i="30"/>
  <c r="I191" i="30"/>
  <c r="I192" i="30"/>
  <c r="I193" i="30"/>
  <c r="I194" i="30"/>
  <c r="I195" i="30"/>
  <c r="I196" i="30"/>
  <c r="I197" i="30"/>
  <c r="I198" i="30"/>
  <c r="I199" i="30"/>
  <c r="I200" i="30"/>
  <c r="I201" i="30"/>
  <c r="I202" i="30"/>
  <c r="I203" i="30"/>
  <c r="I204" i="30"/>
  <c r="I205" i="30"/>
  <c r="I206" i="30"/>
  <c r="I207" i="30"/>
  <c r="I208" i="30"/>
  <c r="I209" i="30"/>
  <c r="I210" i="30"/>
  <c r="I211" i="30"/>
  <c r="I212" i="30"/>
  <c r="I213" i="30"/>
  <c r="I214" i="30"/>
  <c r="I215" i="30"/>
  <c r="I216" i="30"/>
  <c r="I217" i="30"/>
  <c r="I218" i="30"/>
  <c r="I219" i="30"/>
  <c r="I220" i="30"/>
  <c r="I221" i="30"/>
  <c r="I222" i="30"/>
  <c r="I223" i="30"/>
  <c r="I224" i="30"/>
  <c r="I225" i="30"/>
  <c r="I226" i="30"/>
  <c r="I227" i="30"/>
  <c r="I228" i="30"/>
  <c r="I229" i="30"/>
  <c r="I230" i="30"/>
  <c r="I231" i="30"/>
  <c r="I232" i="30"/>
  <c r="I233" i="30"/>
  <c r="I234" i="30"/>
  <c r="I235" i="30"/>
  <c r="I236" i="30"/>
  <c r="I237" i="30"/>
  <c r="I238" i="30"/>
  <c r="I239" i="30"/>
  <c r="I240" i="30"/>
  <c r="I241" i="30"/>
  <c r="I242" i="30"/>
  <c r="I243" i="30"/>
  <c r="I244" i="30"/>
  <c r="I245" i="30"/>
  <c r="I246" i="30"/>
  <c r="I247" i="30"/>
  <c r="I248" i="30"/>
  <c r="I249" i="30"/>
  <c r="I250" i="30"/>
  <c r="I251" i="30"/>
  <c r="I252" i="30"/>
  <c r="I253" i="30"/>
  <c r="I254" i="30"/>
  <c r="I255" i="30"/>
  <c r="O347" i="30"/>
  <c r="Q347" i="30"/>
  <c r="R347" i="30"/>
  <c r="V347" i="30"/>
  <c r="O348" i="30"/>
  <c r="Q348" i="30"/>
  <c r="R348" i="30"/>
  <c r="V348" i="30"/>
  <c r="O349" i="30"/>
  <c r="Q349" i="30" s="1"/>
  <c r="R349" i="30"/>
  <c r="V349" i="30"/>
  <c r="O350" i="30"/>
  <c r="R350" i="30"/>
  <c r="V350" i="30"/>
  <c r="O351" i="30"/>
  <c r="R351" i="30"/>
  <c r="V351" i="30"/>
  <c r="O352" i="30"/>
  <c r="R352" i="30"/>
  <c r="V352" i="30"/>
  <c r="O353" i="30"/>
  <c r="Q353" i="30"/>
  <c r="R353" i="30"/>
  <c r="V353" i="30"/>
  <c r="O354" i="30"/>
  <c r="Q354" i="30"/>
  <c r="R354" i="30"/>
  <c r="V354" i="30"/>
  <c r="O355" i="30"/>
  <c r="Q355" i="30"/>
  <c r="R355" i="30" s="1"/>
  <c r="V355" i="30"/>
  <c r="O356" i="30"/>
  <c r="Q356" i="30"/>
  <c r="R356" i="30"/>
  <c r="V356" i="30"/>
  <c r="O357" i="30"/>
  <c r="V357" i="30"/>
  <c r="O358" i="30"/>
  <c r="Q358" i="30"/>
  <c r="R358" i="30"/>
  <c r="V358" i="30"/>
  <c r="O359" i="30"/>
  <c r="Q359" i="30"/>
  <c r="R359" i="30"/>
  <c r="O360" i="30"/>
  <c r="Q360" i="30"/>
  <c r="R360" i="30"/>
  <c r="V360" i="30"/>
  <c r="O361" i="30"/>
  <c r="Q361" i="30"/>
  <c r="R361" i="30"/>
  <c r="V361" i="30"/>
  <c r="O362" i="30"/>
  <c r="Q362" i="30"/>
  <c r="R362" i="30"/>
  <c r="V362" i="30"/>
  <c r="O363" i="30"/>
  <c r="Q363" i="30"/>
  <c r="R363" i="30"/>
  <c r="V363" i="30"/>
  <c r="O364" i="30"/>
  <c r="Q364" i="30"/>
  <c r="R364" i="30"/>
  <c r="V364" i="30"/>
  <c r="O365" i="30"/>
  <c r="Q365" i="30"/>
  <c r="R365" i="30"/>
  <c r="V365" i="30"/>
  <c r="O366" i="30"/>
  <c r="Q366" i="30"/>
  <c r="R366" i="30"/>
  <c r="V366" i="30"/>
  <c r="O367" i="30"/>
  <c r="Q367" i="30"/>
  <c r="R367" i="30"/>
  <c r="V367" i="30"/>
  <c r="O368" i="30"/>
  <c r="Q368" i="30"/>
  <c r="R368" i="30"/>
  <c r="V368" i="30"/>
  <c r="O369" i="30"/>
  <c r="Q369" i="30"/>
  <c r="R369" i="30"/>
  <c r="V369" i="30"/>
  <c r="O370" i="30"/>
  <c r="Q370" i="30" s="1"/>
  <c r="R370" i="30" s="1"/>
  <c r="V370" i="30"/>
  <c r="B371" i="30"/>
  <c r="C371" i="30"/>
  <c r="O371" i="30"/>
  <c r="Q371" i="30" s="1"/>
  <c r="R371" i="30" s="1"/>
  <c r="B372" i="30"/>
  <c r="C372" i="30"/>
  <c r="O372" i="30"/>
  <c r="B373" i="30"/>
  <c r="C373" i="30"/>
  <c r="O373" i="30"/>
  <c r="Q373" i="30" s="1"/>
  <c r="R373" i="30" s="1"/>
  <c r="B374" i="30"/>
  <c r="C374" i="30"/>
  <c r="O374" i="30"/>
  <c r="Q374" i="30"/>
  <c r="R374" i="30" s="1"/>
  <c r="B375" i="30"/>
  <c r="C375" i="30"/>
  <c r="D375" i="30"/>
  <c r="Q375" i="30"/>
  <c r="R375" i="30"/>
  <c r="V375" i="30"/>
  <c r="B376" i="30"/>
  <c r="C376" i="30"/>
  <c r="D376" i="30"/>
  <c r="O376" i="30"/>
  <c r="Q376" i="30"/>
  <c r="R376" i="30"/>
  <c r="V376" i="30"/>
  <c r="B377" i="30"/>
  <c r="C377" i="30"/>
  <c r="D377" i="30"/>
  <c r="O377" i="30"/>
  <c r="Q377" i="30"/>
  <c r="R377" i="30"/>
  <c r="V377" i="30"/>
  <c r="B378" i="30"/>
  <c r="C378" i="30"/>
  <c r="D378" i="30"/>
  <c r="O378" i="30"/>
  <c r="Q378" i="30"/>
  <c r="R378" i="30"/>
  <c r="V378" i="30"/>
  <c r="B379" i="30"/>
  <c r="C379" i="30"/>
  <c r="D379" i="30"/>
  <c r="O379" i="30"/>
  <c r="Q379" i="30"/>
  <c r="R379" i="30"/>
  <c r="V379" i="30"/>
  <c r="B380" i="30"/>
  <c r="C380" i="30"/>
  <c r="D380" i="30"/>
  <c r="O380" i="30"/>
  <c r="Q380" i="30"/>
  <c r="R380" i="30"/>
  <c r="V380" i="30"/>
  <c r="B381" i="30"/>
  <c r="C381" i="30"/>
  <c r="D381" i="30"/>
  <c r="O381" i="30"/>
  <c r="Q381" i="30"/>
  <c r="R381" i="30"/>
  <c r="V381" i="30"/>
  <c r="B382" i="30"/>
  <c r="C382" i="30"/>
  <c r="Q382" i="30"/>
  <c r="R382" i="30"/>
  <c r="V382" i="30"/>
  <c r="C383" i="30"/>
  <c r="C384" i="30"/>
  <c r="B385" i="30"/>
  <c r="C385" i="30"/>
  <c r="D385" i="30"/>
  <c r="O385" i="30"/>
  <c r="Q385" i="30"/>
  <c r="R385" i="30"/>
  <c r="V385" i="30"/>
  <c r="B386" i="30"/>
  <c r="C386" i="30"/>
  <c r="D386" i="30"/>
  <c r="O386" i="30"/>
  <c r="R386" i="30"/>
  <c r="V386" i="30"/>
  <c r="B387" i="30"/>
  <c r="C387" i="30"/>
  <c r="Q387" i="30"/>
  <c r="R387" i="30" s="1"/>
  <c r="D387" i="30"/>
  <c r="V387" i="30"/>
  <c r="B388" i="30"/>
  <c r="C388" i="30"/>
  <c r="D388" i="30"/>
  <c r="O388" i="30"/>
  <c r="V388" i="30"/>
  <c r="B389" i="30"/>
  <c r="C389" i="30"/>
  <c r="D389" i="30"/>
  <c r="O389" i="30"/>
  <c r="V389" i="30"/>
  <c r="B390" i="30"/>
  <c r="C390" i="30"/>
  <c r="D390" i="30"/>
  <c r="O390" i="30"/>
  <c r="Q390" i="30"/>
  <c r="R390" i="30"/>
  <c r="V390" i="30"/>
  <c r="B391" i="30"/>
  <c r="C391" i="30"/>
  <c r="D391" i="30"/>
  <c r="O391" i="30"/>
  <c r="Q391" i="30"/>
  <c r="R391" i="30"/>
  <c r="V391" i="30"/>
  <c r="B392" i="30"/>
  <c r="C392" i="30"/>
  <c r="Q392" i="30" s="1"/>
  <c r="R392" i="30" s="1"/>
  <c r="D392" i="30"/>
  <c r="V392" i="30"/>
  <c r="B393" i="30"/>
  <c r="C393" i="30"/>
  <c r="D393" i="30"/>
  <c r="O393" i="30"/>
  <c r="Q393" i="30"/>
  <c r="R393" i="30"/>
  <c r="V393" i="30"/>
  <c r="B394" i="30"/>
  <c r="C394" i="30"/>
  <c r="D394" i="30"/>
  <c r="O394" i="30"/>
  <c r="Q394" i="30"/>
  <c r="R394" i="30"/>
  <c r="V394" i="30"/>
  <c r="B395" i="30"/>
  <c r="C395" i="30"/>
  <c r="D395" i="30"/>
  <c r="O395" i="30"/>
  <c r="Q395" i="30"/>
  <c r="R395" i="30"/>
  <c r="V395" i="30"/>
  <c r="B396" i="30"/>
  <c r="C396" i="30"/>
  <c r="D396" i="30"/>
  <c r="O396" i="30"/>
  <c r="Q396" i="30"/>
  <c r="R396" i="30"/>
  <c r="V396" i="30"/>
  <c r="B397" i="30"/>
  <c r="C397" i="30"/>
  <c r="D397" i="30"/>
  <c r="O397" i="30"/>
  <c r="Q397" i="30"/>
  <c r="R397" i="30"/>
  <c r="V397" i="30"/>
  <c r="B398" i="30"/>
  <c r="C398" i="30"/>
  <c r="D398" i="30"/>
  <c r="O398" i="30"/>
  <c r="V398" i="30"/>
  <c r="O8" i="5"/>
  <c r="Q357" i="30"/>
  <c r="R357" i="30" s="1"/>
  <c r="Q372" i="30"/>
  <c r="R372" i="30"/>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267" i="5"/>
  <c r="I6" i="24"/>
  <c r="F6" i="24"/>
  <c r="C6" i="24"/>
  <c r="F7" i="24"/>
  <c r="F8" i="24" s="1"/>
  <c r="F9" i="24" s="1"/>
  <c r="F10" i="24" s="1"/>
  <c r="F11" i="24" s="1"/>
  <c r="F12" i="24" s="1"/>
  <c r="C7" i="24"/>
  <c r="C8" i="24" s="1"/>
  <c r="C9" i="24" s="1"/>
  <c r="C10" i="24" s="1"/>
  <c r="C11" i="24" s="1"/>
  <c r="C12" i="24" s="1"/>
  <c r="E5" i="24"/>
  <c r="I28" i="24"/>
  <c r="H28" i="24" s="1"/>
  <c r="I27" i="24"/>
  <c r="H27" i="24"/>
  <c r="I23" i="24"/>
  <c r="H23" i="24" s="1"/>
  <c r="I18" i="24"/>
  <c r="H18" i="24" s="1"/>
  <c r="H6" i="24"/>
  <c r="J6" i="5"/>
  <c r="G8" i="2"/>
  <c r="G7" i="2"/>
  <c r="G6" i="2"/>
  <c r="G5" i="2"/>
  <c r="G4" i="2"/>
  <c r="G3" i="2"/>
  <c r="E8" i="2"/>
  <c r="Q20" i="1"/>
  <c r="J43" i="5"/>
  <c r="J44" i="5"/>
  <c r="J45" i="5"/>
  <c r="J46" i="5"/>
  <c r="J47" i="5"/>
  <c r="J48" i="5"/>
  <c r="J49" i="5"/>
  <c r="J40" i="5"/>
  <c r="J41" i="5"/>
  <c r="J42" i="5"/>
  <c r="J3" i="5"/>
  <c r="Q19" i="1"/>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5" i="5"/>
  <c r="J4" i="5"/>
  <c r="J2" i="5"/>
  <c r="E3" i="2"/>
  <c r="E4" i="2"/>
  <c r="E5" i="2"/>
  <c r="E6" i="2"/>
  <c r="E7" i="2"/>
  <c r="E2" i="2"/>
  <c r="Q18" i="1"/>
  <c r="Q17" i="1"/>
  <c r="Q16" i="1"/>
  <c r="Q15" i="1"/>
  <c r="Q14" i="1"/>
  <c r="Q12" i="1"/>
  <c r="Q11" i="1"/>
  <c r="Q10" i="1"/>
  <c r="Q9" i="1"/>
  <c r="Q8" i="1"/>
  <c r="Q7" i="1"/>
  <c r="Q6" i="1"/>
  <c r="Q5" i="1"/>
  <c r="Q4" i="1"/>
  <c r="Q3" i="1"/>
  <c r="Q2" i="1"/>
  <c r="B2"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Палихов Антон</author>
  </authors>
  <commentList>
    <comment ref="L21" authorId="0" shapeId="0" xr:uid="{00000000-0006-0000-0700-000001000000}">
      <text>
        <r>
          <rPr>
            <b/>
            <sz val="9"/>
            <color indexed="81"/>
            <rFont val="Tahoma"/>
            <family val="2"/>
            <charset val="204"/>
          </rPr>
          <t>Палихов Антон:</t>
        </r>
        <r>
          <rPr>
            <sz val="9"/>
            <color indexed="81"/>
            <rFont val="Tahoma"/>
            <family val="2"/>
            <charset val="204"/>
          </rPr>
          <t xml:space="preserve">
The Magical Enchanter listed here is a powerful addition to any game, and may not be appropriate for all settings or situations. As with any room, your DM may decide whether or not to allow it to be built, and may change the specifics of how it functions to better suit the world or olavstvle of circular moat around it, 200 feet wide and 10 feet deep, the inner side of which is within 40 feet of the edge of the structure’s physical build¬ing. Creatures not large enough to touch bottom in this moat must swim through it, while crea¬tures large enough to walk on the bottom while still remaining somewhat above water treat the moat as difficult terrain. The moat also has a drawbridge, 20 feet wide and long enough to span the moat, that can be raised and lowered from a gate inside your structure.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Палихов Антон</author>
  </authors>
  <commentList>
    <comment ref="D1" authorId="0" shapeId="0" xr:uid="{00000000-0006-0000-0900-000001000000}">
      <text>
        <r>
          <rPr>
            <b/>
            <sz val="9"/>
            <color indexed="81"/>
            <rFont val="Tahoma"/>
            <family val="2"/>
            <charset val="204"/>
          </rPr>
          <t>Палихов Антон:</t>
        </r>
        <r>
          <rPr>
            <sz val="9"/>
            <color indexed="81"/>
            <rFont val="Tahoma"/>
            <family val="2"/>
            <charset val="204"/>
          </rPr>
          <t xml:space="preserve">
В одном слоте может быть одно улучшение</t>
        </r>
      </text>
    </comment>
  </commentList>
</comments>
</file>

<file path=xl/sharedStrings.xml><?xml version="1.0" encoding="utf-8"?>
<sst xmlns="http://schemas.openxmlformats.org/spreadsheetml/2006/main" count="11413" uniqueCount="5647">
  <si>
    <t>Lifestyle</t>
  </si>
  <si>
    <t>Price, gp per day</t>
  </si>
  <si>
    <t>в империалах</t>
  </si>
  <si>
    <t>Inn stay</t>
  </si>
  <si>
    <t>Стиль жизни</t>
  </si>
  <si>
    <t>Wretched</t>
  </si>
  <si>
    <t>Никудышный</t>
  </si>
  <si>
    <t>Squalid</t>
  </si>
  <si>
    <t>Нищенский</t>
  </si>
  <si>
    <t>Poor</t>
  </si>
  <si>
    <t>Бедное</t>
  </si>
  <si>
    <t>Modest</t>
  </si>
  <si>
    <t>Скромное</t>
  </si>
  <si>
    <t>Comfortable</t>
  </si>
  <si>
    <t>Комфортное</t>
  </si>
  <si>
    <t>Wealthy</t>
  </si>
  <si>
    <t>Богатое</t>
  </si>
  <si>
    <t>Aristocratic</t>
  </si>
  <si>
    <t>Аристократическое</t>
  </si>
  <si>
    <t>Рядовой наемник</t>
  </si>
  <si>
    <t>Опытный</t>
  </si>
  <si>
    <t>Эксперт</t>
  </si>
  <si>
    <t>Маг или жрец</t>
  </si>
  <si>
    <t>х2</t>
  </si>
  <si>
    <t>Тип</t>
  </si>
  <si>
    <t>Вид</t>
  </si>
  <si>
    <t>Название</t>
  </si>
  <si>
    <t>Примечание</t>
  </si>
  <si>
    <t>Описание</t>
  </si>
  <si>
    <t>Элемент</t>
  </si>
  <si>
    <t>Создание или местность</t>
  </si>
  <si>
    <t>Редкость</t>
  </si>
  <si>
    <t>Сфера</t>
  </si>
  <si>
    <t>Стоимость за унцию</t>
  </si>
  <si>
    <t>Стоимость за фунт</t>
  </si>
  <si>
    <t>Влияние на зелье</t>
  </si>
  <si>
    <t>Влияние на яд</t>
  </si>
  <si>
    <t>Зачарование</t>
  </si>
  <si>
    <t>DC</t>
  </si>
  <si>
    <t>Алхимический ингридиент</t>
  </si>
  <si>
    <t>Abalone</t>
  </si>
  <si>
    <t>Морское ушко</t>
  </si>
  <si>
    <t>моллюск</t>
  </si>
  <si>
    <t>W</t>
  </si>
  <si>
    <t>Uncommon</t>
  </si>
  <si>
    <t>Divination, Pigment, Wisdom</t>
  </si>
  <si>
    <r>
      <t xml:space="preserve">Adaptable: </t>
    </r>
    <r>
      <rPr>
        <sz val="11"/>
        <color rgb="FF000000"/>
        <rFont val="Mate"/>
      </rPr>
      <t xml:space="preserve">Materials with this property can be used in place of </t>
    </r>
    <r>
      <rPr>
        <b/>
        <i/>
        <sz val="11"/>
        <color rgb="FF000000"/>
        <rFont val="Mate"/>
      </rPr>
      <t xml:space="preserve">Metal </t>
    </r>
    <r>
      <rPr>
        <sz val="11"/>
        <color rgb="FF000000"/>
        <rFont val="Mate"/>
      </rPr>
      <t xml:space="preserve">or </t>
    </r>
    <r>
      <rPr>
        <b/>
        <i/>
        <sz val="11"/>
        <color rgb="FF000000"/>
        <rFont val="Mate"/>
      </rPr>
      <t xml:space="preserve">Wood </t>
    </r>
    <r>
      <rPr>
        <sz val="11"/>
        <color rgb="FF000000"/>
        <rFont val="Mate"/>
      </rPr>
      <t>materials.</t>
    </r>
  </si>
  <si>
    <t>Aboleth Slime</t>
  </si>
  <si>
    <t>Слизь аболета</t>
  </si>
  <si>
    <t>Rare</t>
  </si>
  <si>
    <t>Intelligence</t>
  </si>
  <si>
    <r>
      <t xml:space="preserve">Alchemical: </t>
    </r>
    <r>
      <rPr>
        <sz val="11"/>
        <color rgb="FF000000"/>
        <rFont val="Mate"/>
      </rPr>
      <t>Materials with this quality can be used to create potions and poisons. Please see Appendix D for more information.</t>
    </r>
  </si>
  <si>
    <t>Agate</t>
  </si>
  <si>
    <t>Агат</t>
  </si>
  <si>
    <t>A</t>
  </si>
  <si>
    <t>Common</t>
  </si>
  <si>
    <t>Abjuration, Constitution, Healing, Intelligence</t>
  </si>
  <si>
    <r>
      <t xml:space="preserve">Altered Weight: </t>
    </r>
    <r>
      <rPr>
        <sz val="11"/>
        <color rgb="FF000000"/>
        <rFont val="Mate"/>
      </rPr>
      <t>Items with an altered weight have their weight increased or decreased to the given percentage.</t>
    </r>
  </si>
  <si>
    <t>Alabaster</t>
  </si>
  <si>
    <t>алебастр</t>
  </si>
  <si>
    <t>Fortitude, Pigment, Strength</t>
  </si>
  <si>
    <r>
      <t xml:space="preserve">Bane: </t>
    </r>
    <r>
      <rPr>
        <sz val="11"/>
        <color rgb="FF000000"/>
        <rFont val="Mate"/>
      </rPr>
      <t>Melee weapons, thrown weapons, and ammunition with this property count as magic for the purpose of overcoming damage resistance and immunity of the listed creature types, or any resistance or immunity normally overcome by the listed material type. These items are not actually magical.</t>
    </r>
  </si>
  <si>
    <t>Alexandrite</t>
  </si>
  <si>
    <t>Александрит</t>
  </si>
  <si>
    <t>Enchantment, Healing, Resistance</t>
  </si>
  <si>
    <r>
      <t xml:space="preserve">Camouflage: </t>
    </r>
    <r>
      <rPr>
        <sz val="11"/>
        <color rgb="FF000000"/>
        <rFont val="Mate"/>
      </rPr>
      <t>Items with this property grant advantage on stealth checks to avoid being seen.</t>
    </r>
  </si>
  <si>
    <t>Aloes, Wood</t>
  </si>
  <si>
    <t>Алоэ, лесное</t>
  </si>
  <si>
    <t>E</t>
  </si>
  <si>
    <t>Abjuration, Wisdom</t>
  </si>
  <si>
    <r>
      <t xml:space="preserve">Durable: </t>
    </r>
    <r>
      <rPr>
        <sz val="11"/>
        <color rgb="FF000000"/>
        <rFont val="Mate"/>
      </rPr>
      <t xml:space="preserve">Durable items have resistance to all damage types. </t>
    </r>
    <r>
      <rPr>
        <b/>
        <i/>
        <sz val="11"/>
        <color rgb="FF000000"/>
        <rFont val="Mate"/>
      </rPr>
      <t xml:space="preserve">Cloth </t>
    </r>
    <r>
      <rPr>
        <sz val="11"/>
        <color rgb="FF000000"/>
        <rFont val="Mate"/>
      </rPr>
      <t xml:space="preserve">with the Durable property can be used in place of </t>
    </r>
    <r>
      <rPr>
        <b/>
        <i/>
        <sz val="11"/>
        <color rgb="FF000000"/>
        <rFont val="Mate"/>
      </rPr>
      <t>Leather.</t>
    </r>
  </si>
  <si>
    <t>Amazonite</t>
  </si>
  <si>
    <t>Амазонит</t>
  </si>
  <si>
    <t>Charisma, Energy, Wisdom</t>
  </si>
  <si>
    <r>
      <t xml:space="preserve">Exceptional: </t>
    </r>
    <r>
      <rPr>
        <sz val="11"/>
        <color rgb="FF000000"/>
        <rFont val="Mate"/>
      </rPr>
      <t>Tools and musical instruments with the Exceptional property grant a +1 bonus on ability checks made using those tools.</t>
    </r>
  </si>
  <si>
    <t>Amber</t>
  </si>
  <si>
    <t>Янтарь</t>
  </si>
  <si>
    <t>F</t>
  </si>
  <si>
    <t>Charisma, Enchantment, Resistance</t>
  </si>
  <si>
    <r>
      <t xml:space="preserve">Fragile: </t>
    </r>
    <r>
      <rPr>
        <sz val="11"/>
        <color rgb="FF000000"/>
        <rFont val="Mate"/>
      </rPr>
      <t>Fragile items have vulnerability to bludgeoning and thunder damage. Fragile weapons and tools break on an attack roll or ability check of a natural 1 and become unusable until repaired. Armor cannot be made from materials with the Fragile property.</t>
    </r>
  </si>
  <si>
    <t>Amblygonite</t>
  </si>
  <si>
    <t>амблигонит</t>
  </si>
  <si>
    <t>Charisma, Fortitude, Intelligence, Resistance</t>
  </si>
  <si>
    <r>
      <t xml:space="preserve">Indestructible: </t>
    </r>
    <r>
      <rPr>
        <sz val="11"/>
        <color rgb="FF000000"/>
        <rFont val="Mate"/>
      </rPr>
      <t>Indestructible items are immune to damage from non-magical sources, and have resistance to every other type of damage.</t>
    </r>
  </si>
  <si>
    <t>Amethyst</t>
  </si>
  <si>
    <t>Аметист</t>
  </si>
  <si>
    <t>Charisma, Divination, Fortitude, Intelligence, Pigment, Wisdom</t>
  </si>
  <si>
    <r>
      <t xml:space="preserve">Inferior: </t>
    </r>
    <r>
      <rPr>
        <sz val="11"/>
        <color rgb="FF000000"/>
        <rFont val="Mate"/>
      </rPr>
      <t>This material is not ideal for producing tools or useful items. Attack rolls and skill checks made with Inferior items suffer a -1 penalty. Armor made from inferior quality materials has its Armor Class value reduced by 1.</t>
    </r>
  </si>
  <si>
    <t>Amethystine Agate</t>
  </si>
  <si>
    <t>Аметистовый Агат</t>
  </si>
  <si>
    <t>Energy, Fortitude</t>
  </si>
  <si>
    <r>
      <t xml:space="preserve">Keen: </t>
    </r>
    <r>
      <rPr>
        <sz val="11"/>
        <color rgb="FF000000"/>
        <rFont val="Mate"/>
      </rPr>
      <t>The roll required to score a critical hit when using a melee weapon, thrown weapon, or piece of ammunition with the Keen property is one lower than normal.</t>
    </r>
  </si>
  <si>
    <t>Ametrine</t>
  </si>
  <si>
    <t>аметрин</t>
  </si>
  <si>
    <t>Charisma, Intelligence, Wisdom</t>
  </si>
  <si>
    <r>
      <t xml:space="preserve">Lithe: </t>
    </r>
    <r>
      <rPr>
        <sz val="11"/>
        <color rgb="FF000000"/>
        <rFont val="Mate"/>
      </rPr>
      <t>Light and Medium armor with the Lithe property, excluding Half Plate, can be worn under normal clothing.</t>
    </r>
  </si>
  <si>
    <t>Ammonia</t>
  </si>
  <si>
    <t>аммоний</t>
  </si>
  <si>
    <t>Energy, Pigment, Polymer, Resistance</t>
  </si>
  <si>
    <r>
      <t xml:space="preserve">Malleable: </t>
    </r>
    <r>
      <rPr>
        <sz val="11"/>
        <color rgb="FF000000"/>
        <rFont val="Mate"/>
      </rPr>
      <t>You can craft items from materials with the Malleable quality without needing any special work environment. You have advantage on all crafting checks made to create an item whose primary component has this property.</t>
    </r>
  </si>
  <si>
    <t>Angel Hair, Solar</t>
  </si>
  <si>
    <t>Волосы солнечного ангела</t>
  </si>
  <si>
    <t>Abjuration, Resistance, Wisdom</t>
  </si>
  <si>
    <r>
      <t xml:space="preserve">Plated: </t>
    </r>
    <r>
      <rPr>
        <sz val="11"/>
        <color rgb="FF000000"/>
        <rFont val="Mate"/>
      </rPr>
      <t xml:space="preserve">Materials with this property count as </t>
    </r>
    <r>
      <rPr>
        <b/>
        <i/>
        <sz val="11"/>
        <color rgb="FF000000"/>
        <rFont val="Mate"/>
      </rPr>
      <t xml:space="preserve">Metal </t>
    </r>
    <r>
      <rPr>
        <sz val="11"/>
        <color rgb="FF000000"/>
        <rFont val="Mate"/>
      </rPr>
      <t>for the purpose of creating Metal Armor.</t>
    </r>
  </si>
  <si>
    <t>Angelite</t>
  </si>
  <si>
    <t>Fortitude, Resistance</t>
  </si>
  <si>
    <r>
      <t>Resistance:</t>
    </r>
    <r>
      <rPr>
        <sz val="11"/>
        <color rgb="FF000000"/>
        <rFont val="Mate"/>
      </rPr>
      <t xml:space="preserve"> Clothing or armor with this property grants resistance to the given damage type. This effect is not magical. Any item with this property has resistance to the given damage type.</t>
    </r>
  </si>
  <si>
    <t>Animal, Cat Hair</t>
  </si>
  <si>
    <t>Волосы кошки</t>
  </si>
  <si>
    <t>Dexterity</t>
  </si>
  <si>
    <r>
      <t xml:space="preserve">Scaled: </t>
    </r>
    <r>
      <rPr>
        <sz val="11"/>
        <color rgb="FF000000"/>
        <rFont val="Mate"/>
      </rPr>
      <t xml:space="preserve">Materials with this property count as </t>
    </r>
    <r>
      <rPr>
        <b/>
        <i/>
        <sz val="11"/>
        <color rgb="FF000000"/>
        <rFont val="Mate"/>
      </rPr>
      <t xml:space="preserve">Metal </t>
    </r>
    <r>
      <rPr>
        <sz val="11"/>
        <color rgb="FF000000"/>
        <rFont val="Mate"/>
      </rPr>
      <t>for the purpose of creating Metal Armor.</t>
    </r>
  </si>
  <si>
    <t>Animal, Cat Sinew</t>
  </si>
  <si>
    <t>Животное, Cat Sinew</t>
  </si>
  <si>
    <t>Dexterity, Pigment, Polymer</t>
  </si>
  <si>
    <r>
      <t xml:space="preserve">Universal Component: </t>
    </r>
    <r>
      <rPr>
        <sz val="11"/>
        <color rgb="FF000000"/>
        <rFont val="Mate"/>
      </rPr>
      <t>This material can be used as a component in enhancing, or in place of any costly spell components when casting a spell. Universal components are always consumed when a spell is cast using them, even if the components in that spell ordinarily would not be.</t>
    </r>
  </si>
  <si>
    <t>Animal, Horse Hoof</t>
  </si>
  <si>
    <t>Копыто лошади</t>
  </si>
  <si>
    <t>Dexterity, Polymer, Strength</t>
  </si>
  <si>
    <r>
      <t>Unshakeable:</t>
    </r>
    <r>
      <rPr>
        <sz val="11"/>
        <color rgb="FF000000"/>
        <rFont val="Mate"/>
      </rPr>
      <t xml:space="preserve"> While worn, any critical hit against the wearer of this armor becomes a normal hit instead.</t>
    </r>
  </si>
  <si>
    <t>Animal, Ox Sweat</t>
  </si>
  <si>
    <t>Животное, Ox Пот</t>
  </si>
  <si>
    <t>бык</t>
  </si>
  <si>
    <t>Strength</t>
  </si>
  <si>
    <r>
      <t xml:space="preserve">Valuable: </t>
    </r>
    <r>
      <rPr>
        <sz val="11"/>
        <color rgb="FF000000"/>
        <rFont val="Mate"/>
      </rPr>
      <t>Items and materials with this quality are exceedingly rare or useful. They have their base value multiplied by the given number for determining market value.</t>
    </r>
  </si>
  <si>
    <t>Animal, Rabbit Blood</t>
  </si>
  <si>
    <t>Кровь кролика</t>
  </si>
  <si>
    <t>Dexterity, Polymer</t>
  </si>
  <si>
    <r>
      <t xml:space="preserve">Additional Properties: </t>
    </r>
    <r>
      <rPr>
        <sz val="11"/>
        <color rgb="FF000000"/>
        <rFont val="Mate"/>
      </rPr>
      <t>The properties above represent a basic idea of what properties various materials might have. The list does not include all possible properties. It is up to the DM to determine if certain materials have additional properties. For example, animal or monster hide from a creature covered in fur might grant protection from cold weather.</t>
    </r>
  </si>
  <si>
    <t>Ankheg, Acid</t>
  </si>
  <si>
    <t>Кислота Анкхега</t>
  </si>
  <si>
    <t>Polymer</t>
  </si>
  <si>
    <t>Apophyllite</t>
  </si>
  <si>
    <t>апофиллит</t>
  </si>
  <si>
    <t>Divination, Resistance</t>
  </si>
  <si>
    <t>Aqua Aura</t>
  </si>
  <si>
    <t>Аква Аура</t>
  </si>
  <si>
    <t>Pigment, Resistance, Wisdom</t>
  </si>
  <si>
    <t>Aquamarine</t>
  </si>
  <si>
    <t>Аквамарин</t>
  </si>
  <si>
    <t>Abjuration, Divination, Intelligence, Pigment, Wisdom</t>
  </si>
  <si>
    <t>Aragonite</t>
  </si>
  <si>
    <t>арагонит</t>
  </si>
  <si>
    <t>Enchantment, Energy, Wisdom</t>
  </si>
  <si>
    <t>Astrophyllite</t>
  </si>
  <si>
    <t>астрофиллит</t>
  </si>
  <si>
    <t>Fortitude, Resistance, Strength</t>
  </si>
  <si>
    <t>Athelas</t>
  </si>
  <si>
    <t>Constitution, Divination, Healing, Intelligence, Wisdom</t>
  </si>
  <si>
    <t>Aventurine</t>
  </si>
  <si>
    <t>Авантюрин</t>
  </si>
  <si>
    <t>Abjuration, Healing</t>
  </si>
  <si>
    <t>Azurite</t>
  </si>
  <si>
    <t>азурит</t>
  </si>
  <si>
    <t>Charisma, Intelligence, Pigment, Wisdom</t>
  </si>
  <si>
    <t>Balm of Gilead</t>
  </si>
  <si>
    <t>Галаадский бальзам</t>
  </si>
  <si>
    <t>Abjuration, Healing, Resistance</t>
  </si>
  <si>
    <t>Banana</t>
  </si>
  <si>
    <t>Банан</t>
  </si>
  <si>
    <t>Healing, Pigment</t>
  </si>
  <si>
    <t>Barite</t>
  </si>
  <si>
    <t>барит</t>
  </si>
  <si>
    <t>Enchantment, Energy, Intelligence</t>
  </si>
  <si>
    <t>Benitoite</t>
  </si>
  <si>
    <t>бенитоит</t>
  </si>
  <si>
    <t>Charisma, Enchantment, Wisdom</t>
  </si>
  <si>
    <t>Beryl</t>
  </si>
  <si>
    <t>берилл</t>
  </si>
  <si>
    <t>Bezoar</t>
  </si>
  <si>
    <t>безоар</t>
  </si>
  <si>
    <t>Constitution, Healing</t>
  </si>
  <si>
    <t>Bismuth</t>
  </si>
  <si>
    <t>висмут</t>
  </si>
  <si>
    <t>Energy, Healing, Pigment</t>
  </si>
  <si>
    <t>Bloodstone</t>
  </si>
  <si>
    <t>Гелиотроп</t>
  </si>
  <si>
    <t>Divination, Healing</t>
  </si>
  <si>
    <t>Blue Laced Agate</t>
  </si>
  <si>
    <t>Синий Laced Агатовые</t>
  </si>
  <si>
    <t>Charisma, Pigment</t>
  </si>
  <si>
    <t>Bodhi</t>
  </si>
  <si>
    <t>Бодхи</t>
  </si>
  <si>
    <t>Abjuration, Charisma, Constitution, Dexterity, Intelligence, Strength, Wisdom</t>
  </si>
  <si>
    <t>Boltsana Agate</t>
  </si>
  <si>
    <t>Boltsana Агатовые</t>
  </si>
  <si>
    <t>Enchantment, Healing</t>
  </si>
  <si>
    <t>Brimstone</t>
  </si>
  <si>
    <t>сера</t>
  </si>
  <si>
    <t>Energy, Polymer, Strength</t>
  </si>
  <si>
    <t>Calcite, Gold</t>
  </si>
  <si>
    <t>Кальцит, золото</t>
  </si>
  <si>
    <t>Calcite, Green</t>
  </si>
  <si>
    <t>Кальцит, зеленый</t>
  </si>
  <si>
    <t>Enchantment, Pigment</t>
  </si>
  <si>
    <t>Calcite, Orange</t>
  </si>
  <si>
    <t>Кальцит, оранжевый</t>
  </si>
  <si>
    <t>Wisdom, Pigment</t>
  </si>
  <si>
    <t>Carnelian</t>
  </si>
  <si>
    <t>сердолик</t>
  </si>
  <si>
    <t>Charisma, Divination, Intelligence, Wisdom</t>
  </si>
  <si>
    <t>Cat’s Eye</t>
  </si>
  <si>
    <t>Глаз кошки</t>
  </si>
  <si>
    <t>Divination, Wisdom</t>
  </si>
  <si>
    <t>Celestite</t>
  </si>
  <si>
    <t>Целестин</t>
  </si>
  <si>
    <t>Healing, Resistance</t>
  </si>
  <si>
    <t>Cerrusite</t>
  </si>
  <si>
    <t>Chalcedony</t>
  </si>
  <si>
    <t>Халцедон</t>
  </si>
  <si>
    <t>Pigment, Polymer</t>
  </si>
  <si>
    <t>Chalcopyrite</t>
  </si>
  <si>
    <t>Халькопирит</t>
  </si>
  <si>
    <t>Energy, Pigment</t>
  </si>
  <si>
    <t>Charoite</t>
  </si>
  <si>
    <t>Чароит</t>
  </si>
  <si>
    <t>Abjuration, Intelligence</t>
  </si>
  <si>
    <t>Chiastolite</t>
  </si>
  <si>
    <t>Energy, Resistance</t>
  </si>
  <si>
    <t>Chimera Sinew</t>
  </si>
  <si>
    <t>Химера Sinew</t>
  </si>
  <si>
    <t>Constitution, Strength</t>
  </si>
  <si>
    <t>Chrysocolla</t>
  </si>
  <si>
    <t>Intelligence, Strength</t>
  </si>
  <si>
    <t>Chrysolite</t>
  </si>
  <si>
    <t>Хризолит</t>
  </si>
  <si>
    <t>Abjuration, Energy</t>
  </si>
  <si>
    <t>Chrysoprase</t>
  </si>
  <si>
    <t>Хризопраз</t>
  </si>
  <si>
    <t>Charisma, Divination, Enchantment</t>
  </si>
  <si>
    <t>Citrine</t>
  </si>
  <si>
    <t>Цитрин</t>
  </si>
  <si>
    <t>Clay</t>
  </si>
  <si>
    <t>глиняный</t>
  </si>
  <si>
    <t>Enchantment, Healing, Pigment, Polymer</t>
  </si>
  <si>
    <t>Coral</t>
  </si>
  <si>
    <t>коралловый</t>
  </si>
  <si>
    <t>Abjuration, Divination, Wisdom</t>
  </si>
  <si>
    <t>Couatl Feather</t>
  </si>
  <si>
    <t>Перо коатля</t>
  </si>
  <si>
    <t>Cuprite</t>
  </si>
  <si>
    <t>Куприт</t>
  </si>
  <si>
    <t>Divination, Pigment, Polymer</t>
  </si>
  <si>
    <t>Cyclops Hair</t>
  </si>
  <si>
    <t>Циклоп волос</t>
  </si>
  <si>
    <t>Danburite</t>
  </si>
  <si>
    <t>данбурит</t>
  </si>
  <si>
    <t>Death Knight Bone</t>
  </si>
  <si>
    <t>Кость рыцаря смерти</t>
  </si>
  <si>
    <t>Charisma, Strength</t>
  </si>
  <si>
    <t>Demon Blood</t>
  </si>
  <si>
    <t>Кровь демона</t>
  </si>
  <si>
    <t>Desert Rose</t>
  </si>
  <si>
    <t>Пустынная роза</t>
  </si>
  <si>
    <t>Energy, Strength, Wisdom</t>
  </si>
  <si>
    <t>Devil Blood</t>
  </si>
  <si>
    <t>Charisma, Intelligence, Dexterity, Strength, Wisdom</t>
  </si>
  <si>
    <t>Diamond, Astral</t>
  </si>
  <si>
    <t>Алмаз, астральный</t>
  </si>
  <si>
    <t>Abjuration, Divination, Enchantment, Energy</t>
  </si>
  <si>
    <t>Diamond, Crafting</t>
  </si>
  <si>
    <t>Алмаз, Искуственный</t>
  </si>
  <si>
    <t>Healing, Pigment, Polymer</t>
  </si>
  <si>
    <t>Diamond, Flawed</t>
  </si>
  <si>
    <t>Алмаз, Flawed</t>
  </si>
  <si>
    <t>Diamond, Gemstone</t>
  </si>
  <si>
    <t>Алмаз, Gemstone</t>
  </si>
  <si>
    <t>Charisma, Constitution, Dexterity, Strength, Wisdom</t>
  </si>
  <si>
    <t>Diopside</t>
  </si>
  <si>
    <t>Диопсид</t>
  </si>
  <si>
    <t>Intelligence, Pigment, Polymer</t>
  </si>
  <si>
    <t>Dioptase</t>
  </si>
  <si>
    <t>Диоптаз</t>
  </si>
  <si>
    <t>Healing, Resistance, Strength</t>
  </si>
  <si>
    <t>Displacer Beast Hair</t>
  </si>
  <si>
    <t>Шерсть дисплейсер биста</t>
  </si>
  <si>
    <t>Abjuration</t>
  </si>
  <si>
    <t>Dragon Blood</t>
  </si>
  <si>
    <t>Abjuration, Charisma, Constitution, Divination, Dexterity, Energy, Enchantment, Fortitude, Healing, Intelligence, Resistance, Strength, Wisdom</t>
  </si>
  <si>
    <t>Dragon Claw</t>
  </si>
  <si>
    <t>Драконий коготь</t>
  </si>
  <si>
    <t>Abjuration, Resistance</t>
  </si>
  <si>
    <t>Dragon Hide</t>
  </si>
  <si>
    <t>Шкура дракона</t>
  </si>
  <si>
    <t>Abjuration, Polymer, Pigment, Resistance</t>
  </si>
  <si>
    <t>Dragon Tooth</t>
  </si>
  <si>
    <t>Зуб дракона</t>
  </si>
  <si>
    <t>Charisma, Constitution, Dexterity, Intelligence, Strength, Wisdom</t>
  </si>
  <si>
    <t>Emerald</t>
  </si>
  <si>
    <t>Изумруд</t>
  </si>
  <si>
    <t>Abjuration, Divination, Strength, Wisdom</t>
  </si>
  <si>
    <t>Empyrean Sweat</t>
  </si>
  <si>
    <t>Неземной Пот</t>
  </si>
  <si>
    <t>Ettercap Venom</t>
  </si>
  <si>
    <t>Abjuration, Healing, Strength</t>
  </si>
  <si>
    <t>Feldspar</t>
  </si>
  <si>
    <t>полевой шпат</t>
  </si>
  <si>
    <t>Charisma, Constitution, Divination, Dexterity, Intelligence, Strength</t>
  </si>
  <si>
    <t>Flint</t>
  </si>
  <si>
    <t>кремень</t>
  </si>
  <si>
    <t>Fluorite</t>
  </si>
  <si>
    <t>флюорит</t>
  </si>
  <si>
    <t>Abjuration, Charisma, Divination, Intelligence, Wisdom</t>
  </si>
  <si>
    <t>Galena</t>
  </si>
  <si>
    <t>Галенит</t>
  </si>
  <si>
    <t>Constitution, Healing, Resistance</t>
  </si>
  <si>
    <t>Garnet</t>
  </si>
  <si>
    <t>гранат</t>
  </si>
  <si>
    <t>Abjuration, Constitution, Divination, Energy</t>
  </si>
  <si>
    <t>Geode</t>
  </si>
  <si>
    <t>Charisma, Wisdom</t>
  </si>
  <si>
    <t>Gold</t>
  </si>
  <si>
    <t>Золото</t>
  </si>
  <si>
    <t>Abjuration, Charisma, Constitution, Divination, Dexterity, Energy, Enchantment, Fortitude, Healing, Intelligence, Pigment, Polymer, Resistance, Strength, Wisdom</t>
  </si>
  <si>
    <t>Goldstone</t>
  </si>
  <si>
    <t>Голдстоун</t>
  </si>
  <si>
    <t>Goshenite</t>
  </si>
  <si>
    <t>Abjuration, Divination</t>
  </si>
  <si>
    <t>Gypsum, Alabaster</t>
  </si>
  <si>
    <t>Гипс, алебастр</t>
  </si>
  <si>
    <t>Dexterity, Polymer, Resistance</t>
  </si>
  <si>
    <t>Gypsum, Satin Spar</t>
  </si>
  <si>
    <t>Гипс, атласная Spar</t>
  </si>
  <si>
    <t>Dexterity, Energy, Polymer</t>
  </si>
  <si>
    <t>Gypsum, Selenite</t>
  </si>
  <si>
    <t>Гипс, селенит</t>
  </si>
  <si>
    <t>Dexterity, Energy, Polymer, Resistance</t>
  </si>
  <si>
    <t>Hawk’s Eye</t>
  </si>
  <si>
    <t>Глаз ястреба</t>
  </si>
  <si>
    <t>Heliodor</t>
  </si>
  <si>
    <t>Abjuration, Divination, Enchantment, Fortitude, Pigment</t>
  </si>
  <si>
    <t>Heliotrope</t>
  </si>
  <si>
    <t>Abjuration, Enchantment, Wisdom</t>
  </si>
  <si>
    <t>Hematite</t>
  </si>
  <si>
    <t>Гематит</t>
  </si>
  <si>
    <t>Abjuration, Energy, Fortitude, Pigment, Resistance</t>
  </si>
  <si>
    <t>Herkimer Diamond</t>
  </si>
  <si>
    <t>Херкимер Алмазный</t>
  </si>
  <si>
    <t>Divination, Healing, Resistance</t>
  </si>
  <si>
    <t>Hiddenite</t>
  </si>
  <si>
    <t>Charisma, Divination, Healing, Intelligence, Wisdom</t>
  </si>
  <si>
    <t>Icewind Spar</t>
  </si>
  <si>
    <t>Icewind Спар</t>
  </si>
  <si>
    <t>Abjuration, Energy, Polymer</t>
  </si>
  <si>
    <t>Iolite</t>
  </si>
  <si>
    <t>Айолит</t>
  </si>
  <si>
    <t>Abjuration, Charisma, Enchantment, Energy, Intelligence, Wisdom</t>
  </si>
  <si>
    <t>Iron Pyrite</t>
  </si>
  <si>
    <t>Железный Пирит</t>
  </si>
  <si>
    <t>Charisma, Constitution, Divination, Dexterity, Enchantment, Healing, Intelligence, Strength</t>
  </si>
  <si>
    <t>Ivory</t>
  </si>
  <si>
    <t>слоновая кость</t>
  </si>
  <si>
    <t>Abjuration, Constitution, Enchantment, Polymer, Wisdom</t>
  </si>
  <si>
    <t>Jacinth</t>
  </si>
  <si>
    <t>Гиацинт</t>
  </si>
  <si>
    <t>Abjuration, Charisma, Resistance, Polymer</t>
  </si>
  <si>
    <t>Jade, Green</t>
  </si>
  <si>
    <t>Нефрит зеленый</t>
  </si>
  <si>
    <t>Abjuration, Charisma, Divination, Healing, Pigment</t>
  </si>
  <si>
    <t>Jade, White</t>
  </si>
  <si>
    <t>Нефрит белій</t>
  </si>
  <si>
    <t>Abjuration, Charisma, Constitution, Divination, Healing, Intelligence, Pigment</t>
  </si>
  <si>
    <t>Jade, Yellow</t>
  </si>
  <si>
    <t>Нефрит желтый</t>
  </si>
  <si>
    <t>Abjuration, Charisma, Constitution, Divination, Healing, Intelligence, Pigment, Wisdom</t>
  </si>
  <si>
    <t>Jasper, Brecciated</t>
  </si>
  <si>
    <t>Яшма, брекчиевидная</t>
  </si>
  <si>
    <t>Fortitude, Wisdom</t>
  </si>
  <si>
    <t>Jasper, Colorless</t>
  </si>
  <si>
    <t>Яшма, бесцветная</t>
  </si>
  <si>
    <t>Jasper, Leopard Skin</t>
  </si>
  <si>
    <t>Яшма, леопардовая</t>
  </si>
  <si>
    <t>Abjuration, Enchantment, Healing</t>
  </si>
  <si>
    <t>Jasper, Picture</t>
  </si>
  <si>
    <t>Яшма, картинная</t>
  </si>
  <si>
    <t>Energy, Wisdom</t>
  </si>
  <si>
    <t>Jasper, Red</t>
  </si>
  <si>
    <t>Яшма, красная</t>
  </si>
  <si>
    <t>Charisma, Pigment, Resistance</t>
  </si>
  <si>
    <t>Jet</t>
  </si>
  <si>
    <t>Черный янтарь</t>
  </si>
  <si>
    <t>Abjuration, Constitution, Divination, Resistance, Strength</t>
  </si>
  <si>
    <t>Labradorite, Clear</t>
  </si>
  <si>
    <t>Лабрадорит, чистый</t>
  </si>
  <si>
    <t>Intelligence, Wisdom</t>
  </si>
  <si>
    <t>Labradorite, Gray</t>
  </si>
  <si>
    <t>Лабрадорит, Серый</t>
  </si>
  <si>
    <t>Intelligence, Wisdom, Pigment</t>
  </si>
  <si>
    <t>Lapis Lazuli</t>
  </si>
  <si>
    <t>Лазурит</t>
  </si>
  <si>
    <t>Abjuration, Energy, Pigment, Resistance</t>
  </si>
  <si>
    <t>Larimar</t>
  </si>
  <si>
    <t>Ларимар</t>
  </si>
  <si>
    <t>Lazurite</t>
  </si>
  <si>
    <t>Fortitude, Healing, Wisdom</t>
  </si>
  <si>
    <t>Lemon Verbana</t>
  </si>
  <si>
    <t>Abjuration, Pigment, Polymer</t>
  </si>
  <si>
    <t>Lemon</t>
  </si>
  <si>
    <t>Лимон</t>
  </si>
  <si>
    <t>Lepidolite</t>
  </si>
  <si>
    <t>Лепидолит</t>
  </si>
  <si>
    <t>Abjuration, Healing, Pigment, Resistance</t>
  </si>
  <si>
    <t>Lime</t>
  </si>
  <si>
    <t>Лайм</t>
  </si>
  <si>
    <t>Constitution, Dexterity, Energy, Healing, Pigment, Polymer, Wisdom</t>
  </si>
  <si>
    <t>Lodestone</t>
  </si>
  <si>
    <t>магнетит</t>
  </si>
  <si>
    <t>Abjuration, Divination, Enchantment, Polymer, Resistance</t>
  </si>
  <si>
    <t>Lotus Flower</t>
  </si>
  <si>
    <t>Цветок лотоса</t>
  </si>
  <si>
    <t>Lye</t>
  </si>
  <si>
    <t>щелок</t>
  </si>
  <si>
    <t>Constitution, Energy, Fortitude, Pigment, Polymer, Resistance</t>
  </si>
  <si>
    <t>Malachite</t>
  </si>
  <si>
    <t>Малахит</t>
  </si>
  <si>
    <t>Abjuration, Constitution, Dexterity, Wisdom</t>
  </si>
  <si>
    <t>Mandrake</t>
  </si>
  <si>
    <t>мандрагора</t>
  </si>
  <si>
    <t>Healing</t>
  </si>
  <si>
    <t>Mandrake, Root</t>
  </si>
  <si>
    <t>Корень мандрагоры</t>
  </si>
  <si>
    <t>Abjuration, Charisma, Divination, Healing, Intelligence, Resistance</t>
  </si>
  <si>
    <t>Marcasite</t>
  </si>
  <si>
    <t>Divination, Fortitude, Intelligence, Resistance</t>
  </si>
  <si>
    <t>Meteorite</t>
  </si>
  <si>
    <t>Метеорит</t>
  </si>
  <si>
    <t>Mimitite</t>
  </si>
  <si>
    <t>Мимитит</t>
  </si>
  <si>
    <t>Charisma, Divination, Wisdom</t>
  </si>
  <si>
    <t>Moldavite</t>
  </si>
  <si>
    <t>молдавит</t>
  </si>
  <si>
    <t>Divination, Energy</t>
  </si>
  <si>
    <t>Moonstone</t>
  </si>
  <si>
    <t>Лунный камень</t>
  </si>
  <si>
    <t>Divination, Healing, Intelligence, Wisdom</t>
  </si>
  <si>
    <t>Morganite</t>
  </si>
  <si>
    <t>Морганит</t>
  </si>
  <si>
    <t>Divination, Pigment, Polymer, Wisdom</t>
  </si>
  <si>
    <t>Moss Agate</t>
  </si>
  <si>
    <t>Мосс Агат</t>
  </si>
  <si>
    <t>Charisma, Divination, Enchantments, Resistance</t>
  </si>
  <si>
    <t>Mother of Pearl, Cream</t>
  </si>
  <si>
    <t>Перламутр, кремовый</t>
  </si>
  <si>
    <t>Abjuration, Charisma, Energy</t>
  </si>
  <si>
    <t>Mother of Pearl, White</t>
  </si>
  <si>
    <t>Перламутр, белый</t>
  </si>
  <si>
    <t>Nephrite</t>
  </si>
  <si>
    <t>Нефрит</t>
  </si>
  <si>
    <t>Constitution, Resistance, Strength</t>
  </si>
  <si>
    <t>Nitre</t>
  </si>
  <si>
    <t>селитра</t>
  </si>
  <si>
    <t>Constitution, Dexterity, Energy, Healing, Resistance, Strength</t>
  </si>
  <si>
    <t>Obsidian, Black</t>
  </si>
  <si>
    <t>Обсидиан, черный</t>
  </si>
  <si>
    <t>Divination, Energy, Resistance, Strength</t>
  </si>
  <si>
    <t>Obsidian, Mahogany</t>
  </si>
  <si>
    <t>Obsidian, красное дерево</t>
  </si>
  <si>
    <t>Divination, Energy, Strength</t>
  </si>
  <si>
    <t>Obsidian, Snowflake</t>
  </si>
  <si>
    <t>Obsidian, Снежинка</t>
  </si>
  <si>
    <t>Energy, Strength</t>
  </si>
  <si>
    <t>Obsidian, Tear</t>
  </si>
  <si>
    <t>Abjuration, Divination, Healing</t>
  </si>
  <si>
    <t>Onyx, Banded</t>
  </si>
  <si>
    <t>Abjuration, Enchantment, Intelligence, Wisdom</t>
  </si>
  <si>
    <t>Onyx, Black</t>
  </si>
  <si>
    <t>Оникс, черный</t>
  </si>
  <si>
    <t>Abjuration, Enchantment, Energy, Wisdom</t>
  </si>
  <si>
    <t>Opal</t>
  </si>
  <si>
    <t>опал</t>
  </si>
  <si>
    <t>Pearl</t>
  </si>
  <si>
    <t>ф</t>
  </si>
  <si>
    <t>Peridot</t>
  </si>
  <si>
    <t>Перидот</t>
  </si>
  <si>
    <t>Abjuration, Charisma, Constitution, Divination, Healing, Resistance</t>
  </si>
  <si>
    <t>Phenacite</t>
  </si>
  <si>
    <t>Фенакит</t>
  </si>
  <si>
    <t>Dexterity, Intelligence, Wisdom</t>
  </si>
  <si>
    <t>Phosphorous</t>
  </si>
  <si>
    <t>фосфористый</t>
  </si>
  <si>
    <t>Energy</t>
  </si>
  <si>
    <t>Pine Sap</t>
  </si>
  <si>
    <t>Pine Сап</t>
  </si>
  <si>
    <t>Pine</t>
  </si>
  <si>
    <t>сосна</t>
  </si>
  <si>
    <t>Abjuration, Divination, Polymer, Pigment, Resistance</t>
  </si>
  <si>
    <t>Pitch</t>
  </si>
  <si>
    <t>Подача</t>
  </si>
  <si>
    <t>Energy, Polymer</t>
  </si>
  <si>
    <t>Potash</t>
  </si>
  <si>
    <t>поташ</t>
  </si>
  <si>
    <t>Abjuration, Fortitude, Healing, Pigment, Polymer, Resistance</t>
  </si>
  <si>
    <t>Praziolite</t>
  </si>
  <si>
    <t>Purple Worm Acid</t>
  </si>
  <si>
    <t>Фиолетовый Worm кислота</t>
  </si>
  <si>
    <t>Purple Worm Sinew</t>
  </si>
  <si>
    <t>Фиолетовый Worm Sinew</t>
  </si>
  <si>
    <t>Pigment, Strength</t>
  </si>
  <si>
    <t>Quartz, Clear</t>
  </si>
  <si>
    <t>Кварц, Очистить</t>
  </si>
  <si>
    <t>Quartz, Green</t>
  </si>
  <si>
    <t>Кварц, зеленый</t>
  </si>
  <si>
    <t>Abjuration, Energy, Pigment, Wisdom</t>
  </si>
  <si>
    <t>Quartz, Orange</t>
  </si>
  <si>
    <t>Кварц, оранжевый</t>
  </si>
  <si>
    <t>Abjuration, Fortitude, Pigment, Resistance</t>
  </si>
  <si>
    <t>Quartz, Phantom</t>
  </si>
  <si>
    <t>Кварц, Фантом</t>
  </si>
  <si>
    <t>Quartz, Purple</t>
  </si>
  <si>
    <t>Кварц, фиолетовый</t>
  </si>
  <si>
    <t>Abjuration, Charisma, Enchantment, Pigment</t>
  </si>
  <si>
    <t>Quartz, Rose</t>
  </si>
  <si>
    <t>Кварц, розовое</t>
  </si>
  <si>
    <t>Quartz, Rutilated</t>
  </si>
  <si>
    <t>Кварц, Rutilated</t>
  </si>
  <si>
    <t>Abjuration, Healing, Resistance, Strength, Wisdom</t>
  </si>
  <si>
    <t>Quartz, Smokey</t>
  </si>
  <si>
    <t>Кварц, Smokey</t>
  </si>
  <si>
    <t>Divination, Charisma, Energy, Healing, Wisdom</t>
  </si>
  <si>
    <t>Quartz, Snow</t>
  </si>
  <si>
    <t>Кварц, снег</t>
  </si>
  <si>
    <t>Abjuration, Energy, Healing, Resistance, Strength</t>
  </si>
  <si>
    <t>Quartz, Yellow</t>
  </si>
  <si>
    <t>Кварц, желтый</t>
  </si>
  <si>
    <t>Abjuration, Charisma, Constitution, Enchantment, Healing, Pigment</t>
  </si>
  <si>
    <t>Residuum</t>
  </si>
  <si>
    <t>отстой</t>
  </si>
  <si>
    <t>Abjuration, Charisma, Constitution, Dexterity, Divination, Energy, Enchantment, Fortitude, Healing, Intelligence, Pigment, Polymer, Resistance, Strength, Wisdom</t>
  </si>
  <si>
    <t>Rhodochrosite</t>
  </si>
  <si>
    <t>Родохрозит</t>
  </si>
  <si>
    <t>Dexterity, Fortitude, Pigment, Polymer, Resistance, Strength</t>
  </si>
  <si>
    <t>Rhyolite</t>
  </si>
  <si>
    <t>Рйолит</t>
  </si>
  <si>
    <t>Constitution, Energy, Fortitude, Healing, Resistance, Strength</t>
  </si>
  <si>
    <t>Ruby</t>
  </si>
  <si>
    <t>Рубин</t>
  </si>
  <si>
    <t>Enchantment, Energy, Pigment, Wisdom</t>
  </si>
  <si>
    <t>Salt</t>
  </si>
  <si>
    <t>Поваренная соль</t>
  </si>
  <si>
    <t>Abjuration, Divination, Energy, Polymer, Resistance</t>
  </si>
  <si>
    <t>Sapphire, Black</t>
  </si>
  <si>
    <t>Sapphire, черный</t>
  </si>
  <si>
    <t>Sapphire, Blue</t>
  </si>
  <si>
    <t>Сапфирово-синий</t>
  </si>
  <si>
    <t>Abjuration, Charisma, Intelligence, Wisdom</t>
  </si>
  <si>
    <t>Sapphire, Lotus</t>
  </si>
  <si>
    <t>Сапфир, Лотус</t>
  </si>
  <si>
    <t>Abjuration, Charisma, Constitution, Divination, Fortitude, Intelligence, Resistance, Wisdom</t>
  </si>
  <si>
    <t>Sapphire, Star</t>
  </si>
  <si>
    <t>Сапфир, звездный</t>
  </si>
  <si>
    <t>Sapphire, White</t>
  </si>
  <si>
    <t>Сапфир, Белый</t>
  </si>
  <si>
    <t>Constitution, Fortitude, Wisdom</t>
  </si>
  <si>
    <t>Sardonyx</t>
  </si>
  <si>
    <t>Сардоникс</t>
  </si>
  <si>
    <t>Charisma, Energy, Enchantment, Strength, Wisdom</t>
  </si>
  <si>
    <t>Scapolite, Clear</t>
  </si>
  <si>
    <t>Скаполите, Очистить</t>
  </si>
  <si>
    <t>Scapolite, Gray</t>
  </si>
  <si>
    <t>Скаполите, Серый</t>
  </si>
  <si>
    <t>Charisma, Dexterity, Intelligence, Strength, Wisdom</t>
  </si>
  <si>
    <t>Scapolite, Pink</t>
  </si>
  <si>
    <t>Скаполите, Розовый</t>
  </si>
  <si>
    <t>Charisma, Dexterity, Intelligence, Wisdom</t>
  </si>
  <si>
    <t>Scapolite, Violet</t>
  </si>
  <si>
    <t>Скаполите, Violet</t>
  </si>
  <si>
    <t>Scapolite, Yellow</t>
  </si>
  <si>
    <t>Скаполите, желтый</t>
  </si>
  <si>
    <t>Seraphinite</t>
  </si>
  <si>
    <t>SERAPHINITE</t>
  </si>
  <si>
    <t>Serpentine</t>
  </si>
  <si>
    <t>змеевик</t>
  </si>
  <si>
    <t>Divination, Enchantment, Intelligence, Resistance, Wisdom</t>
  </si>
  <si>
    <t>Silver</t>
  </si>
  <si>
    <t>Серебряный</t>
  </si>
  <si>
    <t>Abjuration, Charisma, Energy, Intelligence, Wisdom</t>
  </si>
  <si>
    <t>Slaad Blood</t>
  </si>
  <si>
    <t>слаад крови</t>
  </si>
  <si>
    <t>Smithsonite</t>
  </si>
  <si>
    <t>смитсонита</t>
  </si>
  <si>
    <t>Abjuration, Constitution, Divination, Energy, Fortitude, Intelligence, Polymer, Resistance</t>
  </si>
  <si>
    <t>Soapstone</t>
  </si>
  <si>
    <t>мыльный камень</t>
  </si>
  <si>
    <t>Abjuration, Dexterity, Resistance</t>
  </si>
  <si>
    <t>Sodalite</t>
  </si>
  <si>
    <t>Содалит</t>
  </si>
  <si>
    <t>Abjuration, Charisma, Constitution, Intelligence, Wisdom</t>
  </si>
  <si>
    <t>Spectrolite</t>
  </si>
  <si>
    <t>спектролит</t>
  </si>
  <si>
    <t>Divination, Constitution, Strength</t>
  </si>
  <si>
    <t>Spinel</t>
  </si>
  <si>
    <t>шпинель</t>
  </si>
  <si>
    <t>Stibnite</t>
  </si>
  <si>
    <t>Стибнит</t>
  </si>
  <si>
    <t>Abjuration, Charisma, Energy, Pigment, Resistance</t>
  </si>
  <si>
    <t>Strawberry</t>
  </si>
  <si>
    <t>клубника</t>
  </si>
  <si>
    <t>Sugilite</t>
  </si>
  <si>
    <t>Сугилит</t>
  </si>
  <si>
    <t>Divination, Fortitude, Strength, Wisdom</t>
  </si>
  <si>
    <t>Sunstone</t>
  </si>
  <si>
    <t>Солнечный камень</t>
  </si>
  <si>
    <t>Charisma, Divination, Fortitude, Strength, Wisdom</t>
  </si>
  <si>
    <t>Tanzanite</t>
  </si>
  <si>
    <t>Танзанит</t>
  </si>
  <si>
    <t>Divination, Intelligence, Wisdom</t>
  </si>
  <si>
    <t>Tektite</t>
  </si>
  <si>
    <t>Тиктит</t>
  </si>
  <si>
    <t>Tiger iron</t>
  </si>
  <si>
    <t>Тигр железный</t>
  </si>
  <si>
    <t>Dexterity, Fortitude, Resistance, Strength, Wisdom</t>
  </si>
  <si>
    <t>Tiger’s Eye, Gold</t>
  </si>
  <si>
    <t>Тигровый Глаз, Золото</t>
  </si>
  <si>
    <t>Divination, Energy, Intelligence, Pigment, Strength</t>
  </si>
  <si>
    <t>Tiger’s Eye, Red</t>
  </si>
  <si>
    <t>Тигровый глаз, красный</t>
  </si>
  <si>
    <t>Divination, Energy, Pigment, Strength, Wisdom</t>
  </si>
  <si>
    <t>Titanite, Brown</t>
  </si>
  <si>
    <t>Титанит, Коричневый</t>
  </si>
  <si>
    <t>Titanite, Green</t>
  </si>
  <si>
    <t>Титанит, зеленый</t>
  </si>
  <si>
    <t>Wisdom</t>
  </si>
  <si>
    <t>Titanite, Yellow</t>
  </si>
  <si>
    <t>Титанит, желтый</t>
  </si>
  <si>
    <t>Topaz, Blue</t>
  </si>
  <si>
    <t>Топаз, синий</t>
  </si>
  <si>
    <t>Divination, Enchantment, Pigment, Strength</t>
  </si>
  <si>
    <t>Topaz, Gold</t>
  </si>
  <si>
    <t>Топаз, золото</t>
  </si>
  <si>
    <t>Tourmaline, Black</t>
  </si>
  <si>
    <t>Турмалин, черный</t>
  </si>
  <si>
    <t>Abjuration, Divination, Enchantment, Intelligence, Pigment, Resistance</t>
  </si>
  <si>
    <t>Tourmaline, Blue</t>
  </si>
  <si>
    <t>Турмалин, синий</t>
  </si>
  <si>
    <t>Constitution, Energy, Healing, Polymer, Wisdom</t>
  </si>
  <si>
    <t>Tourmaline, Clear</t>
  </si>
  <si>
    <t>Турмалин, Очистить</t>
  </si>
  <si>
    <t>Abjuration, Divination, Energy, Enchantment</t>
  </si>
  <si>
    <t>Tourmaline, Green</t>
  </si>
  <si>
    <t>Турмалин, зеленый</t>
  </si>
  <si>
    <t>Abjuration, Constitution, Resistance, Wisdom</t>
  </si>
  <si>
    <t>Tourmaline, Pink</t>
  </si>
  <si>
    <t>Турмалин, розовый</t>
  </si>
  <si>
    <t>Charisma, Divination, Energy, Fortitude, Intelligence, Polymer, Strength</t>
  </si>
  <si>
    <t>Tourmaline, Watermelon</t>
  </si>
  <si>
    <t>Турмалин, Арбуз</t>
  </si>
  <si>
    <t>Troll Blood</t>
  </si>
  <si>
    <t>Troll крови</t>
  </si>
  <si>
    <t>Turquoise</t>
  </si>
  <si>
    <t>Бирюзовый</t>
  </si>
  <si>
    <t>Abjuration, Divination, Pigment, Wisdom</t>
  </si>
  <si>
    <t>Turritella Agate</t>
  </si>
  <si>
    <t>Turritella Агатовые</t>
  </si>
  <si>
    <t>Charisma, Enchantment, Polymer</t>
  </si>
  <si>
    <t>Unakite</t>
  </si>
  <si>
    <t>Charisma, Energy</t>
  </si>
  <si>
    <t>Unicorn Horn</t>
  </si>
  <si>
    <t>Vampire Dust</t>
  </si>
  <si>
    <t>Вампир Пыль</t>
  </si>
  <si>
    <t>Charisma, Constitution, Dexterity, Healing</t>
  </si>
  <si>
    <t>Variscite</t>
  </si>
  <si>
    <t>Варисцит</t>
  </si>
  <si>
    <t>Divination, Energy, Wisdom</t>
  </si>
  <si>
    <t>Venom, Snake</t>
  </si>
  <si>
    <t>Venom, Змея</t>
  </si>
  <si>
    <t>Venom, Spider</t>
  </si>
  <si>
    <t>Vivianite</t>
  </si>
  <si>
    <t>Вивианит</t>
  </si>
  <si>
    <t>Witch Hazel</t>
  </si>
  <si>
    <t>гамамелиса</t>
  </si>
  <si>
    <t>Wood, Petrified</t>
  </si>
  <si>
    <t>Древесина, Окаменевший</t>
  </si>
  <si>
    <t>Abjuration, Divination, Resistance, Strength, Wisdom</t>
  </si>
  <si>
    <t>Zeolite</t>
  </si>
  <si>
    <t>цеолит</t>
  </si>
  <si>
    <t>Zincite</t>
  </si>
  <si>
    <t>цинкит</t>
  </si>
  <si>
    <t>Charisma, Constitution, Energy</t>
  </si>
  <si>
    <t>Zircon</t>
  </si>
  <si>
    <t>циркон</t>
  </si>
  <si>
    <t>Charisma, Energy, Intelligence, Wisdom</t>
  </si>
  <si>
    <t>Zirconium, Lavender</t>
  </si>
  <si>
    <t>Цирконий, лаванда</t>
  </si>
  <si>
    <t>Energy, Healing</t>
  </si>
  <si>
    <t>Zirconium, Pink</t>
  </si>
  <si>
    <t>Цирконий, Розовый</t>
  </si>
  <si>
    <t>Zirconium, White</t>
  </si>
  <si>
    <t>Цирконий, белый</t>
  </si>
  <si>
    <t>Strength, Energy</t>
  </si>
  <si>
    <t>Aboleth Slime (E) Intelligence</t>
  </si>
  <si>
    <t>Very Rare</t>
  </si>
  <si>
    <t>Acacia (U) Protection, Wisdom Aconite (C) Holy, Perception, Poison, Protection, Wisdom</t>
  </si>
  <si>
    <t>African Violet (U) Protection, Strength</t>
  </si>
  <si>
    <t>Растение</t>
  </si>
  <si>
    <t>пластинчатый гриб</t>
  </si>
  <si>
    <t>Agaric (C) Dexterity, Emotion,</t>
  </si>
  <si>
    <t>Репейник</t>
  </si>
  <si>
    <t>Agrimony (R) Emotion, Healing, Poison</t>
  </si>
  <si>
    <t>Ольха</t>
  </si>
  <si>
    <t>Alder (C) Holy, Ritual</t>
  </si>
  <si>
    <t>люцерна</t>
  </si>
  <si>
    <t>Alfalfa (C) Prosperity, Sustenance</t>
  </si>
  <si>
    <t>гвоздичное дерево</t>
  </si>
  <si>
    <t>Allspice (S) Healing, Luck, Prosperity</t>
  </si>
  <si>
    <t>миндальный</t>
  </si>
  <si>
    <t>Almond (C) Prosperity, Wisdom</t>
  </si>
  <si>
    <t>Алоэ</t>
  </si>
  <si>
    <t>Aloe (C) Emotion, Healing, Luck, Protection</t>
  </si>
  <si>
    <t>алой</t>
  </si>
  <si>
    <t>Aloes, Wood (S) Holy, Protection, Wisdom</t>
  </si>
  <si>
    <t>Алтея</t>
  </si>
  <si>
    <t>Althea (R) Charisma, Intelligence, Protection, Wisdom</t>
  </si>
  <si>
    <t>Alyssum</t>
  </si>
  <si>
    <t>Alyssum (U) Emotion, Protection, Strength</t>
  </si>
  <si>
    <t>Амарант</t>
  </si>
  <si>
    <t>Amaranth (S) Healing, Holy, Strength, Perception, Wisdom</t>
  </si>
  <si>
    <t>ветреница</t>
  </si>
  <si>
    <t>Anemone (U) Constitution, Healing, Poison</t>
  </si>
  <si>
    <t>ангел</t>
  </si>
  <si>
    <t>Angel Hair, Solar (E) Holy, Perception, Protection, Wisdom</t>
  </si>
  <si>
    <t>Legendary</t>
  </si>
  <si>
    <t>дудник</t>
  </si>
  <si>
    <t>Angelica (S) Holy, Positive Energy, Wisdom</t>
  </si>
  <si>
    <t>анис</t>
  </si>
  <si>
    <t>Anise Seed (C) Charisma, Protection, Persuasion</t>
  </si>
  <si>
    <t>Анис,</t>
  </si>
  <si>
    <t>Anise, Star (R) Holy, Negative/Positive Energy, Wisdom</t>
  </si>
  <si>
    <t>яблоко</t>
  </si>
  <si>
    <t>Apple (C) Emotion, Healing, Intelligence,</t>
  </si>
  <si>
    <t>Абрикос</t>
  </si>
  <si>
    <t>Apricot (C) Emotion, Poison, Sustenance</t>
  </si>
  <si>
    <t>арабский</t>
  </si>
  <si>
    <t>Arabic Gum (R) Holy, Negative/Positive Energy</t>
  </si>
  <si>
    <t>Земляничное дерево</t>
  </si>
  <si>
    <t>Arbutus (U) Protection, Dexterity</t>
  </si>
  <si>
    <t>Стрела</t>
  </si>
  <si>
    <t>Arrow Root (C) Divination, Luck</t>
  </si>
  <si>
    <t>асафетида</t>
  </si>
  <si>
    <t>Asafoetida (U) Divination, Holy, Ritual, Wisdom</t>
  </si>
  <si>
    <t>ясень</t>
  </si>
  <si>
    <t>Ash (C) Emotion, Healing, Intelligence, Wisdom</t>
  </si>
  <si>
    <t>осина</t>
  </si>
  <si>
    <t>Aspen (C) Charisma, Perception, Persuasion</t>
  </si>
  <si>
    <t>астра</t>
  </si>
  <si>
    <t>Aster (U) Emotion, Constitution</t>
  </si>
  <si>
    <t>Athelas (C) Constitution, Divination, Healing, Intelligence, Wisdom</t>
  </si>
  <si>
    <t>Гравилат</t>
  </si>
  <si>
    <t>Avens (U) Holy, Protection</t>
  </si>
  <si>
    <t>Авокадо</t>
  </si>
  <si>
    <t>Avocado (C) Charisma, Emotion, Sustenance</t>
  </si>
  <si>
    <t>бакалавр</t>
  </si>
  <si>
    <t>Bachelor's Buttons (R) Constitution, Emotion</t>
  </si>
  <si>
    <t>Бальзам,</t>
  </si>
  <si>
    <t>Balm, Lemon (R) Charisma, Emotion, Healing</t>
  </si>
  <si>
    <t>Бальзам</t>
  </si>
  <si>
    <t>Balm of Gilead (S) Healing, Protection</t>
  </si>
  <si>
    <t>бамбук</t>
  </si>
  <si>
    <t>Bamboo (C) Charisma, Constitution, Dexterity, Intelligence, Luck, Protection, Strength, Wisdom</t>
  </si>
  <si>
    <t>Banana (U) Healing, Prosperity, Sustenance</t>
  </si>
  <si>
    <t>маклер</t>
  </si>
  <si>
    <t>Banyan (R) Luck, Prosperity</t>
  </si>
  <si>
    <t>Ячмень</t>
  </si>
  <si>
    <t>Barley (C) Constitution, Emotion, Healing, Protection, Sustenance</t>
  </si>
  <si>
    <t>базилик</t>
  </si>
  <si>
    <t>Basil (C) Charisma, Emotion, Holy, Protection, Wisdom</t>
  </si>
  <si>
    <t>залив</t>
  </si>
  <si>
    <t>Bay (U) Charisma, Divination, Intelligence, Strength, Wisdom</t>
  </si>
  <si>
    <t>боб</t>
  </si>
  <si>
    <t>Bean (C) Holy, Protection, Sustenance</t>
  </si>
  <si>
    <t>Подмаренник</t>
  </si>
  <si>
    <t>Bedstraw (C) Emotion, Constitution</t>
  </si>
  <si>
    <t>бук</t>
  </si>
  <si>
    <t>Beech (C) Charisma</t>
  </si>
  <si>
    <t>свекла</t>
  </si>
  <si>
    <t>Beet (C) Emotion, Sustenance</t>
  </si>
  <si>
    <t>белладонна</t>
  </si>
  <si>
    <t>Belladonna (C) Divination, Poison,</t>
  </si>
  <si>
    <t>Бензоин</t>
  </si>
  <si>
    <t>Benzoin (R) Charisma, Holy, Intelligence, Ritual, Wisdom</t>
  </si>
  <si>
    <t>бергамот,</t>
  </si>
  <si>
    <t>Bergamot, Orange (R) Luck, Prosperity, Sustenance</t>
  </si>
  <si>
    <t>Be-Still</t>
  </si>
  <si>
    <t>Be-Still (S) Luck, Perception</t>
  </si>
  <si>
    <t>Бетонии,</t>
  </si>
  <si>
    <t>Betony, Wood (S) Holy, Negative/Positive Energy, Protection, Wisdom</t>
  </si>
  <si>
    <t>Bezoar (R) Healing, Poison</t>
  </si>
  <si>
    <t>березовый</t>
  </si>
  <si>
    <t>Birch (C) Holy, Ritual</t>
  </si>
  <si>
    <t>горлец</t>
  </si>
  <si>
    <t>Bistort (R) Charisma, Divination, Intelligence, Prosperity, Wisdom</t>
  </si>
  <si>
    <t>горьковато-сладкий</t>
  </si>
  <si>
    <t>Bittersweet (R) Healing, Protection</t>
  </si>
  <si>
    <t>ежевика</t>
  </si>
  <si>
    <t>Blackberry (C) Healing, Protection Prosperity</t>
  </si>
  <si>
    <t>Bladderwrack</t>
  </si>
  <si>
    <t>Bladderwrack (S) Charisma, Intelligence, Prosperity, Wisdom</t>
  </si>
  <si>
    <t>Кровотечение</t>
  </si>
  <si>
    <t>Bleeding Heart (S) Emotion, Negative/Positive Energy</t>
  </si>
  <si>
    <t>Лапчатка</t>
  </si>
  <si>
    <t>Bloodroot (R) Emotion, Protection</t>
  </si>
  <si>
    <t>Колокольчик</t>
  </si>
  <si>
    <t>Bluebell (U) Emotion, Luck</t>
  </si>
  <si>
    <t>черника</t>
  </si>
  <si>
    <t>Blueberry (C) Protection, Sustenance</t>
  </si>
  <si>
    <t>синий</t>
  </si>
  <si>
    <t>Blue Flag (S) Luck, Prosperity</t>
  </si>
  <si>
    <t>Bodhi (S) Charisma, Constitution, Dexterity, Intelligence, Strength, Protection, Wisdom</t>
  </si>
  <si>
    <t>Boneset</t>
  </si>
  <si>
    <t>Boneset (S) Holy, Protection, Wisdom</t>
  </si>
  <si>
    <t>огуречник аптечный</t>
  </si>
  <si>
    <t>Borage (S) Charisma, Constitution, Intelligence, Wisdom</t>
  </si>
  <si>
    <t>папоротник-орляк</t>
  </si>
  <si>
    <t>Bracken (R) Divination, Healing, Protection</t>
  </si>
  <si>
    <t>Бразилия</t>
  </si>
  <si>
    <t>Brazil Nut (S) Emotion, Intelligence</t>
  </si>
  <si>
    <t>Брайони</t>
  </si>
  <si>
    <t>Briony (R) Divination, Protection, Wisdom</t>
  </si>
  <si>
    <t>бромелия</t>
  </si>
  <si>
    <t>Bromeliad (U) Protection, Prosperity</t>
  </si>
  <si>
    <t>метла</t>
  </si>
  <si>
    <t>Broom (S) Divination, Holy, Ritual</t>
  </si>
  <si>
    <t>Бучу</t>
  </si>
  <si>
    <t>Buchu (U) Divination, Charisma, Intelligence, Wisdom</t>
  </si>
  <si>
    <t>крушина</t>
  </si>
  <si>
    <t>Buckthorn (C) Holy, Luck, Protection</t>
  </si>
  <si>
    <t>Гречиха</t>
  </si>
  <si>
    <t>Buckwheat (C) Prosperity, Protection, Ritual</t>
  </si>
  <si>
    <t>лопух</t>
  </si>
  <si>
    <t>Burdock (S) Healing, Protection</t>
  </si>
  <si>
    <t>Кактус</t>
  </si>
  <si>
    <t>Cactus (C) Perception, Poison, Protection, Sustenance</t>
  </si>
  <si>
    <t>аир тростниковый</t>
  </si>
  <si>
    <t>Calamus (U) Charisma, Healing, Intelligence, Luck, Prosperity, Protection, Wisdom</t>
  </si>
  <si>
    <t>Прочее</t>
  </si>
  <si>
    <t>Кровь камбиона</t>
  </si>
  <si>
    <t>Cambion Blood (S) Negative/Positive Energy, Ritual</t>
  </si>
  <si>
    <t>камелия</t>
  </si>
  <si>
    <t>Camellia (U) Luck, Prosperity</t>
  </si>
  <si>
    <t>камфара</t>
  </si>
  <si>
    <t>Camphor (U) Divination, Healing</t>
  </si>
  <si>
    <t>Тмин</t>
  </si>
  <si>
    <t>Caraway (C) Charisma, Emotion, Intelligence, Protection, Wisdom</t>
  </si>
  <si>
    <t>Кардамон</t>
  </si>
  <si>
    <t>Cardamom (C) Constitution, Emotion, Strength</t>
  </si>
  <si>
    <t>гвоздика</t>
  </si>
  <si>
    <t>Carnation (U) Healing, Strength</t>
  </si>
  <si>
    <t>рожковое дерево</t>
  </si>
  <si>
    <t>Carob (C) Healing, Intelligence, Protection</t>
  </si>
  <si>
    <t>Морковь</t>
  </si>
  <si>
    <t>Carrot (C) Emotion, Perception</t>
  </si>
  <si>
    <t>Cascara</t>
  </si>
  <si>
    <t>Cascara Sagrada (R) Holy, Positive/Negative Energy, Protection, Wisdom</t>
  </si>
  <si>
    <t>анакард</t>
  </si>
  <si>
    <t>Cashew (C) Prosperity, Sustenance, Wisdom</t>
  </si>
  <si>
    <t>колесико</t>
  </si>
  <si>
    <t>Castor (R) Negative/Positive Energy, Poison, Wisdom</t>
  </si>
  <si>
    <t>Кот</t>
  </si>
  <si>
    <t>Cat Hair (C) Dexterity, Perception</t>
  </si>
  <si>
    <t>котовник кошачий</t>
  </si>
  <si>
    <t>Catnip (U) Constitution, Emotion, Luck</t>
  </si>
  <si>
    <t>рогоза</t>
  </si>
  <si>
    <t>Cattail (C) Dexterity, Emotion, Protection, Perception</t>
  </si>
  <si>
    <t>кедр</t>
  </si>
  <si>
    <t>Cedar (C) Charisma, Healing, Intelligence, Luck, Wisdom</t>
  </si>
  <si>
    <t>чистотел</t>
  </si>
  <si>
    <t>Celandine (R) Dexterity, Emotion, Luck</t>
  </si>
  <si>
    <t>Сельдерей</t>
  </si>
  <si>
    <t>Celery (C) Charisma, Divination, Emotion, Intelligence, Perception, Wisdom</t>
  </si>
  <si>
    <t>Centaury</t>
  </si>
  <si>
    <t>Centaury (R) Holy, Negative/Positive Energy, Wisdom</t>
  </si>
  <si>
    <t>ромашка</t>
  </si>
  <si>
    <t>Chamomile (C) Luck, Positive/Negative Energy, Sustenance</t>
  </si>
  <si>
    <t>вишня</t>
  </si>
  <si>
    <t>Cherry (C) Divination, Emotion, Sustenance, Wisdom</t>
  </si>
  <si>
    <t>каштан</t>
  </si>
  <si>
    <t>Chestnut (C) Emotion, Dexterity, Strength, Sustenance</t>
  </si>
  <si>
    <t>песчанка</t>
  </si>
  <si>
    <t>Chickweed (R) Charisma, Perception, Poison, Strength</t>
  </si>
  <si>
    <t>Цикорий</t>
  </si>
  <si>
    <t>Chicory (U) Charisma, Luck, Perception, Sustenance</t>
  </si>
  <si>
    <t>чили</t>
  </si>
  <si>
    <t>Chili Pepper (U) Constitution, Holy, Negative/Positive Energy, Sustenance, Wisdom</t>
  </si>
  <si>
    <t>Химера</t>
  </si>
  <si>
    <t>Chimera Sinew (E) Constitution, Strength</t>
  </si>
  <si>
    <t>Китай</t>
  </si>
  <si>
    <t>China Berry (R) Intelligence, Luck, Prosperity, Perception</t>
  </si>
  <si>
    <t>хризантема</t>
  </si>
  <si>
    <t>Chrysanthemum (C) Intelligence, Poison, Wisdom</t>
  </si>
  <si>
    <t>корица</t>
  </si>
  <si>
    <t>Cinnamon (U) Charisma, Constitution, Dexterity, Divination, Intelligence, Positive/Negative Energy, Poison, Strength, Wisdom</t>
  </si>
  <si>
    <t>лапчатка</t>
  </si>
  <si>
    <t>Cinquefoil (R) Dexterity, Strength, Wisdom</t>
  </si>
  <si>
    <t>цитрон</t>
  </si>
  <si>
    <t>Citron (C) Charisma, Constitution, Dexterity, Intelligence, Strength, Wisdom</t>
  </si>
  <si>
    <t>Clove (C) Emotion, Perception, Wisdom</t>
  </si>
  <si>
    <t>Клевер</t>
  </si>
  <si>
    <t>Clover (C) Emotion, Luck, Prosperity, Strength</t>
  </si>
  <si>
    <t>коатл</t>
  </si>
  <si>
    <t>Couatl Feather (E) Dexterity, Protection, Ritual, Sustenance, Wisdom</t>
  </si>
  <si>
    <t>Кокос</t>
  </si>
  <si>
    <t>Coconut (R) Cleansing, Constitution, Protection, Sustenance</t>
  </si>
  <si>
    <t>Кофе</t>
  </si>
  <si>
    <t>Coffee (C) Dexterity, Perception, Ritual, Sustenance</t>
  </si>
  <si>
    <t>Cohosh,</t>
  </si>
  <si>
    <t>Cohosh, Black (R) Constitution, Emotion, Protection, Strength</t>
  </si>
  <si>
    <t>мать-и-мачеха</t>
  </si>
  <si>
    <t>Coltsfoot (C) Divination, Emotion, Intelligence, Strength</t>
  </si>
  <si>
    <t>водосбор</t>
  </si>
  <si>
    <t>Columbine (U) Holy, Perception, Ritual, Strength</t>
  </si>
  <si>
    <t>окопник</t>
  </si>
  <si>
    <t>Comfrey (R) Dexterity, Healing, Prosperity, Protection</t>
  </si>
  <si>
    <t>Копал</t>
  </si>
  <si>
    <t>Copal (C) Cleansing, Intelligence, Perception</t>
  </si>
  <si>
    <t>Кориандр</t>
  </si>
  <si>
    <t>Coriander (C) Constitution, Holy, Protection, Ritual</t>
  </si>
  <si>
    <t>Кукуруза</t>
  </si>
  <si>
    <t>Corn (C) Divination, Holy, Luck, Ritual, Sustenance</t>
  </si>
  <si>
    <t>Василек</t>
  </si>
  <si>
    <t>Cornflower (C) Charisma, Cleansing, Constitution, Death, Dexterity, Divination, Emotion, Healing, Intelligence, Negative/Positive Energy, Perception, Poison, Strength, Wisdom</t>
  </si>
  <si>
    <t>Хлопок</t>
  </si>
  <si>
    <t>Cotton (C) Charisma, Healing, Intelligence, Luck, Wisdom</t>
  </si>
  <si>
    <t>первоцвет</t>
  </si>
  <si>
    <t>Cowslip (S) Healing, Holy, Prosperity, Ritual</t>
  </si>
  <si>
    <t>крокус</t>
  </si>
  <si>
    <t>Crocus (U) Cleansing, Death, Divination, Emotion, Dexterity</t>
  </si>
  <si>
    <t>Огурец</t>
  </si>
  <si>
    <t>Cucumber (C) Charisma, Healing, Intelligence, Perception, Sustenance, Wisdom</t>
  </si>
  <si>
    <t>Cumin (R) Emotion, Holy, Negative/Positive Energy, Perception</t>
  </si>
  <si>
    <t>Карри</t>
  </si>
  <si>
    <t>Curry (U) Holy, Negative/Positive Energy, Protection, Ritual</t>
  </si>
  <si>
    <t>Цикламен</t>
  </si>
  <si>
    <t>Cyclamen (R) Emotion, Holy, Ritual, Wisdom</t>
  </si>
  <si>
    <t>Циклоп</t>
  </si>
  <si>
    <t>Cyclops Hair (E) Strength</t>
  </si>
  <si>
    <t>кипарис</t>
  </si>
  <si>
    <t>Cypress (U) Death, Emotion, Luck, Perception, Ritual</t>
  </si>
  <si>
    <t>бледно-желтый</t>
  </si>
  <si>
    <t>Daffodil (C) Charisma, Death, Luck</t>
  </si>
  <si>
    <t>маргаритка</t>
  </si>
  <si>
    <t>Daisy (C) Divination, Emotion, Luck, Strength</t>
  </si>
  <si>
    <t>Дамиана</t>
  </si>
  <si>
    <t>Damiana (U) Emotion, Perception, Prosperity</t>
  </si>
  <si>
    <t>одуванчик</t>
  </si>
  <si>
    <t>Dandelion (C) Constitution, Divination, Healing, Sustenance</t>
  </si>
  <si>
    <t>Смерть</t>
  </si>
  <si>
    <t>Death Knight Bone (E) Charisma, Strength</t>
  </si>
  <si>
    <t>демон</t>
  </si>
  <si>
    <t>Demon Blood (E) Ritual,</t>
  </si>
  <si>
    <t>Deerstongue</t>
  </si>
  <si>
    <t>Deerstongue (R) Charisma, Intelligence, Perception, Wisdom</t>
  </si>
  <si>
    <t>дьявольский</t>
  </si>
  <si>
    <t>Devil’s Blood (E) Ritual</t>
  </si>
  <si>
    <t>Укроп</t>
  </si>
  <si>
    <t>Dill (C) Emotion, Luck, Prosperity, Protection</t>
  </si>
  <si>
    <t>буйка</t>
  </si>
  <si>
    <t>Displacer Beast Hair (E) Perception</t>
  </si>
  <si>
    <t>Док</t>
  </si>
  <si>
    <t>Dock (R) Constitution, Healing, Prosperity</t>
  </si>
  <si>
    <t>Собака</t>
  </si>
  <si>
    <t>Dog Hair (C) Healing, Protection</t>
  </si>
  <si>
    <t>Кендырь</t>
  </si>
  <si>
    <t>Dogbane (U) Emotion, Poison</t>
  </si>
  <si>
    <t>Кизил</t>
  </si>
  <si>
    <t>Dogwood (R) Dexterity, Holy, Luck, Perception, Protection,</t>
  </si>
  <si>
    <t>Дракона</t>
  </si>
  <si>
    <t>Dragon's Blood, Herb (R) Charisma, Constitution, Dexterity, Emotion, Strength, Protection, Wisdom</t>
  </si>
  <si>
    <t>Дракон</t>
  </si>
  <si>
    <t>Dragon Blood, True (E) Charisma, Constitution, Dexterity, Intelligence, Strength, Wisdom</t>
  </si>
  <si>
    <t>темно-красная съедобная водоросль</t>
  </si>
  <si>
    <t>Dulse (S) Cleansing, Death, Emotion, Ritual</t>
  </si>
  <si>
    <t>голландца</t>
  </si>
  <si>
    <t>Dutchman's Britches (R) Charisma, Emotion, Luck, Prosperity, Sustenance</t>
  </si>
  <si>
    <t>черное дерево</t>
  </si>
  <si>
    <t>Ebony (U) Death, Holy, Negative/Positive Energy, Protection, Wisdom</t>
  </si>
  <si>
    <t>Эхинацея</t>
  </si>
  <si>
    <t>Echinacea (C) Charisma, Constitution, Intelligence, Wisdom</t>
  </si>
  <si>
    <t>Edelwiess</t>
  </si>
  <si>
    <t>Edelwiess (S) Dexterity, Perception, Protection</t>
  </si>
  <si>
    <t>старейшина</t>
  </si>
  <si>
    <t>Elder (U) Healing, Protection, Wisdom</t>
  </si>
  <si>
    <t>девясил</t>
  </si>
  <si>
    <t>Elecampane (S) Charisma, Intelligence, Wisdom</t>
  </si>
  <si>
    <t>вяз</t>
  </si>
  <si>
    <t>Elm (C) Cleansing, Emotion</t>
  </si>
  <si>
    <t>эмпиреи</t>
  </si>
  <si>
    <t>Empyrean Sweat (E) Charisma, Constitution, Dexterity, Intelligence, Ritual, Strength, Wisdom</t>
  </si>
  <si>
    <t>Эндивий</t>
  </si>
  <si>
    <t>Endive (U) Death, Emotion, Poison,</t>
  </si>
  <si>
    <t>эвкалипт</t>
  </si>
  <si>
    <t>Eucalyptus (C) Constitution, Healing, Protection</t>
  </si>
  <si>
    <t>очанка лекарственная</t>
  </si>
  <si>
    <t>Eyebright (U) Charisma, Cleansing, Dexterity, Intelligence, Perception, Wisdom</t>
  </si>
  <si>
    <t>фенхель</t>
  </si>
  <si>
    <t>Fennel (R) Cleansing, Constitution, Healing, Protection</t>
  </si>
  <si>
    <t>пажитник</t>
  </si>
  <si>
    <t>Fenugreek (S) Negative/Positive Energy, Prosperity</t>
  </si>
  <si>
    <t>папоротник</t>
  </si>
  <si>
    <t>Fern (C) Holy, Luck, Negative/Positive Energy, Ritual</t>
  </si>
  <si>
    <t>пиретрум девичий</t>
  </si>
  <si>
    <t>Feverfew (R) Cleansing, Healing, Protection</t>
  </si>
  <si>
    <t>инжир</t>
  </si>
  <si>
    <t>Fig (U) Divination, Sustenance, Wisdom</t>
  </si>
  <si>
    <t>норичник</t>
  </si>
  <si>
    <t>Figwort (C) Cleansing, Death, Protection</t>
  </si>
  <si>
    <t>льняной</t>
  </si>
  <si>
    <t>Flax (C) Charisma, Cleansing, Intelligence, Wisdom</t>
  </si>
  <si>
    <t>блошница дизентерийная</t>
  </si>
  <si>
    <t>Fleabane (R) Cleansing, Poison, Protection</t>
  </si>
  <si>
    <t>наперстянка</t>
  </si>
  <si>
    <t>Foxglove (R) Death, Divination, Poison</t>
  </si>
  <si>
    <t>Ладан</t>
  </si>
  <si>
    <t>Frankincense (U) Death, Divination, Holy, Ritual, Wisdom</t>
  </si>
  <si>
    <t>гардения</t>
  </si>
  <si>
    <t>Gardenia (R) Cleansing, Healing, Ritual</t>
  </si>
  <si>
    <t>Чеснок</t>
  </si>
  <si>
    <t>Garlic (C) Cleansing, Healing, Protection</t>
  </si>
  <si>
    <t>горечавка</t>
  </si>
  <si>
    <t>Gentian (R) Constitution, Strength</t>
  </si>
  <si>
    <t>Герань</t>
  </si>
  <si>
    <t>Geranium (C) Health, Protection, Wisdom</t>
  </si>
  <si>
    <t>Имбирь</t>
  </si>
  <si>
    <t>Ginger (U) Constitution, Healing, Intelligence, Strength</t>
  </si>
  <si>
    <t>Женьшень</t>
  </si>
  <si>
    <t>Ginseng (U) Constitution, Dexterity, Emotion, Negative/Positive Energy</t>
  </si>
  <si>
    <t>Козы</t>
  </si>
  <si>
    <t>Goats Rue (R) Cleansing, Constitution, Healing</t>
  </si>
  <si>
    <t>Goldenrod</t>
  </si>
  <si>
    <t>Goldenrod (R) Divination, Luck, Perception</t>
  </si>
  <si>
    <t>Голденсил</t>
  </si>
  <si>
    <t>Goldenseal (S) Cleansing, Healing, Protection</t>
  </si>
  <si>
    <t>дрок</t>
  </si>
  <si>
    <t>Gorse (S) Luck, Protection, Prosperity</t>
  </si>
  <si>
    <t>Попался</t>
  </si>
  <si>
    <t>Gotu Kola (S) Intelligence, Wisdom</t>
  </si>
  <si>
    <t>тыква</t>
  </si>
  <si>
    <t>Gourd (R) Protection</t>
  </si>
  <si>
    <t>зерна</t>
  </si>
  <si>
    <t>Grain (C) Cleansing, Death, Prosperity, Persuasion, Sustenance</t>
  </si>
  <si>
    <t>виноград</t>
  </si>
  <si>
    <t>Grape (C) Emotion, Sustenance</t>
  </si>
  <si>
    <t>трава</t>
  </si>
  <si>
    <t>Grass (C) Cleansing, Healing, Intelligence, Wisdom</t>
  </si>
  <si>
    <t>Grimlock</t>
  </si>
  <si>
    <t>Grimlock Ear Wax (E) Perception, Protection</t>
  </si>
  <si>
    <t>земля</t>
  </si>
  <si>
    <t>Ground Ivy (C) Divination, Perception</t>
  </si>
  <si>
    <t>крестовник</t>
  </si>
  <si>
    <t>Groundsel (S) Constitution, Healing, Perception</t>
  </si>
  <si>
    <t>Боярышник</t>
  </si>
  <si>
    <t>Hawthorn (U) Charisma, Intelligence, Perception, Wisdom</t>
  </si>
  <si>
    <t>ястреб</t>
  </si>
  <si>
    <t>Hawk Feather (C) Perception</t>
  </si>
  <si>
    <t>орешник</t>
  </si>
  <si>
    <t>Hazel (R) Cleansing, Death, Luck, Ritual</t>
  </si>
  <si>
    <t>вереск</t>
  </si>
  <si>
    <t>Heather (U) Charisma, Divination, Holy, Luck</t>
  </si>
  <si>
    <t>Heliotrope (S) Divination, Perception, Prosperity, Wisdom</t>
  </si>
  <si>
    <t>Морозник,</t>
  </si>
  <si>
    <t>Hellebore, Black (R) Holy, Poison, Protection, Ritual</t>
  </si>
  <si>
    <t>тсуга</t>
  </si>
  <si>
    <t>Hemlock (C) Cleansing, Divination, Poison</t>
  </si>
  <si>
    <t>пенька</t>
  </si>
  <si>
    <t>Hemp (C) Cleansing, Divination, Healing</t>
  </si>
  <si>
    <t>белена</t>
  </si>
  <si>
    <t>Henbane (S) Cleansing, Poison, Negative Energy, Wisdom</t>
  </si>
  <si>
    <t>хна</t>
  </si>
  <si>
    <t>Henna (R) Cleansing, Healing, Holy, Protection, Ritual</t>
  </si>
  <si>
    <t>Гибискус</t>
  </si>
  <si>
    <t>Hibiscus (U) Emotion, Protection, Sustenance</t>
  </si>
  <si>
    <t>Гикори</t>
  </si>
  <si>
    <t>Hickory (C) Charisma, Death, Luck, Perception</t>
  </si>
  <si>
    <t>Высокая</t>
  </si>
  <si>
    <t>High John the Conqueror (S) Constitution, Dexterity, Luck, Strength</t>
  </si>
  <si>
    <t>падуб</t>
  </si>
  <si>
    <t>Holly (U) Cleansing, Holy, Negative/Positive Energy, Prosperity</t>
  </si>
  <si>
    <t>Честность</t>
  </si>
  <si>
    <t>Honesty (R) Charisma, Persuasion</t>
  </si>
  <si>
    <t>Жимолость</t>
  </si>
  <si>
    <t>Honeysuckle (U) Charisma, Divination, Intelligence, Prosperity, Wisdom, Ritual</t>
  </si>
  <si>
    <t>Хмель</t>
  </si>
  <si>
    <t>Hops (C) Healing, Emotion</t>
  </si>
  <si>
    <t>Horehound</t>
  </si>
  <si>
    <t>Horehound (R) Emotion, Holy, Intelligence, Ritual</t>
  </si>
  <si>
    <t>лошадь</t>
  </si>
  <si>
    <t>Horse Chestnut (S) Luck, Persuasion,</t>
  </si>
  <si>
    <t>Хрен</t>
  </si>
  <si>
    <t>Horseradish (C) Cleansing, Constitution, Perception</t>
  </si>
  <si>
    <t>бунчук</t>
  </si>
  <si>
    <t>Horsetail (S) Charisma, Persuasion</t>
  </si>
  <si>
    <t>Houseleek</t>
  </si>
  <si>
    <t>Houseleek (U) Luck, Protection, Ritual</t>
  </si>
  <si>
    <t>Huckleberry (C) Cleansing, Luck, Protection</t>
  </si>
  <si>
    <t>Hyacinth (U) Intelligence, Protection</t>
  </si>
  <si>
    <t>Гортензия</t>
  </si>
  <si>
    <t>Hydrangea (S) Negative/Positive Energy, Protection</t>
  </si>
  <si>
    <t>Иссоп</t>
  </si>
  <si>
    <t>Hyssop (C) Cleansing, Divination, Wisdom</t>
  </si>
  <si>
    <t>индийский</t>
  </si>
  <si>
    <t>Indian Paint Brush (C) Emotion, Perception</t>
  </si>
  <si>
    <t>Ирис</t>
  </si>
  <si>
    <t>Iris (U) Cleansing, Wisdom</t>
  </si>
  <si>
    <t>ирландский</t>
  </si>
  <si>
    <t>Irish Moss (C) Protection, Prosperity</t>
  </si>
  <si>
    <t>плющ</t>
  </si>
  <si>
    <t>Ivy (C) Healing, Protection</t>
  </si>
  <si>
    <t>жасмин</t>
  </si>
  <si>
    <t>Jasmine (U) Divination, Luck, Prosperity</t>
  </si>
  <si>
    <t>работы</t>
  </si>
  <si>
    <t>Jobs Tears (S) Healing, Luck, Prosperity</t>
  </si>
  <si>
    <t>Джо</t>
  </si>
  <si>
    <t>Joe Pye Weed (S) Charisma, Constitution, Dexterity, Intelligence, Strength, Wisdom</t>
  </si>
  <si>
    <t>можжевельник</t>
  </si>
  <si>
    <t>Juniper (C) Cleansing, Holy, Protection</t>
  </si>
  <si>
    <t>Кава-кава</t>
  </si>
  <si>
    <t>Kava-Kava (U) Divination, Luck, Protection</t>
  </si>
  <si>
    <t>спорыш</t>
  </si>
  <si>
    <t>Knotweed (U) Constitution, Strength, Sustenance</t>
  </si>
  <si>
    <t>дамский</t>
  </si>
  <si>
    <t>Lady's Mantle (R) Death, Emotion, Wisdom</t>
  </si>
  <si>
    <t>Lady's Slipper (R) Protection, Strength, Wisdom</t>
  </si>
  <si>
    <t>лиственница</t>
  </si>
  <si>
    <t>Larch (C) Protection, Strength</t>
  </si>
  <si>
    <t>Живокость</t>
  </si>
  <si>
    <t>Larkspur (U) Protection, Healing</t>
  </si>
  <si>
    <t>лаванда</t>
  </si>
  <si>
    <t>Lavender (C) Cleansing, Death, Divination, Emotion, Holy, Negative/Positive Energy, Protection, Ritual</t>
  </si>
  <si>
    <t>лук-порей</t>
  </si>
  <si>
    <t>Leek (C) Cleansing, Ritual,</t>
  </si>
  <si>
    <t>Lemon (C) Cleansing, Strength</t>
  </si>
  <si>
    <t>сорго лимонное</t>
  </si>
  <si>
    <t>Lemongrass (U) Charisma, Emotion, Intelligence, Negative/Positive Energy, Wisdom</t>
  </si>
  <si>
    <t>Lemon Verbena (R) Cleansing, Ritual</t>
  </si>
  <si>
    <t>Салат</t>
  </si>
  <si>
    <t>Lettuce (C) Dexterity, Persuasion, Luck, Prosperity</t>
  </si>
  <si>
    <t>лакрица</t>
  </si>
  <si>
    <t>Licorice (U) Emotion, Persuasion</t>
  </si>
  <si>
    <t>жизнь</t>
  </si>
  <si>
    <t>Life Everlasting (S) Charisma, Constitution, Dexterity, Intelligence, Strength, Wisdom</t>
  </si>
  <si>
    <t>Сирень</t>
  </si>
  <si>
    <t>Lilac (C) Cleansing, Persuasion, Protection</t>
  </si>
  <si>
    <t>Лили</t>
  </si>
  <si>
    <t>Lily (C) Death, Holy, Luck, Negative/Positive Energy, Ritual</t>
  </si>
  <si>
    <t>Lily of the Valley (R) Charisma, Constitution, Dexterity, Intelligence, Strength, Wisdom</t>
  </si>
  <si>
    <t>Lime (U) Healing, Protection</t>
  </si>
  <si>
    <t>липа</t>
  </si>
  <si>
    <t>Linden (R) Death, Luck, Protection, Ritual</t>
  </si>
  <si>
    <t>печеночник</t>
  </si>
  <si>
    <t>Liverwort (R) Cleansing, Poison</t>
  </si>
  <si>
    <t>вербейник</t>
  </si>
  <si>
    <t>Loosestrife (C) Cleansing, Perception</t>
  </si>
  <si>
    <t>лотос</t>
  </si>
  <si>
    <t>Lotus (R) Charisma, Cleansing, Constitution, Death, Dexterity, Emotion, Healing, Holy, Luck, Negative/Positive Energy, Perception, Persuasion, Poison, Prosperity, Protection, ritual, Strength, Sustenance, Wisdom</t>
  </si>
  <si>
    <t>Любисток</t>
  </si>
  <si>
    <t>Lovage (R) Emotion, Ritual</t>
  </si>
  <si>
    <t>Люблю</t>
  </si>
  <si>
    <t>Love Seed (R) Emotion, ritual</t>
  </si>
  <si>
    <t>Везучий</t>
  </si>
  <si>
    <t>Lucky Hand (S) Luck, Prosperity</t>
  </si>
  <si>
    <t>булава</t>
  </si>
  <si>
    <t>Mace (R) Charisma, Constitution, Dexterity, Intelligence, Strength, Wisdom</t>
  </si>
  <si>
    <t>магнолия</t>
  </si>
  <si>
    <t>Magnolia (C) Cleansing, Persuasion</t>
  </si>
  <si>
    <t>Адиантум</t>
  </si>
  <si>
    <t>Maidenhair (U) Emotion, Persuasion</t>
  </si>
  <si>
    <t>мужчина</t>
  </si>
  <si>
    <t>Male Fern (R) Emotion, Persuasion</t>
  </si>
  <si>
    <t>мальва</t>
  </si>
  <si>
    <t>Mallow (C) Cleansing, Protection</t>
  </si>
  <si>
    <t>Mandrake (U) Charisma, Divination, Healing, Intelligence, Poison, Protection, Prosperity, Persuasion</t>
  </si>
  <si>
    <t>кленовый</t>
  </si>
  <si>
    <t>Maple (C) Emotion, Prosperity</t>
  </si>
  <si>
    <t>ноготки</t>
  </si>
  <si>
    <t>Marigold (C) Death, Divination, Holy, Protection, Ritual</t>
  </si>
  <si>
    <t>Майоран</t>
  </si>
  <si>
    <t>Marjoram (U) Emotion, Healing, Protection</t>
  </si>
  <si>
    <t>мастика</t>
  </si>
  <si>
    <t>Mastic (U) Charisma, Intelligence, Wisdom</t>
  </si>
  <si>
    <t>май</t>
  </si>
  <si>
    <t>May Apple (C) MANDRAKE SUBSTITUTE</t>
  </si>
  <si>
    <t>Луг</t>
  </si>
  <si>
    <t>Meadow Rue (R) Divination</t>
  </si>
  <si>
    <t>лабазник</t>
  </si>
  <si>
    <t>Meadowsweet (R) Divination, Emotion</t>
  </si>
  <si>
    <t>Mesquite</t>
  </si>
  <si>
    <t>Mesquite (R) Healing</t>
  </si>
  <si>
    <t>мимоза</t>
  </si>
  <si>
    <t>Mimosa (U) Cleansing, Protection</t>
  </si>
  <si>
    <t>мята</t>
  </si>
  <si>
    <t>Mint (U) Cleansing, Protection, Negative/Positive Energy, Ritual</t>
  </si>
  <si>
    <t>омела белая</t>
  </si>
  <si>
    <t>Mistletoe (C) Cleansing, Healing, Holy, Ritual, Wisdom</t>
  </si>
  <si>
    <t>гроздовник</t>
  </si>
  <si>
    <t>Moonwort (R) Cleansing, Holy, Ritual</t>
  </si>
  <si>
    <t>Мох</t>
  </si>
  <si>
    <t>Moss (C) Luck, Prosperity</t>
  </si>
  <si>
    <t>Полынь</t>
  </si>
  <si>
    <t>Mugwort (R) Charisma, Holy, Intelligence, Negative/Positive Energy, Ritual, Strength, Wisdom</t>
  </si>
  <si>
    <t>шелковица</t>
  </si>
  <si>
    <t>Mulberry (U) Protection, Strength</t>
  </si>
  <si>
    <t>коровяк</t>
  </si>
  <si>
    <t>Mullein (U) Cleansing, Divination, Protection</t>
  </si>
  <si>
    <t>горчичный</t>
  </si>
  <si>
    <t>Mustard (C) Charisma, Intelligence, Protection, Wisdom</t>
  </si>
  <si>
    <t>мирра</t>
  </si>
  <si>
    <t>Myrrh (U) Death, Holy, Ritual</t>
  </si>
  <si>
    <t>Мирт</t>
  </si>
  <si>
    <t>Myrtle (R) Charisma, Constitution, Dexterity, Intelligence, Strength, Wisdom</t>
  </si>
  <si>
    <t>крапива</t>
  </si>
  <si>
    <t>Nettle (C) Cleansing, Healing, Protection</t>
  </si>
  <si>
    <t>Норфолк</t>
  </si>
  <si>
    <t>Norfolk Island Pine (S) Protection, Sustenance</t>
  </si>
  <si>
    <t>дуб</t>
  </si>
  <si>
    <t>Oak (C) Charisma, Constitution, Dexterity, Holy, Intelligence, Strength, Ritual, Wisdom</t>
  </si>
  <si>
    <t>оливковый</t>
  </si>
  <si>
    <t>Olive (C) Healing, Protection</t>
  </si>
  <si>
    <t>Лук</t>
  </si>
  <si>
    <t>Onion (C) Cleansing, Divination, Healing</t>
  </si>
  <si>
    <t>оранжевый</t>
  </si>
  <si>
    <t>Orange (C) Cleansing, Healing, Protection</t>
  </si>
  <si>
    <t>орхидея</t>
  </si>
  <si>
    <t>Orchid (U) Death, Emotion, Persuasion</t>
  </si>
  <si>
    <t>Орегон</t>
  </si>
  <si>
    <t>Oregon Grape (R) Death, Divination, Poison</t>
  </si>
  <si>
    <t>фиалковый корень</t>
  </si>
  <si>
    <t>Orris (R) Holy, Negative/Positive Energy, Protection, Ritual</t>
  </si>
  <si>
    <t>Сова</t>
  </si>
  <si>
    <t>Owl Feather (C) Perception, Wisdom</t>
  </si>
  <si>
    <t>вол</t>
  </si>
  <si>
    <t>Ox Sweat (C) Strength</t>
  </si>
  <si>
    <t>Пальма,</t>
  </si>
  <si>
    <t>Palm, Date (U) Emotion, Persuasion</t>
  </si>
  <si>
    <t>анютины глазки</t>
  </si>
  <si>
    <t>Pansy (C) Charisma, Intelligence, Persuasion, Wisdom</t>
  </si>
  <si>
    <t>Папайя</t>
  </si>
  <si>
    <t>Papaya (R) Emotion</t>
  </si>
  <si>
    <t>петрушка</t>
  </si>
  <si>
    <t>Parsley (C) Cleansing, Protection</t>
  </si>
  <si>
    <t>страсть</t>
  </si>
  <si>
    <t>Passion Flower (C) Emotion, Persuasion, Sustenance</t>
  </si>
  <si>
    <t>Пачули</t>
  </si>
  <si>
    <t>Patchouli (U) Emotion, Perception, Ritual</t>
  </si>
  <si>
    <t>персик</t>
  </si>
  <si>
    <t>Peach (C) Divination, Poison</t>
  </si>
  <si>
    <t>Груша</t>
  </si>
  <si>
    <t>Pear (C) Constitution, Sustenance</t>
  </si>
  <si>
    <t>орех-пекан</t>
  </si>
  <si>
    <t>Pecan (C) Dexterity, Sustenance</t>
  </si>
  <si>
    <t>Мята болотная</t>
  </si>
  <si>
    <t>Pennyroyal (U) Death, Emotion, Perception, Persuasion, Poison</t>
  </si>
  <si>
    <t>пион</t>
  </si>
  <si>
    <t>Peony (S) Perception, Persuasion</t>
  </si>
  <si>
    <t>Перец</t>
  </si>
  <si>
    <t>Pepper (C) Cleansing, Healing, Protection</t>
  </si>
  <si>
    <t>Peppermint (U) Charisma, Constitution, Dexterity, Intelligence, Strength, Wisdom</t>
  </si>
  <si>
    <t>барвинок малый</t>
  </si>
  <si>
    <t>Periwinkle (U) Charisma, Intelligence, Negative/Positive Energy, Poison, Wisdom</t>
  </si>
  <si>
    <t>Хурма</t>
  </si>
  <si>
    <t>Persimmon (U) Healing</t>
  </si>
  <si>
    <t>душистый перец</t>
  </si>
  <si>
    <t>Pimento (U) Emotion</t>
  </si>
  <si>
    <t>Pine (C) Cleansing, Protection, Perception</t>
  </si>
  <si>
    <t>Ананас</t>
  </si>
  <si>
    <t>Pineapple (R) Luck, Prosperity</t>
  </si>
  <si>
    <t>фисташковый</t>
  </si>
  <si>
    <t>Pistachio (R) Cleansing, Protection</t>
  </si>
  <si>
    <t>слива</t>
  </si>
  <si>
    <t>Plum (C) Healing</t>
  </si>
  <si>
    <t>совать</t>
  </si>
  <si>
    <t>Poke (R) Constitution</t>
  </si>
  <si>
    <t>гранатовый</t>
  </si>
  <si>
    <t>Pomegranate (R) Divination, Luck, Prosperity</t>
  </si>
  <si>
    <t>Тополь</t>
  </si>
  <si>
    <t>Poplar (C) Luck, Prosperity</t>
  </si>
  <si>
    <t>мак</t>
  </si>
  <si>
    <t>Poppy (R) Luck, Perception, Prosperity</t>
  </si>
  <si>
    <t>Картошка</t>
  </si>
  <si>
    <t>Potato (C) Luck</t>
  </si>
  <si>
    <t>колючий</t>
  </si>
  <si>
    <t>Prickly Ash (S) Charisma, Constitution, Dexterity, Intelligence, Strength, Wisdom</t>
  </si>
  <si>
    <t>примула</t>
  </si>
  <si>
    <t>Primrose (U) Holy, Negative/Positive Energy, Ritual</t>
  </si>
  <si>
    <t>Пурпурный</t>
  </si>
  <si>
    <t>Purple Worm Venom (E) Poison</t>
  </si>
  <si>
    <t>Портулак</t>
  </si>
  <si>
    <t>Purslane (U) Dexterity, Persuasion, Perception</t>
  </si>
  <si>
    <t>айва</t>
  </si>
  <si>
    <t>Quince (R) Emotion, Perception, Persuasion</t>
  </si>
  <si>
    <t>редис</t>
  </si>
  <si>
    <t>Radish (C) Emotion, Persuasion, Sustenance</t>
  </si>
  <si>
    <t>амброзия</t>
  </si>
  <si>
    <t>Ragweed (C) Constitution</t>
  </si>
  <si>
    <t>Малина</t>
  </si>
  <si>
    <t>Raspberry (C) Death, Divination, Ritual</t>
  </si>
  <si>
    <t>гремучая змея</t>
  </si>
  <si>
    <t>Rattlesnake Root (R) Death, Poison</t>
  </si>
  <si>
    <t>Ревень</t>
  </si>
  <si>
    <t>Rhubarb (U) Protection</t>
  </si>
  <si>
    <t>Роза</t>
  </si>
  <si>
    <t>Rose (C) Charisma, Emotion, Intelligence, Perception, Persuasion, Wisdom</t>
  </si>
  <si>
    <t>Розмари</t>
  </si>
  <si>
    <t>Rosemary (U) Cleansing, Healing, Protection</t>
  </si>
  <si>
    <t>рябина</t>
  </si>
  <si>
    <t>Rowan (R) Charisma, Constitution, Dexterity, Intelligence, Strength, Wisdom</t>
  </si>
  <si>
    <t>рута</t>
  </si>
  <si>
    <t>Rue (S) Charisma, Constitution, Dexterity, Intelligence, Poison, Strength, Wisdom</t>
  </si>
  <si>
    <t>Шафран</t>
  </si>
  <si>
    <t>Saffron (S) Charisma, Constitution, Dexterity, Intelligence, Strength, Wisdom</t>
  </si>
  <si>
    <t>шалфей</t>
  </si>
  <si>
    <t>Sage (U) Protection, Wisdom</t>
  </si>
  <si>
    <t>полынь</t>
  </si>
  <si>
    <t>Sagebrush (U) Cleansing, Protection</t>
  </si>
  <si>
    <t>Святой</t>
  </si>
  <si>
    <t>St. John's Wort (R) Healing, Holy, Protection, Wisdom</t>
  </si>
  <si>
    <t>сандаловое дерево</t>
  </si>
  <si>
    <t>Sandalwood (U) Cleansing, Healing, Holy</t>
  </si>
  <si>
    <t>сарсапарель</t>
  </si>
  <si>
    <t>Sarsaparilla (R) Persuasion</t>
  </si>
  <si>
    <t>сассафрас</t>
  </si>
  <si>
    <t>Sassafras (R) Perception</t>
  </si>
  <si>
    <t>чабер,</t>
  </si>
  <si>
    <t>Savory, Summer (S) Charisma, Intelligence, Wisdom</t>
  </si>
  <si>
    <t>тюбетейка</t>
  </si>
  <si>
    <t>Skullcap (U) Death, Poison</t>
  </si>
  <si>
    <t>сенна</t>
  </si>
  <si>
    <t>Senna (U) Persuasion</t>
  </si>
  <si>
    <t>кунжут</t>
  </si>
  <si>
    <t>Sesame (R) Sustenance</t>
  </si>
  <si>
    <t>Шалот</t>
  </si>
  <si>
    <t>Shallot (S) Cleansing</t>
  </si>
  <si>
    <t>скунс</t>
  </si>
  <si>
    <t>Skunk Cabbage (R) Charisma, Constitution, Dexterity, Intelligence, Strength, Wisdom</t>
  </si>
  <si>
    <t>слаад</t>
  </si>
  <si>
    <t>Slaad Blood (E) Healing</t>
  </si>
  <si>
    <t>скользкий</t>
  </si>
  <si>
    <t>Slippery Elm (U) Death, Poison</t>
  </si>
  <si>
    <t>змея</t>
  </si>
  <si>
    <t>Snake Venom (E) Cleansing, Death, Healing, Poison</t>
  </si>
  <si>
    <t>SnakeRoot</t>
  </si>
  <si>
    <t>Snakeroot (S) Death, Poison</t>
  </si>
  <si>
    <t>SnakeRoot,</t>
  </si>
  <si>
    <t>Snakeroot, Black (S) Divination, Poison</t>
  </si>
  <si>
    <t>Львиный зев</t>
  </si>
  <si>
    <t>Snapdragon (R) Protection, Strength</t>
  </si>
  <si>
    <t>Соломона</t>
  </si>
  <si>
    <t>Solomon's Seal (S) Cleansing, Protection</t>
  </si>
  <si>
    <t>щавель</t>
  </si>
  <si>
    <t>Sorrel Wood (S) Perception, Persuasion</t>
  </si>
  <si>
    <t>южный</t>
  </si>
  <si>
    <t>Southern Wood (R) Healing, Protection, Sustenance</t>
  </si>
  <si>
    <t>испанский</t>
  </si>
  <si>
    <t>Spanish Moss (S) Protection, Sustenance, Wisdom</t>
  </si>
  <si>
    <t>Spearmint (U) Charisma, Constitution, Dexterity, Intelligence, Strength, Wisdom</t>
  </si>
  <si>
    <t>паук</t>
  </si>
  <si>
    <t>Spider Venom (E) Death, Poison</t>
  </si>
  <si>
    <t>традесканции</t>
  </si>
  <si>
    <t>Spiderwort (U) Cleansing, Divination, Poison,</t>
  </si>
  <si>
    <t>нард</t>
  </si>
  <si>
    <t>Spikenard (S) Poison, Protection</t>
  </si>
  <si>
    <t>звезда</t>
  </si>
  <si>
    <t>Star Anise (R) Dexterity, Luck, Persuasion</t>
  </si>
  <si>
    <t>Strawberry (C) Healing, Sustenance</t>
  </si>
  <si>
    <t>сахар</t>
  </si>
  <si>
    <t>Sugar Cane (C) Emotion, Negative/Positive Energy</t>
  </si>
  <si>
    <t>подсолнух</t>
  </si>
  <si>
    <t>Sunflower (U) Strength, Sustenance</t>
  </si>
  <si>
    <t>Сладкая трава</t>
  </si>
  <si>
    <t>Sweetgrass (S) Divination, Holy, Negative/Positive Energy</t>
  </si>
  <si>
    <t>пижма</t>
  </si>
  <si>
    <t>Tansy (U) Cleansing, Healing</t>
  </si>
  <si>
    <t>чертополох</t>
  </si>
  <si>
    <t>Thistle (U) Cleansing, Poison</t>
  </si>
  <si>
    <t>Чертополох,</t>
  </si>
  <si>
    <t>Thistle, Holy (R) Death, Poison</t>
  </si>
  <si>
    <t>Thistle, Milk (R) Healing, Protection</t>
  </si>
  <si>
    <t>Тимьян</t>
  </si>
  <si>
    <t>Thyme (U) Cleansing, Healing, Strength</t>
  </si>
  <si>
    <t>льнянка</t>
  </si>
  <si>
    <t>Toadflax (C) Cleansing, Healing, Protection</t>
  </si>
  <si>
    <t>поганка</t>
  </si>
  <si>
    <t>Toadstool (C) Death, Divination, Poison</t>
  </si>
  <si>
    <t>Тонка</t>
  </si>
  <si>
    <t>Tonka Bean (R) Luck, Protection</t>
  </si>
  <si>
    <t>троглодит</t>
  </si>
  <si>
    <t>Troglodyte Skin (E) Poison</t>
  </si>
  <si>
    <t>Troll</t>
  </si>
  <si>
    <t>Troll Blood (E) Healing</t>
  </si>
  <si>
    <t>Куркума</t>
  </si>
  <si>
    <t>Turmeric (R) Cleansing</t>
  </si>
  <si>
    <t>репа</t>
  </si>
  <si>
    <t>Turnip (C) Cleansing, Protection</t>
  </si>
  <si>
    <t>единорог</t>
  </si>
  <si>
    <t>Unicorn Blood (E) Healing, Poison</t>
  </si>
  <si>
    <t>Unicorn Horn (E) Charisma, Intelligence, Ritual, Wisdom</t>
  </si>
  <si>
    <t>Ува</t>
  </si>
  <si>
    <t>Uva Ursa (S) Charisma, Intelligence, Wisdom</t>
  </si>
  <si>
    <t>валериана</t>
  </si>
  <si>
    <t>Valerian (U) Cleansing, Protection</t>
  </si>
  <si>
    <t>ваниль</t>
  </si>
  <si>
    <t>Vanilla (C) Charisma, Intelligence, Wisdom</t>
  </si>
  <si>
    <t>вампир</t>
  </si>
  <si>
    <t>Vampire Dust (E) Charisma, Constitution, Dexterity, Healing, Perception</t>
  </si>
  <si>
    <t>Венера</t>
  </si>
  <si>
    <t>Venus Flytrap (S) Protection, Constitution</t>
  </si>
  <si>
    <t>вербена</t>
  </si>
  <si>
    <t>Vervain (S) Divination, Holy, Negative/Positive Energy, Ritual</t>
  </si>
  <si>
    <t>вика,</t>
  </si>
  <si>
    <t>Vetch, Giant (S) Charisma, Perception, Persuasion</t>
  </si>
  <si>
    <t>Vetivert</t>
  </si>
  <si>
    <t>Vetivert (U) Constitution</t>
  </si>
  <si>
    <t>Фиолетовый</t>
  </si>
  <si>
    <t>Violet (U) Luck, Prosperity</t>
  </si>
  <si>
    <t>грецкий орех</t>
  </si>
  <si>
    <t>Walnut (C) Healing, Intelligence</t>
  </si>
  <si>
    <t>ива</t>
  </si>
  <si>
    <t>Willow (C) Healing, Protection</t>
  </si>
  <si>
    <t>Винтергрин</t>
  </si>
  <si>
    <t>Wintergreen (U) Cleansing, Healing, Protection</t>
  </si>
  <si>
    <t>ведьма</t>
  </si>
  <si>
    <t>Witch Hazel (S) Cleansing</t>
  </si>
  <si>
    <t>Wolf's Bane</t>
  </si>
  <si>
    <t>Wolf's Bane see Aconite</t>
  </si>
  <si>
    <t>Дерево</t>
  </si>
  <si>
    <t>Wood Rose (S) Luck</t>
  </si>
  <si>
    <t>ясменник</t>
  </si>
  <si>
    <t>Woodruff (R) Protection, Strength</t>
  </si>
  <si>
    <t>Горькая полынь</t>
  </si>
  <si>
    <t>Wormwood (R) Divination, Strength</t>
  </si>
  <si>
    <t>Wyvern</t>
  </si>
  <si>
    <t>Wyvern Stinger (E) Poison</t>
  </si>
  <si>
    <t>тысячелистник обыкновенный</t>
  </si>
  <si>
    <t>Yarrow (U) Cleansing, Intelligence</t>
  </si>
  <si>
    <t>желтый</t>
  </si>
  <si>
    <t>Yellow Evening Primrose (U) Luck</t>
  </si>
  <si>
    <t>Yerba</t>
  </si>
  <si>
    <t>Yerba Mate (S) Emotion</t>
  </si>
  <si>
    <t>Yerba Santa (S) Charisma, Perception, Persuasion</t>
  </si>
  <si>
    <t>Тис</t>
  </si>
  <si>
    <t>Yew (R) Healing, Holy, Ritual, Strength, Wisdom</t>
  </si>
  <si>
    <t>юкка</t>
  </si>
  <si>
    <t>Yucca (S) Charisma, Constitution</t>
  </si>
  <si>
    <t>Группа ингридиентов</t>
  </si>
  <si>
    <t>Alchemist’s stone</t>
  </si>
  <si>
    <t>алхимический камень</t>
  </si>
  <si>
    <t>Alchemical waste, crystal</t>
  </si>
  <si>
    <t>Алхимические отходы, кристаллические</t>
  </si>
  <si>
    <t>Alchemical waste, liquid</t>
  </si>
  <si>
    <t>Алхимические отходы, жидкие</t>
  </si>
  <si>
    <t>Arcane extract</t>
  </si>
  <si>
    <t>мистический экстракт</t>
  </si>
  <si>
    <t>Arcane minerals</t>
  </si>
  <si>
    <t>мистический минерал</t>
  </si>
  <si>
    <t>Bioluminescent extract</t>
  </si>
  <si>
    <t>Биолюминисцентный экстракт</t>
  </si>
  <si>
    <t>Burrow mawg adrenal gland</t>
  </si>
  <si>
    <t>надпочечники бурроу мавга</t>
  </si>
  <si>
    <t xml:space="preserve">Burrow-Mawg, Monsternomicon, 8, FMF. Carnivean, No Quarter #60, 116, </t>
  </si>
  <si>
    <t>Ectoplasm</t>
  </si>
  <si>
    <t>Эктоплазма</t>
  </si>
  <si>
    <t>Heavy metals</t>
  </si>
  <si>
    <t>тяжелые металлы</t>
  </si>
  <si>
    <t>свинец ?</t>
  </si>
  <si>
    <t>Menoth’s Fury</t>
  </si>
  <si>
    <t>Mineral acid</t>
  </si>
  <si>
    <t>Минеральная кистола</t>
  </si>
  <si>
    <t>Mineral crystals</t>
  </si>
  <si>
    <t>Минеральные кристаллы</t>
  </si>
  <si>
    <t>Mutagenic extract</t>
  </si>
  <si>
    <t>Мутагенный экстракт</t>
  </si>
  <si>
    <t>Organic acid</t>
  </si>
  <si>
    <t>Органическая кислота</t>
  </si>
  <si>
    <t>Organic oil</t>
  </si>
  <si>
    <t>органическое масло</t>
  </si>
  <si>
    <t>Organic toxin</t>
  </si>
  <si>
    <t>органический токсин</t>
  </si>
  <si>
    <t>Алхимическая основа</t>
  </si>
  <si>
    <t>Alchemical acid: one vial</t>
  </si>
  <si>
    <t>кислота,банка</t>
  </si>
  <si>
    <t>Alchemical restorative</t>
  </si>
  <si>
    <t>алхимический восстановитель</t>
  </si>
  <si>
    <t>Ashes of Urcaen: one application</t>
  </si>
  <si>
    <t>прах уркаина</t>
  </si>
  <si>
    <t>http://sdgamers.wikidot.com/caen-and-urcaen</t>
  </si>
  <si>
    <t>Bottled light (+5 gc for a liquid lantern)</t>
  </si>
  <si>
    <t>банка света</t>
  </si>
  <si>
    <t>Fortemorphic elixir: one dose</t>
  </si>
  <si>
    <t>Healing liniment: one dose</t>
  </si>
  <si>
    <t>лечащая мазь/притирание</t>
  </si>
  <si>
    <t>Rust agent: one two-part dose</t>
  </si>
  <si>
    <t>ржавильный реактив</t>
  </si>
  <si>
    <t>Somnolence elixir</t>
  </si>
  <si>
    <t>сонный эликсир</t>
  </si>
  <si>
    <t>Spirit salts: one jar</t>
  </si>
  <si>
    <t>духовная соль</t>
  </si>
  <si>
    <t>Vitriolic fire: one vial</t>
  </si>
  <si>
    <t>купоросный огонь</t>
  </si>
  <si>
    <t>Nightshade Berries</t>
  </si>
  <si>
    <t>These light blue berries can be found in small clumped packs among small bushes in lush environments. They can be safely ingested and are often eaten by wild animals for their sweet, but tangy flavor. A skilled Herbalist can enhance the berries natural ability to affect a persons body.</t>
  </si>
  <si>
    <t>Nightshade Ягоды. Эти светло-голубые ягоды можно найти в небольших упаковках слипаются среди небольших кустов в пышных средах. Они могут быть безопасно заглатывании и часто едят диких животных для их сладким, но пикантным вкусом. Опытный травник может повысить ягоды естественную способность воздействовать на тела людей.</t>
  </si>
  <si>
    <t>Forest, Hills</t>
  </si>
  <si>
    <t>Enchantment: The effect of this “potion” is similar to the oil of slipperiness (DMG 184).</t>
  </si>
  <si>
    <t>Amanita Cap</t>
  </si>
  <si>
    <t>Amanita Cap. This large mushroom is often found growing in clusters near bodies of water, or around other damp terrain. It has a bold blue stem accompanied by a large red cap, which makes this fungi extremely easy to identify. Professional herbalists often cut the head from the root, as the mushroom has the rare ability to re-grow its cap within a few short weeks.</t>
  </si>
  <si>
    <t>Amanita Cap. Это большой гриб часто встречается растет в кластерах вблизи водоемов, или вокруг другой влажной местности. Он имеет ярко-синий стебель сопровождается большой красной крышкой, что делает этот грибы чрезвычайно легко идентифицировать. Профессиональные травники часто отрезать голову от корня, как гриб обладает редкой способностью повторно вырастить свою шапку в течение нескольких коротких недель.</t>
  </si>
  <si>
    <t>Coastal, Swamp</t>
  </si>
  <si>
    <t>Changes any poison Effect to be non-lethal and only incapacitate the target.</t>
  </si>
  <si>
    <t>Arctic Creeper</t>
  </si>
  <si>
    <t>Arctic Creeper. This noxious weed usually grows in extremely cold environments, or at higher elevations where snow tends to accumulate. The leaves of the plant characterized by a pleasant sweet minty flavor, whereas the root is bitter and acidic. The weed is one of an assassin’s favorite plants, due to the root’s ability to freeze a creature’s bloodstream, which leads to a slow and agonizing death. The Arctic Creeper is toxic to many unwary travelers, as it is quite easy to consume the root’s toxins while enjoying the sweet flavorsome leaves.</t>
  </si>
  <si>
    <t>Arctic Creeper. Это вредным сорняком, как правило, растет в экстремально холодных условиях, или на больших высотах, где снег имеет свойство накапливаться. Листья растения характеризуются приятным сладким мятным вкусом, в то время как корень горьким и кислым. Сорняков является одним из любимых растений убийцы, благодаря способности корневой к замораживанию кровотоке существа, что приводит к медленной и мучительной смерти. Arctic Creeper является токсичным для многих неосторожных путешественников, как это довольно легко потреблять токсины корневой, наслаждаясь сладкие flavorsome листья.</t>
  </si>
  <si>
    <t>Arctic, Mountain</t>
  </si>
  <si>
    <t>Change poison damage to cold or necrotic damage; target is still [poisoned] for 1 minute on a failed CON saving throw; this toxin is still considered poison damage when combining with other ingredients.</t>
  </si>
  <si>
    <t>Arrow Root</t>
  </si>
  <si>
    <t>арроурут</t>
  </si>
  <si>
    <t>стрелокорень</t>
  </si>
  <si>
    <t>Arrow Root. This unusually elongated plant can stand up to four feet tall, and is very easy to spot due to its distinctive white and brown speckled pattern. The Arrow Root thrives in desert and drought environments, as the plant needs very little water to survive. When diced and boiled in water the plant creates a frothy silver liquid, which is ideal for sharpening and polishing weapons and armor without the use of magic or other means.</t>
  </si>
  <si>
    <t>Арроурут. Это необычно вытянутая растение может стоять до четырех футов высотой, и очень легко обнаружить из-за его отличительные белый и коричневый пестрый узор. Арроурут процветает в пустынных и засухи средах, так как растение требует очень мало воды, чтобы выжить. Когда нарезанные кубиками и варят в воде растение создает пенистый серебряную жидкость, которая идеально подходит для заточки и полировки оружие и броню без использования магии или других средств.</t>
  </si>
  <si>
    <t>Desert, Forest, Grasslands</t>
  </si>
  <si>
    <t>Enchantment: +1 to attack rolls for one minute when applied to a weapon.</t>
  </si>
  <si>
    <t>Basilisk's Breath</t>
  </si>
  <si>
    <t>Дыхание василиска</t>
  </si>
  <si>
    <t>Basilisk’s Breath. Often referred to as Grey Restraints amongst the nobles of the world, this dark grey vine is only rarely found atop the highest peaks of mountainous regions. It is fabled that this vine is a gift from the gods, as a way to test humanity. Often sold for outrageous sums of gold, Basilisk’s Breath can attract unwanted attention to those trying to sell it for profit.</t>
  </si>
  <si>
    <t>Дыхание василиска. Часто упоминается как Серый Ограничений среди дворян мира, это темно-серый виноград только редко встречаются на вершине самых высоких вершин горных районов. Он нарицательным, что эта лоза дар от богов, как способ испытать человечество. Часто продаются за возмутительные суммы золота, Дыхание Василиск может привлечь нежелательное внимание тех, кто пытается продать его для получения прибыли.</t>
  </si>
  <si>
    <t>Bloodgrass</t>
  </si>
  <si>
    <t>Bloodgrass. The most boring, common plant life found in the wild is this dark brown grass. It has absolutely no remarkable qualities, other than being relatively harmless, and its use as basic sustenance when properly prepared. Herbalists do not find this grass very unique, but still tend to collect it as it occupies almost no space in their packs.</t>
  </si>
  <si>
    <t>Bloodgrass. Самый скучный, общей жизни растений встречаются в дикой природе это темно-коричневая трава. Это не имеет абсолютно никаких замечательными качествами, кроме будучи относительно безвредным, и его использование в качестве основного средства к существованию при правильном приготовлении. Травники не находят эта трава очень уникальный, но до сих пор, как правило, собирают его, как он не занимает практически никакого места в своих пакетах.</t>
  </si>
  <si>
    <t>Most Terrain</t>
  </si>
  <si>
    <t>Can combine with any other Potion Effect</t>
  </si>
  <si>
    <t>Blue Toadshade</t>
  </si>
  <si>
    <t>Синий Toadshade</t>
  </si>
  <si>
    <t>Blue Toadshade. Another common mushroom is this dark blue cap with a yellow striped stem. When disturbed, this mushroom lets off a puff of blue powder. Usually this causes no permanent harm to the surrounding creatures, but it can stain their skin and equipment for a short while. The powder is commonly used to color various inks and dyes. Herbalists usually search for the fungi around small watering holes, where aquatic life often thrives.</t>
  </si>
  <si>
    <t>Синий Toadshade. Другой распространенный гриб это темно-синяя кепка с желтой полосатой стебля. Когда нарушается, этот гриб отпускает облачко синего порошка. Обычно это не вызывает никакого постоянного вреда окружающим существам, но он может окрасить их кожу и оборудование на короткое время. Порошок обычно используется для окрашивания различных чернил и красок. Травники обычно ищут грибов вокруг маленьких питейных, где водная флора и фауна часто процветает.</t>
  </si>
  <si>
    <t>Coastal, Forest, Swamp</t>
  </si>
  <si>
    <t>Enchantment: User creates a potion of gaseous form (DMG 187).</t>
  </si>
  <si>
    <t>Cactus Juice</t>
  </si>
  <si>
    <t>Сок кактуса</t>
  </si>
  <si>
    <t>CactusJuice. This usually clear liquid can be found within most cacti around the world. It’s reasonably difficult to extract, as many cacti are dangerous to work with. Brewers love to use this juice in many recipes, as one of its effects is to delay alcohol intoxication, allowing people to purchase and consume more before it hits them.</t>
  </si>
  <si>
    <t>CactusJuice. Как правило, это прозрачная жидкость можно найти в большинстве кактусы по всему миру. Это достаточно трудно извлечь, так как многие кактусы опасны для работы с. Пивовары любят использовать этот сок во многих рецептах, в качестве одного из его последствий является задержка алкогольной интоксикации, что позволяет людям покупать и потреблять больше, прежде чем он поражает их.</t>
  </si>
  <si>
    <t>Toxin Modifier: The target will not notice any poison damage Effect in their +2 Desert, Grasslands system until they take 5 rounds of damage from the toxin.</t>
  </si>
  <si>
    <t>Chromus Slime</t>
  </si>
  <si>
    <t>Chromus Слизь</t>
  </si>
  <si>
    <t>Chromus Slime. This thin slime substance is often observed to flow within water current as if it had a mind of its own. Often times, scientists mistake this slime with mercury, as it has the same consistency and look. When attempting to alter the slime, it reverberates and alters the other plant life it touches instead.</t>
  </si>
  <si>
    <t>Coastal, Underdark</t>
  </si>
  <si>
    <t>The final Effect after all other calculations is the exact opposite. This is up to the DM’s discretion on the specifics per potion/poison.</t>
  </si>
  <si>
    <t>Common Ingredient</t>
  </si>
  <si>
    <t>Общий ингредиент</t>
  </si>
  <si>
    <t>Cosmos Glond</t>
  </si>
  <si>
    <t>Космос Glond</t>
  </si>
  <si>
    <t>Cosmos Glond. This uncommon four-leafed plant is notorious for being somewhat difficult to find. This is mostly due to the plant growing about 5 feet underneath the ground, and only peeking out during its final maturity. However, it has an uncanny look of the stars in a night sky amongst its leaves.</t>
  </si>
  <si>
    <t>Чертов Bloodleaf. Лишь несколько зарегистрированных случаев этого красного и желтого цветов существует. Это большой и смелый красный лист может вернуться в истории на заре человечества. Это когда-то был популярным украшением вокруг домов и садов, но стал одним из самых редких растений в мире. Говорят, чтобы дать огромную жизненную силу и здоровье к тому, кто может правильно подготовить растение. Drakus цветок. Этот ярко-красный и светло-зеленого цветов можно найти в обоих умеренных и теплых условиях. Это естественный любимый среди артистов, благодаря способности лепестка, чтобы воспламенить при умеренном применении трения. Это зажигание не причиняет вреда, но вместо этого создает театральные искры с возможностью зажечь огонь и создать тепло.</t>
  </si>
  <si>
    <t>Coastal, Desert</t>
  </si>
  <si>
    <t>Enchantment: User creates a potion of clairvoyance (DMG 187).</t>
  </si>
  <si>
    <t>Elemental Water. This unique liquid shares properties of the planar realms of the 4 elements. At times you can see rocks floating unnaturally in the middle and at other times you can swear you see fire in the water. This special water can be found in all environments as it is not bound to our physical world’s rules.</t>
  </si>
  <si>
    <t>Элементарный воды. Эта уникальная ликвидных акций свойства плоских сфер 4-х элементов. Время от времени вы можете увидеть камни с плавающей неестественно в середине и в другое время вы можете поклясться, вы видите огонь в воде. Эта специальная вода может быть найдена во всех средах, поскольку он не связан с правилами нашего физического мира.</t>
  </si>
  <si>
    <t>Special (See Appendix B)</t>
  </si>
  <si>
    <t>Special (Enchantment): This is required as the base catalyst for all Enchantment ingredients. See Appendix B for details.</t>
  </si>
  <si>
    <t>Devil's Bloodleaf</t>
  </si>
  <si>
    <t>Чертов Bloodleaf</t>
  </si>
  <si>
    <t>Devil’s Bloodleaf. Only a few recorded instances of this red and yellow flower exist. This large and bold red leaf can be going back in history to the dawn of humankind. It was once a popular decoration around homes and gardens, but has become one of the rarest plants in the world. It is said to give immense vitality and health to one who can properly prepare the plant. Drakus Flower. This bright red and pale green flower can be found in both temperate and warm environments. It’s a natural favorite amongst entertainers, due to the petal’s ability to ignite with a moderate application of friction. This ignition does not cause harm, but instead creates theatrical sparks with the ability to light fires and create warmth.</t>
  </si>
  <si>
    <t>Hills, Swamp, Underdark</t>
  </si>
  <si>
    <t>Enchantment: User creates a potion of vitality (DMG 188).</t>
  </si>
  <si>
    <t>Drakus Flower</t>
  </si>
  <si>
    <t>Drakus цветок</t>
  </si>
  <si>
    <t>Desert, Grasslands, Mountain</t>
  </si>
  <si>
    <t>Toxin Modifier: Change poison damage to fire or acid damage; target is still [poisoned] for 1 minute on a failed CON saving throw; this toxin is still considered poison damage when combining with other ingredients.</t>
  </si>
  <si>
    <t>Dried Ephedra</t>
  </si>
  <si>
    <t>сушеные Эфедра</t>
  </si>
  <si>
    <t>Dried Ephedra. A bush often found in dry environments, it is thorny and hard to harvest without scratching your skin. It has a distinct dark purple hue when viewed at a distance, but up close it looks black. Herbalists love to use this plant when making healing tonics as it has the odd ability to enhance Wild Sageroot.</t>
  </si>
  <si>
    <t>Desert, Mountain</t>
  </si>
  <si>
    <t>Increase the dice-type by 1 size for any healing Effect.</t>
  </si>
  <si>
    <t>Emetic Wax</t>
  </si>
  <si>
    <t>рвотное Wax</t>
  </si>
  <si>
    <t>Emetic Wax. This thick, white wax is often found seeping out of trees near lush and wet areas. It is commonly used in candle making, as the wax melts and re-hardens rather quickly, yet is strong enough to form delicate shapes. Herbalists use it to control how their tonics enter the body, performing miraculous feats.</t>
  </si>
  <si>
    <t>Forest, Swamp</t>
  </si>
  <si>
    <t>Delay the Effect of an ingredient this was combined with by 1d6 rounds</t>
  </si>
  <si>
    <t>Fennel Silk</t>
  </si>
  <si>
    <t>Фенхель Шелковый</t>
  </si>
  <si>
    <t>Arctic, Underdark</t>
  </si>
  <si>
    <t>Stabilizes body heat to resist cold weather or wet condition penalties for 1 hour. Cannot be altered by other ingredients.</t>
  </si>
  <si>
    <t>Fiend's Ivy</t>
  </si>
  <si>
    <t>Изверг в Ivy</t>
  </si>
  <si>
    <t>Fiend’s Ivy. These long, red thorn-encrusted vines can stretch up to 3 feet long and have sharp thorns that reach up to an inch or two long. It isn’t rare to find blood stains amongst these vines as many animals and adventurers can easily trip or get caught in a bushel of the vines. The vines also seem to have a sentient quality to them as they relax when prey is near, and contract when captured.</t>
  </si>
  <si>
    <t>Enchantment: User creates a potion of mind reading (DMG 188).</t>
  </si>
  <si>
    <t>Frozen Seedlings</t>
  </si>
  <si>
    <t>Замороженные Рассада</t>
  </si>
  <si>
    <t>Frozen Seedlings. These small, pea sized pods can be found amongst resilient flowers in very cold environments. Named for their almost frozen appearance, they can be plucked with relative ease and are often used in cold alcoholic drinks. Some assassins have found ways to crush these into a paste and hamper one’s movements.</t>
  </si>
  <si>
    <t>Toxin Modifier: While [poisoned], target’s movement speed is reduced by 10 ft for 1 minute. Cannot be altered by other ingredients.</t>
  </si>
  <si>
    <t>Gengko Brush</t>
  </si>
  <si>
    <t>Gengko Кисть</t>
  </si>
  <si>
    <t>Hills, Underdark</t>
  </si>
  <si>
    <t>Potion Modifier: Double the dice rolled of any healing Effect, but divide the total of the dice by 2 (rounding down); Then, the recipient receives that amount of healing per round for 2 rounds.</t>
  </si>
  <si>
    <t>Harrada Leaf</t>
  </si>
  <si>
    <t>Harrada Leaf. This huge yellow leaf can often be found near tree tops in lush environments. It is often cultivated and harvested by gangs or the Thieves Guilds to be sold as a street drug. The potent nature of this addictive substance will cause a brief euphoric state coupled with an increase in a specific attribute; followed by a long recovery period in which the user is extremely weakened in that attribute.</t>
  </si>
  <si>
    <t>Forest</t>
  </si>
  <si>
    <t>Toxin Modifier: While [poisoned], target has disadvantage on ability checks. Cannot be altered by other ingredients.</t>
  </si>
  <si>
    <t>Hyancinth Nectar</t>
  </si>
  <si>
    <t>Hyancinth Нектар</t>
  </si>
  <si>
    <t>Hyancinth Nectar. This blue and white thick liquid can be extracted from the Hyancinth’s near somewhat wet areas. This nectar is of high demand and is often used by highly trained guards to counter poisons that evil people attempt to use on them. While it does not cure the mean of poisons, it severely limits its effects.</t>
  </si>
  <si>
    <t>Hydrathistle</t>
  </si>
  <si>
    <t>Hydrathistle. Named for its appearance, this three¬pronged blue and black flower is often found in dark and dank environments. When used alone, the thistle has no real beneficial effects. However, skilled alchemists have been able to use highly powerful and natural water to concoct potions that allow them to breath in water.</t>
  </si>
  <si>
    <t>Ironwood Heart</t>
  </si>
  <si>
    <t>Айронвуд сердца</t>
  </si>
  <si>
    <t>Ironwood Heart. This gnarled white seed is commonly found in the nooks of Ironwood Trees. These large seeds pulse with a slow repetitive beat when gripped tightly, often referred to as “Nature’s Heartbeat”. It is said that when cooked or properly prepared by a Herbalist these seeds can increase a beings physical size greatly. It uses sharp hooked tendrils to help secure the edges of the plant to nearby rocks or plants. Adventurers that are adept in the use of Fennel Silk will recognize the many applications it has for protecting your extremities from harsh-low temperature environments.</t>
  </si>
  <si>
    <t>Arctic, Forest, Hills</t>
  </si>
  <si>
    <t>Lavender Sprig</t>
  </si>
  <si>
    <t>Лаванда Веточка</t>
  </si>
  <si>
    <t>Lavender Sprig. These long stemmed purple-petal flowers can often be found swaying in the wind in huge patches. They are very common amongst green environments and have a distinct sweet smell. However, they taste extremely bitter when eaten.</t>
  </si>
  <si>
    <t>Coastal, Grasslands, Hills</t>
  </si>
  <si>
    <t>Makes the potion or toxin more stable and safer to craft.</t>
  </si>
  <si>
    <t>Luminous Cap Dust</t>
  </si>
  <si>
    <t>Светящийся пылезащитный колпачок</t>
  </si>
  <si>
    <t>Luminous Cap Dust. This powder can be shook from the glowing yellow mushrooms often found in extremely dark environments and it keeps an ember-like glow for about a week after extracted. Many Herbalists keep the glowing mushrooms themselves in dark cellars in order to harvest this dust every chance they can.</t>
  </si>
  <si>
    <t>Mountain, Underdark</t>
  </si>
  <si>
    <t>Mandrake Root</t>
  </si>
  <si>
    <t>Mandrake Root. This tan root has serrated edges all along its body that often cause injury to Herbalists that do not properly know how to handle it. When stripped of its outer skin, the soft tender center can be eaten with relative ease and is often used by Doctors to reduce pain from poison or disease.</t>
  </si>
  <si>
    <t>Potion Effect: Reduce any disease or poison’s potency by half for 2di2 hours. Only hinders already existing poisons or diseases in the body. Cannot be altered by other ingredients.</t>
  </si>
  <si>
    <t>Milkweed Seeds</t>
  </si>
  <si>
    <t>Milkweed Семена</t>
  </si>
  <si>
    <t>Milkweed Seeds. These small, white translucent seeds can be found when opening up a Milkweed Flower. They are often eaten by children due to their friendly look, but can cause negative digestive effects this way. When crushed up and diluted with other liquid these seeds offer very powerful healing effects.</t>
  </si>
  <si>
    <t>Double the dice rolled of any healing Effect, but remove all Alchemy Modifier bonuses. This modifier can stack</t>
  </si>
  <si>
    <t>Mortflesh Powder</t>
  </si>
  <si>
    <t>Mortflesh порошок</t>
  </si>
  <si>
    <t>Mortflesh Powder. This dark purple powder is often found growing on top of moss in dark, cold environments. This powder is often used as makeup for young men and women to reduce the look of age from their faces. When imbibed with a magical catalyst, the effect is said to be permanent when consumed/</t>
  </si>
  <si>
    <t>Primordial Balm</t>
  </si>
  <si>
    <t>Изначальное Balm</t>
  </si>
  <si>
    <t>Primordial Balm. This thick substance has been observed changing its coloring, almost at will. The balm is unusually warm to the touch, and can seem to retain heat for weeks on end. Herbalists often find this substance growing on rocks in humid environments. The exact rarity of the substance is unknown, as its constantly changing appearance makes it difficult to identify.</t>
  </si>
  <si>
    <t>Mountain, Swamp, Underdark</t>
  </si>
  <si>
    <t>Quicksilver Lichen</t>
  </si>
  <si>
    <t>Ртуть лишайников</t>
  </si>
  <si>
    <t>Quicksilver Lichen. This silver and grey silky moss can be found growing amongst almost any substance as it seems to ignore environmental standards. Assassins have been able to use this lichen to quickly administer their toxins into the target’s system without any drawbacks. However, this takes some preparation and is often forgotten by common folk.</t>
  </si>
  <si>
    <t>Most Terrain*</t>
  </si>
  <si>
    <t>Toxin Modifier: Double the dice rolled of any Toxin Effect, but reduce that Effect duration by half. This modifier can stack.</t>
  </si>
  <si>
    <t>Radiant Synthseed</t>
  </si>
  <si>
    <t>Radiant Synthseed. This long black and boat shaped seed emanates a strong yellow glow, and often exerts the smell of flowers. When the seed is cracked open, a person can find a few smaller looking seeds of the same nature. These smaller seeds can often be crushed or blended into mixtures to enhance toxins.</t>
  </si>
  <si>
    <t>Underdark</t>
  </si>
  <si>
    <t>Toxin Modifier: Change poison damage to radiant damage; target is still [poisoned] for 1 minute on a failed CON saving throw; this toxin is still considered poison damage when combining with other ingredients.</t>
  </si>
  <si>
    <t>Rock Vine</t>
  </si>
  <si>
    <t>Рок Вайн</t>
  </si>
  <si>
    <t>громовой виноград</t>
  </si>
  <si>
    <t>Rock Vine. This extremely hardened dark green vine can be found growing in the ground near very old minerals, often seeming to feed off the minerals themselves. At first glance this vine seems completely useless to mortals, but arcane studies have shown this vine to harden a person’s skin significantly if combined with a powerful catalyst.</t>
  </si>
  <si>
    <t>Hills, Mountain</t>
  </si>
  <si>
    <t>Enchantment: User creates a potion of invulnerability (DMG 188).</t>
  </si>
  <si>
    <t>Scillia Beans</t>
  </si>
  <si>
    <t>Scillia Фасоль</t>
  </si>
  <si>
    <t>Scillia Beans. These light brown beans can occasionally be found hanging from Scillia Bushes in dry atmosphere environments. They are often used to enhance flavors in stew and other meals, but have a much stranger effect. At full potency, some of these beans can offer the user the ability to climb steep cliffs and rock faces with ease.</t>
  </si>
  <si>
    <t>Desert, Grasslands</t>
  </si>
  <si>
    <t>Enchantment: User creates a potion of climbing (DMG 187).</t>
  </si>
  <si>
    <t>Silver Hibiscus</t>
  </si>
  <si>
    <t>Серебряный Hibiscus</t>
  </si>
  <si>
    <t>Silver Hibiscus. This silver-grey plant looks as though it represents madness itself. It often has random patterns and unplanned shapes, but always has a black web-like pattern on it. Although it may look deadly to touch, when prepared properly a Herbalist can unleash a torrent of elemental power representing a breath weapon.</t>
  </si>
  <si>
    <t>Enchantment: When consumed by target, they can unleash a random elemental breathe weapon 3 times (PHB 34). Cannot be altered by other ingredients.</t>
  </si>
  <si>
    <t>Verdant Nettle. With its dark green and yellow speckled mesh, this plant can be easily spotted. It normally grows in forests and can catch a person’s feet when traveling if they do not have proper footing. Alchemists like to use this plant to create tonics that enhance one’s strength and reflexes.</t>
  </si>
  <si>
    <t>Вердент крапивы. С его темно-зеленый и желтый в крапинку сетки, это растение можно легко обнаружить. Как правило, она растет в лесах и может поймать ноги человека во время путешествия, если они не имеют устойчивое положение. Алхимики нравится использовать это растение для создания тоников, которые увеличивают свою силу и рефлексы.</t>
  </si>
  <si>
    <t>Enchantment: User creates a potion of animal friendship (DMG 187).</t>
  </si>
  <si>
    <t>Spineflower Berries</t>
  </si>
  <si>
    <t>Spineflower Ягоды</t>
  </si>
  <si>
    <t>Spineflower Berries. Often found hanging amongst the bone¬like flowers, this white berry can be harvested and crushed to enhance toxins made by scoundrels. However, this effect only applies when introduced directly to the bloodstream. When ingested normally these berries provide little sustenance, but do not harm the person.</t>
  </si>
  <si>
    <t>Desert, Swamp</t>
  </si>
  <si>
    <t>Toxin Modifier: Increase the dice-type by 1 size for any Toxin Effect.</t>
  </si>
  <si>
    <t>Tail Leaf</t>
  </si>
  <si>
    <t>Хвост листа</t>
  </si>
  <si>
    <t>хвостолист</t>
  </si>
  <si>
    <t>Grasslands, Hills</t>
  </si>
  <si>
    <t>Enchantment: User creates a potion of speed (DMG 188).</t>
  </si>
  <si>
    <t>Voidroot</t>
  </si>
  <si>
    <t>Пустотный корень</t>
  </si>
  <si>
    <t>Voidroot. This dark grey thick root is often found amongst the most extreme environments. It normally grows in either desert or arctic environments and seems to vary in growth rate per root. Herbalists tend to be very careful when they extract this root from the ground, as it seems to defy gravity and want to “fly” away.</t>
  </si>
  <si>
    <t>Arctic, Desert</t>
  </si>
  <si>
    <t>Enchantment: User creates a potion of flying (DMG 187).</t>
  </si>
  <si>
    <t>Wild Sageroot</t>
  </si>
  <si>
    <t>Дикий Sageroot</t>
  </si>
  <si>
    <t>Wild Sageroot. The most common ingredient found among doctors and healer’s equipment would be these light pink roots. They measure about 3 to 5 inches in length and have a smooth, fuzzy texture to them. They are used every day by skilled Alchemists and healers to create concoctions of extraordinary healing power.</t>
  </si>
  <si>
    <t>Potion Effect: Heals for 2d4 + Alchemy Modifier</t>
  </si>
  <si>
    <t>Wisp Stalks</t>
  </si>
  <si>
    <t>Пучок Стебли</t>
  </si>
  <si>
    <t>Wisp Stalks. This incredibly rare fungi has become something of a fable amongst herbalists. It is reported to have a large bulbous cap growing atop a thin stem, and to normally form in small clusters deep within damp cave environments and forests. The organism is usually a translucent blue, and is rumored to render creatures invisible once consumed.</t>
  </si>
  <si>
    <t>Forest, Underdark</t>
  </si>
  <si>
    <t>Enchantment: User creates a potion of invisibility (DMG 188).</t>
  </si>
  <si>
    <t>Wrackwort Bulb</t>
  </si>
  <si>
    <t>Wrackwort лампы</t>
  </si>
  <si>
    <t>Wrackwort Bulbs. These huge white bulbs can be found on small yellow mushrooms often found in swamps or wet caverns. The mushroom releases a puff of powder from these bulbs when threatened and it tends to confuse and hinder a person. When harvested successfully, these bulbs can be ground into a paste and imbibed within magical water to diminish the size of a being.</t>
  </si>
  <si>
    <t>Enchantment: User creates a potion of diminution (DMG 187).</t>
  </si>
  <si>
    <t>Wyrmtongue Petals</t>
  </si>
  <si>
    <t>Лепестки языка дракона</t>
  </si>
  <si>
    <t>трава такая</t>
  </si>
  <si>
    <t>Wyrmtongue Petals. The assassins, and many Drows, favorite natural ingredient. These jagged red petals can be found growing on Wyrmtongue flowers in almost every terrain. It’s almost as if the world itself is trying to test humanity by letting these flowers grow everywhere. These petals are used as a base for toxins that can offer extremely powerful damage. For this reason, Wyrmtongue is highly illegal, and in many cases punishes owners of this flower with death.Tail Leaf. This very fuzzy, dark green leaf looks like a circle with three thick strands hanging from it. When held, the leaf itself feels as though it is vibrating. It is known that a skilled Herbalist can use these leaves in concoctions to create powerful magical effects to enhance one’s speed.</t>
  </si>
  <si>
    <t>Toxin Effect: id4 + Alchemy Modifier poison damage per round; target is</t>
  </si>
  <si>
    <t>---</t>
  </si>
  <si>
    <t>Кислота</t>
  </si>
  <si>
    <t>Ankheg</t>
  </si>
  <si>
    <t>Black Dragon</t>
  </si>
  <si>
    <t>Кислота черного дракона</t>
  </si>
  <si>
    <t>Copper Dragon</t>
  </si>
  <si>
    <t>Кислота медного дракона</t>
  </si>
  <si>
    <t>Flumph</t>
  </si>
  <si>
    <t>Флумф</t>
  </si>
  <si>
    <t>Mimic Black Pudding</t>
  </si>
  <si>
    <t>Кислота мимика, кислота черного пуддинга</t>
  </si>
  <si>
    <t>Яд</t>
  </si>
  <si>
    <t>Wyvern Poison (DMG)</t>
  </si>
  <si>
    <t>Яд виверны</t>
  </si>
  <si>
    <t>Basilik Bile (MM)</t>
  </si>
  <si>
    <t>Желчь василиска</t>
  </si>
  <si>
    <t>Basilisk</t>
  </si>
  <si>
    <t>Chuul Tentacles (MM)</t>
  </si>
  <si>
    <t>Щупальца чуула</t>
  </si>
  <si>
    <t>Chuul</t>
  </si>
  <si>
    <t>Coutal Venom (MM)</t>
  </si>
  <si>
    <t>яд коатля</t>
  </si>
  <si>
    <t>Coutal</t>
  </si>
  <si>
    <t>Dretch Toxin (MM)</t>
  </si>
  <si>
    <t>Токсин дретча</t>
  </si>
  <si>
    <t>Dretch</t>
  </si>
  <si>
    <t>Quasit Bile (MM)</t>
  </si>
  <si>
    <t>Желчь квазита</t>
  </si>
  <si>
    <t>Quasit</t>
  </si>
  <si>
    <t>Vrock Spores (MM)</t>
  </si>
  <si>
    <t>Споры врока</t>
  </si>
  <si>
    <t>Vrock</t>
  </si>
  <si>
    <t>Yochlol Sap (MM)</t>
  </si>
  <si>
    <t>сок/кровь йохлол</t>
  </si>
  <si>
    <t>Yochlol</t>
  </si>
  <si>
    <t>Snake Tentacle Juice (MM)</t>
  </si>
  <si>
    <t>Змея щупальце Сок (ММ)</t>
  </si>
  <si>
    <t>Bearded Devil</t>
  </si>
  <si>
    <t>Bone Stinger (MM)</t>
  </si>
  <si>
    <t>Кость Стингер (ММ)</t>
  </si>
  <si>
    <t>костяного демона?</t>
  </si>
  <si>
    <t>Bone Devil</t>
  </si>
  <si>
    <t>Imp Venom (MM)</t>
  </si>
  <si>
    <t>Яд импа</t>
  </si>
  <si>
    <t>Imp</t>
  </si>
  <si>
    <t>Fiend Bile (MM)</t>
  </si>
  <si>
    <t>Изверг Желчь (ММ)</t>
  </si>
  <si>
    <t>Pit Fiend</t>
  </si>
  <si>
    <t>Draco Green Venom (MM)</t>
  </si>
  <si>
    <t>Яд зеленого дракона</t>
  </si>
  <si>
    <t>Green Dragon</t>
  </si>
  <si>
    <t>Drider Venom (MM)</t>
  </si>
  <si>
    <t>Яд драйдера</t>
  </si>
  <si>
    <t>Drider</t>
  </si>
  <si>
    <t>Ettercap Bile (MM)</t>
  </si>
  <si>
    <t>Желчь эттеркапа</t>
  </si>
  <si>
    <t>Ettercap</t>
  </si>
  <si>
    <t>Gas Spore Nodule (MM)</t>
  </si>
  <si>
    <t>нодула газовой споры</t>
  </si>
  <si>
    <t>http://www.d20pfsrd.com/gamemastering/traps-hazards-and-special-terrains/hazards/3rd-party-hazards/gas-spore-tohc</t>
  </si>
  <si>
    <t>Gas Spore</t>
  </si>
  <si>
    <t>Yeenoghu Bile (MM) Grell Juice (MM)</t>
  </si>
  <si>
    <t>Желчь Йиногу, сок грелла</t>
  </si>
  <si>
    <t>Gnoll Fang of Yeenoghu</t>
  </si>
  <si>
    <t>Homunculus Extract (MM)</t>
  </si>
  <si>
    <t>Homunculus</t>
  </si>
  <si>
    <t>Kraken Ink (MM)</t>
  </si>
  <si>
    <t>Чернила кракена</t>
  </si>
  <si>
    <t>Kraken</t>
  </si>
  <si>
    <t>Medusa Venon (MM)</t>
  </si>
  <si>
    <t>Яд Медузы</t>
  </si>
  <si>
    <t>Medusa</t>
  </si>
  <si>
    <t>Myconcide Spore Nodule (MM)</t>
  </si>
  <si>
    <t>Myconcid</t>
  </si>
  <si>
    <t>Bone Venom (MM)</t>
  </si>
  <si>
    <t>Костный яд</t>
  </si>
  <si>
    <t>Bone Naga</t>
  </si>
  <si>
    <t>Spirit Venom (MM)</t>
  </si>
  <si>
    <t>Духовный яд</t>
  </si>
  <si>
    <t>Spirit Naga</t>
  </si>
  <si>
    <t>Guardian Venom (MM)</t>
  </si>
  <si>
    <t>Яд стража</t>
  </si>
  <si>
    <t>Guardian Naga</t>
  </si>
  <si>
    <t>Otyugh Disease (MM)</t>
  </si>
  <si>
    <t>Болезнь отига</t>
  </si>
  <si>
    <t>Otyugh</t>
  </si>
  <si>
    <t>Draco Stinger (MM)</t>
  </si>
  <si>
    <t>жало с хвоста дракона</t>
  </si>
  <si>
    <t>Pseudodragon</t>
  </si>
  <si>
    <t>Kreen Bile (MM)</t>
  </si>
  <si>
    <t>желч трикрина</t>
  </si>
  <si>
    <t>?</t>
  </si>
  <si>
    <t>Thri-Keen</t>
  </si>
  <si>
    <t>Troglodyte Toxin (MM)</t>
  </si>
  <si>
    <t>Токсин троглодита</t>
  </si>
  <si>
    <t>Troglodyte</t>
  </si>
  <si>
    <t>Yuan-ti Venon (MM)</t>
  </si>
  <si>
    <t>Яд юань-ти</t>
  </si>
  <si>
    <t>Yuan-Ti</t>
  </si>
  <si>
    <t>Arcanaloth Claws (MM)</t>
  </si>
  <si>
    <t>Когти арканалота</t>
  </si>
  <si>
    <t>Arcanaloth</t>
  </si>
  <si>
    <t>Death Gland (MM)</t>
  </si>
  <si>
    <t>гланды мертвеца</t>
  </si>
  <si>
    <t>гланды смерти?</t>
  </si>
  <si>
    <t>Death Dog</t>
  </si>
  <si>
    <t>Flying Venon (MM)</t>
  </si>
  <si>
    <t>токсин мухи</t>
  </si>
  <si>
    <t>Flying Snake</t>
  </si>
  <si>
    <t>Centipede Bile (MM)</t>
  </si>
  <si>
    <t>желч многоножки</t>
  </si>
  <si>
    <t>Giant Centipede</t>
  </si>
  <si>
    <t>Rat Toxin (MM)</t>
  </si>
  <si>
    <t>крысиный токсин</t>
  </si>
  <si>
    <t>Diseased Giant Rat</t>
  </si>
  <si>
    <t>Scorpion Stinger (MM)</t>
  </si>
  <si>
    <t>жало скорпиона</t>
  </si>
  <si>
    <t>Giant Scorpion</t>
  </si>
  <si>
    <t>Spider Venom(MM)</t>
  </si>
  <si>
    <t>паучий токсин</t>
  </si>
  <si>
    <t>Giant Spider</t>
  </si>
  <si>
    <t>Toad Bile (MM)</t>
  </si>
  <si>
    <t>желч жабы</t>
  </si>
  <si>
    <t>Giant Toad</t>
  </si>
  <si>
    <t>Wasp Stinger (MM)</t>
  </si>
  <si>
    <t>жало осы</t>
  </si>
  <si>
    <t>Giant Wasp</t>
  </si>
  <si>
    <t>Wolf Venom (MM)</t>
  </si>
  <si>
    <t>токсин волка</t>
  </si>
  <si>
    <t>слизь с зубов ?</t>
  </si>
  <si>
    <t>Giant Wolf Spider</t>
  </si>
  <si>
    <t>Phase Venom (MM)</t>
  </si>
  <si>
    <t>токсин "фаза"</t>
  </si>
  <si>
    <t>фаз кажись моб</t>
  </si>
  <si>
    <t>Phase Spider</t>
  </si>
  <si>
    <t>Serpent Extract (MM)</t>
  </si>
  <si>
    <t>екстракт змеи</t>
  </si>
  <si>
    <t>Poisonous Snake</t>
  </si>
  <si>
    <t xml:space="preserve">Scorpian Extract (MM) </t>
  </si>
  <si>
    <t>екстракт скорпиона</t>
  </si>
  <si>
    <t xml:space="preserve">Scorpion </t>
  </si>
  <si>
    <t>Spider Extract (MM)</t>
  </si>
  <si>
    <t>екстракт паука</t>
  </si>
  <si>
    <t>Spider</t>
  </si>
  <si>
    <t>Carrion Crawler Mucus (DMG)</t>
  </si>
  <si>
    <t xml:space="preserve">слизь </t>
  </si>
  <si>
    <t>дохлятной гусеницы</t>
  </si>
  <si>
    <t xml:space="preserve">&lt;Thick White Liquid&gt; (DMG)
(Contact) DC 13 Constitution - Fail: poisoned for 1 minute. Poisoned creature Paralyzed. Can repeat Save roll at end of each turn. Success ends the poison.
</t>
  </si>
  <si>
    <t>Carrion Crawler</t>
  </si>
  <si>
    <t>Purple Worm Posion (DMG)</t>
  </si>
  <si>
    <t>яд пурпурного червя</t>
  </si>
  <si>
    <t>Purple Worm</t>
  </si>
  <si>
    <t>Serpent Venom (DMG)</t>
  </si>
  <si>
    <t>змеиный токсин</t>
  </si>
  <si>
    <t xml:space="preserve">Giant Poisonouse Snake </t>
  </si>
  <si>
    <t>Aboleth Mucus</t>
  </si>
  <si>
    <t>Мускус аболета</t>
  </si>
  <si>
    <t>Aboleth</t>
  </si>
  <si>
    <t>Alchemical</t>
  </si>
  <si>
    <t>Angel Blood</t>
  </si>
  <si>
    <t>Кровь ангела</t>
  </si>
  <si>
    <t>Angel</t>
  </si>
  <si>
    <t>Alchemical, Universal Component, Valuable (x3)</t>
  </si>
  <si>
    <t>Ankheg Acid</t>
  </si>
  <si>
    <t>Acid (PHB, 148)</t>
  </si>
  <si>
    <t>Azer Blood</t>
  </si>
  <si>
    <t>Кровь азера</t>
  </si>
  <si>
    <t>Azer</t>
  </si>
  <si>
    <t>Basilisk blood</t>
  </si>
  <si>
    <t>Кровь василиска</t>
  </si>
  <si>
    <t>rare</t>
  </si>
  <si>
    <t>Serpent Venom</t>
  </si>
  <si>
    <t>Змеиный яд</t>
  </si>
  <si>
    <t>Behir hide</t>
  </si>
  <si>
    <t>Шкура бехира</t>
  </si>
  <si>
    <t>Behir</t>
  </si>
  <si>
    <t>Durable, Resistance (Lightning), Scaled</t>
  </si>
  <si>
    <t>Bullete Plating</t>
  </si>
  <si>
    <t>Пластины буллита</t>
  </si>
  <si>
    <t>Bulette</t>
  </si>
  <si>
    <t>Durable, Plated, Unshakeable</t>
  </si>
  <si>
    <t>Chuul Plating</t>
  </si>
  <si>
    <t>Пластины чуула</t>
  </si>
  <si>
    <t>Durable, Plated</t>
  </si>
  <si>
    <t>Cloaker hid</t>
  </si>
  <si>
    <t>Шкура клоакера</t>
  </si>
  <si>
    <t>Cloaker</t>
  </si>
  <si>
    <t>Durable, Camouflage</t>
  </si>
  <si>
    <t>Cockatrice Venom</t>
  </si>
  <si>
    <t>Яд василиска</t>
  </si>
  <si>
    <t>Cockatrice</t>
  </si>
  <si>
    <t>Couatl Blood or Tears</t>
  </si>
  <si>
    <t>Слезы или кровь коатля</t>
  </si>
  <si>
    <t>Couatl</t>
  </si>
  <si>
    <t>Alchemical, Valuable (x2)</t>
  </si>
  <si>
    <t>Couatl hide</t>
  </si>
  <si>
    <t>Шкура коатля</t>
  </si>
  <si>
    <t>Durable, Resistance (Radiant), Scaled</t>
  </si>
  <si>
    <t>Darkmantle hide</t>
  </si>
  <si>
    <t>Шкура темной мантии</t>
  </si>
  <si>
    <t>Darkmantle</t>
  </si>
  <si>
    <t>Doppelganger Blood</t>
  </si>
  <si>
    <t>Кровь допплегангера</t>
  </si>
  <si>
    <t>Doppleganger</t>
  </si>
  <si>
    <t>Кровь дракона</t>
  </si>
  <si>
    <t>Dragon</t>
  </si>
  <si>
    <t>Alchemical, Universal Component, Valuable (x2)</t>
  </si>
  <si>
    <t>Dragon bones</t>
  </si>
  <si>
    <t>кости дракона</t>
  </si>
  <si>
    <t>Durable, Resistance (Dragon Type), Weight (80%)</t>
  </si>
  <si>
    <t>Dragon hide</t>
  </si>
  <si>
    <t>шкура дракона</t>
  </si>
  <si>
    <t>Durable, Exceptional, Resistance (Dragon Type), Scaled, Weight (80%)</t>
  </si>
  <si>
    <t>Dragon Turtle Shell</t>
  </si>
  <si>
    <t>Чешуя драконьей черепахи</t>
  </si>
  <si>
    <t>Dragon Turtle</t>
  </si>
  <si>
    <t>Durable, Resistance (Fire), Plated, Unshakeable</t>
  </si>
  <si>
    <t>Spider Venom</t>
  </si>
  <si>
    <t>яд паука</t>
  </si>
  <si>
    <t>Elemental Blood</t>
  </si>
  <si>
    <t>Elemental, Any</t>
  </si>
  <si>
    <t>Silk</t>
  </si>
  <si>
    <t>шелк</t>
  </si>
  <si>
    <t>Durable, Weight (50%)</t>
  </si>
  <si>
    <t>Fiend Blood</t>
  </si>
  <si>
    <t>кровь демона</t>
  </si>
  <si>
    <t>изверг/отродье</t>
  </si>
  <si>
    <t>Fiend, Any</t>
  </si>
  <si>
    <t>Fiend Bones</t>
  </si>
  <si>
    <t>кости демона</t>
  </si>
  <si>
    <t>Durable, Resistance (Fire)</t>
  </si>
  <si>
    <t>Giant Blood</t>
  </si>
  <si>
    <t>кровь гиганта</t>
  </si>
  <si>
    <t>Giant, Any</t>
  </si>
  <si>
    <t>Hydra Hide</t>
  </si>
  <si>
    <t>шкура гидры</t>
  </si>
  <si>
    <t>Hydra</t>
  </si>
  <si>
    <t>Durable, Scaled</t>
  </si>
  <si>
    <t>Mummy Wrap</t>
  </si>
  <si>
    <t>бинты мумий</t>
  </si>
  <si>
    <t>Mummy</t>
  </si>
  <si>
    <t>Resistance (Necrotic)</t>
  </si>
  <si>
    <t>яд змеи</t>
  </si>
  <si>
    <t>Naga</t>
  </si>
  <si>
    <t>Acid</t>
  </si>
  <si>
    <t xml:space="preserve">Кислота </t>
  </si>
  <si>
    <t>Ooze, Any</t>
  </si>
  <si>
    <t>Pixie Dust</t>
  </si>
  <si>
    <t>Волшебная пыль</t>
  </si>
  <si>
    <t>Pixie</t>
  </si>
  <si>
    <t>Universal Component, Valuable (x2)</t>
  </si>
  <si>
    <t>Purple Worm Venom</t>
  </si>
  <si>
    <t>Remorhaz hide</t>
  </si>
  <si>
    <t>шкура реморхаза</t>
  </si>
  <si>
    <t>Remorhaz</t>
  </si>
  <si>
    <t>Durable, Resistance (Fire, Cold), Plated</t>
  </si>
  <si>
    <t>Salamander hide</t>
  </si>
  <si>
    <t>шкура саламандры</t>
  </si>
  <si>
    <t>Salamander</t>
  </si>
  <si>
    <t>Shadow</t>
  </si>
  <si>
    <t>Durable, Camouflage, Weight (50%)</t>
  </si>
  <si>
    <t>Snake, Giant</t>
  </si>
  <si>
    <t>Treant bones</t>
  </si>
  <si>
    <t>кость треанта</t>
  </si>
  <si>
    <t>Treant</t>
  </si>
  <si>
    <t>Durable, Count as Wood or Metal</t>
  </si>
  <si>
    <t>Wyvern hide</t>
  </si>
  <si>
    <t>шкура виверны</t>
  </si>
  <si>
    <t>Wyvern Venom</t>
  </si>
  <si>
    <t>яд виверны</t>
  </si>
  <si>
    <t>Vegetable Oil</t>
  </si>
  <si>
    <t>растительное масло</t>
  </si>
  <si>
    <t>подсолнечное</t>
  </si>
  <si>
    <t>Water</t>
  </si>
  <si>
    <t>вода</t>
  </si>
  <si>
    <t>Лист драконьегоязыка</t>
  </si>
  <si>
    <t xml:space="preserve"> растение</t>
  </si>
  <si>
    <t>Mineral Powder</t>
  </si>
  <si>
    <t>минеральная пыль</t>
  </si>
  <si>
    <t>Beeswax</t>
  </si>
  <si>
    <t>пчелиный воск</t>
  </si>
  <si>
    <t>Clay, Healer's</t>
  </si>
  <si>
    <t>Лекарственная глина</t>
  </si>
  <si>
    <t>Healer's clay is a lump of purified clay, typically wrapped in a wet cloth or kept in an airtight container to keep it moist. Commonly mixed with other ingredients and used in poltices and salves.</t>
  </si>
  <si>
    <t>uncommon</t>
  </si>
  <si>
    <t>Moss, Patch</t>
  </si>
  <si>
    <t>A patch of various mosses collected from the wild each type chosen for certain properties. Commonly mixed with other ingredients and used in poltices and salves, or burned with other ingredients to create inhaled concoctions.</t>
  </si>
  <si>
    <t>Poultice, Salve</t>
  </si>
  <si>
    <t>Moss, Pure</t>
  </si>
  <si>
    <t>A patch of moss that has been cultivated in sterile or controlled conditions to maintain purity, or for enhanced properties. Used in poltices or burned with other ingredients to create inhaled concoctions.</t>
  </si>
  <si>
    <t>Inhaled, Poultice, Salve</t>
  </si>
  <si>
    <t>This coal tar or plant resin is a thick, sticky substance commonly used in waterproofing and for making torches. Can be mixed with other ingredients and applied to objects and surfaces for contact and injury concoctions, as well as poultices and salves.</t>
  </si>
  <si>
    <t>Contact, Injury, Poultices, Salves</t>
  </si>
  <si>
    <t>Pitch, Pure</t>
  </si>
  <si>
    <t>Pitch that has been crafted or cultivated in gcontrolled conditions to remove impurities. Can be mixed with other ingredients and applied to objects and surfaces for contact and injury concoctions, as well as poultices and salves.</t>
  </si>
  <si>
    <t>Pitch, Oil of</t>
  </si>
  <si>
    <t>An oily byproduct of pitch that is mixed with poison to make it easy to apply to metal weapons and ammunition, or to items like caltrops for contact or injury</t>
  </si>
  <si>
    <t>Contact, Injury</t>
  </si>
  <si>
    <t>Очанка</t>
  </si>
  <si>
    <t>Abscess root (Polemonium reptans)</t>
  </si>
  <si>
    <t>Açai (Euterpe oleracea)</t>
  </si>
  <si>
    <t>Alfalfa (Medicago sativa)</t>
  </si>
  <si>
    <t>Aloe vera</t>
  </si>
  <si>
    <t>Arnica (Arnica montana)</t>
  </si>
  <si>
    <t>Asafoetida</t>
  </si>
  <si>
    <t>Ashoka tree (Saraca indica)</t>
  </si>
  <si>
    <t>Asthma-plant (Euphorbia hirta)</t>
  </si>
  <si>
    <t>Astragalus (Astragalus propinquus)</t>
  </si>
  <si>
    <t>Barberry (Berberis vulgaris)</t>
  </si>
  <si>
    <t>Барбарис</t>
  </si>
  <si>
    <t>Belladonna (Atropa belladonna</t>
  </si>
  <si>
    <t>Bilberry (Vaccinium myrtillus)</t>
  </si>
  <si>
    <t xml:space="preserve"> Bitter gourd (Momordica charantia)</t>
  </si>
  <si>
    <t xml:space="preserve"> Bitter leaf (Vernonia amygdalina)</t>
  </si>
  <si>
    <t xml:space="preserve"> Bitter orange (Citrus × aurantium)</t>
  </si>
  <si>
    <t xml:space="preserve"> Black cohosh (Actaea racemosa)</t>
  </si>
  <si>
    <t xml:space="preserve"> Blessed thistle (Cnicus benedictus)</t>
  </si>
  <si>
    <t xml:space="preserve"> Burdock (Arctium lappa)</t>
  </si>
  <si>
    <t xml:space="preserve"> Cat's claw (Uncaria tomentosa)</t>
  </si>
  <si>
    <t xml:space="preserve"> Cayenne (Capsicum annuum)</t>
  </si>
  <si>
    <t xml:space="preserve"> Celery (Apium graveolens)</t>
  </si>
  <si>
    <t xml:space="preserve"> (Matricaria recutita and Anthemis nobilis)</t>
  </si>
  <si>
    <t xml:space="preserve"> Chaparral (Larrea tridentata)</t>
  </si>
  <si>
    <t xml:space="preserve"> Chasteberry (Vitex agnus-castus)</t>
  </si>
  <si>
    <t xml:space="preserve"> Cinchona</t>
  </si>
  <si>
    <t xml:space="preserve"> Comfrey (Symphytum officinale)</t>
  </si>
  <si>
    <t xml:space="preserve"> Digitalis (Digitalis lanata, sometimes Foxglove)</t>
  </si>
  <si>
    <t>glove)</t>
  </si>
  <si>
    <t xml:space="preserve"> Dong quai (Angelica sinensis)</t>
  </si>
  <si>
    <t xml:space="preserve"> Elderberry (Sambucus nigra)</t>
  </si>
  <si>
    <t xml:space="preserve"> Ephedra (Ephedra sinica)</t>
  </si>
  <si>
    <t xml:space="preserve"> Eucalyptus (Eucalyptus globulus)</t>
  </si>
  <si>
    <t xml:space="preserve"> European mistletoe (Viscum album)</t>
  </si>
  <si>
    <t xml:space="preserve"> Evening primrose (Oenothera) oil</t>
  </si>
  <si>
    <t xml:space="preserve"> Fenugreek (Trigonella foenumgraecum)</t>
  </si>
  <si>
    <t xml:space="preserve"> Feverfew (Tanacetum parthenium)</t>
  </si>
  <si>
    <t xml:space="preserve"> Flaxseed (Linum usitatissimum)</t>
  </si>
  <si>
    <t xml:space="preserve"> Garlic (Allium sativum)</t>
  </si>
  <si>
    <t xml:space="preserve"> Ginger (Zingiber officinale)</t>
  </si>
  <si>
    <t xml:space="preserve"> Ginkgo (Ginkgo biloba)</t>
  </si>
  <si>
    <t xml:space="preserve"> Ginseng (Panax ginseng and Panax quinquefolius)</t>
  </si>
  <si>
    <t>nquefolius)</t>
  </si>
  <si>
    <t xml:space="preserve"> Goldenseal (Hydrastis canadensis)</t>
  </si>
  <si>
    <t xml:space="preserve"> Guava (Psidium guajava)</t>
  </si>
  <si>
    <t xml:space="preserve"> Gum Arabic (Acacia senegal)</t>
  </si>
  <si>
    <t xml:space="preserve"> Hawthorn (Crataegus</t>
  </si>
  <si>
    <t>ogyna and Crataegus laevigata)</t>
  </si>
  <si>
    <t xml:space="preserve"> Henna (Lawsonia inermis)</t>
  </si>
  <si>
    <t xml:space="preserve"> Hibiscus (Hibiscus sabdariffa)</t>
  </si>
  <si>
    <t xml:space="preserve"> Hoodia (Hoodia gordonii)</t>
  </si>
  <si>
    <t xml:space="preserve"> Horse chestnut (Aesculus hippocastanum)</t>
  </si>
  <si>
    <t xml:space="preserve"> Horsetail (Equisetum arvense)</t>
  </si>
  <si>
    <t xml:space="preserve"> Jamaica dogwood (Piscidia</t>
  </si>
  <si>
    <t>thrina / Piscidia piscipula)</t>
  </si>
  <si>
    <t xml:space="preserve"> Kava (Piper methysticum)</t>
  </si>
  <si>
    <t xml:space="preserve"> Khat</t>
  </si>
  <si>
    <t xml:space="preserve"> Konjac (Amorphophallus konjac)</t>
  </si>
  <si>
    <t xml:space="preserve"> Kratom (Mitragyna speciosa)</t>
  </si>
  <si>
    <t xml:space="preserve"> Kanna (Sceletium tortuosum)</t>
  </si>
  <si>
    <t xml:space="preserve"> Lavender (Lavandula angustifolia)</t>
  </si>
  <si>
    <t xml:space="preserve"> Licorice root (Glycyrrhiza glabra)</t>
  </si>
  <si>
    <t xml:space="preserve"> Lotus (Nelumbo nucifera)</t>
  </si>
  <si>
    <t xml:space="preserve"> Marigold (Calendula officinalis,</t>
  </si>
  <si>
    <t>etimes calendula)</t>
  </si>
  <si>
    <t xml:space="preserve"> Marsh-mallow (Althaea officinalis)</t>
  </si>
  <si>
    <t xml:space="preserve"> Moringa oleifera</t>
  </si>
  <si>
    <t xml:space="preserve"> Milk thistle (Silybum marianum)</t>
  </si>
  <si>
    <t xml:space="preserve"> Neem (Azadirachta indica)</t>
  </si>
  <si>
    <t xml:space="preserve"> Noni (Morinda citrifolia)</t>
  </si>
  <si>
    <t xml:space="preserve"> Opium poppy (Papaver somniferum)</t>
  </si>
  <si>
    <t>Опиумный мак</t>
  </si>
  <si>
    <t xml:space="preserve"> Oregano (Origanum vulgare)</t>
  </si>
  <si>
    <t xml:space="preserve"> Papaya (Carica papaya)</t>
  </si>
  <si>
    <t xml:space="preserve"> Peppermint (Mentha x piperita) oil</t>
  </si>
  <si>
    <t xml:space="preserve"> Purple coneflower (Echinacea  purpurea)</t>
  </si>
  <si>
    <t xml:space="preserve"> Passion Flower (Passiflora)</t>
  </si>
  <si>
    <t xml:space="preserve"> Red clover (Trifolium pratense)</t>
  </si>
  <si>
    <t xml:space="preserve"> Rosemary (Rosmarinus officinalis)</t>
  </si>
  <si>
    <t xml:space="preserve"> Sage (Salvia officinalis)</t>
  </si>
  <si>
    <t xml:space="preserve"> Syrian Rue (aka Harmal) (Peganum harmala)</t>
  </si>
  <si>
    <t xml:space="preserve"> St. John's wort (Hypericum perforatum)</t>
  </si>
  <si>
    <t xml:space="preserve"> Saw palmetto (Serenoa repens)</t>
  </si>
  <si>
    <t xml:space="preserve"> Summer savory (Satureja hortensis)</t>
  </si>
  <si>
    <t xml:space="preserve"> Tea tree oil (Melaleuca alternifolia)</t>
  </si>
  <si>
    <t xml:space="preserve"> Thunder God Vine (Tripterygium wilfordii)</t>
  </si>
  <si>
    <t xml:space="preserve"> Thyme (Thymus vulgaris)</t>
  </si>
  <si>
    <t xml:space="preserve"> Tulsi (Ocimum tenuiflorum or Holy Basil)</t>
  </si>
  <si>
    <t xml:space="preserve"> Turmeric (Curcuma longa)</t>
  </si>
  <si>
    <t xml:space="preserve"> Umckaloabo (Pelargonium sidoides)</t>
  </si>
  <si>
    <t xml:space="preserve"> Valerian (Valeriana officinalis)</t>
  </si>
  <si>
    <t xml:space="preserve"> Velvetleaf (Cissampelos pareira)</t>
  </si>
  <si>
    <t xml:space="preserve"> Verbena (Verbena officinalis)</t>
  </si>
  <si>
    <t xml:space="preserve"> Veronica (Veronica officinalis)</t>
  </si>
  <si>
    <t xml:space="preserve"> Vetiver (Chrysopogon zizanioides)</t>
  </si>
  <si>
    <t xml:space="preserve"> Wafer Ash (Ptelea trifoliata, sometimes Hoptree)</t>
  </si>
  <si>
    <t xml:space="preserve"> Wahoo (Euonymus atropurpureus)</t>
  </si>
  <si>
    <t xml:space="preserve"> Wallflower (Erysimum cheiri)</t>
  </si>
  <si>
    <t xml:space="preserve"> Water Dropwort (Oenanthe aquatica)</t>
  </si>
  <si>
    <t xml:space="preserve"> Water Germander (Teucrium scordium)</t>
  </si>
  <si>
    <t xml:space="preserve"> Water Hemlock (Cicuta virosa)</t>
  </si>
  <si>
    <t xml:space="preserve"> Water Plantain (Alisma plantagoaquatica)</t>
  </si>
  <si>
    <t xml:space="preserve"> Watercress (Nasturtium officinale)</t>
  </si>
  <si>
    <t xml:space="preserve"> Wheatgrass (Triticum aestivum)</t>
  </si>
  <si>
    <t xml:space="preserve"> White willow (Salix alba)</t>
  </si>
  <si>
    <t xml:space="preserve"> Xanthoparmelia scabrosa</t>
  </si>
  <si>
    <t>Yerba Santa (Eriodictyon crassifolium)</t>
  </si>
  <si>
    <t>Far Wisp</t>
  </si>
  <si>
    <t>Arctic</t>
  </si>
  <si>
    <t>Deal 2d4 cold damage.</t>
  </si>
  <si>
    <t>Bluebur Cap</t>
  </si>
  <si>
    <t>Target has disadvantage on Dexterity saving throws.</t>
  </si>
  <si>
    <t>Bloodleaf</t>
  </si>
  <si>
    <t>Poison damage die becomes d8.</t>
  </si>
  <si>
    <t>Icythistle</t>
  </si>
  <si>
    <t>Target can't regain hit points by any means.</t>
  </si>
  <si>
    <t>Frost Lichen</t>
  </si>
  <si>
    <t>Target speed halved and can only take an action or bonus action, not both.</t>
  </si>
  <si>
    <t>Spineflower</t>
  </si>
  <si>
    <t xml:space="preserve"> Double poison damage dice.</t>
  </si>
  <si>
    <t>Goutroot</t>
  </si>
  <si>
    <t>desert</t>
  </si>
  <si>
    <t>Deal 2d4 fire damage.</t>
  </si>
  <si>
    <t>Cactus Bud</t>
  </si>
  <si>
    <t>Бутоны кактуса</t>
  </si>
  <si>
    <t xml:space="preserve"> Target can't take reactions.</t>
  </si>
  <si>
    <t>Flashseed</t>
  </si>
  <si>
    <t>льняное семя</t>
  </si>
  <si>
    <t>Target is blinded.</t>
  </si>
  <si>
    <t>Burstroot</t>
  </si>
  <si>
    <t>Target takes 2d4 fire damage on contact and 1d4 fire damage at the start of each of its turns. It can use an action to extinguish itself.</t>
  </si>
  <si>
    <t>Claproot</t>
  </si>
  <si>
    <t>mountain</t>
  </si>
  <si>
    <t>Deal 2d4 force damage.</t>
  </si>
  <si>
    <t>Sky's Breath</t>
  </si>
  <si>
    <t>Target gains poisoned condition for 24 hours, no additional saves can be made.</t>
  </si>
  <si>
    <t>Poison damage die becomes d8</t>
  </si>
  <si>
    <t xml:space="preserve">Tumbledown </t>
  </si>
  <si>
    <t>Target must succeed on a Lichen Strength saving throw against poison's DC whenever they are hit by a melee attack or fall prone.</t>
  </si>
  <si>
    <t>Stonewort</t>
  </si>
  <si>
    <t>Target has disadvantage on Constitution saving throws.</t>
  </si>
  <si>
    <t>Double poison damage dice</t>
  </si>
  <si>
    <t>Dark Sageroot</t>
  </si>
  <si>
    <t>Темный корень шалфея</t>
  </si>
  <si>
    <t>swamp</t>
  </si>
  <si>
    <t>Deal 3d4 poison damage.</t>
  </si>
  <si>
    <t>Rancid Milkweed</t>
  </si>
  <si>
    <t>Reduce crafting DC by 2.</t>
  </si>
  <si>
    <t>Dusk Mandrake</t>
  </si>
  <si>
    <t>Корень Сумеречной Мандрагоры</t>
  </si>
  <si>
    <t>Increase Save DC by 4.</t>
  </si>
  <si>
    <t>Terror Nettle</t>
  </si>
  <si>
    <t>Target must attack nearest creature, friend or foe.</t>
  </si>
  <si>
    <t>Позвоночный цветок</t>
  </si>
  <si>
    <t>Blackblood Cap</t>
  </si>
  <si>
    <t>underdark</t>
  </si>
  <si>
    <t>Deal 2d4 psychic damage.</t>
  </si>
  <si>
    <t>Echoing Grimroot</t>
  </si>
  <si>
    <t>Target is stunned until start of attacker's next turn.</t>
  </si>
  <si>
    <t>Luminous Moss</t>
  </si>
  <si>
    <t>Attacks against target have advantage and it cannot benefit from invisibility.</t>
  </si>
  <si>
    <t>Shade Lichen</t>
  </si>
  <si>
    <t>Теневой лишайник</t>
  </si>
  <si>
    <t>Target has disadvantage on Wisdom saving throws.</t>
  </si>
  <si>
    <t>Double poison damage dice.</t>
  </si>
  <si>
    <t>If the target is a creature, it must succeed on a DC 15 Constitution saving throw against disease or become poisoned until the disease is cured. Every 24 hours that elapse, the target must repeat the saving throw, reducing its hit point maximum by 5 (1d10) on a failure. The disease is cured on a success. The target dies if the disease reduces its hit point maximum to 0. This reduction to the target’s hit point maximum lasts until the disease is cured.</t>
  </si>
  <si>
    <t>DISEASE</t>
  </si>
  <si>
    <t>Skinrot</t>
  </si>
  <si>
    <t>Filth Fever</t>
  </si>
  <si>
    <t>Shakes</t>
  </si>
  <si>
    <t>Moontusk Fever</t>
  </si>
  <si>
    <t>Slavering Canker</t>
  </si>
  <si>
    <t>Verdant Whispers</t>
  </si>
  <si>
    <t>Lockjaw</t>
  </si>
  <si>
    <t>Moon Fever</t>
  </si>
  <si>
    <t>Moon Frenzy</t>
  </si>
  <si>
    <t>Mummy Rot (Mummy Guardian)</t>
  </si>
  <si>
    <t>Rusty Paralysis</t>
  </si>
  <si>
    <t>Mummy Rot</t>
  </si>
  <si>
    <t>Blinding Sickness</t>
  </si>
  <si>
    <t>Festering Doom</t>
  </si>
  <si>
    <t>Cemetery Rot</t>
  </si>
  <si>
    <t>Halruaan Consumption</t>
  </si>
  <si>
    <t>Moon Rage</t>
  </si>
  <si>
    <t>Mournland Affliction</t>
  </si>
  <si>
    <t>Soul Rot</t>
  </si>
  <si>
    <t>Worms of Kyuss</t>
  </si>
  <si>
    <t>Cackle Fever</t>
  </si>
  <si>
    <t>Twisted Domination</t>
  </si>
  <si>
    <t>Brain Fluke</t>
  </si>
  <si>
    <t>Greater Moon Frenzy</t>
  </si>
  <si>
    <t>Mummy Rot (Mummy Lord)</t>
  </si>
  <si>
    <t>Tear Transformation</t>
  </si>
  <si>
    <t>Filth Plague</t>
  </si>
  <si>
    <t>Chaos Phage</t>
  </si>
  <si>
    <t>Mindfire</t>
  </si>
  <si>
    <t>Mind Seed</t>
  </si>
  <si>
    <t>Hellfever</t>
  </si>
  <si>
    <t>Mummy Rot (Giant Mummy)</t>
  </si>
  <si>
    <t>Slimy Doom</t>
  </si>
  <si>
    <t>Silvery Sleep</t>
  </si>
  <si>
    <t>Pact Broken Curse</t>
  </si>
  <si>
    <t>Sun Sickness</t>
  </si>
  <si>
    <t>Athrakitis</t>
  </si>
  <si>
    <t>Basidirond Spores</t>
  </si>
  <si>
    <t>Blightburn Sickness</t>
  </si>
  <si>
    <t>Blister Phage</t>
  </si>
  <si>
    <t>Bluespit</t>
  </si>
  <si>
    <t>Bog Rot</t>
  </si>
  <si>
    <t>Bonecrusher (Dengue) Fever</t>
  </si>
  <si>
    <t>Boot Soup</t>
  </si>
  <si>
    <t>Brainworms</t>
  </si>
  <si>
    <t>Bubonic Plague</t>
  </si>
  <si>
    <t>Cholera</t>
  </si>
  <si>
    <t>Coward's Mark</t>
  </si>
  <si>
    <t>Demon Fever</t>
  </si>
  <si>
    <t>Devil Chills</t>
  </si>
  <si>
    <t>Dysentery</t>
  </si>
  <si>
    <t>Enteric Fever</t>
  </si>
  <si>
    <t>Final Rest</t>
  </si>
  <si>
    <t>Firegut</t>
  </si>
  <si>
    <t>Green Haze</t>
  </si>
  <si>
    <t>Greenscale</t>
  </si>
  <si>
    <t>Leprosy</t>
  </si>
  <si>
    <t>Malaria (Jungle Fever)</t>
  </si>
  <si>
    <t>Pulsing Puffs</t>
  </si>
  <si>
    <t>Rabies</t>
  </si>
  <si>
    <t>Rapture Pox</t>
  </si>
  <si>
    <t>Red Ache</t>
  </si>
  <si>
    <t>Red Drip</t>
  </si>
  <si>
    <t>Scarlet Leprosy</t>
  </si>
  <si>
    <t>Seasickness</t>
  </si>
  <si>
    <t>Shattermind</t>
  </si>
  <si>
    <t>Sleeping Sickness</t>
  </si>
  <si>
    <t>Tetanus</t>
  </si>
  <si>
    <t>Tuberculosis</t>
  </si>
  <si>
    <t>Typhoid Fever</t>
  </si>
  <si>
    <t>Zombie Rot</t>
  </si>
  <si>
    <t xml:space="preserve">When a creature comes into contact with an area or creature infected by bluespit, the creature must succeed on a DC 12 Constitution saving throw or become infected. It takes 1d4 hours for bluespit’s symptoms to manifest in an infected creature. Symptoms include coughing up blue-tinged sputum. The infected creature suffers one level of exhaustion, and it regains only half the number of hit points from spending Hit Dice and no hit points from finishing a long rest. At the end of each long rest, an infected creature must make a DC 12 Constitution saving throw. On a failed save, the character gains one level of exhaustion. On a successful save, the character’s exhaustion level decreases by one level. If a successful saving throw reduces the infected creature’s level of exhaustion below 1, the creature recovers from the disease.
</t>
  </si>
  <si>
    <t>Coward’s Mark</t>
  </si>
  <si>
    <t xml:space="preserve">A creature that is exposed to airborne spores or corpses of those killed by coward’s mark must succeed on a DC 12 Constitution saving throw or become infected.
One week after becoming infected, round marks on the skin appear, and the character must make a DC 12 Wisdom saving throw every time any other creature comes within 30 feet of the infected creature. If the infected creature fails this saving throw, it becomes frightened. It may repeat its saving throw at the end of each of its turns. Once it makes a successful saving throw against a specific approaching creature, it does not need to make another saving throw until it completes a long rest.
At the end of each long rest, the infected creature can make a DC 12 Constitution saving throw. On a successful save, the DC for this save and the Wisdom saving throw drops by 1d6. When the saving throw DC reaches 0, the creature recovers from the disease. On a failure, the Wisdom saving throw DC increases by 1. When it reaches DC 20, the infected creature suffers the effects of long-term madness (found on pages 259-260 of theDungeon Master’s Guide) and only feels safe in total solitude.
</t>
  </si>
  <si>
    <t xml:space="preserve">When a creature comes into contact with an area or creature infected by final rest, the creature must succeed on a DC 14 Constitution saving throw or become infected.
It takes one week for final rest’s symptoms to manifest in an infected creature. Symptoms include lack of motivation and flatness of affect. The infected creature disadvantage on all Charisma ability checks.
At the end of each long rest, an infected creature must make a DC 14 Constitution saving throw. On a failed save, the character gains one level of exhaustion. On a successful save, the character’s exhaustion level decreases by one level. If a successful saving throw reduces the infected creature’s level of exhaustion below 1, the creature recovers from the disease.
</t>
  </si>
  <si>
    <t>Fractal Etch</t>
  </si>
  <si>
    <t>A creature that is exposed to an area or creature infected by fractal etch, or who is injected with fractal etch nanites, must succeed on a DC 15 Constitution saving throw or become infected by this high technology disease.
One week after becoming infected, the creature makes a DC 15 Constitution saving throw or it takes 5 (1d10) necrotic damage and its hit point maximum is reduced by an amount equal to the damage taken. This reduction lasts until the target is cured of fractal etch. The infected creature dies if this effect reduces its hit point maximum to 0 and it cannot rise as an undead creature.
If, while infected, the creature is exposed to 10 or more points of lightning damage from a single effect, it makes a DC 15 Constitution saving throw. On a success, it is cured of fractal etch, and on a failure it is stunned until the end of its next turn.
Spells or other abilities that suppress or affect high technology effect fractal etch.
At the end of each long rest, the infected creature can make a DC 15 Constitution saving throw. On a successful save, the DC for this save drops by 1d6. When the saving throw DC reaches 0, the creature recovers from fractal etch. On a failure, the target takes 5 (1d10) necrotic damage and its hit point maximum is reduced by an amount equal to the damage taken.</t>
  </si>
  <si>
    <t xml:space="preserve">A creature that comes into physical contact with a creature infected by shattermind must succeed on a DC 14 Charisma saving throw or become infected.
Starting one day after becoming infected, the creature suffers disadvantage on Wisdom ability checks and saving throws.
At the end of each long rest, the infected creature can make a DC 14 Charisma saving throw. On a failure, the creature suffers the effects of long-term madness (found on pages 259-260 of the Dungeon Master’s Guide) until it completes a long rest. Once the infected creature succeeds on three saving throws, it is cured of shattermind.
The lesser restoration spell does not cure shattermind, it simply allows the infected creature to make another DC 14 Charisma saving throw, as if it had completed a long rest.
</t>
  </si>
  <si>
    <t>Soldier’s Peace</t>
  </si>
  <si>
    <t xml:space="preserve">A creature that is bitten by a creature infected by soldier’s peace, or who is injected with soldier’s peace nanites, must succeed on a DC 14 Charisma saving throw or become infected by this high technology disease.
One day after becoming infected, once per round, the creature must succeed on a DC 14 Charisma saving throw the first time it attempts to attack or otherwise injure another creature. On a failure, the infected creature is incapacitated until the end of its next turn, then poisoned for another 1d4 rounds. On a success, the creature is merely poisoned until the end of its next turn.
Spells or other abilities that suppress or affect high technology effect soldier’s peace.
Soldier’s peace can only be cured by magical or high technology means.
</t>
  </si>
  <si>
    <t>Thought Crawlers</t>
  </si>
  <si>
    <t>A creature that is bitten by a creature infected by thought crawlers, or who is injected with thought crawlers, must succeed on a DC 14 Constitution saving throw or become infected by this disease.
One day after becoming infected, the infected creature become easily influenced and treats any request as though delivered with a suggestion spell. The infected creature can resist this with a successful DC 12 Wisdom saving throw.
At the end of each long rest, the infected creature can make a DC 14 Constitution saving throw. On a successful save, the DC for this save drops by 1d6. When the saving throw DC reaches 0, the creature recovers from the disease. On a failure, the Wisdom saving throw DC increases by 1.
When the Wisdom save reaches DC 14, the infected creature must succeed on a Wisdom saving throw every time it is provoked or insulted. On a failure, the target must attack the provoking or insulting target for 1 round. If attacked, the target automatically responds, in kind (there is no saving throw to prevent this).
When the Wisdom save reaches DC 20, the infected creature must succeed on a DC 14 Constitution saving throw each round it is under stress (such as being in combat) or be poisoned until the end of its next turn.</t>
  </si>
  <si>
    <t>Bird Flu</t>
  </si>
  <si>
    <t>Boggle Madness</t>
  </si>
  <si>
    <t>Common Cold</t>
  </si>
  <si>
    <t>Dryad Pox</t>
  </si>
  <si>
    <t>Fairie Fever</t>
  </si>
  <si>
    <t>Frostbite</t>
  </si>
  <si>
    <t>Gangrene</t>
  </si>
  <si>
    <t>Gloomtouched</t>
  </si>
  <si>
    <t>Influenza</t>
  </si>
  <si>
    <t>Mountain Air Plague</t>
  </si>
  <si>
    <t>Owlbear Filth</t>
  </si>
  <si>
    <t>River Sickness</t>
  </si>
  <si>
    <t>Snow Blindness</t>
  </si>
  <si>
    <t>Vivification Virus</t>
  </si>
  <si>
    <t>Wendigo Fever</t>
  </si>
  <si>
    <t>Внешний вид</t>
  </si>
  <si>
    <t>Ремесло</t>
  </si>
  <si>
    <t>Способ применения</t>
  </si>
  <si>
    <t>Агрегатное состояние</t>
  </si>
  <si>
    <t>Ингридиенты</t>
  </si>
  <si>
    <t>Эффект</t>
  </si>
  <si>
    <t>Стоимость</t>
  </si>
  <si>
    <t>Стоимость 1 порции</t>
  </si>
  <si>
    <t>УС создания</t>
  </si>
  <si>
    <t>УС сопротивленя</t>
  </si>
  <si>
    <t>Редкость / сложность</t>
  </si>
  <si>
    <t>Fail</t>
  </si>
  <si>
    <t>Success</t>
  </si>
  <si>
    <t>Первичное повреждение</t>
  </si>
  <si>
    <t>Вторичное повреждение</t>
  </si>
  <si>
    <t>Rules Source</t>
  </si>
  <si>
    <t>Acid Flask, Lesser (I) 10gp</t>
  </si>
  <si>
    <t>item</t>
  </si>
  <si>
    <t>алхимия</t>
  </si>
  <si>
    <t>Ammonia, Potash, Salt</t>
  </si>
  <si>
    <t>PHB 148</t>
  </si>
  <si>
    <t>Acid Flask, (I) 25gp</t>
  </si>
  <si>
    <t>Ammonia, Potash, Salt, Satin Spar Gypsum</t>
  </si>
  <si>
    <t>As page 148 Player’s handbook describes.</t>
  </si>
  <si>
    <t>Adamantine, (M) 428gp/lb.</t>
  </si>
  <si>
    <t>material</t>
  </si>
  <si>
    <t>Astrophyllite, Herkimer Diamond, Spectrolite, Sunstone, Tiger Iron</t>
  </si>
  <si>
    <t>This extremely hard metal is used to craft weapons and armor. Weapons crafted from adamantine have a +1 enhancement bonus on attack rolls and overcomes Object Armor Class or Damage Threshold 23 or lower when damaging objects. Armor crafted from adamantine negates critical hit damage, so critical hits are treated as normal hits for the wearer.</t>
  </si>
  <si>
    <t>Alchemical Silver (O) 50gp</t>
  </si>
  <si>
    <t>oil</t>
  </si>
  <si>
    <t>Aqua Aura, Silver, Sugilite, Sunstone</t>
  </si>
  <si>
    <t>This oil is spread onto weapons and grants them the properties of silvered weaponry for 24 hours</t>
  </si>
  <si>
    <t>Alchemist Fire (I) 50gp</t>
  </si>
  <si>
    <t>Brimstone, Flint, Phosphorous</t>
  </si>
  <si>
    <t>As page 148 Player’s Handbook describes.</t>
  </si>
  <si>
    <t>Arrow, Acidic (I) 11gp</t>
  </si>
  <si>
    <t>Ammonia, Arrow Shaft, Potash, Salt</t>
  </si>
  <si>
    <t>This arrow deals 1d6 acid damage, plus 1 point acid damage per round in addition to normal damage for its type.</t>
  </si>
  <si>
    <t>Arrow, Fiery (I) 11gp</t>
  </si>
  <si>
    <t>Arrow shaft, Brimstone, Flint, Phosphorous,</t>
  </si>
  <si>
    <t>This arrow deals 1d4 fire damage per round in addition to normal damage for its type.</t>
  </si>
  <si>
    <t>Aqua Vitea (O) 120gp</t>
  </si>
  <si>
    <t>Aventurine, Balm of Gilead, Lavender Zirconium, Lime</t>
  </si>
  <si>
    <t>This oil is spread over creatures, if it is spread over a dead creature the creature receives 3 new death saving throws, if it is spread over a dying creature the creature immediately receives 1 hit point, and if it is spread on a living creature the creature gains advantage on all necromantic effects which all saves for 1 hour.</t>
  </si>
  <si>
    <t>Bull’s Strength (E) 35gp</t>
  </si>
  <si>
    <t>elixir</t>
  </si>
  <si>
    <t>Black Obsidian, Ox Sweat, Zeolite</t>
  </si>
  <si>
    <t>This elixir raises a character’s Strength score +2 for 1 hour.</t>
  </si>
  <si>
    <t>Blade of Fire (O) 20gp</t>
  </si>
  <si>
    <t>Flint, Unakite, Zincite</t>
  </si>
  <si>
    <t>This oil is applied to a weapon and grants it the ability to deal fire damage in addition to normal damage for its type. This effect lasts for 5 minutes.</t>
  </si>
  <si>
    <t>Blade of Frost (O) 20gp</t>
  </si>
  <si>
    <t>Amazonite, Icewind Spar, White Mother of Pearl</t>
  </si>
  <si>
    <t>This oil is applied to a weapon and grants it the ability to deal cold damage in addition to normal damage for its type. This effect lasts for 5 minutes.</t>
  </si>
  <si>
    <t>Cat’s Reflexes (E) 35gp</t>
  </si>
  <si>
    <t>Malachite, Violet Scapolite, Watermelon Tourmaline</t>
  </si>
  <si>
    <t>This elixir raises a character’s Dexterity score +2 for 1 hour.</t>
  </si>
  <si>
    <t>Daylight Oil (I) 125gp</t>
  </si>
  <si>
    <t>Sardonyx, Tanzanite,</t>
  </si>
  <si>
    <t>This oil when applied to an object glows as daylight for 72 hours, illuminating a 60’ foot sphere brightly and another 60’ beyond that dimly.</t>
  </si>
  <si>
    <t>Dust of appearance (I) 360gp</t>
  </si>
  <si>
    <t>Amethyst, Charoite, Cuprite, Hiddenite, Phantom Quartz</t>
  </si>
  <si>
    <t>This dust is thrown into the air and covers everything within a 10’ cube, within its effect revealing anything invisible and negating effects like blur, displacement, mirror image, and projected images. Anything covered by the dust remains coated for 5 minutes, even if it is removed from the area of effect anything coated has a disadvantage on hide checks and any creature attempting to perceive it has advantage on perception.</t>
  </si>
  <si>
    <t>Dust of Dryness (I) 170gp</t>
  </si>
  <si>
    <t>Alabaster Gypsum, Clay, Cream Mother of Pearl, Green Titanite, Goldstone, Ivory, Turritella Agate, Rhodochrosite, White Mother of Pearl</t>
  </si>
  <si>
    <t>This dust can be thrown onto any type of water, it will absorb up to 100 gallons of water and become a small pellet that floats/rests where it was thrown. If the pellet is thrown on the ground it will break and release the same amount of water as it contains. If this dust is thrown at a water elemental the creature must make a Con save DC 15 or be destroyed, if it successfully saves it takes 5d6 damage. This dust does not affect any substance except water.</t>
  </si>
  <si>
    <t>Dye, Bleach (M) 16gp</t>
  </si>
  <si>
    <t>Lye, Salt</t>
  </si>
  <si>
    <t>This liquid will remove the color from any cloth, ounce of lye and 1 pound of salt make enough to bleach 20 yards of fabric.</t>
  </si>
  <si>
    <t>Dye, Green (M) 15gp</t>
  </si>
  <si>
    <t>Ammonia, Lime</t>
  </si>
  <si>
    <t>This liquid will dye any material green, up to 20 yards of fabric or 2 cubic feet of a substance</t>
  </si>
  <si>
    <t>Dye, Indigo (M) 15gp</t>
  </si>
  <si>
    <t>Ammonia, Blue Topaz</t>
  </si>
  <si>
    <t>This liquid will dye any material blue, up to 20 yards of fabric or 2 cubic feet of substance</t>
  </si>
  <si>
    <t>Dye, Orange (M) 15gp</t>
  </si>
  <si>
    <t>Ammonia, Lemon, Strawberry</t>
  </si>
  <si>
    <t>This liquid will dye any material orange, up to 20 yards of fabric or 2 cubic feet of substance</t>
  </si>
  <si>
    <t>Dye, Red (M) 15gp</t>
  </si>
  <si>
    <t>Ammonia, Strawberry</t>
  </si>
  <si>
    <t>This liquid will dye any material red, up to 20 yards of fabric or 2 cubic feet of substance</t>
  </si>
  <si>
    <t>Dye, Violet (M) 15gp</t>
  </si>
  <si>
    <t>Ammonia, Blue Topaz, Strawberry</t>
  </si>
  <si>
    <t>This liquid will dye any material violet, up to 20 yards of fabric or 2 cubic feet of substance</t>
  </si>
  <si>
    <t>Dye, Yellow (M) 15gp</t>
  </si>
  <si>
    <t>Ammonia, Lemon</t>
  </si>
  <si>
    <t>This liquid will dye any material yellow, up to 20 yards of fabric or 2 cubic feet of substance</t>
  </si>
  <si>
    <t>Eagle’s Splendor (E) 35gp</t>
  </si>
  <si>
    <t>Brown Titanite, Sodalite, Stibnite</t>
  </si>
  <si>
    <t>This elixir raises a character’s Charisma score by +2 for 1 hour.</t>
  </si>
  <si>
    <t>Glue, Average (M) 20gp</t>
  </si>
  <si>
    <t>Alabaster Gypsum, Animal Horse Hoof, Pine Sap</t>
  </si>
  <si>
    <t>This adhesive will bind 2 items together requiring a strength check DC 10 to break them apart.</t>
  </si>
  <si>
    <t>Glue, Strong (M) 40gp</t>
  </si>
  <si>
    <t>Alabaster Gypsum, Animal Horse Hoof, Pine Sap, Rhodochrosite</t>
  </si>
  <si>
    <t>This adhesive will bind 2 items together requiring a strength check DC 20 to break them apart.</t>
  </si>
  <si>
    <t>Glue, Weak (M) 10gp</t>
  </si>
  <si>
    <t>Animal Horse Hoof, Pine Sap</t>
  </si>
  <si>
    <t>This adhesive will bind 2 items together requiring a Strength check DC 5 to break them apart.</t>
  </si>
  <si>
    <t>Fox’s Cunning (E) 35gp</t>
  </si>
  <si>
    <t>Azurite, Cerrusite, Serpentine</t>
  </si>
  <si>
    <t>This elixir raises a character’s Intelligence score by +2 for 1 hour.</t>
  </si>
  <si>
    <t>Healing, Common (E) 50gp</t>
  </si>
  <si>
    <t>Athelas, Banana, Balm of Gilead, Strawberry</t>
  </si>
  <si>
    <t>This elixir heals 2d4+2 hit points of damage.</t>
  </si>
  <si>
    <t>Hyde (E) 625gp</t>
  </si>
  <si>
    <t>Chimera Sinew, Gold, Jet, Lotus Flower, Nitre</t>
  </si>
  <si>
    <t>This elixir raises a character’s strength score to 20 and lowers the character’s intelligence to 3. The elixir also alters a character’s preferred weapon to an unarmed strike dealing 1d4+5 bludgeoning damage upon which any successful attack allows a bonus action grapple attempt. Each round the character starts their turn with a creature successfully grappled they can inflict 2d4+5 bludgeoning damage. While the effect persists the character has resistance to bludgeoning damage and vulnerability to piercing damage. The elixir’s effect lasts 1d8 hours and for that time the character retains no memory of their actions. At the end of the elixir’s effects the character has 2 levels of exhaustion.</t>
  </si>
  <si>
    <t>Impervium (M) 761gp/lb.</t>
  </si>
  <si>
    <t>Alabaster, Amethystine Agate, Heliodor, Meteorite, Nephrite</t>
  </si>
  <si>
    <t>This ultra-hard metal is used to craft weapons and armor. Weapons made from it have an enhancement bonus of +1 on all attack rolls and overcome any Object Armor Class or Damage Threshold when damaging objects. Armor from this material absorbs damage from physical attacks, 1 point for light armor, 2 points for medium armor, and 3 points for heavy armor.</t>
  </si>
  <si>
    <t>Ink, Alchemist’s (Liquid Gold) (M) 10gp</t>
  </si>
  <si>
    <t>Pyrite, Stibnite</t>
  </si>
  <si>
    <t>This creates a gold colored ink for writing on parchment</t>
  </si>
  <si>
    <t>Ink, Moon (M) 21gp</t>
  </si>
  <si>
    <t>Crafting Diamond, Moonstone, Stibnite</t>
  </si>
  <si>
    <t>This ink is for writing on parchment and the ink can only be seen in the light of the moon.</t>
  </si>
  <si>
    <t>Ink, Scroll (M) 30gp</t>
  </si>
  <si>
    <t>Dragon Blood, Gold, Lodestone, Sodalite, Turquoise</t>
  </si>
  <si>
    <t>This ink is of pure enough quality and strong enough magic to be used for scroll creation.</t>
  </si>
  <si>
    <t>Ink, Vanishing (M) 15gp</t>
  </si>
  <si>
    <t>Clear Tourmaline, Fluorite, Smithsonite</t>
  </si>
  <si>
    <t>This ink vanishes after drying, it reappears when the parchment is heated showing silver; after 5 minutes it vanishes again.</t>
  </si>
  <si>
    <t>Keen Edge (O) 150gp</t>
  </si>
  <si>
    <t>Angelite, Demon Blood, Flint, Rhyolite, Rose Quartz</t>
  </si>
  <si>
    <t>This oil is applied to a slashing or piercing weapon and grants a critical hit on a 19 or 20 for 1 hour.</t>
  </si>
  <si>
    <t>Mithral (M) 210gp/lb.</t>
  </si>
  <si>
    <t>Flawed Diamond, Silver, Tektite, Tiger Iron</t>
  </si>
  <si>
    <t>This metal looks like steel, but is lighter and stronger. Mithral is used to craft weapons and armor. Weapons made from it have an enhancement bonus of +1 on all attack rolls and overcome Object Armor Class and Damage Threshold of 21 or lower when damaging objects. Armor from this material does no impose a speed penalty due to strength nor does it impose disadvantage on stealth.</t>
  </si>
  <si>
    <t>Owl’s Wisdom (E) 35gp</t>
  </si>
  <si>
    <t>Fluorite, Geode, Violet</t>
  </si>
  <si>
    <t>This elixir raises a character’s Wisdom score +2 for 1 hour.</t>
  </si>
  <si>
    <t>Perception (E) 50gp</t>
  </si>
  <si>
    <t>Red Tiger Eye, Tanzanite, Turquoise</t>
  </si>
  <si>
    <t>This elixir grants advantage on all perception checks for 1 hour.</t>
  </si>
  <si>
    <t>Poison, Asylum (E) 135gp</t>
  </si>
  <si>
    <t>ядоварение</t>
  </si>
  <si>
    <t>Athelas, Citrine, Dioptase, Herkimer Diamond</t>
  </si>
  <si>
    <t>Ingested poison, a creature subjected to this poison must make a DC 12 Constitution saving throw. A successful save negates all effects, failure results in immediate insanity. This insanity remains in effect until the subject successfully saves, each full moon they are allowed a new save attempt.</t>
  </si>
  <si>
    <t>Poison, Death Knell (O) 400gp</t>
  </si>
  <si>
    <t>Aqua Aura, Astrophyllite, Bismuth, Bloodstone</t>
  </si>
  <si>
    <t>Contact poison, a creature subjected to this poison must make a DC16 Constitution saving throw. A successful saving throw takes 5d6 poison damage and a failure is death.</t>
  </si>
  <si>
    <t>Smokestick (I) 30gp</t>
  </si>
  <si>
    <t>Ammonia, Flint, Petrified Wood</t>
  </si>
  <si>
    <t>This wooden stick is thrown into a square and immediately fills a 10’ cube with thick grey smoke, any creature in the smoke has total cover from any creature outside of the smoke; likewise any creature outside the smoke has total cover from any creature outside the smoke. Creatures inside the smoke are blind.</t>
  </si>
  <si>
    <t>Sunrod (I) 2gp</t>
  </si>
  <si>
    <t>Brimstone, Petrified Wood</t>
  </si>
  <si>
    <t>A wooden rod about 1’ long, it brightly illuminates a 30’ sphere and glows for 6 hours</t>
  </si>
  <si>
    <t>Tanglefoot Bag (I) 50gp</t>
  </si>
  <si>
    <t>Clay, Pitch, Satin Spar Gypsum, Smithsonite</t>
  </si>
  <si>
    <t>This bag of alchemical goo is thrown as a grenade like weapon. As an Action, you can throw this bag up to 20 feet, where it spreads its contents upon impact. Make a ranged attack against a creature, treating the Tanglefoot Bag as an improvised weapon. Upon a successful hit, the creature it strikes is restrained. The glue quickly hardens and a restrained creature must succeed on a DC 18 Strength or deal 15 points of damage to the goo to break free on their turn.</t>
  </si>
  <si>
    <t>Thunderstone (I) 50gp</t>
  </si>
  <si>
    <t>Lavender Zirconium, Nitre, Unakite, Sardonyx, Selenite Gypsum,</t>
  </si>
  <si>
    <t>This small black stone explodes in a 10’ radius when it breaks, all creatures in the area make a DC 13 Dexterity saving throw. On a failure, a creature takes 2d6 force damage and is deafened. On a success, the damage is halved and the creature is not deafened.</t>
  </si>
  <si>
    <t>Tinder Twig (I) 1gp</t>
  </si>
  <si>
    <t>Flint, Pine, Pitch, Phosphorous</t>
  </si>
  <si>
    <t>This small twig ignites to a flame the size of a candle’s and burns for 1 minute, the flame is hot enough to ignite any flammable materials.</t>
  </si>
  <si>
    <t>Unguent of Timelessness (O) 30gp</t>
  </si>
  <si>
    <t>Balm of Gilead, Clear Tourmaline, Wood Aloes</t>
  </si>
  <si>
    <t>This oil can be applied to any matter that was once living (paper, parchment, wood, flesh, etc.) and the matter no longer suffers the ravages of time. For each year of actual time which passes the matter which has been treated ages as if only one day has passed.</t>
  </si>
  <si>
    <t>Assassin's Blood</t>
  </si>
  <si>
    <t>яд</t>
  </si>
  <si>
    <t>Ingested</t>
  </si>
  <si>
    <t>A creature subjected to this poison must make a DC 10 Constitution saving throw. On a failed save, it takes 6 (ldl2) poison damage and is poisoned for 24 hours. On a successful save, the creature takes half damage and isn’t poisoned</t>
  </si>
  <si>
    <t>Basic Poison</t>
  </si>
  <si>
    <t>Injury</t>
  </si>
  <si>
    <t>A creature hit by a weapon or ammunition coated with this poison must make a DC Constitution saving throw or take ld4 poison damage.</t>
  </si>
  <si>
    <t>Burnt Othur Fumes</t>
  </si>
  <si>
    <t>Inhaled</t>
  </si>
  <si>
    <t>A creature subjected to this poison must succeed on a DC 13 Constitution saving throw or take 10 (3d6) poison damage, and must repeat the saving throw at the start of each of its turns. On each successive failed save, the character takes 3 (ld6) poison damage. After three successful saves, the poison ends.</t>
  </si>
  <si>
    <t>Carrion Crawler Mucas</t>
  </si>
  <si>
    <t>Contact</t>
  </si>
  <si>
    <t>This poison must be harvested from a dead or incapacitated carrion crawler. A creature subjected to this poison must succeed on a DC 13 Constitution saving throw or be poisoned for 1 minute. The poisoned creature is paralyzed The creature can repeat the saving throw at the end of each of its turns, ending the effect on itself on a success.</t>
  </si>
  <si>
    <t>Drow Poison</t>
  </si>
  <si>
    <t>This poison is typically made only by the drow, and only in a place far removed from sunlight. A creature subjected to this poison must succeed on a DC 13 Constitution saving throw or be poisoned for 1 hour. If the saving throw fails by 5 or more, the creature is also unconscious while poisoned in this way. The creature wakes up if it takes damage or if another creature takes an action to shake it awake.</t>
  </si>
  <si>
    <t>Essence of Ether</t>
  </si>
  <si>
    <t>A creature subjected to this poison must succeed on a DC 15 Constitution saving throw or become poisoned for 8 hours. The poisoned creature is unconscious. The creature wakes up if it takes damage or if another creature takes an action to shake it awake.</t>
  </si>
  <si>
    <t>Malice</t>
  </si>
  <si>
    <t>A creature subjected to this poison must succeed on a DC 15 Constitution saving throw or become poisoned for 1 hour. The poisoned creature is blinded</t>
  </si>
  <si>
    <t>Midnight Tears</t>
  </si>
  <si>
    <t>A creature that ingests this poison suffers no effect until the stroke of midnight. If the poison has not been neutralized before then, the creature must succeed on a DC 17 Constitution saving throw, taking 31 (9d6) poison damage on a failed save, or half as much damage on a successful one.</t>
  </si>
  <si>
    <t>Oil of Taggit</t>
  </si>
  <si>
    <t>A creature subjected to this poison must succeed on a DC 13 Constitution saving throw or become poisoned for 24 hours. The poisoned creature is unconscious. The creature wakes up if it takes damage.</t>
  </si>
  <si>
    <t>Pale Tincture</t>
  </si>
  <si>
    <t>A creature subjected to this poison must succeed on a DC 16 Constitution saving throw or take 3 (ld6) poison damage and become poisoned The poisoned creature must repeat the saving throw every 24 hours, taking 3 (ld6) poison damage on a failed save. Until this poison ends, the damage the poison deals can’t be healed by any means. After seven successful saving throws, the effect ends and the creature can heal normally.</t>
  </si>
  <si>
    <t>Purple Worm Poison</t>
  </si>
  <si>
    <t>This poison must be harvested from a dead or incapacitated purple worm. A creature subjected to this poison must make a DC 19 Constitution saving throw, taking 42 (12d6) poison damage on a failed save, or half as much damage on a successful one.</t>
  </si>
  <si>
    <t>This poison must be harvested from a dead or incapacitated giant poisonous snake. A creature subjected to this poison must succeed on a DC 11 Constitution saving throw, taking 10 (3d6) poison damage on a failed save, or half as much damage on a successful one.</t>
  </si>
  <si>
    <t>Torpr</t>
  </si>
  <si>
    <t>A creature subjected to this poison must succeed on a DC 15 Constitution saving throw or become poisoned for 4d6 hours. The poisoned creature is incapacitated.</t>
  </si>
  <si>
    <t>Truth Serum</t>
  </si>
  <si>
    <t>A creature subjected to this poison must succeed on a DC 11 Constitution saving throw or become poisoned for 1 hour. The poisoned creature can’t knowingly speak a lie, as if under the effect of a zone of truth spell</t>
  </si>
  <si>
    <t>Wyvern Poision</t>
  </si>
  <si>
    <t>This poison must be harvested from a dead or incapacitated wyvem. A creature subjected to this poison must make a DC 15 Constitution saving throw, taking 24 (7d6) poison damage on a failed save, or half as much damage on a successful one.</t>
  </si>
  <si>
    <t>Anti-paralytic (ingested/injected): A dose of antiparalytic counters poisons of DC 16 or lower that cause the paralysis condition, and grants immunity to poisons of that type for 1 hour. For paralysis poisons with a saving throw of 17 or higher, the antitoxin grants advantage on saving throws for 1 hour.</t>
  </si>
  <si>
    <t xml:space="preserve">Anti-paralytic </t>
  </si>
  <si>
    <t xml:space="preserve"> A dose of antiparalytic counters poisons of DC 16 or lower that cause the paralysis condition, and grants immunity to poisons of that type for 1 hour. For paralysis poisons with a saving throw of 17 or higher, the antitoxin grants advantage on saving throws for 1 hour.</t>
  </si>
  <si>
    <t>Противоядие</t>
  </si>
  <si>
    <t>ingested/injected</t>
  </si>
  <si>
    <t>A dose of antiparalytic counters poisons of DC 16 or lower that cause the paralysis condition, and grants immunity to poisons of that type for 1 hour. For paralysis poisons with a saving throw of 17 or higher, the antitoxin grants advantage on saving throws for 1 hour.</t>
  </si>
  <si>
    <t>Anti-necrotic (ingested/injected): A dose of this antitoxin counters, and grants immunity to poisons that cause necrotic damage with a Saving Throw DC of 13 or lower that for 1 hour. The recipient regains 1/2 of hit points lost to necrotic damage if taken before the end of the victims next turn. Also grants advantage on saving throws for poisons of DC 14 or higher during that time.</t>
  </si>
  <si>
    <t xml:space="preserve">Anti-necrotic </t>
  </si>
  <si>
    <t xml:space="preserve"> A dose of this antitoxin counters, and grants immunity to poisons that cause necrotic damage with a Saving Throw DC of 13 or lower that for 1 hour. The recipient regains 1/2 of hit points lost to necrotic damage if taken before the end of the victims next turn. Also grants advantage on saving throws for poisons of DC 14 or higher during that time.</t>
  </si>
  <si>
    <t>A dose of this antitoxin counters, and grants immunity to poisons that cause necrotic damage with a Saving Throw DC of 13 or lower that for 1 hour. The recipient regains 1/2 of hit points lost to necrotic damage if taken before the end of the victims next turn. Also grants advantage on saving throws for poisons of DC 14 or higher during that time.</t>
  </si>
  <si>
    <t>Antitoxin, Basic (ingested/injected): A creature that takes a dose of this concoction gains advantage on saving throws vs. poison for 1 hour.</t>
  </si>
  <si>
    <t xml:space="preserve">Antitoxin, Basic </t>
  </si>
  <si>
    <t xml:space="preserve"> A creature that takes a dose of this concoction gains advantage on saving throws vs. poison for 1 hour.</t>
  </si>
  <si>
    <t>A creature that takes a dose of this concoction gains advantage on saving throws vs. poison for 1 hour.</t>
  </si>
  <si>
    <t>Antitoxin, Greater (ingested/injected): A dose of this concoction counters poisons with a saving throw DC of 13 or lower. The recipient regains 1/2 of hit points lost to poison damage if taken before the end of the victim’s next turn. Grants advantage on saving throws against poisons with a saving throw DC of 14 or higher.</t>
  </si>
  <si>
    <t xml:space="preserve">Antitoxin, Greater </t>
  </si>
  <si>
    <t xml:space="preserve"> A dose of this concoction counters poisons with a saving throw DC of 13 or lower. The recipient regains 1/2 of hit points lost to poison damage if taken before the end of the victim’s next turn. Grants advantage on saving throws against poisons with a saving throw DC of 14 or higher.</t>
  </si>
  <si>
    <t>A dose of this concoction counters poisons with a saving throw DC of 13 or lower. The recipient regains 1/2 of hit points lost to poison damage if taken before the end of the victim’s next turn. Grants advantage on saving throws against poisons with a saving throw DC of 14 or higher.</t>
  </si>
  <si>
    <t>Antitoxin, Superior (ingested/injected): A dose of this concoction counters poisons with a saving throw DC of 16 or lower. The recipient regains 1/2 of hit points lost to poison damage if taken before the end of the victim’s next turn. Grants advantage on saving throws against poisons with a saving throw DC of 17 or higher.</t>
  </si>
  <si>
    <t xml:space="preserve">Antitoxin, Superior </t>
  </si>
  <si>
    <t xml:space="preserve"> A dose of this concoction counters poisons with a saving throw DC of 16 or lower. The recipient regains 1/2 of hit points lost to poison damage if taken before the end of the victim’s next turn. Grants advantage on saving throws against poisons with a saving throw DC of 17 or higher.</t>
  </si>
  <si>
    <t>A dose of this concoction counters poisons with a saving throw DC of 16 or lower. The recipient regains 1/2 of hit points lost to poison damage if taken before the end of the victim’s next turn. Grants advantage on saving throws against poisons with a saving throw DC of 17 or higher.</t>
  </si>
  <si>
    <t>Antitoxin, Supreme (ingested/injected): A dose of this concoction counters poisons with a saving throw DC of 19 or lower. The recipient regains 1/2 of hit points lost to poison damage if taken before the end of the victim’s next turn. Grants advantage on saving throws against poisons with a saving throw DC of 20 or higher.</t>
  </si>
  <si>
    <t xml:space="preserve">Antitoxin, Supreme </t>
  </si>
  <si>
    <t xml:space="preserve"> A dose of this concoction counters poisons with a saving throw DC of 19 or lower. The recipient regains 1/2 of hit points lost to poison damage if taken before the end of the victim’s next turn. Grants advantage on saving throws against poisons with a saving throw DC of 20 or higher.</t>
  </si>
  <si>
    <t>A dose of this concoction counters poisons with a saving throw DC of 19 or lower. The recipient regains 1/2 of hit points lost to poison damage if taken before the end of the victim’s next turn. Grants advantage on saving throws against poisons with a saving throw DC of 20 or higher.</t>
  </si>
  <si>
    <t>Draw (poultice): If this poultice is applied to a wound that has taken damage from injury poison before the end of the wounded creature's next turn, half of the poison damage is negated.</t>
  </si>
  <si>
    <t xml:space="preserve">Draw </t>
  </si>
  <si>
    <t xml:space="preserve"> If this poultice is applied to a wound that has taken damage from injury poison before the end of the wounded creature's next turn, half of the poison damage is negated.</t>
  </si>
  <si>
    <t>poultice</t>
  </si>
  <si>
    <t>If this poultice is applied to a wound that has taken damage from injury poison before the end of the wounded creature's next turn, half of the poison damage is negated.</t>
  </si>
  <si>
    <t>Focus (inhaled/ingested/injected): A dose of this antitoxin counters, and grants immunity to Truth Serum, and any poisons of DC 16 or lower that cause hallucinations and/or the stunned condition, for 1 hour. Also grants advantage on saving throws for poisons of DC 17 or higher during that time.</t>
  </si>
  <si>
    <t xml:space="preserve">Focus </t>
  </si>
  <si>
    <t xml:space="preserve"> A dose of this antitoxin counters, and grants immunity to Truth Serum, and any poisons of DC 16 or lower that cause hallucinations and/or the stunned condition, for 1 hour. Also grants advantage on saving throws for poisons of DC 17 or higher during that time.</t>
  </si>
  <si>
    <t>inhaled/ingested/injected</t>
  </si>
  <si>
    <t>A dose of this antitoxin counters, and grants immunity to Truth Serum, and any poisons of DC 16 or lower that cause hallucinations and/or the stunned condition, for 1 hour. Also grants advantage on saving throws for poisons of DC 17 or higher during that time.</t>
  </si>
  <si>
    <t>Slapshot (inhaled/ingested/injected): A dose of slapshot counters poisons of DC 16 or lower that cause the incapacitated or unconsious condition, and grants immunity to poisons of that type for 1 hour. For like poisons with a saving throw of 17 or higher, the antitoxin grants advantage on saving throws for 1 hour.</t>
  </si>
  <si>
    <t xml:space="preserve">Slapshot </t>
  </si>
  <si>
    <t xml:space="preserve"> A dose of slapshot counters poisons of DC 16 or lower that cause the incapacitated or unconsious condition, and grants immunity to poisons of that type for 1 hour. For like poisons with a saving throw of 17 or higher, the antitoxin grants advantage on saving throws for 1 hour.</t>
  </si>
  <si>
    <t>A dose of slapshot counters poisons of DC 16 or lower that cause the incapacitated or unconsious condition, and grants immunity to poisons of that type for 1 hour. For like poisons with a saving throw of 17 or higher, the antitoxin grants advantage on saving throws for 1 hour.</t>
  </si>
  <si>
    <t>Poultice of Cleansing (poultice): When applied within 10 minutes to a wound that causes disease or necrotic damage, it counters either effect that has a saving throw DC of 13 or lower. If the DC is 14 or higher, it allows a second saving throw to be made at advantage. If an ongoing saving throw is required, advantage is given for each saving throw as long as a fresh poultice is reapplied at least twice a day.</t>
  </si>
  <si>
    <t xml:space="preserve">Poultice of Cleansing </t>
  </si>
  <si>
    <t xml:space="preserve"> When applied within 10 minutes to a wound that causes disease or necrotic damage, it counters either effect that has a saving throw DC of 13 or lower. If the DC is 14 or higher, it allows a second saving throw to be made at advantage. If an ongoing saving throw is required, advantage is given for each saving throw as long as a fresh poultice is reapplied at least twice a day.</t>
  </si>
  <si>
    <t>When applied within 10 minutes to a wound that causes disease or necrotic damage, it counters either effect that has a saving throw DC of 13 or lower. If the DC is 14 or higher, it allows a second saving throw to be made at advantage. If an ongoing saving throw is required, advantage is given for each saving throw as long as a fresh poultice is reapplied at least twice a day.</t>
  </si>
  <si>
    <t>Poultice of Wound Closure (poultice): This mixture added to this poultice helps to close wounds, including those from a Sword of Wounding, whose effects it immediately ends. If used during a short rest, the poultice allows the recipient to recover hit points equal to 1 hit die, without expending the hit die. One poultice can be used this way for every 4 hit dice the recipient has, with a minimum of 1.</t>
  </si>
  <si>
    <t xml:space="preserve">Poultice of Wound Closure </t>
  </si>
  <si>
    <t xml:space="preserve"> This mixture added to this poultice helps to close wounds, including those from a Sword of Wounding, whose effects it immediately ends. If used during a short rest, the poultice allows the recipient to recover hit points equal to 1 hit die, without expending the hit die. One poultice can be used this way for every 4 hit dice the recipient has, with a minimum of 1.</t>
  </si>
  <si>
    <t>This mixture added to this poultice helps to close wounds, including those from a Sword of Wounding, whose effects it immediately ends. If used during a short rest, the poultice allows the recipient to recover hit points equal to 1 hit die, without expending the hit die. One poultice can be used this way for every 4 hit dice the recipient has, with a minimum of 1.</t>
  </si>
  <si>
    <t>Restorative, Condition (varies): Depending on the circumstances behind the condition, a restorative can be crafted to remove one of the following conditions from the patient: Blinded, Deafened, Incapacitaed, Paralyzed, Stunned, Unconscious.</t>
  </si>
  <si>
    <t xml:space="preserve">Restorative, Condition </t>
  </si>
  <si>
    <t xml:space="preserve"> Depending on the circumstances behind the condition, a restorative can be crafted to remove one of the following conditions from the patient: Blinded, Deafened, Incapacitaed, Paralyzed, Stunned, Unconscious.</t>
  </si>
  <si>
    <t>лекарство</t>
  </si>
  <si>
    <t>varies</t>
  </si>
  <si>
    <t>Depending on the circumstances behind the condition, a restorative can be crafted to remove one of the following conditions from the patient: Blinded, Deafened, Incapacitaed, Paralyzed, Stunned, Unconscious.</t>
  </si>
  <si>
    <t>Restorative, Disease (ingested/injected): Once a disease has been identified, a restorative to cure the disease can be crafted, with a crafting DC equal to that of saving throw DC of the disease. A successful concoction allows the recipient to make a new saving throw with advantage against the disease. If the saving throw fails, the symptoms are relieved for ldl2 hours.</t>
  </si>
  <si>
    <t xml:space="preserve">Restorative, Disease </t>
  </si>
  <si>
    <t xml:space="preserve"> Once a disease has been identified, a restorative to cure the disease can be crafted, with a crafting DC equal to that of saving throw DC of the disease. A successful concoction allows the recipient to make a new saving throw with advantage against the disease. If the saving throw fails, the symptoms are relieved for ldl2 hours.</t>
  </si>
  <si>
    <t>Once a disease has been identified, a restorative to cure the disease can be crafted, with a crafting DC equal to that of saving throw DC of the disease. A successful concoction allows the recipient to make a new saving throw with advantage against the disease. If the saving throw fails, the symptoms are relieved for ldl2 hours.</t>
  </si>
  <si>
    <t>Restorative, Exhaustion (ingested/injected): Taking a dose of this restorative will temporarily remove the effects of 1 level of exhaustion. It should be used with caution, as it does not affect the level of exhaustion itself.</t>
  </si>
  <si>
    <t xml:space="preserve">Restorative, Exhaustion </t>
  </si>
  <si>
    <t xml:space="preserve"> Taking a dose of this restorative will temporarily remove the effects of 1 level of exhaustion. It should be used with caution, as it does not affect the level of exhaustion itself.</t>
  </si>
  <si>
    <t>Taking a dose of this restorative will temporarily remove the effects of 1 level of exhaustion. It should be used with caution, as it does not affect the level of exhaustion itself.</t>
  </si>
  <si>
    <t>Salve, Bum (contact): When applied to a wound that has taken fire damage within 10 minutes of the incident, this salve negates some of the damage. One dose of salve can be used to heal ld6 fire damage for every 2 dice of damage dealt by the incident, so if a creature has taken 6d6 of fire damage, 3 doses of Bum Salve can be used to restore 3d6 hit points. If the damage die were higher, the salve still only heals ld6 for each dose.</t>
  </si>
  <si>
    <t xml:space="preserve">Salve, Bum </t>
  </si>
  <si>
    <t xml:space="preserve"> When applied to a wound that has taken fire damage within 10 minutes of the incident, this salve negates some of the damage. One dose of salve can be used to heal ld6 fire damage for every 2 dice of damage dealt by the incident, so if a creature has taken 6d6 of fire damage, 3 doses of Bum Salve can be used to restore 3d6 hit points. If the damage die were higher, the salve still only heals ld6 for each dose.</t>
  </si>
  <si>
    <t>припарка</t>
  </si>
  <si>
    <t>contact</t>
  </si>
  <si>
    <t>When applied to a wound that has taken fire damage within 10 minutes of the incident, this salve negates some of the damage. One dose of salve can be used to heal ld6 fire damage for every 2 dice of damage dealt by the incident, so if a creature has taken 6d6 of fire damage, 3 doses of Bum Salve can be used to restore 3d6 hit points. If the damage die were higher, the salve still only heals ld6 for each dose.</t>
  </si>
  <si>
    <t>Salve, Cold (contact): Similar to bum salve, when applied to an area on a creature that has suffered cold damage within 10 minutes of the incident, this salve negates some of the damage. One dose of salve can be used to heal ld6 cold damage for every 2 dice of damage dealt by the incident, so if a creature has taken 3d8 of cold damage, 2 doses of Bum Salve can be used to restore 2d6 hit points.</t>
  </si>
  <si>
    <t xml:space="preserve">Salve, Cold </t>
  </si>
  <si>
    <t xml:space="preserve"> Similar to bum salve, when applied to an area on a creature that has suffered cold damage within 10 minutes of the incident, this salve negates some of the damage. One dose of salve can be used to heal ld6 cold damage for every 2 dice of damage dealt by the incident, so if a creature has taken 3d8 of cold damage, 2 doses of Bum Salve can be used to restore 2d6 hit points.</t>
  </si>
  <si>
    <t>Similar to bum salve, when applied to an area on a creature that has suffered cold damage within 10 minutes of the incident, this salve negates some of the damage. One dose of salve can be used to heal ld6 cold damage for every 2 dice of damage dealt by the incident, so if a creature has taken 3d8 of cold damage, 2 doses of Bum Salve can be used to restore 2d6 hit points.</t>
  </si>
  <si>
    <t>Salve, Rot (contact): This salve, if applied to an area on a creature that suffered necrotic damage within 10 minutes of the incident, will negate damage in the same manner as bum and cold salves. If being applied to a wound that causes ongoing necrotic damage, the salve grants advantage on the saving throw, if any, and must be reapplied after each saving throw until the effect ends.</t>
  </si>
  <si>
    <t xml:space="preserve">Salve, Rot </t>
  </si>
  <si>
    <t xml:space="preserve"> This salve, if applied to an area on a creature that suffered necrotic damage within 10 minutes of the incident, will negate damage in the same manner as bum and cold salves. If being applied to a wound that causes ongoing necrotic damage, the salve grants advantage on the saving throw, if any, and must be reapplied after each saving throw until the effect ends.</t>
  </si>
  <si>
    <t>This salve, if applied to an area on a creature that suffered necrotic damage within 10 minutes of the incident, will negate damage in the same manner as bum and cold salves. If being applied to a wound that causes ongoing necrotic damage, the salve grants advantage on the saving throw, if any, and must be reapplied after each saving throw until the effect ends.</t>
  </si>
  <si>
    <t>Stabilizier, Basic (ingested, injected): One dose of Basic Stabilizer can stabilize a dying creature, without requiring a medicine check. The creature must take a short rest before taking any further actions or recieving any further healing.</t>
  </si>
  <si>
    <t xml:space="preserve">Stabilizier, Basic </t>
  </si>
  <si>
    <t xml:space="preserve"> One dose of Basic Stabilizer can stabilize a dying creature, without requiring a medicine check. The creature must take a short rest before taking any further actions or recieving any further healing.</t>
  </si>
  <si>
    <t>ingested, injected</t>
  </si>
  <si>
    <t>One dose of Basic Stabilizer can stabilize a dying creature, without requiring a medicine check. The creature must take a short rest before taking any further actions or recieving any further healing.</t>
  </si>
  <si>
    <t>Tonic, Basic (ingested, injected): A Basic Tonic gives the recipient 10 temporary hit points, not to exceed the creature's maximum hit points. These temporary hit points last for 10 minutes.</t>
  </si>
  <si>
    <t xml:space="preserve">Tonic, Basic </t>
  </si>
  <si>
    <t xml:space="preserve"> A Basic Tonic gives the recipient 10 temporary hit points, not to exceed the creature's maximum hit points. These temporary hit points last for 10 minutes.</t>
  </si>
  <si>
    <t>A Basic Tonic gives the recipient 10 temporary hit points, not to exceed the creature's maximum hit points. These temporary hit points last for 10 minutes.</t>
  </si>
  <si>
    <t>Giant Centipede Venom (injury): Injuries caused by this poison added to a blade or piercing ammunition, requires that the target make a DC 11 Constitution saving throw or take 10 (3d6) poison damage. If the poison damage reduces the target to 0 hit points, the target is stable but poisoned for 1 hour, even after regaining hit points, and is paralyzed while poisoned in this way (Monster Manual page 323).</t>
  </si>
  <si>
    <t xml:space="preserve">Giant Centipede Venom </t>
  </si>
  <si>
    <t xml:space="preserve"> Injuries caused by this poison added to a blade or piercing ammunition, requires that the target make a DC 11 Constitution saving throw or take 10 (3d6) poison damage. If the poison damage reduces the target to 0 hit points, the target is stable but poisoned for 1 hour, even after regaining hit points, and is paralyzed while poisoned in this way (Monster Manual page 323).</t>
  </si>
  <si>
    <t>injury</t>
  </si>
  <si>
    <t>Injuries caused by this poison added to a blade or piercing ammunition, requires that the target make a DC 11 Constitution saving throw or take 10 (3d6) poison damage. If the poison damage reduces the target to 0 hit points, the target is stable but poisoned for 1 hour, even after regaining hit points, and is paralyzed while poisoned in this way (Monster Manual page 323).</t>
  </si>
  <si>
    <t>Faerie’s Breath (inhaled): This poison gas is harvested from the Faerie Dragon and crafted into a dust, or a liquid that can be sprayed into the face of a creature to create a state of euphoria. The target must succeed on a DC 11 Wisdom saving throw, or for 1 minute, the target can't take reactions and must roll a d6 at the start of each of it's turns to determine it's behavior during the turn: 1-4 The target takes no action or bonus action and uses all of it's movement to move in a random direction. 5-6. The target doesn't move, and the only thing it can do on it's turn is make a DC 11 Wisdom saving throw, ending the effect on itself on a success (MM 133).</t>
  </si>
  <si>
    <t xml:space="preserve">Faerie’s Breath </t>
  </si>
  <si>
    <t xml:space="preserve"> This poison gas is harvested from the Faerie Dragon and crafted into a dust, or a liquid that can be sprayed into the face of a creature to create a state of euphoria. The target must succeed on a DC 11 Wisdom saving throw, or for 1 minute, the target can't take reactions and must roll a d6 at the start of each of it's turns to determine it's behavior during the turn: 1-4 The target takes no action or bonus action and uses all of it's movement to move in a random direction. 5-6. The target doesn't move, and the only thing it can do on it's turn is make a DC 11 Wisdom saving throw, ending the effect on itself on a success (MM 133).</t>
  </si>
  <si>
    <t>ядовитый газ</t>
  </si>
  <si>
    <t>inhaled</t>
  </si>
  <si>
    <t>This poison gas is harvested from the Faerie Dragon and crafted into a dust, or a liquid that can be sprayed into the face of a creature to create a state of euphoria. The target must succeed on a DC 11 Wisdom saving throw, or for 1 minute, the target can't take reactions and must roll a d6 at the start of each of it's turns to determine it's behavior during the turn: 1-4 The target takes no action or bonus action and uses all of it's movement to move in a random direction. 5-6. The target doesn't move, and the only thing it can do on it's turn is make a DC 11 Wisdom saving throw, ending the effect on itself on a success (MM 133).</t>
  </si>
  <si>
    <t>Little Death (contact/ingested/injury): A creature affected by this poison must make a DC 16 Constitution saving throw or will become incapacitated and appear to be dead to all but magical means or a DC 20 Medicine check, for 24 hours. The creature is not unconscious, and is aware of it's surroundings during this time. The creature can make an additional saving throw every eight hours, ending the effect on a success.</t>
  </si>
  <si>
    <t xml:space="preserve">Little Death </t>
  </si>
  <si>
    <t xml:space="preserve"> A creature affected by this poison must make a DC 16 Constitution saving throw or will become incapacitated and appear to be dead to all but magical means or a DC 20 Medicine check, for 24 hours. The creature is not unconscious, and is aware of it's surroundings during this time. The creature can make an additional saving throw every eight hours, ending the effect on a success.</t>
  </si>
  <si>
    <t>contact/ingested/injury</t>
  </si>
  <si>
    <t>A creature affected by this poison must make a DC 16 Constitution saving throw or will become incapacitated and appear to be dead to all but magical means or a DC 20 Medicine check, for 24 hours. The creature is not unconscious, and is aware of it's surroundings during this time. The creature can make an additional saving throw every eight hours, ending the effect on a success.</t>
  </si>
  <si>
    <t>Blood of the Mummy (ingestion/injury) Not actually blood it is the evil, curse infused bitumen and other chemicals used during mumification. The target must make a DC 13 Constitution saving throw or be infected by mummy rot.</t>
  </si>
  <si>
    <t xml:space="preserve">Blood of the Mummy </t>
  </si>
  <si>
    <t>Not actually blood it is the evil, curse infused bitumen and other chemicals used during mumification. The target must make a DC 13 Constitution saving throw or be infected by mummy rot.</t>
  </si>
  <si>
    <t>ingestion/injury</t>
  </si>
  <si>
    <t>Blood of the Mummy Lord (ingestion/injury): Like mummy blood only upon the initial injury or ingestion, the target must make a DC 19 Constitution saving throw or immediately takes 21 (6d6) necrotic damage. Following saving throws against the mummy rot have a DC 16 Constitution saving throw.</t>
  </si>
  <si>
    <t xml:space="preserve">Blood of the Mummy Lord </t>
  </si>
  <si>
    <t xml:space="preserve"> Like mummy blood only upon the initial injury or ingestion, the target must make a DC 19 Constitution saving throw or immediately takes 21 (6d6) necrotic damage. Following saving throws against the mummy rot have a DC 16 Constitution saving throw.</t>
  </si>
  <si>
    <t>Like mummy blood only upon the initial injury or ingestion, the target must make a DC 19 Constitution saving throw or immediately takes 21 (6d6) necrotic damage. Following saving throws against the mummy rot have a DC 16 Constitution saving throw.</t>
  </si>
  <si>
    <t>Breath of the Mummy (inhaled): Harvested from the dried flesh of an undead mummy or mummy lord when this dust is inhaled the target must make a DC 14 Constitution saving throw or suffer from mummy rot.</t>
  </si>
  <si>
    <t xml:space="preserve">Breath of the Mummy </t>
  </si>
  <si>
    <t xml:space="preserve"> Harvested from the dried flesh of an undead mummy or mummy lord when this dust is inhaled the target must make a DC 14 Constitution saving throw or suffer from mummy rot.</t>
  </si>
  <si>
    <t>Harvested from the dried flesh of an undead mummy or mummy lord when this dust is inhaled the target must make a DC 14 Constitution saving throw or suffer from mummy rot.</t>
  </si>
  <si>
    <t>Touch of the Mummy (contact): This substance is harvested from the flesh of an undead mummy, and crafted to make a contact poison. If the target comes into contact with the poison, they must make a DC 13 Constitution saving throw or be infected with mummy rot.</t>
  </si>
  <si>
    <t xml:space="preserve">Touch of the Mummy </t>
  </si>
  <si>
    <t xml:space="preserve"> This substance is harvested from the flesh of an undead mummy, and crafted to make a contact poison. If the target comes into contact with the poison, they must make a DC 13 Constitution saving throw or be infected with mummy rot.</t>
  </si>
  <si>
    <t>This substance is harvested from the flesh of an undead mummy, and crafted to make a contact poison. If the target comes into contact with the poison, they must make a DC 13 Constitution saving throw or be infected with mummy rot.</t>
  </si>
  <si>
    <t>Rotting Violet (inhaled/injuiy): The spores harvested from a violet fungi (MM 138) can be crafted into a inhalation dust, or a toxin that can be applied to weapons. When a creature is exposed to the rotting violet toxin, it must make a DC 11 Constitution saving throw or take 4 (ld8) necrotic damage.</t>
  </si>
  <si>
    <t xml:space="preserve">Rotting Violet </t>
  </si>
  <si>
    <t xml:space="preserve"> The spores harvested from a violet fungi (MM 138) can be crafted into a inhalation dust, or a toxin that can be applied to weapons. When a creature is exposed to the rotting violet toxin, it must make a DC 11 Constitution saving throw or take 4 (ld8) necrotic damage.</t>
  </si>
  <si>
    <t>inhaled/injuiy</t>
  </si>
  <si>
    <t>The spores harvested from a violet fungi (MM 138) can be crafted into a inhalation dust, or a toxin that can be applied to weapons. When a creature is exposed to the rotting violet toxin, it must make a DC 11 Constitution saving throw or take 4 (ld8) necrotic damage.</t>
  </si>
  <si>
    <t>Sleepless Nights (ingested): When this odorless concotion is ingested the victim must make a DC 15 Constitution saving throw. On a success, the victim suffers a restless night, but no other ill effects. If the saving throw fails, the creature is unable to sleep or gain any of the benefits of a long rest for up to 7 days, and each day under the effect the posion causes 1 level of exhaustion. Each day, the victim can make another saving throw against the poison, after three successful saves, the effects end</t>
  </si>
  <si>
    <t xml:space="preserve">Sleepless Nights </t>
  </si>
  <si>
    <t xml:space="preserve"> When this odorless concotion is ingested the victim must make a DC 15 Constitution saving throw. On a success, the victim suffers a restless night, but no other ill effects. If the saving throw fails, the creature is unable to sleep or gain any of the benefits of a long rest for up to 7 days, and each day under the effect the posion causes 1 level of exhaustion. Each day, the victim can make another saving throw against the poison, after three successful saves, the effects end</t>
  </si>
  <si>
    <t>ingested</t>
  </si>
  <si>
    <t>When this odorless concotion is ingested the victim must make a DC 15 Constitution saving throw. On a success, the victim suffers a restless night, but no other ill effects. If the saving throw fails, the creature is unable to sleep or gain any of the benefits of a long rest for up to 7 days, and each day under the effect the posion causes 1 level of exhaustion. Each day, the victim can make another saving throw against the poison, after three successful saves, the effects end</t>
  </si>
  <si>
    <t>Spores, Hallucination (contact/inhaled): Harvested from a myconid sovereign (MM 232), these spores can be concocted into a poison that causes intense hallucinations. The target must succeed on a DC 12 Constitution saving throw or be poisoned for 1 minute. The poisoned target is incapacitated while it hallucinates. The target can repeat the saving throw at the end of each of its turns, ending the effect on itself on a success.</t>
  </si>
  <si>
    <t xml:space="preserve">Spores, Hallucination </t>
  </si>
  <si>
    <t xml:space="preserve"> Harvested from a myconid sovereign (MM 232), these spores can be concocted into a poison that causes intense hallucinations. The target must succeed on a DC 12 Constitution saving throw or be poisoned for 1 minute. The poisoned target is incapacitated while it hallucinates. The target can repeat the saving throw at the end of each of its turns, ending the effect on itself on a success.</t>
  </si>
  <si>
    <t>contact/inhaled</t>
  </si>
  <si>
    <t>Harvested from a myconid sovereign (MM 232), these spores can be concocted into a poison that causes intense hallucinations. The target must succeed on a DC 12 Constitution saving throw or be poisoned for 1 minute. The poisoned target is incapacitated while it hallucinates. The target can repeat the saving throw at the end of each of its turns, ending the effect on itself on a success.</t>
  </si>
  <si>
    <t>Spores, Pacifying (contact/inhaled): Harvested from a myconid (MM 232), these spores can be crafted into a contact or inhaled poison. The victim must make a DC 12 Constitution Saving throw or be stunned for 1 minute. The victim can repeat the saving throw at the end of each of it's turns, ending the effect on itself on a success.</t>
  </si>
  <si>
    <t xml:space="preserve">Spores, Pacifying </t>
  </si>
  <si>
    <t xml:space="preserve"> Harvested from a myconid (MM 232), these spores can be crafted into a contact or inhaled poison. The victim must make a DC 12 Constitution Saving throw or be stunned for 1 minute. The victim can repeat the saving throw at the end of each of it's turns, ending the effect on itself on a success.</t>
  </si>
  <si>
    <t>Harvested from a myconid (MM 232), these spores can be crafted into a contact or inhaled poison. The victim must make a DC 12 Constitution Saving throw or be stunned for 1 minute. The victim can repeat the saving throw at the end of each of it's turns, ending the effect on itself on a success.</t>
  </si>
  <si>
    <t>Venom's Bane (any type): This potent poison, when properly crafted does not cause any damage itself. When used against a creature that has natural poison attributes, it causes their immunity to their own poison to fail At the start of each turn, he afflicted creature must roll a saving throw against it's own poison, or suffer the effects of that poison. At the end of each turn, it can make a DC 16 saving throw against the Venom's Bane. After three successful saves against the Venom's Bane, the effect ends.</t>
  </si>
  <si>
    <t xml:space="preserve">Venom's Bane </t>
  </si>
  <si>
    <t xml:space="preserve"> This potent poison, when properly crafted does not cause any damage itself. When used against a creature that has natural poison attributes, it causes their immunity to their own poison to fail At the start of each turn, he afflicted creature must roll a saving throw against it's own poison, or suffer the effects of that poison. At the end of each turn, it can make a DC 16 saving throw against the Venom's Bane. After three successful saves against the Venom's Bane, the effect ends.</t>
  </si>
  <si>
    <t>Лекарство от глазной гнили</t>
  </si>
  <si>
    <t xml:space="preserve">Мышьяк </t>
  </si>
  <si>
    <t xml:space="preserve">Яд чёрной гадюки </t>
  </si>
  <si>
    <t xml:space="preserve">Экстракт чёрного лотоса </t>
  </si>
  <si>
    <t xml:space="preserve">Кровекорень </t>
  </si>
  <si>
    <t xml:space="preserve">Синий виннис </t>
  </si>
  <si>
    <t xml:space="preserve">Испарения жжёного озара </t>
  </si>
  <si>
    <t xml:space="preserve">Мозговая жидкость ползающего падальщика </t>
  </si>
  <si>
    <t xml:space="preserve">Порошок бесновца </t>
  </si>
  <si>
    <t xml:space="preserve">Желчь дракона </t>
  </si>
  <si>
    <t xml:space="preserve">Яд дроу </t>
  </si>
  <si>
    <t xml:space="preserve">Яд гигантской осы </t>
  </si>
  <si>
    <t xml:space="preserve">Зеленокровное масло </t>
  </si>
  <si>
    <t xml:space="preserve">Мох ид </t>
  </si>
  <si>
    <t xml:space="preserve">Туман безумия </t>
  </si>
  <si>
    <t xml:space="preserve">Яд большого ужасного скорпиона </t>
  </si>
  <si>
    <t xml:space="preserve">Пыль лича </t>
  </si>
  <si>
    <t xml:space="preserve">Мастика дурного корня </t>
  </si>
  <si>
    <t xml:space="preserve">Яд среднего ужасного паука </t>
  </si>
  <si>
    <t xml:space="preserve">Нифарит </t>
  </si>
  <si>
    <t xml:space="preserve">Таггитовое масло </t>
  </si>
  <si>
    <t xml:space="preserve">Яд пурпурного червя </t>
  </si>
  <si>
    <t xml:space="preserve">Настойка сассонского лиственника </t>
  </si>
  <si>
    <t xml:space="preserve">Эссенция тени </t>
  </si>
  <si>
    <t xml:space="preserve">Шриифовое масло </t>
  </si>
  <si>
    <t xml:space="preserve">Яд маленькой ужасной многоножки </t>
  </si>
  <si>
    <t xml:space="preserve">Тигриная поганка </t>
  </si>
  <si>
    <t>Tёрный корень</t>
  </si>
  <si>
    <t>Пыль унгола</t>
  </si>
  <si>
    <t>Огненный клинок Bladefire: подобный огню алхимика, но менее изменчивый, эта жирная, клейкая жидкость загорается на воздухе. Огненным Клинком обычно поливают режещее и клюющее оружие, заставляя оружие гореть в течение короткого промежутка времени. Оружие «горит» в течение ld6раундов. При горении, оружие источает свет как факел. Оружие наносит 1 дополнительное повреждение огнём при каждой успешной атаке. Применение Огненного Клинка на оружие - полнораундовое действие, которое вызывает атаку по возможности. Деревянное оружие, покрытое Огненным Клинком загорается, получая 1d6 очков повреждения от огня каждый раунд, пока его не погасят. Поджигание горючих предметов требует большего контакта, чем просто успешная атака. Освещение горючего предмета требует полнораундвого действия, если предмет оставлен без присмотра или пройдена успешная проверка борьбы против ношения одежды противника или использования предмета, если ваш противник вырывается, никакие предметы не загораются, если Вы продолжаете удержание в борьбе при вашем следующем действии, любой горючий предмет на Вас, также загорается.</t>
  </si>
  <si>
    <t>Огненный клинок</t>
  </si>
  <si>
    <t>предмет</t>
  </si>
  <si>
    <t>Фляга</t>
  </si>
  <si>
    <t>Пуля, Кислотная Bullet, Acid: эти полые стеклянные пули для пращи заполнены кислотой. Когда они ударяются об цель, они немедленно разрушаются, нанося 1d4 очков кислотного повреждения в дополнение к нормальному повреждению от пращи. Чтобы содержать достаточное количество кислоты, эти пули должны быть большими, чем нормальные снаряды для пращи. Увеличенный размер делает пули неуклюжими и громоздкими, что налагает штраф -2 к броскам атаки.</t>
  </si>
  <si>
    <t>Пуля, кислотная</t>
  </si>
  <si>
    <t>Пуля</t>
  </si>
  <si>
    <t>Пуля, Огненная Ballet, Flame: эти полые стеклянные пули заполнены алхимическим огнём. Когда они ударяют в цель, они немедленно разрушаются, и огонь алхимика загорается, нанося 1d4 очков повреждения от огня в дополнение к нормальному повреждению от пули. Чтобы содержать достаточное количество огня, эти пули должны быть большими, чем нормальные снаряды для пращи. Увеличенный размер делает пули неуклюжими и громоздкими, что налагает штраф -2 к броскам атаки.</t>
  </si>
  <si>
    <t xml:space="preserve">Пуля, огненная </t>
  </si>
  <si>
    <t>Пуля, Священника Bullet, Priest's: эти полые стеклянные пули заполнены святой водой. Когда они ударяют в цель, они немедленно разрушаются, обрызгивая цель святой водой. Нежить и злые пришельцы получают 1d4 очков повреждения от святой воды в дополнение к нормальному повреждению от пули. Чтобы содержать достаточное количество воды, эти пули должны быть большими, чем нормальные снаряды для пращи. Увеличенный размер делает пули неуклюжими и громоздкими, что налагает штраф -2 к броскам атаки.</t>
  </si>
  <si>
    <t>Пуля священника</t>
  </si>
  <si>
    <t>Свеча Сосредоточения Candle, focusing: эта длинная, тонкая зеленая свеча горит очень быстро (1 час). При горении, свеча заполняет воздух 3 новыми, свежими ароматами. Свеча – очень сильно помогает занятым напряженной умственной деятельности, обостряя умственные процессы. Персонажи в пределах 20 фт от горящей свечи получают бонус +1 к следующим проверкам умений: Алхимия, Оценка, Криптография, Подделка, Магическое Наблюдение и Поиск. Если делается проверка умения, требующего более одного раунда для завершения (типа попытки идентифицировать микстуру Алхимией), персонажи получают бонус от свечи, только если они всё время проверки находятся в зоне действия свечи.</t>
  </si>
  <si>
    <t>Свеча сосредоточения</t>
  </si>
  <si>
    <t>Свеча</t>
  </si>
  <si>
    <t>Свеча Успокоительная Candle, Restful: эта толстая синяя свеча горит медленно, заполняя воздух сладким, расслабляющим аромат в течение 8 часов. Эти свечи, хотя и действуют медленно, зато очень хорошо укрепляют характеристики. Персонажи, которые спят всю ночь в пределах 20 фт от свечи, заживают в два раза быстрее обычного. После дня легкой деятельности, персонажи, которые отдыхают под влиянием свечи, заживают со скоростью два очка за уровень и 2 очка повреждения характеристики. После дня полного отдыха, отдыхаующие персонажи излечиваются со скоростью три очка за уровень и 2 очка повреждения характеристик. Выгоды успокоительной свечи складываются с применением умения Лечения.</t>
  </si>
  <si>
    <t>Свеча успокоительная</t>
  </si>
  <si>
    <t>Чистое Дыхание Clearbreath: этот пузырек серого дыма временно притупляет обоняние, когда кто-то вдыхает содержимое через нос. Чистое Дыхание обеспечивает бонус +4 к спасброску по Стойкости чтобы сопротивляться неприятным запахам (типа зловония троглодита). Эффект Чистого Дыхания длится в течение 1 часа.</t>
  </si>
  <si>
    <t xml:space="preserve">Чистое дыхание </t>
  </si>
  <si>
    <t>Пузырёк</t>
  </si>
  <si>
    <t>Порошок Темновидения Darkvision Powder: этот простой серый порошок очень неприметен; его нельзя заметить нормальным зрением на расстоянии больше 10 фт. Однако когда используется зрение в темноте, он ярко пылает. Существа, которые имеют зрение в темноте обычно, используют этот порошок, чтобы писать сообщения, чтобы другие существа не моли их читать. Каждый пузырек содержит достаточно порошка для длинного предложения.</t>
  </si>
  <si>
    <t>Порошок темновидения</t>
  </si>
  <si>
    <t>Опрыскиватель Defoliator: эта мерзкая жидкость имеет грязно-коричневый оттенок и запах гнилого растения. Вы можете бросить флягу с Опрыскивателем как гранатоподобное оружие. При прямом попадании, Опрыскиватель наносит 2d4 очков повреждения растительным существам и убивает нормальные растения Среднего размера или меньше. Брызги наносят 1 очко повреждения растительным существам и убивает нормальные растения меньше Среднего размера. Повреждение не ограничивается живыми растениями: деревянные объекты, типа дверей и деревянного оружия также получают повреждение от Опрыскивателя, но при этом учитывается их твердость.</t>
  </si>
  <si>
    <t>Опрыскиватель</t>
  </si>
  <si>
    <t>Пища</t>
  </si>
  <si>
    <t>Сухой Паёк Dehydrated Food: Исследователи и авантюристы всех видов извлекают выгоду из алхимически высушенной пищи. Хотя он и дорог, сухой паёк весит только половину, от эквивалентного количества еды, что делает его идеальным для длинных путешествий, где много воды, а пищи недостаточно. Персонажи употребляющие сухой паёк должны потреблять в день вдвое больше воды. (см. Опасности Голода и Жажды в Главе 3 РМИ).</t>
  </si>
  <si>
    <t xml:space="preserve">Сухой паёк </t>
  </si>
  <si>
    <t>Камень</t>
  </si>
  <si>
    <t>Зрение Дварфа Dwarfblind: камни З.Д. - маленькие камни, содержит алхимическую субстанцию, которая придаёт им слабый фиолетовый блеск. Вы можете бросить камень З.Д. как гранатоподобное оружие. Когда он ударяется об твёрдую поверхность, он взрывается фиолетовым светом. Свет освещает область 20 футов шириной на одно мгновение и временно ослепляя существ с зрением в темноте. Существа в пределах 10-футового радиуса действия камня должны преуспеть Рефлексе (УС 15) или теряют их способность зрения в темноте на 10 минут. З.Д. не имеет никакого эффекта на нормальное зрение или зрение в сумерках.</t>
  </si>
  <si>
    <t>Зрение Дварфа</t>
  </si>
  <si>
    <t>Масло Далёкого Свечения Farflame Oil: Это светло-голубое масло горит синим пламенем и освещает широкую область. Когда используется в фонаре, масло источает свет в 40-футовом радиусе. В бычьем глазе, оно освещает конус 80 футов длиной и 25 футов шириной. Пинта этого масла питает фонарь в течение 3 часов, также пинта масла покрывает 5-футовую область если проливается на землю; масло горит в течении 1 раунда и наносит 1d4 очков повреждения каждому существу в этой области.</t>
  </si>
  <si>
    <t xml:space="preserve">Масло далёкого свечения </t>
  </si>
  <si>
    <t>Расслабление Fleetfoot: эта синяя жидкость временно расслабляет мускулы и суставы, позволяя бегать быстрее и прыгать дальше. Персонаж под эффектом расслабления перемещается в пять раз быстрее своей обычной скорости. Эффект длится для 10 раундов + 1 раунд за пункт модификатора Телосложения. Эффект расслабления складывается с навыком Бег, позволяя персонажу достигать ушестирённой скорости и прыгать в полтора раза дальше с разбега. Расслабление не позволяет персонажу превышать его максимальное расстояние прыжка.</t>
  </si>
  <si>
    <t>Расслабление</t>
  </si>
  <si>
    <t>Масло Привидения Ghostoil: это масло имеет небольшой серый оттенок, и кажется, что в нём циркулируют какие-то странные формы. Когда маслом натирают оружие, оно позволяет ему затрагивать бестелесных существ на следующие 2 раунда. Одна фляга масла содержит достаточно жидкости, чтобы покрыть одно оружие Большого размера или меньше. Применение масла на оружие любого размера - полнораундовое действие.</t>
  </si>
  <si>
    <t>Масло приведения</t>
  </si>
  <si>
    <t>Могильная Отрава Gravebane: эта маслянистая белая жидкость испаряется на воздухе почти мгновенно, создавая тонкий, почти невидимый дым. Дым почти без запаха и не имеет никакого эффекта на большинство существ. Нежить, однако, может пройти через него только с усилием Воли. Дым заполняет область в 5 футов. УС спасброска по Воле = 10. Нежить может атаковать в этой области как обычно. Эффект М.О. обычно длится в течение 1 минуты, хотя сильные ветры могут уменьшить это время.</t>
  </si>
  <si>
    <t>Могильная отрава</t>
  </si>
  <si>
    <t>Мазь Ястреба Hawk's Ointment: Этот жирный, кислый гель временно обостряет зрение пользователя. Как только его благоприятное действие кончается, масло жжёт глаза в течение нескольких минут. После нанесения на глаза, персонаж получает бонус +1 к Поиску и Обнаружению на 2 минуты. После того, как мазь перестаёт действовать, персонаж получает штраф -2 к этиже умениям на 10 минут. Персонажи, тратящие 1 раунд для смывания геля с глаз водой, уменьшают продолжительность штрафа до 5 минут. Применение мази ястреба - полнораундовое действие, которое вызывает атаку по возможности.</t>
  </si>
  <si>
    <t>Мазь ястреба</t>
  </si>
  <si>
    <t>Растворимая Веревка Instant Rope: когда она выливается из фляги, эта вязкая серая жидкость формируется в длинный шнур, годный к употреблению как временная веревка. После выставления на воздух, жидкость быстро увеличивается в объеме и быстро высыхает. Фляга растворимой веревки формирует 30 футовый шнур; требуется 2 раунда для этого, чтобы верёвка высохла для возможности использования. Растворимую веревку можно в это время переносить не повреждая её, но она не может выдержать больше чем 10 фунтов веса. Как только она полностью высохнет, веревка может вес как нормальная верёвка. После часа использования, веревка становится слишком ломкой, чтобы выдержать любой вес и быстро ломается.</t>
  </si>
  <si>
    <t xml:space="preserve">Растворимая верёвка </t>
  </si>
  <si>
    <t>Задержка Дыхания Longbreath: этот маслянистый, коричневый дым - большое благо для любого, кто должен продержаться без воздуха больше чем нескольких раундов. После вдоха З.Д., персонаж может задержать дыхание на 3 раунда за очко Телосложения, а не на 2 раунда за очко, как обычно. З.Д. может использоваться после того, как персонаж уже начал задержку дыхания, но это обеспечивает меньше выгоды, если персонаж вдыхает З.Д. начала задержку дыхания, просто умножьте число раундов, которые персонаж может выдержать без дыхания на 1.5. Как только персонаж начинает делать проверки Телосложения, чтобы продолжать задержку дыхания, З.Д. перестаёт действовать.</t>
  </si>
  <si>
    <t>Задержка дыхания</t>
  </si>
  <si>
    <t>Пятно Света Motelight: эта фляга содержит жидкость со слабо пылающими искрами света. Вы можете бросить флягу как грантоподобное оружие. Когда фляга разбивается о твёрдую поверхность, она создает маленькую область, заполненную быстро перемещающимися искрами. Искры сильно мельтешат, но не наносят никакого повреждения. Существа в пределах 5-футового радиуса, пытающиеся читать заклинания, должны преуспеть в проверке Концентрации (УС = 5 за уровень заклинания) или они теряют заклинание. Если заклинатель должен сделать проверку Концентрации по другой причине, пятно света не накладывает никакого дополнительного штрафа.</t>
  </si>
  <si>
    <t>Пятно света</t>
  </si>
  <si>
    <t>Дитя Природы Nature's Draught: этот крошечный пузырек содержит темную, едкую жидкость. Если её выпить, Д.П. животные более легко идут на контакт с персонажем. Питьё Д.П. обеспечивает бонус +1 к проверке Сочувствие Животным и Дрессировка, проводимым в течение следующего дня.</t>
  </si>
  <si>
    <t>Природное дитя</t>
  </si>
  <si>
    <t>Полярная Кожа Polar Skin: этот белый крем обеспечивает ограниченную защиту против повреждений на основе холода. Полярная кожа становится неэффективной, как только она поглощает 5 очков повреждения холодом. Независимо от того, поглощает ли она какое-нибудь повреждение, П.К. теряет свою эффективность спустя 1 час после втирания. П.К. не складывается с волшебной защитой от холода. Волшебные эффекты, типа сопротивления стихийным заклинаниям заменяют защиту, обеспеченную П.К. Нанесение П.К. занимает 1 минуту.</t>
  </si>
  <si>
    <t>Полярная кожа</t>
  </si>
  <si>
    <t>Факел</t>
  </si>
  <si>
    <t>Сигнальный Факел Signal Torch: эти простые предметы - обычные факелы, пропитанные разнообразными алхимическими веществами, чтобы подкрасить огонь. Каждый С.Ф. горит своим цветом. Есть много разных цветов, но самыми распространёнными стали зелёный, синий и жёлтый.</t>
  </si>
  <si>
    <t>Сигнальный факел</t>
  </si>
  <si>
    <t>Искровой Камень Sparkstone: эти алхимические устройства напоминают куски серой глины размером с кулак. Вы можете бросать И.К. как гранатоподобное оружие. Когда И.К. поражает цель, он выпускает короткую, сильную электрическую дугу. Прямой попадание наносит 1d6 очков повреждения электричеством. Если есть другое существо в пределах 5 футов от цели, дуги электричества попадают и по тому существу, нанося половину начального повреждения. И.К. только создает одну вторичную дугу, поэтому бросайте кубик, для того, чтобы узнать какое существо затронуто. Если нет никаких существа в пределах 5 футов от цели, вторичной дуги не возникает.</t>
  </si>
  <si>
    <t>Искровой камень</t>
  </si>
  <si>
    <t>Кислота Разрушающая Камень Stonebreaker Acid: эта специальная форма кислоты действует только на камень. Вы можете бросать кислоту как гранатоподобное оружие. Кислота обычно наносит половину повреждения объектам (см. Атака Объектов в Главе 8 Руководства Игрока). Прямое попадание в каменную поверхность игнорирует твердость и наносит 3d10 очков повреждения. В следующем раунде после прямого попадания, кислота добавляет ещё 2d10 очков повреждения.</t>
  </si>
  <si>
    <t xml:space="preserve">Кислота разрушающая камень </t>
  </si>
  <si>
    <t>Отрава Насекомых Verminbane: эта хорошо запечатанная фляга содержит бледно зеленый дым. Когда его выпускают наружу, дым заполняет область 5х5 фт. Большинство существ не затрагивается дымом, хотя гуманоиды находят этот запах неприятным. Насекомые, однако, находят дым почти невыносимым. Чтобы пройти через область, заполненную О.Н., паразиты должны преуспеть в Стойкости (УС 15). Эффект О.Н. длится в течение 1 минуты, хотя сильные ветры могут уменьшить это время.</t>
  </si>
  <si>
    <t>Отрава насекомых</t>
  </si>
  <si>
    <t>Ужасное Кровотечение Vicious Bleeder: этот жирный синий гель - мощный антикоагулянт. Рана, полученная от оружия, покрытым этим гелем, продолжает кровоточить в течении 2 раундов, нанося 1 дополнительное повреждение в каждом из этих раундов. Нанесение У.К. на оружие (любого размера) - полнораундовое действие, которое вызывает атаку по возможности. После того, как оружие смазано, эффект У.К. длится в течение 1 минуты прежде, чем испаряется. Одна фляга У.К. содержит достаточно геля, чтобы покрыть одно оружие Большого или меньшего размера. У.К. не затрагивает конструктов, стихийных духов, илов, пришельцев или нежить.</t>
  </si>
  <si>
    <t xml:space="preserve">Ужасное кровотечение </t>
  </si>
  <si>
    <t>Масло Аболета</t>
  </si>
  <si>
    <t>Масло Аболета Aboleth Oil: трансформация занимает 1d4+1 минут. Трансформированное существо должно смачиваться прохладной, пресной водой или получает 1d12 очков повреждения каждые 10 минут. См. описание Аболета в Руководстве Монстров для дополнительной информации о трансформации.</t>
  </si>
  <si>
    <t>Алфорна</t>
  </si>
  <si>
    <t>Алфорна Alforna: Усталость, вызванную вторичными эффектами алфорны рассматривают как обычно.</t>
  </si>
  <si>
    <t>Урон от брызг</t>
  </si>
  <si>
    <t>Серый Виннис</t>
  </si>
  <si>
    <t>Серый Виннис Gray Whinnis: Паралич, вызванный вторичным эффектом серого винниса длится в течение 1d6x10 минут.</t>
  </si>
  <si>
    <t>Рот на замок</t>
  </si>
  <si>
    <t>Рот на замок Lockjaw: Персонажи, затронутые «ртом на замок» не могут говорить или использовать заклинания с соматическими компонентами.</t>
  </si>
  <si>
    <t>Пары Скорчера</t>
  </si>
  <si>
    <t>Пары Скорчера Scorcher Fumes: Существа, затронутые парами скорчера теряют обаняние на 1d6x10 минут.</t>
  </si>
  <si>
    <t>-</t>
  </si>
  <si>
    <t>Пары Вевера</t>
  </si>
  <si>
    <t>Пары Вевера Thever Fumes:: слепота, вызванная парами вевера постоянна, если её не удалить заклинанием лечения слепоты или подобным волшебством.</t>
  </si>
  <si>
    <t>Паста Вевера</t>
  </si>
  <si>
    <t>Паста Вевера Thever Paste: слепота, вызванная пастой вевера постоянна, если её не удалить заклинанием лечения слепоты или подобным волшебством. Если паста вевера нагревается, получаются пары вевера.</t>
  </si>
  <si>
    <t>Половина</t>
  </si>
  <si>
    <t>Гранаты</t>
  </si>
  <si>
    <t xml:space="preserve">Пятно света </t>
  </si>
  <si>
    <t>Кислота, разрушающая камень</t>
  </si>
  <si>
    <t>Альфорна</t>
  </si>
  <si>
    <t>Ранение УС 11</t>
  </si>
  <si>
    <t>common</t>
  </si>
  <si>
    <t>1d2 Сил</t>
  </si>
  <si>
    <t>Уставший</t>
  </si>
  <si>
    <t>Эссенция банелара</t>
  </si>
  <si>
    <t>2d4 Тел</t>
  </si>
  <si>
    <t>Без сознания</t>
  </si>
  <si>
    <t>Яд чёрной змеи</t>
  </si>
  <si>
    <t>Ранение УС 12</t>
  </si>
  <si>
    <t>ld6 Сил</t>
  </si>
  <si>
    <t>Кровавый корень</t>
  </si>
  <si>
    <t>1d4Тел+1d3Муд</t>
  </si>
  <si>
    <t>Голубой виннис</t>
  </si>
  <si>
    <t>Ранение УС 14</t>
  </si>
  <si>
    <t>1 Тел</t>
  </si>
  <si>
    <t>Токсин Холдрита</t>
  </si>
  <si>
    <t>Ранение УС 15</t>
  </si>
  <si>
    <t>Паралич</t>
  </si>
  <si>
    <t>Смертельный клинок</t>
  </si>
  <si>
    <t>Ранение УС 20</t>
  </si>
  <si>
    <t>ld6 Тел</t>
  </si>
  <si>
    <t>2d6 Тел</t>
  </si>
  <si>
    <t>Слюна дракона</t>
  </si>
  <si>
    <r>
      <t>1 Тел</t>
    </r>
    <r>
      <rPr>
        <vertAlign val="superscript"/>
        <sz val="10"/>
        <color theme="1"/>
        <rFont val="Calibri Light"/>
        <family val="2"/>
        <charset val="204"/>
      </rPr>
      <t>*</t>
    </r>
  </si>
  <si>
    <t>Яд гигантской осы</t>
  </si>
  <si>
    <t>Ранение УС 18</t>
  </si>
  <si>
    <t>1d6 Лов</t>
  </si>
  <si>
    <t>Серый виннис</t>
  </si>
  <si>
    <t>1d4 Тел</t>
  </si>
  <si>
    <t>Параличs</t>
  </si>
  <si>
    <t>Масло из зелёной крови</t>
  </si>
  <si>
    <t>Ранение УС 13</t>
  </si>
  <si>
    <t>ld2 Тел</t>
  </si>
  <si>
    <t>Корень халу</t>
  </si>
  <si>
    <t>ld2 Муд</t>
  </si>
  <si>
    <t>1d2 Муд</t>
  </si>
  <si>
    <t>Яд большого скорпиона</t>
  </si>
  <si>
    <t>Яд среднего паука</t>
  </si>
  <si>
    <t>1d6 Сил</t>
  </si>
  <si>
    <t>Яд пурпурного червя</t>
  </si>
  <si>
    <t>Ранение УС 24</t>
  </si>
  <si>
    <t>Экстракт вина Редека</t>
  </si>
  <si>
    <t>Ранение УС 17</t>
  </si>
  <si>
    <t>2d6 Лов</t>
  </si>
  <si>
    <t>Лист ручья</t>
  </si>
  <si>
    <t>ld2 Хар</t>
  </si>
  <si>
    <t>1d4 Хар</t>
  </si>
  <si>
    <t>Эссенция тени</t>
  </si>
  <si>
    <t>1 Сил*</t>
  </si>
  <si>
    <t>2d6 Сил</t>
  </si>
  <si>
    <t>Шрифовое масло</t>
  </si>
  <si>
    <t>ld2 Сил + ld2 Лов</t>
  </si>
  <si>
    <t>ld2 Сил</t>
  </si>
  <si>
    <t>Яд малой многоножки</t>
  </si>
  <si>
    <t>1d2 Лов</t>
  </si>
  <si>
    <t>Экстракт пресного листа</t>
  </si>
  <si>
    <t>Ранение УС 16</t>
  </si>
  <si>
    <t>Ошеломлён</t>
  </si>
  <si>
    <t>2d6 Инт</t>
  </si>
  <si>
    <t>Масло аболета</t>
  </si>
  <si>
    <t>Кожа УС 19</t>
  </si>
  <si>
    <t>very rare</t>
  </si>
  <si>
    <t>Трансформация</t>
  </si>
  <si>
    <t>Анемис</t>
  </si>
  <si>
    <t>Кожа УС 16</t>
  </si>
  <si>
    <t>1d4 Сил</t>
  </si>
  <si>
    <t>2d4 Сил</t>
  </si>
  <si>
    <t>Экстракт чёрного лотоса</t>
  </si>
  <si>
    <t>Кожа УС 20</t>
  </si>
  <si>
    <t>legendary</t>
  </si>
  <si>
    <t>3d6 Тел</t>
  </si>
  <si>
    <t>Вытяжка из мозгов отвратительного ползуна</t>
  </si>
  <si>
    <t>Кожа УС 13</t>
  </si>
  <si>
    <t>Вредоносное вино</t>
  </si>
  <si>
    <t>ld4 Сил+ ld4 Тел</t>
  </si>
  <si>
    <t>Желчь дракона</t>
  </si>
  <si>
    <t>Кожа УС 26</t>
  </si>
  <si>
    <t>l500</t>
  </si>
  <si>
    <t>3d6 Сил</t>
  </si>
  <si>
    <t xml:space="preserve">Экстракт ужасного сорняка </t>
  </si>
  <si>
    <t>1 Муд</t>
  </si>
  <si>
    <t>2d4 Муд</t>
  </si>
  <si>
    <t xml:space="preserve">Паста из корня мелиссы </t>
  </si>
  <si>
    <t>1 Лов</t>
  </si>
  <si>
    <t>2d4 Лов</t>
  </si>
  <si>
    <t>Паста Месмера</t>
  </si>
  <si>
    <t>Кожа УС 15</t>
  </si>
  <si>
    <t>Плохо видит</t>
  </si>
  <si>
    <t>1d4 Инт</t>
  </si>
  <si>
    <t>Нитарит</t>
  </si>
  <si>
    <t xml:space="preserve">Порошок из листа сассоны </t>
  </si>
  <si>
    <t>2dl2 Ож</t>
  </si>
  <si>
    <t>Сонный сорняк</t>
  </si>
  <si>
    <t>Замедление</t>
  </si>
  <si>
    <t>1d4 Лов</t>
  </si>
  <si>
    <t>Корень териная</t>
  </si>
  <si>
    <t>Кожа УС 12</t>
  </si>
  <si>
    <t>Ослеплёнs</t>
  </si>
  <si>
    <t xml:space="preserve">Блеск привидения </t>
  </si>
  <si>
    <t>1d2 Тел</t>
  </si>
  <si>
    <t xml:space="preserve">Экстракт эдлевайна </t>
  </si>
  <si>
    <t>Глотание УС 14</t>
  </si>
  <si>
    <t>1d4 Муд,</t>
  </si>
  <si>
    <t>2d6 Муд</t>
  </si>
  <si>
    <t>Мышьяк</t>
  </si>
  <si>
    <t>Глотание УС 13</t>
  </si>
  <si>
    <t>1d8 Тел</t>
  </si>
  <si>
    <t xml:space="preserve">Порошок из листа кретела </t>
  </si>
  <si>
    <t>ld4 Тел,</t>
  </si>
  <si>
    <t>1d6 Тел</t>
  </si>
  <si>
    <t xml:space="preserve">Порошок кулума </t>
  </si>
  <si>
    <t>Глотание УС 12</t>
  </si>
  <si>
    <t xml:space="preserve">Порошок тёмного ривера </t>
  </si>
  <si>
    <t>Глотание УС 18</t>
  </si>
  <si>
    <t>ld6 Тел+ ld6Сил</t>
  </si>
  <si>
    <t>Фералин</t>
  </si>
  <si>
    <t>получает бонус +2 Силы</t>
  </si>
  <si>
    <t>1d4 Лов,</t>
  </si>
  <si>
    <t>ld6Con</t>
  </si>
  <si>
    <t>Мох ида</t>
  </si>
  <si>
    <t>2d6 Int</t>
  </si>
  <si>
    <t xml:space="preserve">Прах лича </t>
  </si>
  <si>
    <t>Глотание УС 17</t>
  </si>
  <si>
    <t>Глотание УС 11</t>
  </si>
  <si>
    <t>Не может говорить</t>
  </si>
  <si>
    <t>Масло таггита</t>
  </si>
  <si>
    <t>Глотание УС 15</t>
  </si>
  <si>
    <t>Рвота</t>
  </si>
  <si>
    <t>Тошнит</t>
  </si>
  <si>
    <t>Полосатая поганка</t>
  </si>
  <si>
    <t>2d6 Муд+1d4Инт</t>
  </si>
  <si>
    <t xml:space="preserve">Туман асаби </t>
  </si>
  <si>
    <t>Вдыхание УС 12</t>
  </si>
  <si>
    <t xml:space="preserve">Мозговая пыль </t>
  </si>
  <si>
    <t>В замеша-ве</t>
  </si>
  <si>
    <t>1d4 Муд</t>
  </si>
  <si>
    <t xml:space="preserve">Зола офура </t>
  </si>
  <si>
    <t>Вдыхание УС 18</t>
  </si>
  <si>
    <t>1 Тел*</t>
  </si>
  <si>
    <t>Туман безумия</t>
  </si>
  <si>
    <t>Вдыхание УС 15</t>
  </si>
  <si>
    <t>ld4 Муд</t>
  </si>
  <si>
    <t xml:space="preserve">Дым раелисса </t>
  </si>
  <si>
    <t>ld6 Хар</t>
  </si>
  <si>
    <t>1d6 Хар</t>
  </si>
  <si>
    <t>Пар рошона</t>
  </si>
  <si>
    <t>1d6 Лов+1Лов*</t>
  </si>
  <si>
    <t>Пар скорчера</t>
  </si>
  <si>
    <t>Теряет нюх</t>
  </si>
  <si>
    <t xml:space="preserve">Пар вевера </t>
  </si>
  <si>
    <t>Ослеплён</t>
  </si>
  <si>
    <t xml:space="preserve">Прах ангола </t>
  </si>
  <si>
    <t>1 Хар</t>
  </si>
  <si>
    <t>ld6 Хар+1Хар*</t>
  </si>
  <si>
    <t>Яд крошечной многоножки</t>
  </si>
  <si>
    <t>Ранение, БС 11</t>
  </si>
  <si>
    <t>Яд маленькой многоножки</t>
  </si>
  <si>
    <t>162 Лов</t>
  </si>
  <si>
    <t>Яд средней многоножки</t>
  </si>
  <si>
    <t>Ранение, БС 13</t>
  </si>
  <si>
    <t>163 Лов</t>
  </si>
  <si>
    <t>Яд большой многоножки</t>
  </si>
  <si>
    <t>Ранение, БС 16</t>
  </si>
  <si>
    <t>164 Лов</t>
  </si>
  <si>
    <t>Яд огромной многоножки</t>
  </si>
  <si>
    <t>Ранение, БС 18</t>
  </si>
  <si>
    <t>166 Лов</t>
  </si>
  <si>
    <t>Яд гигантской многоножки</t>
  </si>
  <si>
    <t>Ранение, БС 26</t>
  </si>
  <si>
    <t>168 Лов</t>
  </si>
  <si>
    <t>Яд колоссальной многоножки</t>
  </si>
  <si>
    <t>Ранение, БС 36</t>
  </si>
  <si>
    <t>266 Лов</t>
  </si>
  <si>
    <t>Яд крошечного скорпиона</t>
  </si>
  <si>
    <t>162 Силы</t>
  </si>
  <si>
    <t>Яд мажнького скорпиона</t>
  </si>
  <si>
    <t>163 Силы</t>
  </si>
  <si>
    <t>Яд среднего скорпиона</t>
  </si>
  <si>
    <t>Ранение, БС 15</t>
  </si>
  <si>
    <t>164 Силы</t>
  </si>
  <si>
    <t>166 Силы</t>
  </si>
  <si>
    <t>Яд огромного скорпиона</t>
  </si>
  <si>
    <t>168 Силы</t>
  </si>
  <si>
    <t>Яд гигантского скорпиона</t>
  </si>
  <si>
    <t>266 Силы</t>
  </si>
  <si>
    <t>Яд колоссального скорпиона</t>
  </si>
  <si>
    <t>Ранение, БС 54</t>
  </si>
  <si>
    <t>268 Силы</t>
  </si>
  <si>
    <t>Яд крошечного паука</t>
  </si>
  <si>
    <t>Яд мажнького паука</t>
  </si>
  <si>
    <t>Яд большого паука</t>
  </si>
  <si>
    <t>Яд огромного паука</t>
  </si>
  <si>
    <t>Ранение, БС 22</t>
  </si>
  <si>
    <t>Яд гигантского паука</t>
  </si>
  <si>
    <t>Ранение, БС 31</t>
  </si>
  <si>
    <t>Яд колоссального паука</t>
  </si>
  <si>
    <t>Ранение, БС 35</t>
  </si>
  <si>
    <t>Яд бебилита</t>
  </si>
  <si>
    <t>Ранение, БС 20</t>
  </si>
  <si>
    <t>166 Тело</t>
  </si>
  <si>
    <t>266 Тело</t>
  </si>
  <si>
    <t>Дьявольский глаз</t>
  </si>
  <si>
    <t>Ранение, БС 211</t>
  </si>
  <si>
    <t>1 единица 8К3</t>
  </si>
  <si>
    <t>163 единиц Ж3</t>
  </si>
  <si>
    <t>Отрава жизни</t>
  </si>
  <si>
    <t>Ранение, БС 202</t>
  </si>
  <si>
    <t>Вырвиглаз</t>
  </si>
  <si>
    <t>Слепота</t>
  </si>
  <si>
    <t>Желчь балора</t>
  </si>
  <si>
    <t>Контакт, БС 25</t>
  </si>
  <si>
    <t>Мерзкая зв езда</t>
  </si>
  <si>
    <t>Контакт, БС 242</t>
  </si>
  <si>
    <t>Сок сассона</t>
  </si>
  <si>
    <t>Контакт, БС 18</t>
  </si>
  <si>
    <t>Дым страданий</t>
  </si>
  <si>
    <t>Вдыхание, БС 20</t>
  </si>
  <si>
    <t>1 всех показателей</t>
  </si>
  <si>
    <t>Урсаник</t>
  </si>
  <si>
    <t>Вдыхание, БС 19</t>
  </si>
  <si>
    <t>Туман Нурна</t>
  </si>
  <si>
    <t>Вдыхание, БС 25</t>
  </si>
  <si>
    <t>168 Тело</t>
  </si>
  <si>
    <t>Ишентав</t>
  </si>
  <si>
    <t>Вдыхание, БС 13</t>
  </si>
  <si>
    <t>Дым горящих крыльев ангела</t>
  </si>
  <si>
    <t>Вдыхание, БС 18</t>
  </si>
  <si>
    <t>166 Оба</t>
  </si>
  <si>
    <t>266 Оба</t>
  </si>
  <si>
    <t>Дыхание валилиска</t>
  </si>
  <si>
    <t>Вдыхание, БС 171</t>
  </si>
  <si>
    <t>PHB 153</t>
  </si>
  <si>
    <t>HP</t>
  </si>
  <si>
    <t>1d4</t>
  </si>
  <si>
    <t>Toad Saliva</t>
  </si>
  <si>
    <t>MM 329</t>
  </si>
  <si>
    <t>1d10</t>
  </si>
  <si>
    <t>Small Serprent Venom</t>
  </si>
  <si>
    <t>Flying Snake / Poisonous Snake</t>
  </si>
  <si>
    <t>MM 322</t>
  </si>
  <si>
    <t>3d4</t>
  </si>
  <si>
    <t>DMG 257</t>
  </si>
  <si>
    <t>rounds</t>
  </si>
  <si>
    <t>3d6</t>
  </si>
  <si>
    <t>Count Down</t>
  </si>
  <si>
    <t>Potion of Poison</t>
  </si>
  <si>
    <t>DMG 188</t>
  </si>
  <si>
    <t>Bone Naga Venom</t>
  </si>
  <si>
    <t>MM 233</t>
  </si>
  <si>
    <t>Medua Venom</t>
  </si>
  <si>
    <t>MM 214</t>
  </si>
  <si>
    <t>4d6</t>
  </si>
  <si>
    <t>Drider Venom</t>
  </si>
  <si>
    <t>MM 120</t>
  </si>
  <si>
    <t>2d8</t>
  </si>
  <si>
    <t>Yochlol Slime</t>
  </si>
  <si>
    <t>MM 65</t>
  </si>
  <si>
    <t>6d6</t>
  </si>
  <si>
    <t>Giant Poisonous Snake</t>
  </si>
  <si>
    <t>Half Damage</t>
  </si>
  <si>
    <t>Imp Poison</t>
  </si>
  <si>
    <t>MM 76</t>
  </si>
  <si>
    <t>Yuan-Ti Poison</t>
  </si>
  <si>
    <t>MM 308</t>
  </si>
  <si>
    <t>2d6</t>
  </si>
  <si>
    <t>Yuan-Ti Abomination Poison</t>
  </si>
  <si>
    <t>Yuan-Ti Abomination</t>
  </si>
  <si>
    <t>Arcanaloth Poison</t>
  </si>
  <si>
    <t>MM 313</t>
  </si>
  <si>
    <t>Scorpion Venom</t>
  </si>
  <si>
    <t>MM 327</t>
  </si>
  <si>
    <t>4d10</t>
  </si>
  <si>
    <t>Wyvern Poison</t>
  </si>
  <si>
    <t>DMG 257 / MM 303</t>
  </si>
  <si>
    <t>7d6</t>
  </si>
  <si>
    <t>Kraken Ink</t>
  </si>
  <si>
    <t>MM 197</t>
  </si>
  <si>
    <t>3d10</t>
  </si>
  <si>
    <t>Spirit Naga Venom</t>
  </si>
  <si>
    <t>7d8</t>
  </si>
  <si>
    <t>Guardian Naga Venom</t>
  </si>
  <si>
    <t>10d8</t>
  </si>
  <si>
    <t>DMG 257 / MM 255</t>
  </si>
  <si>
    <t>12d6</t>
  </si>
  <si>
    <t>Green Dragon Wyrmling Poison</t>
  </si>
  <si>
    <t>Green Dragon Wyrmling</t>
  </si>
  <si>
    <t>MM 95</t>
  </si>
  <si>
    <t>Young Green Dragon Poison</t>
  </si>
  <si>
    <t>Young Green Dragon</t>
  </si>
  <si>
    <t>MM 94</t>
  </si>
  <si>
    <t>Adult Green Dragon Poison</t>
  </si>
  <si>
    <t>Adult Green Dragon</t>
  </si>
  <si>
    <t>16d6</t>
  </si>
  <si>
    <t>Ancient Green Dragon Poison</t>
  </si>
  <si>
    <t>Ancient Green Dragon</t>
  </si>
  <si>
    <t>MM 93</t>
  </si>
  <si>
    <t>22d6</t>
  </si>
  <si>
    <t>DMG 256</t>
  </si>
  <si>
    <t>1d12</t>
  </si>
  <si>
    <t>Poisoned</t>
  </si>
  <si>
    <t>24 hours</t>
  </si>
  <si>
    <t>MM 131</t>
  </si>
  <si>
    <t>1d8</t>
  </si>
  <si>
    <t>1 minute</t>
  </si>
  <si>
    <t>Repeat @ R End</t>
  </si>
  <si>
    <t>Quasit Poison</t>
  </si>
  <si>
    <t>MM 63</t>
  </si>
  <si>
    <t>2d4</t>
  </si>
  <si>
    <t>Vrock Spores</t>
  </si>
  <si>
    <t>MM 64</t>
  </si>
  <si>
    <t>Bone Devil Venom</t>
  </si>
  <si>
    <t>MM 71</t>
  </si>
  <si>
    <t>5d6</t>
  </si>
  <si>
    <t>Sassone Leaf Residue</t>
  </si>
  <si>
    <t>PF Port</t>
  </si>
  <si>
    <t>2d12</t>
  </si>
  <si>
    <t>1 hour</t>
  </si>
  <si>
    <t>Otyugh Venom</t>
  </si>
  <si>
    <t>MM</t>
  </si>
  <si>
    <t>Max HP</t>
  </si>
  <si>
    <t>Repeat @ 1 day</t>
  </si>
  <si>
    <t>Until Cured</t>
  </si>
  <si>
    <t>Open Wound</t>
  </si>
  <si>
    <t>Death Dog Saliva</t>
  </si>
  <si>
    <t>MM 321</t>
  </si>
  <si>
    <t>days</t>
  </si>
  <si>
    <t>1d6</t>
  </si>
  <si>
    <t>Erinyes Poison</t>
  </si>
  <si>
    <t>Erinyes</t>
  </si>
  <si>
    <t>MM 73</t>
  </si>
  <si>
    <t>3d8</t>
  </si>
  <si>
    <t>Pit Fiend Poison</t>
  </si>
  <si>
    <t>MM 77</t>
  </si>
  <si>
    <t>Woundweal</t>
  </si>
  <si>
    <t>Gas Spores</t>
  </si>
  <si>
    <t>MM 138</t>
  </si>
  <si>
    <t>Death</t>
  </si>
  <si>
    <t>Permanent</t>
  </si>
  <si>
    <t>After many hours</t>
  </si>
  <si>
    <t>Wolf Spider Venom</t>
  </si>
  <si>
    <t>MM 330</t>
  </si>
  <si>
    <t>Paralyzed</t>
  </si>
  <si>
    <t>If Dropped to 0</t>
  </si>
  <si>
    <t>Centipede Venom</t>
  </si>
  <si>
    <t>MM 323</t>
  </si>
  <si>
    <t>Wasp Venom</t>
  </si>
  <si>
    <t>MM 328</t>
  </si>
  <si>
    <t>Phase Spider Venom</t>
  </si>
  <si>
    <t>MM 334</t>
  </si>
  <si>
    <t>4d8</t>
  </si>
  <si>
    <t>Fire Jackal Saliva</t>
  </si>
  <si>
    <t>Incapacitated</t>
  </si>
  <si>
    <t>d4 rounds</t>
  </si>
  <si>
    <t>Black Adder Venom</t>
  </si>
  <si>
    <t>Sea Urchin Venom</t>
  </si>
  <si>
    <t>Hezrou Stench</t>
  </si>
  <si>
    <t>Hezrou</t>
  </si>
  <si>
    <t>MM 60</t>
  </si>
  <si>
    <t>1 round</t>
  </si>
  <si>
    <t>Troglodyte Stench</t>
  </si>
  <si>
    <t>MM 290</t>
  </si>
  <si>
    <t>Ghast Stench</t>
  </si>
  <si>
    <t>Ghast</t>
  </si>
  <si>
    <t>MM 148</t>
  </si>
  <si>
    <t>Flumph Stench</t>
  </si>
  <si>
    <t>MM 135</t>
  </si>
  <si>
    <t>1d4 hours</t>
  </si>
  <si>
    <t>Stench</t>
  </si>
  <si>
    <t>Cockatrice Spit</t>
  </si>
  <si>
    <t>Petrified</t>
  </si>
  <si>
    <t>After 3 Fail</t>
  </si>
  <si>
    <t>Bearded Devil Poison</t>
  </si>
  <si>
    <t>MM 70</t>
  </si>
  <si>
    <t>Rainbow Jellyfish Toxin</t>
  </si>
  <si>
    <t>Staggered</t>
  </si>
  <si>
    <t>minutes</t>
  </si>
  <si>
    <t>Repeat @ 1 min</t>
  </si>
  <si>
    <t>Hunter Urchin Venom</t>
  </si>
  <si>
    <t>MM 57</t>
  </si>
  <si>
    <t>One or</t>
  </si>
  <si>
    <t>Pacifying Spores</t>
  </si>
  <si>
    <t>Myconid Soverign</t>
  </si>
  <si>
    <t>MM 232</t>
  </si>
  <si>
    <t>Stunned</t>
  </si>
  <si>
    <t>Crippling Poison</t>
  </si>
  <si>
    <t>Homebrew</t>
  </si>
  <si>
    <t>Speed 0</t>
  </si>
  <si>
    <t>Exhaustion Poison</t>
  </si>
  <si>
    <t>Exhaustion</t>
  </si>
  <si>
    <t>Hag Spittle</t>
  </si>
  <si>
    <t>Blinded</t>
  </si>
  <si>
    <t>Glass Urchin Venom</t>
  </si>
  <si>
    <t>Confused</t>
  </si>
  <si>
    <t>Black Marsh Spider Venom</t>
  </si>
  <si>
    <t>Nightmare Vapor</t>
  </si>
  <si>
    <t>Thri-Kreen Venom</t>
  </si>
  <si>
    <t>Thri-Kreen</t>
  </si>
  <si>
    <t>MM 288</t>
  </si>
  <si>
    <t>fail by 5</t>
  </si>
  <si>
    <t>Carrion Crawler Mucus</t>
  </si>
  <si>
    <t>Carron Crawler, Chuul</t>
  </si>
  <si>
    <t>Grell Poison</t>
  </si>
  <si>
    <t>Grell</t>
  </si>
  <si>
    <t>MM 172</t>
  </si>
  <si>
    <t>Homunculus Poison</t>
  </si>
  <si>
    <t>MM 188</t>
  </si>
  <si>
    <t>Unconscious</t>
  </si>
  <si>
    <t>Pseudodragon Venom</t>
  </si>
  <si>
    <t>MM 254</t>
  </si>
  <si>
    <t>Sprite Brew</t>
  </si>
  <si>
    <t>Sprite</t>
  </si>
  <si>
    <t>MM 283</t>
  </si>
  <si>
    <t>Blue Whinnis</t>
  </si>
  <si>
    <t>Unimportant</t>
  </si>
  <si>
    <t>Couatl Venom</t>
  </si>
  <si>
    <t>MM 43</t>
  </si>
  <si>
    <t>Hallucination Spores</t>
  </si>
  <si>
    <t>Yochlol Mist</t>
  </si>
  <si>
    <t>Azure Lily Pollen</t>
  </si>
  <si>
    <t>2d4 hours</t>
  </si>
  <si>
    <t>Torpor</t>
  </si>
  <si>
    <t>4d6 hours</t>
  </si>
  <si>
    <t>Immobilizing</t>
  </si>
  <si>
    <t>Restrained</t>
  </si>
  <si>
    <t>Myconid Mind Spores</t>
  </si>
  <si>
    <t>Myconid</t>
  </si>
  <si>
    <t>MM 230</t>
  </si>
  <si>
    <t>Telepathy</t>
  </si>
  <si>
    <t>Belladonna</t>
  </si>
  <si>
    <t>1 min</t>
  </si>
  <si>
    <t>Cure Lycanthropy</t>
  </si>
  <si>
    <t>Hemlock</t>
  </si>
  <si>
    <t>Repeat @ 10 mins</t>
  </si>
  <si>
    <t>Insanity Pill</t>
  </si>
  <si>
    <t>10 mins</t>
  </si>
  <si>
    <t>Midnight</t>
  </si>
  <si>
    <t>9d6</t>
  </si>
  <si>
    <t>8 hours</t>
  </si>
  <si>
    <t>Fiddleback Venom</t>
  </si>
  <si>
    <t>Dream Venom</t>
  </si>
  <si>
    <t>1d3 hours</t>
  </si>
  <si>
    <t>Cannot Lie</t>
  </si>
  <si>
    <t>Tears of Death</t>
  </si>
  <si>
    <t>Mage Bane</t>
  </si>
  <si>
    <t>Bloodwine</t>
  </si>
  <si>
    <t>Animating Spores</t>
  </si>
  <si>
    <t>Animate dead</t>
  </si>
  <si>
    <t>Weeks</t>
  </si>
  <si>
    <t>Bloodbrush Extract</t>
  </si>
  <si>
    <t>A creature subjected to this poison must succeed on a DC 11 Constitution saving throw or suffer disadvantage on all Wisdom (Perception) ability checks for 2 hours. A creature may elect to fail this saving throw. However, for the duration, the poisoned creature also gains advantage on all Intelligence (Arcana) and Intelligence (Religion) checks.</t>
  </si>
  <si>
    <t>Starspore</t>
  </si>
  <si>
    <t>inhaled / ingested</t>
  </si>
  <si>
    <t>A creature subjected to starspore must succeed on a DC 14 Constitution saving throw or gain Vulnerability to thunder damage and disadvantage on Constitution saving throws for 1 hour. A creature may elect to fail this saving throw. However, for the duration, the poisoned creature gains blindsight with a range of 60 feet.</t>
  </si>
  <si>
    <t>Serpent Venom &lt;Brown Liquid&gt; (DMG) (Injury) DC 11 Constitution - Fail: 3d6 poison damage - Success: Half damage.</t>
  </si>
  <si>
    <t>Wyvern Poison &lt;Dark Red Liquid&gt; (DMG) (Injury) DC 15 Constitution - Fail: 7d6 poison damage - Success: Half damage.</t>
  </si>
  <si>
    <t xml:space="preserve">Basilik Bile &lt;Dark Green Paste&gt; (MM) (Contact) Unavoidable Poison damage 2d6. </t>
  </si>
  <si>
    <t>Chuul Tentacles &lt;Red Sticky Liquid&gt; (MM) (Contact) DC 13 Constitution - Fail: poisoned for 1 minute. Poisoned creature Paralyzed. Can repeat Save roll at end of each turn. Success ends the poison.</t>
  </si>
  <si>
    <t>poisoned for 1 minute. Poisoned creature Paralyzed. Can repeat Save roll at end of each turn. Success ends the poison.</t>
  </si>
  <si>
    <t>Coutal Venom &lt;Gold Liquid&gt; (MM) (Injury) DC 13 Constitution - Fail: poisoned for 24 hours. Poisoned creature Unconscious. Can be shaken awake by others.</t>
  </si>
  <si>
    <t>Dretch Toxin &lt;Fine Grey Powder&gt; (MM) (Inhaled) DC 11 Constitution - Fail: poisoned for 1 minute. Poisoned creature can either take an action or a bonus action on its turn, not both, and can’t take reactions.</t>
  </si>
  <si>
    <t>poisoned for 24 hours. Poisoned creature Unconscious. Can be shaken awake by others.</t>
  </si>
  <si>
    <t>Quasit Bile (Thick Yellow Liquid&gt; (MM) (Injury) DC 10 Constitution - Fail: 2d4 poison damage and poisoned for 1 minute. Can repeat Save roll at end of each turn. Success ends the poison.</t>
  </si>
  <si>
    <t>Vrock Spores &lt;Powder&gt; (MM) (Inhaled) DC 14 Constitution - Fail: poisoned. Poisoned creature 1d10 poison damage at start of each turn. Can repeat Save roll at end of each turn.  Success ends the poison. Drinking of, or pouring on, holy water on victim also ends the poison.</t>
  </si>
  <si>
    <t>Yochlol Sap &lt;Mustard Paste&gt; (MM) (Injury) Unavoidable Poison damage 6d6.</t>
  </si>
  <si>
    <t>Snake Tentacle Juice &lt;Thick Chunky Black Liquid&gt; (MM) Contact) DC 12 Constitution - Fail: poisoned for 1 minute. Poisoned creature can not regain hit points. Can repeat Save roll at end of each turn. Success ends the poison.</t>
  </si>
  <si>
    <t>Bone Stinger &lt;Red Liquid&gt; (MM) (Injury) Unavoidable Poison damage 5d6. Then DC 14 Constitution - Fail:  poisoned for 1 minute. Can repeat Save roll at end of each turn. Success ends the poison.</t>
  </si>
  <si>
    <t>Imp Venom - Stinger &lt;Black Liquid&gt; (MM) (Injury) DC 11 Constitution - Fail: 3d6 poison damage - Success: Half damage.</t>
  </si>
  <si>
    <t>Imp Venom Bile &lt;Thick Brown Liquid&gt; (MM) (Injury) DC 11 Constitution - Fail: 3d6 poison damage - Success: Half damage.</t>
  </si>
  <si>
    <t>Fiend Bile &lt;Thick Grey Paste&gt; (MM) (Injury) DC 21 Constitution - Fail: poisoned. Poisoned creature 6d6 poison damage at start of each turn AND can not regain any hit points. Can repeat Save roll at end of each turn.  Success ends the poison.</t>
  </si>
  <si>
    <t>Draco Green Venom &lt;Dark Green Liquid&gt; (MM) Age of Dragon - Effects Strength of Poison:</t>
  </si>
  <si>
    <t xml:space="preserve">Green Dragon Wyrmling: (Injury) Unavoidable Poison damage 1d6. Young Green Dragon: (Injury) Unavoidable Poison damage 2d6. Adult Green Dragon: (Injury) Unavoidable Poison damage 2d6. Ancient Green Dragon: (Injury) Unavoidable Poison damage 3d6. </t>
  </si>
  <si>
    <t>Drider Venom &lt;Blue Liquid&gt; (MM) (Injury) Unavoidable Poison damage 2d8.</t>
  </si>
  <si>
    <t>Ettercap Bile &lt;Thick sticky blue liquid&gt; (MM) (Injury) Unavoidable Poison damage 1d8. Then DC 11 Constitution - Fail:  poisoned for 1 minute. Can repeat Save roll at end of each turn. Success ends the poison.</t>
  </si>
  <si>
    <t>Gas Spore Nodule &lt;Yellow Powder&gt; (MM) (Inhaled) DC 15 Constitution - Fail: 3d6 poison damage and infected with disease. (Creatures immune to poison also immune to this disease). Diseased victim: death in 1d12+Victim’s Constitution Modifier hours, unless disease removed. In half that time, the victim becomes poisoned for rest of duration. After victim dies, it sprouts 2d4 Tiny gas spores that grow to full size in 7 days.</t>
  </si>
  <si>
    <t>Yeenoghu Bile &lt;Lime green mucas&gt; (MM) (Injury) DC 12 Constitution - Fail: 2d6 poison damage.</t>
  </si>
  <si>
    <t>Grell Juice &lt;Clear liquid with brown swirls&gt; (MM) (Contact) DC 11 Constitution - Fail: poisoned for 1 minute. Poisoned creature Paralyzed. Can repeat Save roll at end of each turn. Success ends the poison.</t>
  </si>
  <si>
    <t>Homunculus Extract &lt;Thick white paste&gt; (MM) (Injury) DC 10 Constitution - Fail: poisoned for 1 minute. If Save fails by 5 or more instead poisoned for 1d10 minutes and unconscious whilst poisoned.</t>
  </si>
  <si>
    <t>Kraken Ink  &lt;Black Liquid&gt; (MM) (Contact) DC 23 Constitution - Fail: 3d10 poison damage - Success: Half damage.</t>
  </si>
  <si>
    <t>Medusa Venon &lt;Brown Liquid&gt; (MM) (Injury) Unavoidable Poison damage 4d6.</t>
  </si>
  <si>
    <t>Myconcide Spore Nodule</t>
  </si>
  <si>
    <t xml:space="preserve">Myconcide Sprout: (Inhale) Unavoidable. Victim’s with Intelligence 2 or more can not use telepathy for 1 hour. Does not effect undead, constructs or elementals.  Can repeat Save roll at end of each turn. Success ends the effect. </t>
  </si>
  <si>
    <t>Mustard green powder</t>
  </si>
  <si>
    <t>INHALE</t>
  </si>
  <si>
    <t xml:space="preserve">Myconcide Adult: (Inhale) DC 11 Constitution - Fail: stunned for 1 minute. Can repeat Save roll at end of each turn. Success ends the effect. </t>
  </si>
  <si>
    <t>Myconcide Sovereign: (Inhale) DC 12 Constitution - Fail: poisoned for 1 minute. Poisoned target is incapacitated whilst they hallucinates. Can repeat Save roll at end of each turn. Success ends the poison.</t>
  </si>
  <si>
    <t>Bone Venom &lt;Black thick liquid&gt; (MM) (Injury) Unavoidable Poison damage 3d6.</t>
  </si>
  <si>
    <t>INJURY</t>
  </si>
  <si>
    <t>Unavoidable</t>
  </si>
  <si>
    <t>Spirit Venom &lt;Blue thick liquid&gt; (MM) (Injury) DC 13 Constitution - Fail: 7d8 poison damage - Success: Half damage.</t>
  </si>
  <si>
    <t>Guardian Venom &lt;Red thick liquid&gt; (MM) (Injury) DC 15 Constitution - Fail: 10d8 poison damage - Success: Half damage.</t>
  </si>
  <si>
    <t>Otyugh Disease &lt;Brown smelly paste&gt; (MM) (Injury) DC 15 Constitution - Fail: infected with disease and poisoned. Every 24 hours, target MUST make Save again - Save: the target is cured of disease - Fail: Maximum HPs redcued by 1d10. Target dies if Max HP reduces to 0. If target is cured Maximum HP restored to previous normal level.</t>
  </si>
  <si>
    <t>Draco Stinger &lt;Dark red liquid&gt; (MM) (Injury) DC 11 Constitution - Fail: poisoned for 1 hour. If Save fails by 5 or more the target is also unconscious whilst poisoned or until they take damage or another creature shakes them awake.</t>
  </si>
  <si>
    <t>Kreen Bile &lt;Clear thick paste&gt; (MM) (Injury) DC 11 Constitution - Fail: poisoned for 1 minute. If Save fails by 5 or more the target is also paralyzed. Can repeat Save roll at end of each turn. Success ends the poison.</t>
  </si>
  <si>
    <t>Troglodyte Toxin &lt;Brown oily liquid&gt; (MM) (Inhale) DC 12 Constitution - Fail: poisoned for 1 minute.</t>
  </si>
  <si>
    <t>Yuan-ti Venon &lt;Clear liquid&gt; (MM) Age of Yuan-ti - Effects Strength of Poison:</t>
  </si>
  <si>
    <t>Clear liquid</t>
  </si>
  <si>
    <t>Yuan-ti Malison: (Injury) Unavoidable Poison damage 2d6</t>
  </si>
  <si>
    <t>Yuan-ti Malison</t>
  </si>
  <si>
    <t>Poison damage 2d6</t>
  </si>
  <si>
    <t>Yuan-ti Abomination: (Injury) Unavoidable Poison damage 3d6.</t>
  </si>
  <si>
    <t>Yuan-ti Abomination</t>
  </si>
  <si>
    <t>Poison damage 3d6</t>
  </si>
  <si>
    <t xml:space="preserve"> Arcanaloth Claws &lt;Clear thick paste&gt; (MM) (Injury) DC 14 Constitution - Fail: 3d6 poison damage - Success: Half damage.</t>
  </si>
  <si>
    <t>Death Gland &lt;Black liquid&gt; (MM) (Injury) DC 12 Constitution - Fail: infected with disease and poisoned. Every 24 hours, target MUST make Save again - Save: the target is cured of disease - Fail: Maximum HPs redcued by 1d10. Target dies if Max HP reduces to 0. If target is cured Maximum HP restored to previous normal level.</t>
  </si>
  <si>
    <t>infected with disease and poisoned. Every 24 hours, target MUST make Save again - Save: the target is cured of disease - Fail: Maximum HPs redcued by 1d10. Target dies if Max HP reduces to 0. If target is cured Maximum HP restored to previous normal level.</t>
  </si>
  <si>
    <t>Flying Venon &lt;Light brown liquid&gt; (MM) (Injury) Unavoidable Poison damage 3d4.</t>
  </si>
  <si>
    <t>Centipede Bile &lt;White liquid&gt; (MM) (Injury) DC 11 Constitution - Fail: 3d6 poison damage. If this reduces target to 0 HP the target is stable but poisoned for 1 hour, even after regaining hit points, and is paralyzed while poisoned.</t>
  </si>
  <si>
    <t>3d6 poison damage. If this reduces target to 0 HP the target is stable but poisoned for 1 hour, even after regaining hit points, and is paralyzed while poisoned.</t>
  </si>
  <si>
    <t>no effect</t>
  </si>
  <si>
    <t>Rat Toxin &lt;Foul smelling flakes&gt; (MM) (Injury) DC 10 Constitution - Fail: infected with disease. Whilst diseased can not regain HP - except by magical means. Every 24 hours target’s Maximum HPs redcued by 1d6. Target dies if Max HP reduces to 0. If target is cured Maximum HP restored to previous normal level.</t>
  </si>
  <si>
    <t>infected with disease. Whilst diseased can not regain HP - except by magical means. Every 24 hours target’s Maximum HPs redcued by 1d6. Target dies if Max HP reduces to 0. If target is cured Maximum HP restored to previous normal level.</t>
  </si>
  <si>
    <t>Scorpion Stinger &lt;Red liquid&gt; (MM) (Injury) DC 12 Constitution - Fail: 4d10 poison damage - Success: Half damage.</t>
  </si>
  <si>
    <t>Spider Venom &lt;Dark brown liquid&gt; (MM) (Injury) DC 11 Constitution - Fail: 2d8 poison damage - Success: Half damage. If this reduces target to 0 HP the target is stable but poisoned for 1 hour, even after regaining hit points, and is paralyzed while poisoned.</t>
  </si>
  <si>
    <t>Toad Bile &lt;Thick green paste&gt; (MM) (Injury) Unavoidable Poison damage 1d10.</t>
  </si>
  <si>
    <t>Wasp Stinger &lt;Dark blue liquid&gt; (MM) (Injury) DC 11 Constitution - Fail: 3d6 poison damage - Success: Half damage. If this reduces target to 0 HP the target is stable but poisoned for 1 hour, even after regaining hit points, and is paralyzed while poisoned.</t>
  </si>
  <si>
    <t>Wolf Venom &lt;Light red liquid&gt; (MM) (Injury) DC 11 Constitution - Fail: 2d6 poison damage - Success: Half damage. If this reduces target to 0 HP the target is stable but poisoned for 1 hour, even after regaining hit points, and is paralyzed while poisoned.</t>
  </si>
  <si>
    <t>Phase Venom &lt;Liquid that changes from blue to red&gt; (MM) (Injury) DC 11 Constitution - Fail: 4d8 poison damage - Success: Half damage. If this reduces target to 0 HP the target is stable but poisoned for 1 hour, even after regaining hit points, and is paralyzed while poisoned.</t>
  </si>
  <si>
    <t>Serpent Extract &lt;Black liquid&gt; (MM) (Injury) DC 10 Constitution - Fail: 2d4 poison damage - Success: Half damage.</t>
  </si>
  <si>
    <t>Scorpian Extract &lt;Brown liquid&gt; (MM) (Injury) DC 9 Constitution - Fail: 1d8 poison damage - Success: Half damage.</t>
  </si>
  <si>
    <t>Spider Extract &lt;Grey liquid&gt; (MM) (Injury) DC 9 Constitution - Fail: 1d4 poison damage.</t>
  </si>
  <si>
    <t>1d4 poison damage.</t>
  </si>
  <si>
    <t>Half damage</t>
  </si>
  <si>
    <t>Зелье героизма</t>
  </si>
  <si>
    <t>Выпивший это зелье получает на 1 час 15 дополнительных хитов и эффект во всем подобный эффекту заклинания благословение.</t>
  </si>
  <si>
    <t>кровь тролля;
корень фирны;
эктоплазма кровавого слизня;
перо гарпии;
очищенная кровь оборотня Вырожденного (слаада);</t>
  </si>
  <si>
    <t>Зелье бодрости (+2)</t>
  </si>
  <si>
    <t>На 1 час снимает одну степень истощения.</t>
  </si>
  <si>
    <t>- маковая коробочка;
- зонтичная хризантема;
- кора мерзлолистой ивы;
- пыльца фей;
-  сера;
- желтый гранат;
- рог единорога;
- ихор демона;</t>
  </si>
  <si>
    <t>Зелье лечения (+3)</t>
  </si>
  <si>
    <t>Восстанавливает 4d4+4 хита.</t>
  </si>
  <si>
    <t xml:space="preserve">
- вдовья плеть;
- волчий глаз;
- пустынная роза;
- кровь тролля;
- кровь саламандры;
- рубин;
- язык дракона;
- перо феникса;</t>
  </si>
  <si>
    <t>Название (требуемый бонус мастерства)</t>
  </si>
  <si>
    <t>КС №1</t>
  </si>
  <si>
    <t>КС №2</t>
  </si>
  <si>
    <t>Ингредиенты</t>
  </si>
  <si>
    <t>Простейшие зелья</t>
  </si>
  <si>
    <t>Слабое зелье лечения (+2)</t>
  </si>
  <si>
    <t>Восстанавливает 2d4+2 хита.</t>
  </si>
  <si>
    <t>- вдовья плеть;</t>
  </si>
  <si>
    <t>- волчий глаз;</t>
  </si>
  <si>
    <t>- пустынная роза;</t>
  </si>
  <si>
    <t>- кровь тролля;</t>
  </si>
  <si>
    <t>- кровь саламандры;</t>
  </si>
  <si>
    <t>- рубин;</t>
  </si>
  <si>
    <t>- язык дракона;</t>
  </si>
  <si>
    <t>- перо феникса;</t>
  </si>
  <si>
    <t>Зелье атлета (+2)</t>
  </si>
  <si>
    <t>На 1 час, выпивший это зелье, получает преимущества на проверки Силы (Атлетика) и может нормально нести в два раза больше груза (30 фунтов на единицу Силы).</t>
  </si>
  <si>
    <t>- корень фирны;</t>
  </si>
  <si>
    <t>- метеоритный камень;</t>
  </si>
  <si>
    <t>- перо гарпии;</t>
  </si>
  <si>
    <t>- сердце болотного огня;</t>
  </si>
  <si>
    <t>- белый дурман;</t>
  </si>
  <si>
    <t>- лунный кварц;</t>
  </si>
  <si>
    <t>- эльфийская поганка;</t>
  </si>
  <si>
    <t>- зуб драконьей черепахи;</t>
  </si>
  <si>
    <t>Противоядие (+2)</t>
  </si>
  <si>
    <t>В течение часа, выпившее противоядие существо, совершает с преимуществом спаброски от яда. Если существо уже было отравлено, то зелье оказывает мгновенный эффект, снимающее отравление.</t>
  </si>
  <si>
    <t>- зонтичная хризантема;</t>
  </si>
  <si>
    <t>- кора мерзлолистой ивы;</t>
  </si>
  <si>
    <t>- желтый гранат;</t>
  </si>
  <si>
    <t>- рог единорога;</t>
  </si>
  <si>
    <t>- маковая коробочка;</t>
  </si>
  <si>
    <t>- пыльца фей;</t>
  </si>
  <si>
    <t>-  сера;</t>
  </si>
  <si>
    <t>- ихор демона;</t>
  </si>
  <si>
    <t>Элементарные зелья</t>
  </si>
  <si>
    <t>Эликсир дружбы с животными (+3)</t>
  </si>
  <si>
    <t>В течение часа выпивший это зелье испускает резкий специфический запах, который отпугивает обычных зверей. Тем не менее, больной или раненый зверь может напасть. Также зверь нападает, если выпивший эликсир сам на него нападает или проявляет агрессию.</t>
  </si>
  <si>
    <t>Зелье ясного взора (+3)</t>
  </si>
  <si>
    <r>
      <t xml:space="preserve">Выпивший это зелье получает возможность видеть в два раза дальше, а так же видеть невидимых существ, как под действием заклинания </t>
    </r>
    <r>
      <rPr>
        <i/>
        <sz val="10"/>
        <color theme="1"/>
        <rFont val="Palatino Linotype"/>
        <family val="1"/>
        <charset val="204"/>
      </rPr>
      <t>видеть невидимое</t>
    </r>
    <r>
      <rPr>
        <sz val="10"/>
        <color theme="1"/>
        <rFont val="Palatino Linotype"/>
        <family val="1"/>
        <charset val="204"/>
      </rPr>
      <t xml:space="preserve">. Зелье действует 1 час. </t>
    </r>
  </si>
  <si>
    <t>- яд гигантской осы;</t>
  </si>
  <si>
    <t>Зелье огненного дыхания (+3)</t>
  </si>
  <si>
    <t xml:space="preserve">Выпивший зелье может выдохнуть струю огня (линия 30 футов), которая наносит 4d6 единиц урона огнем, всем попавшим в область действия. Затронутые существа могут совершить спасбросок Ловкости, чтобы избежать половины урона. Зелье действует 1 час или пока огонь не будет выдохнут. </t>
  </si>
  <si>
    <t>Зелье лечения болезней (+3)</t>
  </si>
  <si>
    <t>Это зелье позволяет совершить с преимуществом дополнительный спасбросок от обычной болезни и, в случае успеха, излечивает болезнь в течение 1 часа.</t>
  </si>
  <si>
    <t>- сера;</t>
  </si>
  <si>
    <t>Зелье левитации (+3)</t>
  </si>
  <si>
    <r>
      <t xml:space="preserve">Это зелье позволяет, в течение 10 минут, левитировать как под действием заклинания </t>
    </r>
    <r>
      <rPr>
        <i/>
        <sz val="10"/>
        <color theme="1"/>
        <rFont val="Palatino Linotype"/>
        <family val="1"/>
        <charset val="204"/>
      </rPr>
      <t>левитация</t>
    </r>
    <r>
      <rPr>
        <sz val="10"/>
        <color theme="1"/>
        <rFont val="Palatino Linotype"/>
        <family val="1"/>
        <charset val="204"/>
      </rPr>
      <t xml:space="preserve">. Если время действия заканчивается до того, как выпивший опустится на землю, то он падает. </t>
    </r>
  </si>
  <si>
    <t>Зелье невидимости (+3)</t>
  </si>
  <si>
    <r>
      <t xml:space="preserve">Это зелье делает выпившего его полностью прозрачным со всем снаряжением, как под действием заклинания </t>
    </r>
    <r>
      <rPr>
        <i/>
        <sz val="10"/>
        <color theme="1"/>
        <rFont val="Palatino Linotype"/>
        <family val="1"/>
        <charset val="204"/>
      </rPr>
      <t>невидимость</t>
    </r>
    <r>
      <rPr>
        <sz val="10"/>
        <color theme="1"/>
        <rFont val="Palatino Linotype"/>
        <family val="1"/>
        <charset val="204"/>
      </rPr>
      <t>. Зелье действует 1 час.</t>
    </r>
  </si>
  <si>
    <t>- эктоплазма серого слизня;</t>
  </si>
  <si>
    <t>Масло юркости (+3)</t>
  </si>
  <si>
    <t xml:space="preserve">Это масло можно нанести на одно Среднее (или меньшего размера) существо и его экипировку, чтобы придать ему на 8 часов свойства, эквивалентные эффекту заклинания свобода передвижения. Требуется еще по одной порции масла за каждую категорию размера больше Среднего, чтобы покрыть большее существо. </t>
  </si>
  <si>
    <t>Сложные зелья</t>
  </si>
  <si>
    <t>Эликсир сопротивления огню (+4)</t>
  </si>
  <si>
    <t>Дает сопротивление огню на 1 час.</t>
  </si>
  <si>
    <t>Эликсир сопротивления морозу (+4)</t>
  </si>
  <si>
    <t>Дает сопротивление холоду на 1 час.</t>
  </si>
  <si>
    <t>- льдистый лишайник;</t>
  </si>
  <si>
    <t>Эликсир сопротивления молнии (+4)</t>
  </si>
  <si>
    <t>Дает сопротивление электричеству на 1 час.</t>
  </si>
  <si>
    <t>Эликсир сопротивления кислоте (+4)</t>
  </si>
  <si>
    <t>Дает сопротивление кислоте на 1 час.</t>
  </si>
  <si>
    <t xml:space="preserve">- эктоплазма кровавого слизня; </t>
  </si>
  <si>
    <t>Сильное зелье лечения (+4)</t>
  </si>
  <si>
    <t>Восстанавливает 6d4+6 хитов.</t>
  </si>
  <si>
    <t>Зелье водного дыхания (+4)</t>
  </si>
  <si>
    <t>Это зелье позволяет 1 час дышать как водой, так и воздухом.</t>
  </si>
  <si>
    <t>Зелье невероятной силы (+4)</t>
  </si>
  <si>
    <t>Сила выпившего это зелье увеличивается до 20 и остается таковой в течение 1 часа.</t>
  </si>
  <si>
    <t>- эктоплазма кровавого слизня;</t>
  </si>
  <si>
    <t xml:space="preserve">- язык дракона </t>
  </si>
  <si>
    <t>Зелье героизма (+4)</t>
  </si>
  <si>
    <r>
      <t xml:space="preserve">Выпивший это зелье получает на 1 час 15 дополнительных хитов и эффект во всем подобный эффекту заклинания </t>
    </r>
    <r>
      <rPr>
        <i/>
        <sz val="10"/>
        <color theme="1"/>
        <rFont val="Palatino Linotype"/>
        <family val="1"/>
        <charset val="204"/>
      </rPr>
      <t>благословение</t>
    </r>
    <r>
      <rPr>
        <sz val="10"/>
        <color theme="1"/>
        <rFont val="Palatino Linotype"/>
        <family val="1"/>
        <charset val="204"/>
      </rPr>
      <t>.</t>
    </r>
  </si>
  <si>
    <t>кровь тролля;</t>
  </si>
  <si>
    <t>Экспертные зелья</t>
  </si>
  <si>
    <t>Эликсир проницательности (+5)</t>
  </si>
  <si>
    <r>
      <t xml:space="preserve">Выпивший это зелье получает возможность в течение 10 минут читать мысли окружающих его существ, как под действием заклинания </t>
    </r>
    <r>
      <rPr>
        <i/>
        <sz val="10"/>
        <color theme="1"/>
        <rFont val="Palatino Linotype"/>
        <family val="1"/>
        <charset val="204"/>
      </rPr>
      <t xml:space="preserve">обнаружение мыслей </t>
    </r>
    <r>
      <rPr>
        <sz val="10"/>
        <color theme="1"/>
        <rFont val="Palatino Linotype"/>
        <family val="1"/>
        <charset val="204"/>
      </rPr>
      <t>(КС 13).</t>
    </r>
  </si>
  <si>
    <t>Зелье полета (+5)</t>
  </si>
  <si>
    <r>
      <t xml:space="preserve">В течение 1 часа выпивший это зелье может летать, как под воздействием заклинания </t>
    </r>
    <r>
      <rPr>
        <i/>
        <sz val="10"/>
        <color theme="1"/>
        <rFont val="Palatino Linotype"/>
        <family val="1"/>
        <charset val="204"/>
      </rPr>
      <t>полет</t>
    </r>
    <r>
      <rPr>
        <sz val="10"/>
        <color theme="1"/>
        <rFont val="Palatino Linotype"/>
        <family val="1"/>
        <charset val="204"/>
      </rPr>
      <t>. Если действие зелья заканчивается до того, как выпивший его опустится на землю, он падает.</t>
    </r>
  </si>
  <si>
    <t>Эликсир шарма (+5)</t>
  </si>
  <si>
    <t xml:space="preserve">Выпивший этот эликсир, течение 1 часа, совершает с преимуществом все проверки Харизмы (Обман) и Харизмы (Убеждение). Если объект противоположного пола проваливает спасбросок или оппозитную проверку, то он очарован выпившим зелье в течение 1 часа. </t>
  </si>
  <si>
    <t>Эликсир исцеления (+5)</t>
  </si>
  <si>
    <t>Этот эликсир мгновенно исцеляет любую обычную болезнь, отравление, паралич, нетравматические слепоту и глухоту, а так же снимает 1 степень истощения.</t>
  </si>
  <si>
    <t>Мастерские зелья</t>
  </si>
  <si>
    <t>Эликсир жизненной силы (+6)</t>
  </si>
  <si>
    <t>Это зелье полностью снимает любое истощение, исцеляет любую болезнь и любое отравление. Кроме того, в течение 24 часов, выпивший это зелье восстанавливает максимум хитов, когда кидает Кость Хитов на восстановление.</t>
  </si>
  <si>
    <t>- эльфийчкая поганка;</t>
  </si>
  <si>
    <t>Зелье регенерации (+6)</t>
  </si>
  <si>
    <t>Это зелье мгновенно восстанавливает 8d4+8 хитов и еще по 8 хитов каждую минуту пока действует. Оно позволяет прирастить любую отделенную конечность или орган в течение 1 минуты, или отращивает новую конечность или орган в замен потерянных в течение 10 минут. Зелье действует 10 минут.</t>
  </si>
  <si>
    <t>Зелье ускорения (+6)</t>
  </si>
  <si>
    <t>Это зелье позволяет совершать по два действия в раунд и удваивает всю естественную скорость на протяжении 1 минуты.</t>
  </si>
  <si>
    <t>Зелье неуязвимости (+6)</t>
  </si>
  <si>
    <t>На 1 минуту выпивший это зелье получает сопротивление ко всем видам урона.</t>
  </si>
  <si>
    <t>Жаргонное название</t>
  </si>
  <si>
    <t>Спосот употребления</t>
  </si>
  <si>
    <t>Основной эффект</t>
  </si>
  <si>
    <t>Доп эффект</t>
  </si>
  <si>
    <t>Недостаток</t>
  </si>
  <si>
    <t>Постэффект</t>
  </si>
  <si>
    <t>УС на привыкание</t>
  </si>
  <si>
    <t>Уровень привыкания</t>
  </si>
  <si>
    <t>Эффект ломки</t>
  </si>
  <si>
    <t>Дополнение</t>
  </si>
  <si>
    <t>Изготовление</t>
  </si>
  <si>
    <t>Кровавое наслаждение</t>
  </si>
  <si>
    <t>+ 2 на Силу, Телосложение, темновидение 60, возможность кастовать арканические заклинания (в зависимости от степени привыкания) на 30 минут</t>
  </si>
  <si>
    <t>дыхание</t>
  </si>
  <si>
    <t>Увеличение безумия на 1, ослабление воли против демонических заклинаний контроля, увеличение Порчи на 1</t>
  </si>
  <si>
    <t>Увеличение усталости на 1 уровень, красные глаза</t>
  </si>
  <si>
    <t>высокий</t>
  </si>
  <si>
    <t>Снижение силы и телосложения на 4, дизадвантажи на проверки Силы, Ловкости, Интеллекта</t>
  </si>
  <si>
    <t>Делается на крови не рожавших женщин, пытаемых в течении 24 часов</t>
  </si>
  <si>
    <t>Ярость мертвеца</t>
  </si>
  <si>
    <t>внутреннее</t>
  </si>
  <si>
    <t>Дает временные хиты в размере половины хит-дайса персонажа на 30 минут</t>
  </si>
  <si>
    <t>Увеличение усталости на 1 уровень</t>
  </si>
  <si>
    <t>нет</t>
  </si>
  <si>
    <t>Увеличение порчи на 1</t>
  </si>
  <si>
    <t>Делается из мускульной массы ритуально замученных жертв с добавлением крови демонов</t>
  </si>
  <si>
    <t>Rating</t>
  </si>
  <si>
    <t>Satiation Time</t>
  </si>
  <si>
    <t>Condition</t>
  </si>
  <si>
    <t>Recovery</t>
  </si>
  <si>
    <t>Only by going through a full withdrawal and accruing the necessary number of saves in question can an addict overthrow the grip of addiction. However, the Addiction DC of that drug is increased by +2 for that character forevermore - once lured to a given vice, it is harder to break free if the character becomes an addict once more</t>
  </si>
  <si>
    <t>Псай</t>
  </si>
  <si>
    <t xml:space="preserve"> Крак, Балда, Кровь, Кровавый Фердинанд</t>
  </si>
  <si>
    <t>Помеха на И. Бонус урона от С +5. “Восставший”, 1р/сцена: урон, приводящий к смерти УУ до 1 ЖС, после чего триггер “действие рукопашная атака” от С с преимуществом и уроном +10, усталость +1.</t>
  </si>
  <si>
    <t>1) Помеха [И]. 2) Глаза наливаются кровью. Дополнительная аддикция:[Т]12/либо получи очко безумия, накопи Х очков получи: 3 Очка безумия: при использовании атакующего действия, атака всегда рандомна. 5 Очков безумия: недостаток на [И] становиться перманентным. 7 Очков безумия: [И]=3. Постоянный статус (аналогичный) заклинания “Конфуз”.</t>
  </si>
  <si>
    <t xml:space="preserve">Вещество получаемое из взгонки элементов крови живого существа, которого для извлечения этих препаратов предварительно отравляют сильнейшим ядом Каракурут. Полученную субстанцию пьют или вводят в кровь.
Фармакологические свойства: взрыв мышечного тонуса.
Побочные свойства: безумие
</t>
  </si>
  <si>
    <t>Low</t>
  </si>
  <si>
    <t>10 days</t>
  </si>
  <si>
    <t>Withdrawal (Low)</t>
  </si>
  <si>
    <t>DC 12 (2)</t>
  </si>
  <si>
    <t>You suffer a -1 penalty to all Wisdom ability checks and saves until you accrue 2 successful saves or consume one dose of the drug to which you are addicted. This penalty increases by 1 for every three full days in withdrawal, to a maximum of -4.</t>
  </si>
  <si>
    <t>Слад</t>
  </si>
  <si>
    <t>дрель, синька, шмулька, харч, гниль, тошниловка</t>
  </si>
  <si>
    <t>чувствительность к свету,  УУ 5/5 (кроме свечения). “Ядовитый укус”: рукопашная атака, 18+ критична, 3(К6) кол.ур, Т10/ 5(2К6) ядом. В начале сл. хода, повтрная защита Т или получение урона. Нежить становиться нейтральна, усталость +1.</t>
  </si>
  <si>
    <t xml:space="preserve">Выдержанная в алхимических реактивах Синяя Плесень (произрастающая на трупах или в местах захоронения). Потребляемая в внутрь вязкая субстанция, часто закатанная в восковые шарики из-за своего отвратительного вкуса. 
В странах старого света запрещен под страхом смертной казни за распространение и принудительное лечение или каторга за применение (если процесс метамарфозы не вошел в заключительную фазу).
Фармакологические свойства: приближение к нижнему миру, возможность общаться с его обитателями (слышать их голоса), не чувствительность к боли, пропадает потребность в отдыхе, сне, пищи (приобретение свойств нежити).
Побочные свойства: голод мертвеца, превращение в нежить 
</t>
  </si>
  <si>
    <t>Medium</t>
  </si>
  <si>
    <t>5 days</t>
  </si>
  <si>
    <t>Withdrawal (Medium)</t>
  </si>
  <si>
    <t>DC 16 (5)</t>
  </si>
  <si>
    <t xml:space="preserve">You suffer a -2 penalty to all Wisdom ability checks and saves and a -1 to all Dexterity ability checks and saves until you accrue 5 successful saves or consume one dose of the drug to which you are addicted. On day three, double these penalties. On day six, this becomes disadvantage on all Wisdom checks and saves, and a -4 to Dexterity checks and saves. On day 10, this becomes disadvantage to both Wisdom and Dexterity. Additionally, on the third day of withdrawal, you must make a DC 5 Wisdom save or take actions to seek out a dose of the drug. This save must be repeated every day, with the DC increasing by 1 for each day.
</t>
  </si>
  <si>
    <t>Эландж</t>
  </si>
  <si>
    <t>Желтуха, моча, прель, сіпь</t>
  </si>
  <si>
    <t xml:space="preserve">Вещество выделяемое из некоторых видов растений (например болотная орхидея) и синтезируемое из некоторых видов волшебных существ (крылья цветочных вей, рог единорога, когти драконоидов). Расфасовывается в двух видах, желтый крупнозернистый порошок или жидкость все желтого цвета. Применяется вдыханием порошка, курением либо распитием/вводом в кровь при помощи шипов живоглота. 
В странах старого света частично запрещен. 
За грамм вещества(доза) часто просят от 15  до 30  (И)*
Фармакологические свойства: интенсификация работы мозга на высоких скоростях, сопряженных с его поступательным разрушением. Сопровождается сильнейшими галлюцинациями, озарениями и откровениями. 
Побочные свойства: снижение мышечного тонуса 
</t>
  </si>
  <si>
    <t>High</t>
  </si>
  <si>
    <t>2 days</t>
  </si>
  <si>
    <t>Withdrawal (High)</t>
  </si>
  <si>
    <t>DC 18 (10)</t>
  </si>
  <si>
    <t>You suffer disadvantage on all Wisdom checks and saves until you accrue 10 successful saves or consume one dose of the drug to which you are addicted. On day three, you gain disadvantage to Dexterity checks and saves as well. On day six, you gain the Poisoned condition in addition to having disadvantage to Dexterity and Wisdom checks and saves.
On day eight, you have all of the previous penalties, plus you lose the ability to regain hit dice from a long rest. On day twelve, you lose 1 hit die per day in addition to all the previous penalties. If you run out of hit dice, you must make an immediate Death Save instead of losing the hit die; this continues until you accumulate three total failures, no matter how many successes you accrue.
Additionally, on the first day of withdrawal, you must make a DC 8 Wisdom save or take actions to seek out a dose of the drug. This save must be repeated every day, with the DC increasing by 1 for each day.</t>
  </si>
  <si>
    <t xml:space="preserve">Фиштех </t>
  </si>
  <si>
    <t>Фиштех (Действие, вещество): недостаток Т. БР +1, +5ф., скорость, преимущество на защиту Л. , усталость +1.</t>
  </si>
  <si>
    <t>1) Недостаток [Т] 2) Лиловая сыпь, спутанность сознания.</t>
  </si>
  <si>
    <t>Транк</t>
  </si>
  <si>
    <t xml:space="preserve">Транк (Действие, вещество): иммунитет от восстановления ЖС. Бонус атаки +1, бонус временных ЖС +15, усталость +1 спустя 3 приема. </t>
  </si>
  <si>
    <t>Арлун</t>
  </si>
  <si>
    <t xml:space="preserve">Арлун (Действие, вещество): недостаток на Т и Х, преимущество на М. Бонус получаемого опыта 50%. </t>
  </si>
  <si>
    <t>Штрих</t>
  </si>
  <si>
    <t>Штрих (Действие, вещество): сопротивление не магическому урону. Усталость +2.</t>
  </si>
  <si>
    <t>1.       Концентрация Т10 на любое действие или действие контрится. 2.       Тремор</t>
  </si>
  <si>
    <t>Гарлик</t>
  </si>
  <si>
    <t>сопротивление магическому урону. Усталость +2.</t>
  </si>
  <si>
    <t>Нойз</t>
  </si>
  <si>
    <t>Безоружный удар К12 дроб.урона. Для каждой атаки можно нанести себе рану К12 урона, чтобы получить преимущество на текущую атаку или защитую Для поддержания эффекта проверка концентрации в начале хода и при получчении урона итп. Усталость +1.</t>
  </si>
  <si>
    <t>Реактиво</t>
  </si>
  <si>
    <t xml:space="preserve"> чувствительность к серебру. Если ранен, то получаешь преимущество на защиту, а враги недостаток на атаку, преимущество на атаку оружием, скорость +50%. Усталость +1.</t>
  </si>
  <si>
    <t>Alindulth</t>
  </si>
  <si>
    <t>Chaunsel</t>
  </si>
  <si>
    <t>Oruighen</t>
  </si>
  <si>
    <t>Rhul</t>
  </si>
  <si>
    <t>Sakrash</t>
  </si>
  <si>
    <t>Tansabra</t>
  </si>
  <si>
    <t>Ziran</t>
  </si>
  <si>
    <t>Строения</t>
  </si>
  <si>
    <t>Комнаты</t>
  </si>
  <si>
    <t>Модификации комнат</t>
  </si>
  <si>
    <t>Наемники</t>
  </si>
  <si>
    <t>Structure</t>
  </si>
  <si>
    <t>Descri</t>
  </si>
  <si>
    <t>Points</t>
  </si>
  <si>
    <t>Cost</t>
  </si>
  <si>
    <t>Time</t>
  </si>
  <si>
    <t>Room</t>
  </si>
  <si>
    <t>Hirelings</t>
  </si>
  <si>
    <t>Size</t>
  </si>
  <si>
    <t>desc</t>
  </si>
  <si>
    <t>benefit</t>
  </si>
  <si>
    <t xml:space="preserve">May Also Be Built As. </t>
  </si>
  <si>
    <t>Modification</t>
  </si>
  <si>
    <t>Description</t>
  </si>
  <si>
    <t>Requirements</t>
  </si>
  <si>
    <t>Construction Cost</t>
  </si>
  <si>
    <t>Construction Time</t>
  </si>
  <si>
    <t>Benefit</t>
  </si>
  <si>
    <t>Name</t>
  </si>
  <si>
    <t>Вид наемника</t>
  </si>
  <si>
    <t>Стоимость, имп./день</t>
  </si>
  <si>
    <t>CR</t>
  </si>
  <si>
    <t>Abbey</t>
  </si>
  <si>
    <t>A religious retreat for those so inclined. Often dedicated to a particular deity or holy or monastic order. Made plain or ornate, befitting its order, out of local stone or wood. Contains mostly communal living quarters for up to 100 persons, and a free garden that costs neither room points nor gold.</t>
  </si>
  <si>
    <t>Garden</t>
  </si>
  <si>
    <t>Alchemist's Lab</t>
  </si>
  <si>
    <t>Glass-blown tubes, alembics, piping, and jars line the walls in dusty candle-lit shelves. The air is mushy with the smell of dried herbs, as to the side a cauldron bubbles rhythmically atop an open flame.</t>
  </si>
  <si>
    <t>All transmutation spells cast by the owners of this structure and their allies while they are within this room have twice their normal duration, and half their normal materials cost. In addition, alchemist’s supplies and an herbalism kit are always considered to be present here, and any checks made with these tools are made with advantage by individuals who have proficiency with them.</t>
  </si>
  <si>
    <t>herbalist, witch’s hut</t>
  </si>
  <si>
    <t>EXTRA-DIMENSIONAL...</t>
  </si>
  <si>
    <t>The air inside the room seems somehow thicker, slightly more viscous. Outside shuttered windows, stars and comets cascade by, shining like a thousand diamonds against a swirling ethereal sky.</t>
  </si>
  <si>
    <t>A character or hireling that can cast 8th level spells</t>
  </si>
  <si>
    <t>This room’s door is actually a portal to a pocket dimension, containing the room itself. The laws of time and gravity in the expansion are yours to set, within limit, only once when you first modify the expansion. Gravity can be half to twice as strong, and time can move at half-pace to double time, relative to the outside. The room also has the immunity to scrying, tracking, and similar that being located on a different plane provides.</t>
  </si>
  <si>
    <t>Slave</t>
  </si>
  <si>
    <t>Раб</t>
  </si>
  <si>
    <t>Commoner</t>
  </si>
  <si>
    <t>College or large school</t>
  </si>
  <si>
    <t>A center of scholarly learning, concerned with a particular vocation, magical practice, or bardic tradition. Contains lavish private quarters for up to 10 instructors and communal, if not entirely stark, living for up to 90 students. Comes with a free theater that costs neither room points nor gold.</t>
  </si>
  <si>
    <t>Theater</t>
  </si>
  <si>
    <t>Animal Pen</t>
  </si>
  <si>
    <t>A large pen made to securely hold willing or un¬willing beasts. A small nearby larder ensures food will not be in short supply, should the creature find itself hungry.</t>
  </si>
  <si>
    <t>This room allows creatures to be held securely and safely, whether or not they desire to be, until you choose to release them. The creatures must not be humanoid, and this room may hold five creatures sized small, three sized medium, or one sized large. If built using two room points, this capacity is doubled, and the pens may also instead house one huge creature. This room does not automatically include creatures, which must be acquired through other means. This room also may be bought and constructed multiple times.</t>
  </si>
  <si>
    <t>monster cage, griffin roost, dragon trap, kennels, aviary, rookery</t>
  </si>
  <si>
    <t>HIDDEN...</t>
  </si>
  <si>
    <t>There’s no telling what secrets a cleverly- designed structure may hide. Behind tapestries, false book-cases, or hidden switches lurk chambers tucked away where none may find them, save those that know the secret to access¬ing them.</t>
  </si>
  <si>
    <t>This modification may be added onto any room to hide it from view. The owner of the structure and any allies they designate know the secret to enter the hidden room. All others must first make a DC 15 Intelligence (Investigation) check to discover the presence of a hidden chamber, followed by a DC 15 Dexterity (Sleight of Hand) check to uncover how to enter, once they are aware of its presence.</t>
  </si>
  <si>
    <t>Unskilled hireling</t>
  </si>
  <si>
    <t>Чернорабочий</t>
  </si>
  <si>
    <t>Cottage or medium house</t>
  </si>
  <si>
    <t>A small to medium cozy hovel, shop, or home that can house a maximum of 5 people in close quarters. Made of thatch, lumber, brick, or similar. You may build one room at half of its gold cost here.</t>
  </si>
  <si>
    <t>1 /2 cost room</t>
  </si>
  <si>
    <t>Arcanist's Study</t>
  </si>
  <si>
    <t>Nothing in the multiverse is stranger or more dangerous than the study of a dyed-in-the-wool magic user. Oddities adorn every murky wooden shelf, from a relatively-usual human skull to a planar vortex in a jar or a preening pseudo¬dragon atop a bookcase. The air reeks of spell components, and books of specific lore cover seemingly every surface.</t>
  </si>
  <si>
    <t xml:space="preserve"> binding circle, interrogation chamber, mirror maze</t>
  </si>
  <si>
    <t>TRAPPED...</t>
  </si>
  <si>
    <t>This room hides a deadly secret, and only you know where.</t>
  </si>
  <si>
    <t>Varies (see below; none if none are listed)</t>
  </si>
  <si>
    <t>This room contains one of the following traps, which you choose when you build this modification. Details on these traps may be found on pages 122-123 of the Dungeon Master’s Guide. This modification may be built multiple times in a single room for multiple traps.</t>
  </si>
  <si>
    <t>Skilled hireling</t>
  </si>
  <si>
    <t>Профессионал</t>
  </si>
  <si>
    <t>Dungeon or barrow</t>
  </si>
  <si>
    <t xml:space="preserve"> An underground dwell¬ing, dank, pungent, and dark. Perhaps composed of mineshafts, carved stone, or ancient sunken ruins. Dimly lit by torches, lava, or phosphores¬cent fungi. Contains communal living quarters for up to 50 tightly packed humanoids, and free jails that cost neither room points nor gold.</t>
  </si>
  <si>
    <t>Jails</t>
  </si>
  <si>
    <t>Armory</t>
  </si>
  <si>
    <t>A stockpile of common weapons and armor, an armory provides defenses to the defenseless, as well as granting common people the ability to strike back and defend their home.</t>
  </si>
  <si>
    <t>When the structure is under attack, any hireling that is not a spellcaster or soldier may visit the armory and afterwards count as a guard (Monster Manual, page 347). Hirelings equipped in this way may not be used offensively, and will only count as guards while they fight in defense of the structure.</t>
  </si>
  <si>
    <t>Falling Net</t>
  </si>
  <si>
    <t>a character or hireling trained in Wisdom (Survival).</t>
  </si>
  <si>
    <t>Acolyte</t>
  </si>
  <si>
    <t>Аколит</t>
  </si>
  <si>
    <t>Spellcaster</t>
  </si>
  <si>
    <t>Guildhall or lodge</t>
  </si>
  <si>
    <t>A large and often-storied house dedicated to housing members of a guild, typically all of a single profession or adventurous bent. Contains semi-private quarters for up to 25 individuals, and a free dining hall that costs neither room points nor gold.</t>
  </si>
  <si>
    <t>Dining Hall</t>
  </si>
  <si>
    <t>Barracks</t>
  </si>
  <si>
    <t>Many structures have need of a small army for conquest or defense. A barracks is always a lively place, full of fighting men and women appreciating their downtime with games of chance, animated storytelling, and drink.</t>
  </si>
  <si>
    <t>: This room may hold and house an additional 50 soldiers in communal bunks. Only soldier hirelings may reside here.</t>
  </si>
  <si>
    <t>Fire-Breathing Statue</t>
  </si>
  <si>
    <t xml:space="preserve"> a character or hireling that can cast at least 2nd level spells.</t>
  </si>
  <si>
    <t>Druid</t>
  </si>
  <si>
    <t>Друид</t>
  </si>
  <si>
    <t>Keep or small castle</t>
  </si>
  <si>
    <t>Fit to rule over a fief- dom or barony, this structure is equipped with heavy stone walls, turrets, and spires. There is a private room for the master of the keep, as well as private rooms for up to 50 distinguished guests. This structure may also house up to 450 servants or men-at-arms in less comfortable, occasionally communal living space. This structure comes with a free war room that costs neither room points nor gold.</t>
  </si>
  <si>
    <t>War Room</t>
  </si>
  <si>
    <t>Battle ring</t>
  </si>
  <si>
    <t>Those who spend at least an hour spar-ring or training here add ld4 to the damage of each of their attacks until their next long rest. May Also Be Built As. training grounds</t>
  </si>
  <si>
    <t>A dusty ring of honor stands, lined with racks of weapons, as a test of mettle for those who enter. Win or lose, sparring teaches everyone a little something.</t>
  </si>
  <si>
    <t>Pit, simple</t>
  </si>
  <si>
    <t>Mage</t>
  </si>
  <si>
    <t>Маг</t>
  </si>
  <si>
    <t>Noble estate with manor</t>
  </si>
  <si>
    <t>A fine manor house on a wide tract of land, expertly manicured or tailored how you wish. Contains private rooms for up to 15 individuals, as well as lower quality and well hidden semi-private quarters for a serving staff of up to 35 persons. Comes with a free library that costs neither room points nor gold.</t>
  </si>
  <si>
    <t>Library</t>
  </si>
  <si>
    <t>1 5</t>
  </si>
  <si>
    <t>Caravansaray</t>
  </si>
  <si>
    <t>A small roadside house for travellers, filled with the smells of cooked food and pack animals. Out¬side, visiting merchants bark their wares, entic¬ing locals with colorful goods from distant lands. Size Cost: 1 room point Construction Cost: 2,500 gp Construction Time: 15 days Benefit: Roll four times on the Merchants table</t>
  </si>
  <si>
    <t>Roll four times on the Merchants table</t>
  </si>
  <si>
    <t>Pit, hidden</t>
  </si>
  <si>
    <t>a character or hireling trained in Dexterity (Stealth) or Charisma (Deception).</t>
  </si>
  <si>
    <t>Priest</t>
  </si>
  <si>
    <t>Священник</t>
  </si>
  <si>
    <t>Outpost or fort</t>
  </si>
  <si>
    <t>A forward, rough military establishment hewn from rock or timber, this structure is a friendly presence in a hostile land. Contains private quarters for up 25 officers and common bunks for up to 225 soldiers and staff. This structure comes with a free armory that costs neither room points nor gold.</t>
  </si>
  <si>
    <t>Chapel</t>
  </si>
  <si>
    <t>A small chapel containing religious imagery, seating, iconography, and proper accoutrement, alongside a modest library of holy texts and literature. The air hums with the resonance of hymns, and the comforting soul of the divine. Size Cost: 1 room point Construction Cost: 2,500 gp Construction Time: 15 days Benefit: This room is under the effects of a permanent hallow spell, the details of which are decided upon when the construction of this room is completed. Wisdom (Religion) checks made here that deal with the deity, philosophy, or religion the chapel is associated with have advantage. This expansion may be built multiple times, and each time a different religion or phi¬losophy for the chapel must be chosen.</t>
  </si>
  <si>
    <t>shrine, spirit lodge, observatory</t>
  </si>
  <si>
    <t>Pit, locking</t>
  </si>
  <si>
    <t>a character or hireling trained in Dexterity (Stealth) or Charisma (Deception), and Dexterity (Sleight of Hand).</t>
  </si>
  <si>
    <t>Guard</t>
  </si>
  <si>
    <t>Стражник</t>
  </si>
  <si>
    <t>Soldier</t>
  </si>
  <si>
    <t>Palace or large castle</t>
  </si>
  <si>
    <t>An opulent, beautiful, enormous structure, the worthy seat of a king¬dom or empire. Contains personal chambers for the structure’s owners, private quarters for up to 200 distinguished guests, and somewhat shabby residences for up to 1,800 servants and soldiers. This structure comes with one free room of your choice, so long as the rom would typically cost only 1 room point. This room then costs neither room points nor gold.</t>
  </si>
  <si>
    <t>Any*</t>
  </si>
  <si>
    <t>Defensive Walls</t>
  </si>
  <si>
    <t>A powerful rampart that extends skyward around the structure, these walls are often the first line of defense against a marauding barbar¬ian horde or pillaging bandits. Pock-marked with battle scars and light damage, their surface tells tales of brutal sieges long passed.</t>
  </si>
  <si>
    <t>Every 7 days, a banquet may be held in this room. The owner of this structure rolls ld4 (or ld8 if the banquet includes a meal prepared by an individual with proficiency in cook’s utensils), and divides out the result as points of inspiration to those present.</t>
  </si>
  <si>
    <t>magical barrier</t>
  </si>
  <si>
    <t>Pit, spiked</t>
  </si>
  <si>
    <t>a character or hireling trained in Wisdom (Survival). If the pit is also hidden or locking, it must also meet their requirements, above.</t>
  </si>
  <si>
    <t>Scout</t>
  </si>
  <si>
    <t>Разведчик</t>
  </si>
  <si>
    <t>Temple</t>
  </si>
  <si>
    <t>A large, solemn place carved in the image of a god or gods, decorated to suit their personalities, using whichever materials, forms, and iconography that the associated deities find most pleasing. Contains communal bunks suit¬able for up to 100 pilgrims or acolytes, and pri-vate quarters for up to 25 ranking members of the clergy. Comes with a free chapel that costs  neither room points nor gold.</t>
  </si>
  <si>
    <t>A large room complete with long tables, chairs, and adjacent kitchen, lit by ornate candelabras and chandeliers. The smell of well-cooked meals long passed lingers on in this place, welcoming guests and residents with the promise of a full, satisfied belly.</t>
  </si>
  <si>
    <t>ball room, mess hall</t>
  </si>
  <si>
    <t>Poison Darts</t>
  </si>
  <si>
    <t>Thug</t>
  </si>
  <si>
    <t>Громила</t>
  </si>
  <si>
    <t>Tower, fortified</t>
  </si>
  <si>
    <t>A large single spire set some-where high and remote with an excellent view, fortified towers are typically used as military lookouts, wizard’s spires, or immense light¬houses. Includes private rooms for up to 25 occupants; tightly-packed bunks for up to 100 visitors, acolytes, or staff; and a stables that costs neither room points nor gold.</t>
  </si>
  <si>
    <t>Stables</t>
  </si>
  <si>
    <t>Docks, Air</t>
  </si>
  <si>
    <t>The wind whistles by the tall spindly silhouette of the docking tower, and the ballasts belonging to the anchored ships rustle against one another as the ships themselves creak and moan. The heavy, cold stone of the tower is as sure an anchor to a sky ship as a hunk of curved iron, and though the ships may sway, their mooring here remains safe.</t>
  </si>
  <si>
    <t xml:space="preserve"> A number of airships equal to your structure’s total room points may moor safely at this room, which is likely a spire or free-floating dock. Mechanical elevators and cranes are also present to raise and lower cargo. Roll once on the Merchants table at the end of this section. This merchant is present for 7 days, after which they depart and a new randomly-rolled merchant arrives, continuing this pattern every 7 days.</t>
  </si>
  <si>
    <t>Poison Needle</t>
  </si>
  <si>
    <t xml:space="preserve"> a character or hireling trained in Wisdom (Survival).</t>
  </si>
  <si>
    <t>Spy</t>
  </si>
  <si>
    <t>Шпион</t>
  </si>
  <si>
    <t>Trading post or large house</t>
  </si>
  <si>
    <t xml:space="preserve"> Either a single, large building or a simple and colorfully adorned set of shacks, tents, or shops set up against a harbor, river, or crossroads, each holding wares ranging from astounding to mundane. Comes equipped with private lodging for 5 important persons and bunks or hammocks for up to 45 travellers, traders, or passing merchants. This structure also includes either a caravansary or lodgings that cost neither room points nor gold.</t>
  </si>
  <si>
    <t>Choice*</t>
  </si>
  <si>
    <t>Docks, Water</t>
  </si>
  <si>
    <t>The waves lap lazily against wooden pilings and the bells of tall ships clang idly The air is en¬twined with the briny smell of fresh fish and the loud conversation of burly dockworkers as travel¬lers come and go from this port of call.</t>
  </si>
  <si>
    <t xml:space="preserve"> A number of ships equal to twice your structure’s total room points may lay anchor safely at this room, which is likely a harbor or waterfront. Roll twice on the Merchants table at the end of this section. These merchants are present for 7 days, after which they depart and two new randomly-rolled merchants arrive, con¬tinuing this pattern every 7 days.</t>
  </si>
  <si>
    <t>Rolling Sphere</t>
  </si>
  <si>
    <t>Berserker</t>
  </si>
  <si>
    <t>Берсеркер</t>
  </si>
  <si>
    <t>ESCAPE TUNNEL</t>
  </si>
  <si>
    <t>Deep beneath the earth, a tunnel lined in ancient masonry runs from your structure to some safe and innocuous point in the outside world. Should the worse come to pass, you at least have a way out.</t>
  </si>
  <si>
    <t>escape portal</t>
  </si>
  <si>
    <t>Sphere of Annihilation</t>
  </si>
  <si>
    <t>a character or hireling that can cast at least 7th level spells.</t>
  </si>
  <si>
    <t>Knight</t>
  </si>
  <si>
    <t>Рыцарь</t>
  </si>
  <si>
    <t>The smell of green, growing life fills the air here. Lush vines laden with savory tomatoes grow alongside mandrake root, ephedra, and even more esoteric herbs. </t>
  </si>
  <si>
    <t>Contains an assortment of herbs and grown vegetables. Each 7 days, the garden provides enough ingredients to make four potions off the following list: alchemist’s fire, elixir of health, oil of etherealness, oil of slipperi¬ness, philter of love, potion of animal friendship, potion of climbing, potion of diminution, potion of fire breath, potion of hill giant strength, potion of greater healing, potion of growth, potion of resistance (random), or potion of water breath¬ing. After the herbs have been picked, each potion must be successfully brewed with a DC 15 alchemist supplies check. A failure destroys the gathered herbs used to brew that particular potion until they regrow after another 7 days.</t>
  </si>
  <si>
    <t>WARDED OR SPELL-BOUND...</t>
  </si>
  <si>
    <t>The magical energy of a persistent spell suffuses this room, protecting it or providing some less obvious, more obscure benefit.</t>
  </si>
  <si>
    <t>A character or hireling that can cast the listed spell.</t>
  </si>
  <si>
    <t>This room is constantly under the effect of one of the following spells, the details of which you decide when you build this modifica¬tion and may only be altered later by rebuilding this modification and paying the cost a second time. These spells are always considered to fill the entire room and are cast at the lowest level possible, with the owner of the structure and those they designate considered to be the spell’s casters. Saves made against spells cast with this modification are made against a DC of 15. You may build this modification multiple times, choosing a different spell for each.</t>
  </si>
  <si>
    <t>Veteran</t>
  </si>
  <si>
    <t>Ветеран</t>
  </si>
  <si>
    <t>Graveyard</t>
  </si>
  <si>
    <t>Rows of rough-hewn gravestones rise from the ground like jagged teeth, punctuated with the oc¬casional stately monument denoting the death of someone of station. It is quiet here, but the silent air runs thick with the dark energy of death.</t>
  </si>
  <si>
    <t>Dead bodies may be interred here, and suffer no degradation for the purposes of necro¬mancy spells. If the graveyard is empty, it can be assumed to contain an additional ld8 bodies every 7 days. When cast in this room by the owner of this structure or their allies, the spells animate dead and create undead each create an additional undead minion of the lowest possible CR. Additionally, Intelligence (Arcana) checks made here that deal with necromancy or the dead have advantage.</t>
  </si>
  <si>
    <t>crypt, mausoleum, necromancer’s laboratory</t>
  </si>
  <si>
    <t>Alarm</t>
  </si>
  <si>
    <t>Assassin</t>
  </si>
  <si>
    <t>Асассин</t>
  </si>
  <si>
    <t>Stacks of books piled high to the ceiling, light fil¬tering in from dusty windows, the library is a sanctum of knowledge and research. Material on any subject matter may be found here, if one has the time to search for it.</t>
  </si>
  <si>
    <t>archives, museum</t>
  </si>
  <si>
    <t>Animate objects</t>
  </si>
  <si>
    <t>This expan¬sion is haunted by animated objects equal to one casting of this spell. These objects will automatically attack enemies of the owner of this structure after a minute of inactivity, and once per round will follow the commands of the owner and their allies if they are in the ex-pansion and expend a bonus action to do so.</t>
  </si>
  <si>
    <t>Dark, and pungent prison cells, laden with rust and grime, greet unwelcome or belligerent guests. Hopefully, some time in uncomfortable conditions will show them the error of their ways.</t>
  </si>
  <si>
    <t>Benefit: You have cells available to securely hold a number of humanoids up to five times your structure’s total room points. These structures are equipped for non-magical humanoids, and will not thwart magical attempts at escape unless the appropriate wards under the Warded improvement are purchased for this expansion.</t>
  </si>
  <si>
    <t>prison, torture cham¬ber, sacrifice pit</t>
  </si>
  <si>
    <t>Antimagic field</t>
  </si>
  <si>
    <t>Lodging</t>
  </si>
  <si>
    <t>At the end of a long day, a hot meal, warm bed, and cozy fire are often just enough to keep most people happy Enticing more individuals to dwell in your structure means being able to provide all three of these amenities.</t>
  </si>
  <si>
    <t>This room may hold and house an addi¬tional 50 non-soldier hirelings or persons in any combination or private rooms or communal beds. This expansion may be built multiple times.</t>
  </si>
  <si>
    <t>guest rooms, spare cots, servant’s quarters</t>
  </si>
  <si>
    <t>Circle of power</t>
  </si>
  <si>
    <t>Magical Enchanter</t>
  </si>
  <si>
    <t>Delicate strands of the arcane are woven to¬gether here, empowering simple items to become magical wonders.</t>
  </si>
  <si>
    <t>Benefit: A spellcaster hireling or a character with the spellcasting or pact magic feature may make magic items, weapons, and armor here. Any magic item of the appropriate rarity may be created here, excepting items that are potions or artifacts, and your DM may rule that some magic items are uncraftable or require additional, rare materials to create.</t>
  </si>
  <si>
    <t>altar of blessings</t>
  </si>
  <si>
    <t>Magic circle</t>
  </si>
  <si>
    <t>Market Stalls</t>
  </si>
  <si>
    <t>Festive flags span across this open and vivacious courtyard while the sounds of animated haggling and the subtle clink of currency changing hands punctuate the air. Business is good enough here to warrant a permanent residence from mer¬chants seeking small fortunes.</t>
  </si>
  <si>
    <t>Choose three merchants from the Merchants table at the end of this section. These merchants are in permanent residence at your structure, though the quality of their goods changes every 7 days. This structure may be built multiple times.</t>
  </si>
  <si>
    <t>shops</t>
  </si>
  <si>
    <t>Reverse gravity</t>
  </si>
  <si>
    <t>Moat</t>
  </si>
  <si>
    <t>A small, circular body of water intended to stop or slow invading troops. Also provides some decent fishing, but rumors of alligators are (mostly) exaggerated.</t>
  </si>
  <si>
    <t>Unseen servant</t>
  </si>
  <si>
    <t>This room contains up to 10 unseen servants who respond to the wishes of the owner and their allies.</t>
  </si>
  <si>
    <t>Poisoner's Grotto</t>
  </si>
  <si>
    <t>A shaded field of poisonous plants and herbs grow here. Everything from fly amanita to night¬shade spring up by the bushel, ripe for picking and refining into poisons.</t>
  </si>
  <si>
    <t>Every 7 days, this room provides enough ingredients to make two items off the following list, most of which may be found in the Dungeon Master's Guide on pages 257-258: acid, antitoxin, assassin’s blood, burnt othur fumes, drow poison, essence of ether, malice, oil of taggit, pale tincture, potion of poison, torpor, or truth serum. After the herbs have been picked, each poison must be successfully brewed with a DC 15 alchemist supplies check. A failure destroys the gathered herbs used to brew that particular item until they regrow the following week.</t>
  </si>
  <si>
    <t>Zone of Truth</t>
  </si>
  <si>
    <t>When you build this modification, choose whether it affects all creatures, the owner and their allies, or enemies of the owner.</t>
  </si>
  <si>
    <t>Ritual Circle</t>
  </si>
  <si>
    <t>Concentric and intersecting circles, carved deep and laced with precious metals, glitter in faint candlelight against the stonework floor. The air hums with the deep potential of magical power, and smells faintly of expended residuum.</t>
  </si>
  <si>
    <t>Spells may be cast as rituals in half the usual time here without expending any compo¬nents that do not have an associated cost in gold. If a ritual has components with a gold cost, this cost is halved when the ritual is performed in this expansion. While here, the owners of this structure and their allies have advantage on all rolls required by rituals.</t>
  </si>
  <si>
    <t>Smithy</t>
  </si>
  <si>
    <t>The twang-clink of metal on metal, the roar of the fire, and the hiss of steam create a symphony of construction that fills this expansion. Newly- forged weapons and tools line the walls, glitter¬ring with firelight from the forge and the promise of practical use.</t>
  </si>
  <si>
    <t>For 2 days worth of effort and half its listed price, any item on the Armor or Weapons tables in the Players’ Handbook (pages 145 and 149) may be made here by a properly-skilled hireling or character, after completing a DC 10 smith’s tools check. At your DM’s discretion, cer¬tain items off of the Adventuring Gear (page 150) and Tools (page 154) tables may also be created here in a similar fashion. If a hireling skilled with smith’s tools is assigned to this expansion, they count as a Tools, Weapons, or Medium or Heavy Armor merchant (your choice) that is always present here. The quality of this merchant’s wares changes every 7 days.</t>
  </si>
  <si>
    <t>May Also Be Built As. Forge</t>
  </si>
  <si>
    <t>Siege Workshop</t>
  </si>
  <si>
    <t>A tidy, if eclectic, workshop full of all manner of gears, wheels, and mechanical elements. The hiss of smelted iron mingles with the back-and- forth saw rhythm of precision woodcutting, as weapons of war are churned out for your structure's defense.</t>
  </si>
  <si>
    <t>A team of at least 10 properly-skilled hirelings can build siege equipment here. The workshop may build one of the following options at any one time, the statistics for all of which are found in the Dungeon Master’s Guide, page 255:</t>
  </si>
  <si>
    <t>The sounds and smells of horses and stranger animals still animate these cold stone stables. Straw matting, water, and feed are available, providing mounts the shelter and relative comfort they need to properly recuperate.</t>
  </si>
  <si>
    <t>Your structure gains the ability to house and support horses or other animals trained to be used as mounts, and can hold four of these creatures for each unit of your structure’s maximum expansion units. Mounts that receive a long rest within this expansion have their movement speed increased by 10 feet for 24 hours afterward. This stable does not come equipped with mounts, and mounts must be acquired by other means.</t>
  </si>
  <si>
    <t>Tavern</t>
  </si>
  <si>
    <t>Downtime and drink are essential to adventurers and garrisoned soldiers alike. A tavern always carries within it the often sweet fragrance of what it brews, from plum brandy to apple cider to hoppy ale to refined wine. Typically, taverns find themselves filled with the heat and crackling staccato of a log fire, the honeyed lyrics of bardsong, and words whis¬pered between furtive folk.</t>
  </si>
  <si>
    <t>Taverns are a gathering place for those dispensing quests and rumors, and a typical trip to this tavern will dispense ld4-l of each, every 7 days. Further, the presence of a tavern gives the owner of this structure and their allies advantage on all Charisma (Persuasion) checks involving those who regularly use the tavern. This is generally expected to be almost all of those that live within the structure, as well as an assortment of those that live nearby. The tavern generates Id 10 kegs of alcohol worth 5 gp each every 7 days, or 2d 10 kegs if the tavern is staffed by a player or hireling proficient in brewer’s supplies. Finally, all drinks in this tavern ordered by the owner of the structure or their allies are free, and the tavern provides private rooms for an additional 20 guests.</t>
  </si>
  <si>
    <t>brewery, inn, public house</t>
  </si>
  <si>
    <t>An enormous hall complete with seating, a large stage, and excellent acoustics. This room is well equipped for plays, concerts, and speeches, making them feel that much more true-to-life. Size Cost: 1 room point Construction Cost: 2,500 gp Construction Time: 15 days Benefit: When on the stage, the owner and their allies gain advantage on all Charisma rolls. In addition, when someone on-stage makes a Cha¬risma (Persuasion), Charisma (Deception), or Charisma (Performance) check with a result above 15, any of their allies present gain a point of Inspiration. This latter benefit may only occur once every 7 days.</t>
  </si>
  <si>
    <t>lecture hall, balcony with adjacent courtyard</t>
  </si>
  <si>
    <t>War room</t>
  </si>
  <si>
    <t>Improperly planned, war can be a nightmare. With adequate planning, supply lines, and intelli¬gence, though, warfare becomes a much more feasible enterprise.</t>
  </si>
  <si>
    <t xml:space="preserve"> Journeys planned in the war room and then undertaken by the owners of this structure and their allies always take 1/4 less travel time (round down) than they otherwise would. In ad¬dition, when a structure that contains a war room is under attack, all creatures fighting in the structure’s defense add ld4 to their attack rolls to hit.</t>
  </si>
  <si>
    <t>bureaucrat’s office</t>
  </si>
  <si>
    <t>Alchemy Lab</t>
  </si>
  <si>
    <t>Altar</t>
  </si>
  <si>
    <t>Artisan's Workshop</t>
  </si>
  <si>
    <t>Auditorium</t>
  </si>
  <si>
    <t>Ballroom</t>
  </si>
  <si>
    <t>Bar</t>
  </si>
  <si>
    <t>Bath</t>
  </si>
  <si>
    <t>Battle Ring</t>
  </si>
  <si>
    <t>Bedroom</t>
  </si>
  <si>
    <t>Bell Tower</t>
  </si>
  <si>
    <t>Blood Bath</t>
  </si>
  <si>
    <t>Book Repository</t>
  </si>
  <si>
    <t>Brewery</t>
  </si>
  <si>
    <t>Bunks</t>
  </si>
  <si>
    <t>Burial Ground</t>
  </si>
  <si>
    <t>Cell</t>
  </si>
  <si>
    <t>Ceremonial Room</t>
  </si>
  <si>
    <t>Classroom</t>
  </si>
  <si>
    <t>Clockwork Shop</t>
  </si>
  <si>
    <t>Common Room</t>
  </si>
  <si>
    <t>Confessional</t>
  </si>
  <si>
    <t>Courtyard</t>
  </si>
  <si>
    <t>Crypt</t>
  </si>
  <si>
    <t>Defensive Wall (Stone)</t>
  </si>
  <si>
    <t>Defensive Wall (Wood)</t>
  </si>
  <si>
    <t>Dock</t>
  </si>
  <si>
    <t>Dojo</t>
  </si>
  <si>
    <t>Drawbridge</t>
  </si>
  <si>
    <t>Empty Room</t>
  </si>
  <si>
    <t>Escape Route</t>
  </si>
  <si>
    <t>Execution Yard</t>
  </si>
  <si>
    <t>False Front</t>
  </si>
  <si>
    <t>Farmland</t>
  </si>
  <si>
    <t>Forge</t>
  </si>
  <si>
    <t>Game Room (Illegal)</t>
  </si>
  <si>
    <t>Game Room (Legal)</t>
  </si>
  <si>
    <t>*</t>
  </si>
  <si>
    <t>Gatehouse</t>
  </si>
  <si>
    <t>Greenhouse</t>
  </si>
  <si>
    <t>Guantlet</t>
  </si>
  <si>
    <t>Guard Post</t>
  </si>
  <si>
    <t>•</t>
  </si>
  <si>
    <t>Habitat</t>
  </si>
  <si>
    <t>Hatchery</t>
  </si>
  <si>
    <t>Infirmary</t>
  </si>
  <si>
    <t>Kitchen</t>
  </si>
  <si>
    <t>Labyrinth</t>
  </si>
  <si>
    <t>Laundry</t>
  </si>
  <si>
    <t>Lavoratory</t>
  </si>
  <si>
    <t>Leather Workshop</t>
  </si>
  <si>
    <t>Magical Repository</t>
  </si>
  <si>
    <t>Mill Room</t>
  </si>
  <si>
    <t>Nursery</t>
  </si>
  <si>
    <t>Observation Dome</t>
  </si>
  <si>
    <t>Office</t>
  </si>
  <si>
    <t>Pit</t>
  </si>
  <si>
    <t>Printer</t>
  </si>
  <si>
    <t>Reliquary</t>
  </si>
  <si>
    <t>Sanctum</t>
  </si>
  <si>
    <t>Sauna</t>
  </si>
  <si>
    <t>Scriptorium</t>
  </si>
  <si>
    <t>Scrying Room</t>
  </si>
  <si>
    <t>Secret Room</t>
  </si>
  <si>
    <t>Sewer Access</t>
  </si>
  <si>
    <t>Sewing Room</t>
  </si>
  <si>
    <t>Shack (Stone)</t>
  </si>
  <si>
    <t>Shack (Wood)</t>
  </si>
  <si>
    <t>Sitting Room</t>
  </si>
  <si>
    <t>Sports Field</t>
  </si>
  <si>
    <t>Stall</t>
  </si>
  <si>
    <t>Statue</t>
  </si>
  <si>
    <t>Storage</t>
  </si>
  <si>
    <t>Storefront</t>
  </si>
  <si>
    <t>Summoning Chamber</t>
  </si>
  <si>
    <t>Throne Room</t>
  </si>
  <si>
    <t>Tollbooth</t>
  </si>
  <si>
    <t>Torture Chamber</t>
  </si>
  <si>
    <t>Trophy Room</t>
  </si>
  <si>
    <t>Vault</t>
  </si>
  <si>
    <t>Workstation</t>
  </si>
  <si>
    <t>Item</t>
  </si>
  <si>
    <t>Quantity</t>
  </si>
  <si>
    <t>Cost, gp</t>
  </si>
  <si>
    <t>Damage</t>
  </si>
  <si>
    <t>Type of damage</t>
  </si>
  <si>
    <t>Weight</t>
  </si>
  <si>
    <t>Normal Range</t>
  </si>
  <si>
    <t>Max Range</t>
  </si>
  <si>
    <t>Properties</t>
  </si>
  <si>
    <t>Special</t>
  </si>
  <si>
    <t>Group</t>
  </si>
  <si>
    <t>Rarity</t>
  </si>
  <si>
    <t>Группа профишенси</t>
  </si>
  <si>
    <t>Цена, имп</t>
  </si>
  <si>
    <t>Blunderbuss</t>
  </si>
  <si>
    <t>аркебуза</t>
  </si>
  <si>
    <t>древний аналог дробовика</t>
  </si>
  <si>
    <t>piercing</t>
  </si>
  <si>
    <t>heavy, loading, misfire, scatter 15 ft., two-handed</t>
  </si>
  <si>
    <t>Firearms Ranged Weapons</t>
  </si>
  <si>
    <t>Cannon Shield</t>
  </si>
  <si>
    <t>Щит-пушка</t>
  </si>
  <si>
    <t>heavy, loading, misfire, special</t>
  </si>
  <si>
    <t>The cannon shield also grants +2 to Armor Class.</t>
  </si>
  <si>
    <t>heavy firearm</t>
  </si>
  <si>
    <t>Carbine</t>
  </si>
  <si>
    <t>Карабин</t>
  </si>
  <si>
    <t>2D6</t>
  </si>
  <si>
    <t>loading, misfire, two-handed</t>
  </si>
  <si>
    <t>Coat Pistol</t>
  </si>
  <si>
    <t>Скрытый пистолет</t>
  </si>
  <si>
    <t>Пистолет для скрытого ношения</t>
  </si>
  <si>
    <t>loading, misfire, special</t>
  </si>
  <si>
    <t>The coat pistol grants advantage on any Sleight of Hand or Stealth rolls made to conceal the weapon.</t>
  </si>
  <si>
    <t>one handed firearm</t>
  </si>
  <si>
    <t>Double-barreled Pistol</t>
  </si>
  <si>
    <t>Пистолет, двухствольный</t>
  </si>
  <si>
    <t>Пистолет с двойным стволом</t>
  </si>
  <si>
    <t>misfire, reload (2 shots)</t>
  </si>
  <si>
    <t>Double-barreled Rifle</t>
  </si>
  <si>
    <t>Винтовка, двухствольная</t>
  </si>
  <si>
    <t>heavy, misfire, reload (2 shots), two-handed</t>
  </si>
  <si>
    <t>long firearm</t>
  </si>
  <si>
    <t>heavy longshot rifle</t>
  </si>
  <si>
    <t>Винтовка, тяжелая дальнобойная</t>
  </si>
  <si>
    <t>Тяжелая снайперская винтовка использующая специальные снаряды для стрельбы на дальние дистанции</t>
  </si>
  <si>
    <t>cannon, heavy, misfire, reload (2 shots), two-handed, high caliber</t>
  </si>
  <si>
    <t>Dragon Pistol</t>
  </si>
  <si>
    <t>Пистолет, драконий</t>
  </si>
  <si>
    <t>heavy, loading, misfire, scatter 15 ft.</t>
  </si>
  <si>
    <t>hand cannon</t>
  </si>
  <si>
    <t>Ручное орудие</t>
  </si>
  <si>
    <t>cannon, heavy, loading, misfire, scatter 30 ft., high caliber, two-handed</t>
  </si>
  <si>
    <t>Pepperbox</t>
  </si>
  <si>
    <t>"Перечница"</t>
  </si>
  <si>
    <t>misfire, reload (4 shots)</t>
  </si>
  <si>
    <t>Pepperbox Rifle</t>
  </si>
  <si>
    <t>Винтовка, "перечница"</t>
  </si>
  <si>
    <t>heavy, misfire, reload (4 shots), two-handed</t>
  </si>
  <si>
    <t>Pistol</t>
  </si>
  <si>
    <t>Пистолет, однозарядный</t>
  </si>
  <si>
    <t>MA</t>
  </si>
  <si>
    <t>loading, misfire</t>
  </si>
  <si>
    <t>Repeating Carbine</t>
  </si>
  <si>
    <t>Карабин, многозарядный</t>
  </si>
  <si>
    <t>misfire, reload (5 shots), two-handed</t>
  </si>
  <si>
    <t>Repeating Pistol</t>
  </si>
  <si>
    <t>Пистолет, многозарядный</t>
  </si>
  <si>
    <t>Револьвер</t>
  </si>
  <si>
    <t>misfire, reload (5 shots)</t>
  </si>
  <si>
    <t>Repeating Rifle</t>
  </si>
  <si>
    <t>Винтовка, многозарядная</t>
  </si>
  <si>
    <t>heavy, misfire, reload (5 shots), two-handed</t>
  </si>
  <si>
    <t>Rifle</t>
  </si>
  <si>
    <t>Винтовка</t>
  </si>
  <si>
    <t>heavy, loading, misfire, two-handed</t>
  </si>
  <si>
    <t>Slug Gun</t>
  </si>
  <si>
    <t>Дробовик</t>
  </si>
  <si>
    <t>cannon, heavy, loading, misfire, special</t>
  </si>
  <si>
    <t>The slug gun has a maximum effective range of 25 feet. It cannot be used to hit targets past its normal range.</t>
  </si>
  <si>
    <t>Shotgun</t>
  </si>
  <si>
    <t>heavy, loading, two-handed, misfire, reload (2 shots), scatter 15 ft.,</t>
  </si>
  <si>
    <t>Storm glaive</t>
  </si>
  <si>
    <t>Обрез</t>
  </si>
  <si>
    <t>3D6</t>
  </si>
  <si>
    <t>heavy, loading,  misfire, reload (2 shots), scatter 15 ft.,</t>
  </si>
  <si>
    <t>Штормовая глефа</t>
  </si>
  <si>
    <t>Magitech weapon</t>
  </si>
  <si>
    <t>IK</t>
  </si>
  <si>
    <t>стоимость, имп</t>
  </si>
  <si>
    <t>описание</t>
  </si>
  <si>
    <t>Слот на оружии</t>
  </si>
  <si>
    <t>Распространие</t>
  </si>
  <si>
    <t>Требования для создания</t>
  </si>
  <si>
    <t>Группа</t>
  </si>
  <si>
    <t>примечание</t>
  </si>
  <si>
    <t>Оптический прицел для дальних дистанций</t>
  </si>
  <si>
    <t>За действие ПРИЦЕЛИВАНИЕ (1 action) вы убираете помеху на стрельбу на дальние дистанции на 1 выстрел</t>
  </si>
  <si>
    <t>Прицел</t>
  </si>
  <si>
    <t>Изготовление оптики (artisan's tools), набор оружейника</t>
  </si>
  <si>
    <t>Механические улучшения</t>
  </si>
  <si>
    <t>Сошки</t>
  </si>
  <si>
    <t>Устанавливаются за 1 обычное действие. Дают преимущество при стрельбе на дальние дистанции (от нормальной до максимальной) при стрельбе с помощью оптического прицела</t>
  </si>
  <si>
    <t>Дополнительный 1</t>
  </si>
  <si>
    <t>набор оружейника</t>
  </si>
  <si>
    <t>Удлиненный ствол</t>
  </si>
  <si>
    <t>Увеличивает дальность стрельбы на 15/45 для одноручного оружия, 30/90 для двуручного</t>
  </si>
  <si>
    <t>Ствол</t>
  </si>
  <si>
    <t>smith tools, gunsmith tools</t>
  </si>
  <si>
    <t>Оптический прицел для коротких дистанций</t>
  </si>
  <si>
    <t>За бонусное действие вы получаете преимущество при стрельбе в обычном диапазоне.</t>
  </si>
  <si>
    <t>Улучшенный спусковой механизм</t>
  </si>
  <si>
    <t>Уменьшает шанс осечки на 50%</t>
  </si>
  <si>
    <t>Спусковой механизм</t>
  </si>
  <si>
    <t>gunsmith tools</t>
  </si>
  <si>
    <t>Увеличенная емкость оружия</t>
  </si>
  <si>
    <t>Увеличивает емкость винтовки в два раза или на 5 патронов</t>
  </si>
  <si>
    <t>Магазин</t>
  </si>
  <si>
    <t>Обойменный магазин (или револьверный магазин)</t>
  </si>
  <si>
    <t>Измененный способ заряжания винтовки. В обойменном магазине  за раз перезаряжается вся емкость. В обычной многозарядной винтовке за бонусное или обычное действие заряжается только 1 патрон.</t>
  </si>
  <si>
    <t>*Обойма (обычного или револьверного типа)</t>
  </si>
  <si>
    <t>Снаряженные вместе патроны для быстрого перезаряжания.</t>
  </si>
  <si>
    <t>Резной приклад</t>
  </si>
  <si>
    <t>для красоты</t>
  </si>
  <si>
    <t>Приклад</t>
  </si>
  <si>
    <t>Штык</t>
  </si>
  <si>
    <t>Оружие ближнего боя, 1д8 при использовании двуручного огнестрела двумя руками</t>
  </si>
  <si>
    <t>* сборное</t>
  </si>
  <si>
    <t>Оружие складывается за экшн, раскладывается за бонус экшн. В сложенном состоянии нет штрафов на то чтобы спрятать винтовку</t>
  </si>
  <si>
    <t>* неприхотливое</t>
  </si>
  <si>
    <t>Такое оружие способно функционировать даже в самых дрянных условиях</t>
  </si>
  <si>
    <t>Ствол повышенной точности</t>
  </si>
  <si>
    <t>атака +1</t>
  </si>
  <si>
    <t>* облегченная</t>
  </si>
  <si>
    <t>оружие становится легким. Только для одноручного оружия</t>
  </si>
  <si>
    <t>* модульный дизайн</t>
  </si>
  <si>
    <t>можно пересобрать оружие за время короткого отдыха</t>
  </si>
  <si>
    <t>Arcantrik scope</t>
  </si>
  <si>
    <t>This is a mechanikal scope that enables its user to pierce the most obscuring magic. The scope includes a housing, a clockwork capacitor, and a dedicated runeplate.</t>
  </si>
  <si>
    <t>я</t>
  </si>
  <si>
    <t>Маготехнические улучшения</t>
  </si>
  <si>
    <t>Усиленный ствол</t>
  </si>
  <si>
    <t>Позволяет использовать боеприпасы большого калибра</t>
  </si>
  <si>
    <t>*Компенсаторы отдачи</t>
  </si>
  <si>
    <t>Механизмы + дульный тормоз, уменьшает отдачу</t>
  </si>
  <si>
    <t>Ствол и приклад</t>
  </si>
  <si>
    <t>Авторская разработка Пэта Гаррета</t>
  </si>
  <si>
    <t>Магический прицел</t>
  </si>
  <si>
    <t>Убирает помехи при стрельбе в тумане или в темноте (DIM LIGHT)</t>
  </si>
  <si>
    <t>gunsmith tools, Gun Engineer feat, умение кастовать заклинание Darkvision</t>
  </si>
  <si>
    <t>Магический глушитель</t>
  </si>
  <si>
    <t>Снижает громкость выстрела</t>
  </si>
  <si>
    <t>Ствол0</t>
  </si>
  <si>
    <t>Руна укрепления</t>
  </si>
  <si>
    <t>Теперь можно не заботится о своей пушке.</t>
  </si>
  <si>
    <t>Руна</t>
  </si>
  <si>
    <t>Магические улучшения</t>
  </si>
  <si>
    <t>Самозарядное</t>
  </si>
  <si>
    <t xml:space="preserve">The gun automatically reloads itself when your ammunition count drops to 0. After it reloads
itself in this manner, the Mechanical Reloader must be reset before it is usable again. Resetting
the Mechanical Reloader requires an action. You may still manually reload the gun.
</t>
  </si>
  <si>
    <t>Патроны с серебрянными пулями</t>
  </si>
  <si>
    <t>пробивают демонов и вервольфов</t>
  </si>
  <si>
    <t>Патроны</t>
  </si>
  <si>
    <t>Патроны с пулями из холодного железа</t>
  </si>
  <si>
    <t>С вероятностью в 50% снимают с тварей Мейджик Резистанс</t>
  </si>
  <si>
    <t>Патроны с освященными пулями</t>
  </si>
  <si>
    <t>Изготовленные из серебра, покрытые святыми символами и окуненные при создании в святую воду эти пули наносят дополнительно 1д4 радиант урона по андедам и демонам и считаются серебрянными.</t>
  </si>
  <si>
    <t>Патроны с бронебойными пулями</t>
  </si>
  <si>
    <t>+1 на атаку</t>
  </si>
  <si>
    <t>Появившиеся недавно на вооружении специальных отрядов на Аароновом валу бронебойные пули успели себя хорошо зарекомендовать при стрельбе по целям, покрытым хитиновым или другим видом твердого покрова, но пока в связи с ограниченными возможностями фабрики в Южном Канегри объем выпускаемых патронов остается весьма небольшим</t>
  </si>
  <si>
    <t>Rune of Hardening</t>
  </si>
  <si>
    <t>The gun no longer needs to be maintained in order to function properly.</t>
  </si>
  <si>
    <t>Dampening Alloy</t>
  </si>
  <si>
    <t>This firearm is treated as silenced, as detailed in the Firearm Properties section.</t>
  </si>
  <si>
    <t>Light Alloy</t>
  </si>
  <si>
    <t>The firearm becomes light, as detailed in the PHB. This does not affect firearms with the twohanded property.</t>
  </si>
  <si>
    <t>Корпус</t>
  </si>
  <si>
    <t>Nonporous Alloy</t>
  </si>
  <si>
    <t>The firearm and loaded ammunition are no longer affected by being wet or submerged. You can use the firearm to make attacks normally while submerged, up to the firearm’s short range.</t>
  </si>
  <si>
    <t>Old Faithful</t>
  </si>
  <si>
    <t>The misfire rating of the gun is reduced by 2.</t>
  </si>
  <si>
    <t>Auto-Loader</t>
  </si>
  <si>
    <t>If you do not use the firearm to make an attack during your turn, the firearm is reloaded to full capacity without requiring an action.</t>
  </si>
  <si>
    <t>Механизм перезарядки</t>
  </si>
  <si>
    <t>Vampiric</t>
  </si>
  <si>
    <t>You no longer have to reload your weapon, but every attack you make with the firearm deals 1 HP necrotic damage to you.</t>
  </si>
  <si>
    <t>Mechanical Reloader</t>
  </si>
  <si>
    <t>The gun automatically reloads itself when your ammunition count drops to 0. After it reloads itself in this manner, the Mechanical Reloader must be reset before it is usable again. Resetting the Mechanical Reloader requires an action. You may still manually reload the gun.</t>
  </si>
  <si>
    <t>Tactical SniperScope</t>
  </si>
  <si>
    <t>As an action, you may aim down the scope and make a single attack with advantage.</t>
  </si>
  <si>
    <t>Piercing Ammo</t>
  </si>
  <si>
    <t>Attacks made using this firearm ignore piercing resistance for the purpose of calculating damage.</t>
  </si>
  <si>
    <t>Ricochet Ammo</t>
  </si>
  <si>
    <t>Attacks made using this firearm may ricochet. If an attack hits its intended target, you may choose a single additional target within 10’, and make an attack roll with disadvantage against the second target. This ricochet deals 1d6+DEX mod piercing damage. This second attack roll cannot cause your weapon to misfire.</t>
  </si>
  <si>
    <t>Corrosive Ammo</t>
  </si>
  <si>
    <t>Successful attacks made using this firearm inflict an additional 1d4 acid damage.</t>
  </si>
  <si>
    <t>Modular design</t>
  </si>
  <si>
    <t>You may modify this firearm during a short rest.</t>
  </si>
  <si>
    <t>Snubnose Barrel</t>
  </si>
  <si>
    <t xml:space="preserve"> This weapon can only make attacks up to its short range. However, on a hit, the target is knocked back 5 feet.</t>
  </si>
  <si>
    <t xml:space="preserve">Elemental Barrel </t>
  </si>
  <si>
    <t>Damage dealt with the firearm is considered Acid, Cold, Fire, or Lightning for the purpose of overcoming resistance and immunity. You choose the damage type when you make this modification.</t>
  </si>
  <si>
    <t>Armor</t>
  </si>
  <si>
    <t>Type</t>
  </si>
  <si>
    <t>AC</t>
  </si>
  <si>
    <t>Max dex</t>
  </si>
  <si>
    <t>Stealth</t>
  </si>
  <si>
    <t>Распространенность</t>
  </si>
  <si>
    <t>Статус</t>
  </si>
  <si>
    <t>Кожаный плащ</t>
  </si>
  <si>
    <t>light</t>
  </si>
  <si>
    <t>done</t>
  </si>
  <si>
    <t>Кожаный плащ с кирасой</t>
  </si>
  <si>
    <t>medium</t>
  </si>
  <si>
    <t>Защищает от внешней среды - дождя и прочего</t>
  </si>
  <si>
    <t>Пехотный доспех</t>
  </si>
  <si>
    <t>heavy</t>
  </si>
  <si>
    <t>disadvantage</t>
  </si>
  <si>
    <t>Though infantry armor exists in infinite variations
throughout the various kingdom and mercenary armies, it is essentially made up of an armored chest plate, shoulder pads, and armored leggings over layers of leather and sometimes chain.</t>
  </si>
  <si>
    <t>wip</t>
  </si>
  <si>
    <t>Buff Coat. The standard piece of armor of the previous century, this is a supple leather coat that covers the torso and shoulders. Modern firearms have made it obsolete.</t>
  </si>
  <si>
    <t>Leather. The breastplate and shoulder protectors of this armor are made of leather than has been stiffened by being boiled in oil. The rest of the armor is made of softer and more flexible materials.</t>
  </si>
  <si>
    <t>Brigandine. Made from tough but flexible canvas leather, lined with small oblong steel plates riveted to the fabric.</t>
  </si>
  <si>
    <t>tailored plate</t>
  </si>
  <si>
    <t>Этот комплект легкой панцирной брани подогнан точно под фигуру владельца и при тяжелом бронировании туловища конечности защищены кольчугой обеспечивая высокую подвижность.</t>
  </si>
  <si>
    <t>This is a suit of light plate armor that usually
includes full torso protection along with armored leggings
and gauntlets over layers of more form-fitting chain mail and
leather. Sometimes this armor includes a fitted armored coat
as well. This armor is typically quite expensive because it is
tailored to the wearer. Such armor is a status symbol among
successful mercenaries, duelists, and aristocrats. new and fashionable garment, the greatcoat
provides good protection against the cold and the rain, making
it particularly popular with port dwellers and travelers of all
varieties. These long, heavy button-up coats are usually made
of leather or heavy wool and feature several inner and outer
pockets. Particularly fine greatcoats usually have a silk lining.</t>
  </si>
  <si>
    <t>custom battle armor</t>
  </si>
  <si>
    <t>alchemical leather</t>
  </si>
  <si>
    <t>В комплект входит противогаз</t>
  </si>
  <si>
    <t>Маготехнический доспех, тяжелый</t>
  </si>
  <si>
    <t>2 слота</t>
  </si>
  <si>
    <t>Маготехнический доспех, легкий</t>
  </si>
  <si>
    <t>1 слот</t>
  </si>
  <si>
    <t>Маготехническая экзоскелетная броня заклинателя</t>
  </si>
  <si>
    <t>Armor Class (AC)</t>
  </si>
  <si>
    <t>Str</t>
  </si>
  <si>
    <t>Light Armor</t>
  </si>
  <si>
    <t>Combat robe</t>
  </si>
  <si>
    <t>250 gp</t>
  </si>
  <si>
    <t>11 + Dex modifier (max 2)</t>
  </si>
  <si>
    <t>–</t>
  </si>
  <si>
    <t>10 lb.</t>
  </si>
  <si>
    <t>Uniform</t>
  </si>
  <si>
    <t>20 gp</t>
  </si>
  <si>
    <t>11 + Dex modifier</t>
  </si>
  <si>
    <t>8 lb.</t>
  </si>
  <si>
    <t>Leather</t>
  </si>
  <si>
    <t>10 gp</t>
  </si>
  <si>
    <t>Assassin outfit</t>
  </si>
  <si>
    <t>50 gp</t>
  </si>
  <si>
    <t>10 + Dex modifier</t>
  </si>
  <si>
    <t>Advantage</t>
  </si>
  <si>
    <t>2 lb.</t>
  </si>
  <si>
    <t>Studded leather</t>
  </si>
  <si>
    <t>45 gp</t>
  </si>
  <si>
    <t>12 + Dex modifier</t>
  </si>
  <si>
    <t>13 lb.</t>
  </si>
  <si>
    <t>Masterwork coat</t>
  </si>
  <si>
    <t>12 + Dex Modifier</t>
  </si>
  <si>
    <t>11 lb.</t>
  </si>
  <si>
    <t>Medium Armor</t>
  </si>
  <si>
    <t>Hide</t>
  </si>
  <si>
    <t>12 + Dex modifier (max 2)</t>
  </si>
  <si>
    <t>12 lb.</t>
  </si>
  <si>
    <t>Chain shirt</t>
  </si>
  <si>
    <t>13 + Dex modifier (max 2)</t>
  </si>
  <si>
    <t>20 lb.</t>
  </si>
  <si>
    <t>Breastplate</t>
  </si>
  <si>
    <t>400 gp</t>
  </si>
  <si>
    <t>14 + Dex Modifier (max 2)</t>
  </si>
  <si>
    <t>Scrap plate</t>
  </si>
  <si>
    <t>15 + Dex Modifier (max 2)</t>
  </si>
  <si>
    <t>Disadvantage</t>
  </si>
  <si>
    <t>40 lb.</t>
  </si>
  <si>
    <t>Heavy Armor</t>
  </si>
  <si>
    <t>Chain mail</t>
  </si>
  <si>
    <t>75 gp</t>
  </si>
  <si>
    <t>Str 13</t>
  </si>
  <si>
    <t>55 lb.</t>
  </si>
  <si>
    <t>Gearplate</t>
  </si>
  <si>
    <t>1,250 gp</t>
  </si>
  <si>
    <t>Str 15</t>
  </si>
  <si>
    <t>60 lb.</t>
  </si>
  <si>
    <t>Mech</t>
  </si>
  <si>
    <t>2,000 gp</t>
  </si>
  <si>
    <t>50 lb.</t>
  </si>
  <si>
    <t>Shield</t>
  </si>
  <si>
    <t>Buckler</t>
  </si>
  <si>
    <t>5 gp</t>
  </si>
  <si>
    <t>4 lb.</t>
  </si>
  <si>
    <t>6 lb.</t>
  </si>
  <si>
    <t>Parasol Shield</t>
  </si>
  <si>
    <t>15 gp</t>
  </si>
  <si>
    <t>Warcaster armor, heavy</t>
  </si>
  <si>
    <t>mechanical devices</t>
  </si>
  <si>
    <t>Simple Melee Weapons</t>
  </si>
  <si>
    <t>Baton/Truncheon</t>
  </si>
  <si>
    <t>1d4 bludgeoning</t>
  </si>
  <si>
    <t>1 lb.</t>
  </si>
  <si>
    <t>Light</t>
  </si>
  <si>
    <t>Brass Knuckles</t>
  </si>
  <si>
    <t>1 bludgeoning</t>
  </si>
  <si>
    <t>Cane</t>
  </si>
  <si>
    <t>Chainsaw</t>
  </si>
  <si>
    <t>900 gp</t>
  </si>
  <si>
    <t>1d10 slashing</t>
  </si>
  <si>
    <t>Heavy, two-handed, special</t>
  </si>
  <si>
    <t>Dirk</t>
  </si>
  <si>
    <t>1d4 piercing</t>
  </si>
  <si>
    <t>Finesse, light</t>
  </si>
  <si>
    <t>Riding Crop</t>
  </si>
  <si>
    <t>1d2 slashing</t>
  </si>
  <si>
    <t>Wood Stake</t>
  </si>
  <si>
    <t>Simple Ranged Weapons</t>
  </si>
  <si>
    <t>Cane Pistol</t>
  </si>
  <si>
    <t>750 gp</t>
  </si>
  <si>
    <t>5 lb.</t>
  </si>
  <si>
    <t>Ammunition (range 15/45), loading, special</t>
  </si>
  <si>
    <t>Light Crossbow</t>
  </si>
  <si>
    <t>25gp</t>
  </si>
  <si>
    <t>1d8 piercing</t>
  </si>
  <si>
    <t>Ammunition (range 80/320), loading, two-handed</t>
  </si>
  <si>
    <t>Martial Melee Weapons</t>
  </si>
  <si>
    <t>Chain Whip</t>
  </si>
  <si>
    <t>1d6 slashing</t>
  </si>
  <si>
    <t>Finesse, reach, special</t>
  </si>
  <si>
    <t>Cane Sword</t>
  </si>
  <si>
    <t>3 lb.</t>
  </si>
  <si>
    <t>Finesse, light, special</t>
  </si>
  <si>
    <t>Cutlass *</t>
  </si>
  <si>
    <t>Dueling Cane</t>
  </si>
  <si>
    <t>1d6 bludgeoning</t>
  </si>
  <si>
    <t>Halberd</t>
  </si>
  <si>
    <t>Heavy, reach, two-handed</t>
  </si>
  <si>
    <t>Kopis</t>
  </si>
  <si>
    <t>25 gp</t>
  </si>
  <si>
    <t>Rapier</t>
  </si>
  <si>
    <t>Finesse</t>
  </si>
  <si>
    <t>Sabre</t>
  </si>
  <si>
    <t>35 gp</t>
  </si>
  <si>
    <t>1d8 slashing</t>
  </si>
  <si>
    <t>Sawtoothed Sword</t>
  </si>
  <si>
    <t>2d4 slashing</t>
  </si>
  <si>
    <t>Scimitar</t>
  </si>
  <si>
    <t>Whip</t>
  </si>
  <si>
    <t>1d4 slashing</t>
  </si>
  <si>
    <t>Light, special</t>
  </si>
  <si>
    <t>Martial Ranged Weapons</t>
  </si>
  <si>
    <t>Bola</t>
  </si>
  <si>
    <t>1 gp</t>
  </si>
  <si>
    <t>Thrown (range 10/20), special</t>
  </si>
  <si>
    <t>Boomerang</t>
  </si>
  <si>
    <t>Light, thrown (range 100/300), special</t>
  </si>
  <si>
    <t>Hand Crossbow</t>
  </si>
  <si>
    <t>1d6 piercing</t>
  </si>
  <si>
    <t>Ammunition (30/120), light, loading</t>
  </si>
  <si>
    <t>Sawblade Launcher</t>
  </si>
  <si>
    <t>125 gp</t>
  </si>
  <si>
    <t>Ammunition (30/90), light, reload (5)</t>
  </si>
  <si>
    <t>Repeating Crossbow</t>
  </si>
  <si>
    <t>Ammunition (80/320), two-handed, reload (5)</t>
  </si>
  <si>
    <t>Heavy Crossbow</t>
  </si>
  <si>
    <t>1d10 piercing</t>
  </si>
  <si>
    <t>18 lb.</t>
  </si>
  <si>
    <t>Ammunition (100/400), heavy, loading, two-handed</t>
  </si>
  <si>
    <t>Flintlock Pistol</t>
  </si>
  <si>
    <t>Ammunition (range 30/90), loading</t>
  </si>
  <si>
    <t>Ammunition (range 20/60), loading, special</t>
  </si>
  <si>
    <t>Gunblade</t>
  </si>
  <si>
    <t>Ammunition (range 30/70), loading, special</t>
  </si>
  <si>
    <t>Gunaxe</t>
  </si>
  <si>
    <t>Twin Pistol</t>
  </si>
  <si>
    <t>500 gp</t>
  </si>
  <si>
    <t>Ammunition (range 30/70), reload (2)</t>
  </si>
  <si>
    <t>Quad Pistol</t>
  </si>
  <si>
    <t>Ammunition (range 30/70), reload (4)</t>
  </si>
  <si>
    <t>Ammunition (range 20/60), loading, two-handed, special</t>
  </si>
  <si>
    <t>Flintlock Musket</t>
  </si>
  <si>
    <t>Ammunition (range 40/120), loading, two-handed</t>
  </si>
  <si>
    <t>Twin Musket</t>
  </si>
  <si>
    <t>Ammunition (range 40/120), reload (2), two-handed</t>
  </si>
  <si>
    <t>Long Musket</t>
  </si>
  <si>
    <t>1d12 piercing</t>
  </si>
  <si>
    <t>9 lb.</t>
  </si>
  <si>
    <t>Ammunition (range 60/240), loading, two-handed</t>
  </si>
  <si>
    <t>Hand Cannon</t>
  </si>
  <si>
    <t>2d6 piercing</t>
  </si>
  <si>
    <t>Ammunition (range 40/80), loading, two-handed, special</t>
  </si>
  <si>
    <t>Hellfire Musket</t>
  </si>
  <si>
    <t>16 lb.</t>
  </si>
  <si>
    <t>Ammunition (range 30/70), reload (8), two-handed</t>
  </si>
  <si>
    <t>Ammunition</t>
  </si>
  <si>
    <t>Lead Balls (40)</t>
  </si>
  <si>
    <t>Pellets (40 handfuls)</t>
  </si>
  <si>
    <t>40 gp</t>
  </si>
  <si>
    <t>Gunpowder (40) **</t>
  </si>
  <si>
    <t>Lightning Balls (5)</t>
  </si>
  <si>
    <t>100 gp</t>
  </si>
  <si>
    <t>Silvered Balls (5)</t>
  </si>
  <si>
    <t>Sawblades (5)</t>
  </si>
  <si>
    <t>Слот</t>
  </si>
  <si>
    <t>Activation</t>
  </si>
  <si>
    <t>* мускульные усилители</t>
  </si>
  <si>
    <t>дают +2к силе, ((но не более 20,)), увеличивает размер для определения переноски грузов на 1 категорию, адвантаж на спасброск по силе, игнорируют вес брони</t>
  </si>
  <si>
    <t>* слой брони</t>
  </si>
  <si>
    <t>дают +4 к АЦ</t>
  </si>
  <si>
    <t>* защита от радиации</t>
  </si>
  <si>
    <t>exotic</t>
  </si>
  <si>
    <t>* маска дыхания</t>
  </si>
  <si>
    <t>позволяет дышать 1 час в безвоздушном пространстве и адвантаж на спасброски против ядовитых дыханий и облаков</t>
  </si>
  <si>
    <t>* фильтры темнозрения / защиты от яркого света</t>
  </si>
  <si>
    <t>* позволяют видеть в темноте 60 футов</t>
  </si>
  <si>
    <t>* встроенный фонарь</t>
  </si>
  <si>
    <t>бычий глаз - до 120 футов</t>
  </si>
  <si>
    <t>* встроенный джет пак</t>
  </si>
  <si>
    <t>способность полета на 5 минут</t>
  </si>
  <si>
    <t>* встроенное мили оружие</t>
  </si>
  <si>
    <t>армированные кулаки, лезвия - 1д8 урона</t>
  </si>
  <si>
    <t>* усиленное бронирование</t>
  </si>
  <si>
    <t>DR 3/slashing, piercing, bludgeoning от немагического оружия</t>
  </si>
  <si>
    <t>* защита от агрессивной среды</t>
  </si>
  <si>
    <t>resistance от одного типа урона: огонь, кислота, молния, холод</t>
  </si>
  <si>
    <t>* пластины защиты от магии</t>
  </si>
  <si>
    <t>magic resistance</t>
  </si>
  <si>
    <t>* силовой щит</t>
  </si>
  <si>
    <t>Кастует заклинание щит 1 раз за длинный отдых</t>
  </si>
  <si>
    <t>* огнемет</t>
  </si>
  <si>
    <t>15 футовый конус, 4д6, Декс СТ 14, 1 раз за отдых</t>
  </si>
  <si>
    <t>* ускорение</t>
  </si>
  <si>
    <t>скорость увеличивается на 10 футов</t>
  </si>
  <si>
    <t>* паучьи лапы</t>
  </si>
  <si>
    <t>клаймб спид 30</t>
  </si>
  <si>
    <t>* усиленные чувства</t>
  </si>
  <si>
    <t>Требования: силовой щит, фильтры темнозрения
Получает эффект видеть невидимое в радиусе 30 футов</t>
  </si>
  <si>
    <t>* разумный доспех</t>
  </si>
  <si>
    <t>. Your armor has 6 charges. You can use an action and expend 1 or more charges to cast one of the following spells from it: lightning bolt (4 charges), magic missile (1 charge), protection from energy (2 charges), or thunderwave (1 charge). If you expend the armor's last charge, you are incapacitated and can’t move for 1d4 rounds, after which the armor regains 1 charge. Your armor regains 1d4 + 2 expended charges daily at dawn.</t>
  </si>
  <si>
    <t>* Пикирующая атака</t>
  </si>
  <si>
    <t>требования: джетпак, ускорение
После движения вниз мин. 10 футов - адвантаж на 1 атаку + проф бонус на урон</t>
  </si>
  <si>
    <t xml:space="preserve">*Amphibian Adaptation
</t>
  </si>
  <si>
    <t>The largest weakness of the steam armor is that the boiler is still susceptible to the problems of most steam boilers—it must be in open air to operate properly. If the steam armor is submerged, not only will it sink like a load of iron ingots, but the operator will also have to abandon the armor to keep from drowning.
An amphibian adaptation rig allows the steam armor to maintain positive, negative, or neutral buoyancy in deep water allowing it to sink, float, or rest at a depth controlled by the steam armor’s operator (up to 50 feet below the surface). A system of tanks provides enough breathable air for 20 minutes and sufficient air for the steam engine for 20 minutes of complete submersion. A waterproof sealskin membrane and hard waxen gaskets renders the entire suit airtight. The amphibian adaptation can also be used to seal the armor against gas-based effects.</t>
  </si>
  <si>
    <t>Cargo Rig</t>
  </si>
  <si>
    <t xml:space="preserve">The cargo rig amounts to a giant armored locker on the back of the steam armor. It has room to store up to 200 pounds of tightly-packed gear and external webbing capable of holding another 100 pounds. The webbing can be installed on the back by itself for one tenth the normal market cost of the rig and does not take up an equipment slot although it does prevent the use of any systems that open through the back (like a servitor bay for example).
</t>
  </si>
  <si>
    <t>Cloud Venting</t>
  </si>
  <si>
    <t>Internal Starter</t>
  </si>
  <si>
    <t>Salvage Rig</t>
  </si>
  <si>
    <t>The salvage rig amounts to an extra arm for the armor. The salvage rig is a towing arm with a powerful 
pneumatic cargo claw connected to a shoulder- mounted crane assembly. To top off its usefulness, the cargo claw is actually on the end of a high-powered winch that uses the mass of the armor as an anchor.
The salvage rig has an effective strength of 25. Using the salvage rig allows the armor to lift up to its maximum load (1600 lbs), and using the salvage rig and winch the armor can drag 6400 lbs—easily the weight of a light laborjack.
The salvage arm can be used to make grapple attacks against medium sized or larger creatures, but it suffers a -8 penalty to doing so. The winch claw deals 1d8+7 points of lethal damage per turn on a successful grapple. This provokes an attack of opportunity.</t>
  </si>
  <si>
    <t>Servitor Bay</t>
  </si>
  <si>
    <t>The servitor bay is a rig with an armored hatch and rack-based delivery assembly that opens from the rear of the armor to drop servitors onto the battlefield. The servitor bay can hold one small-sized or four tiny- sized servitors. An auxiliary storage bay can be added to supply further servitors. This occupies the torso equipment space and holds four tiny-sized servitors or a single small sized servitor. The servitor bay can drop one small servitor or two tiny servitors a round as a move equivalent action.</t>
  </si>
  <si>
    <t>action</t>
  </si>
  <si>
    <t>(Extended)</t>
  </si>
  <si>
    <t>Warcasting Crucible</t>
  </si>
  <si>
    <t xml:space="preserve">he warcasting crucible is a unified warcasting array hooked to the engine powering the armor that converts it into a massive suit of warcaster armor. Each of these customized units is priceless in terms of mechanikal design. The base cost of this unit is for the correct mechanikal parts to emanate a power field and mount an arcane turbine and other components required for warcaster armor. It does not include the costs of the arcane turbine, arcane focus chamber, and power field generator, which all must be purchased or built separately.
The warcasting crucible allows the steam armor to emenate a power field and provides a warcaster wearing the steam armor with all the benefits of wearing warcaster armor with the exception of mechanikal assistance systems. The arcane turbine is tied into the main boiler for the armor and can operate normally off the steam armor’s own boiler.
The warcasting crucible does not function until the operator activates it, and it will not function until the armor’s boiler is burning at full steam.
</t>
  </si>
  <si>
    <t>Weapon Mount</t>
  </si>
  <si>
    <t xml:space="preserve">A weapon mount is a heavily reinforced bracketing that allows a ranged weapon to be mounted on one of the shoulders of the steam armor. Firing controls are attached to the mounting and run to a gauntlet in the armor. The weapon mount can hold a single ranged weapon that normally can be mounted on a light or heavy warjack. The weapon can only be fired at enemies in front of the steam armor.
Attacks made from a weapon mount use the normal modifiers of the steam armor’s operator.
</t>
  </si>
  <si>
    <t>Кристалл</t>
  </si>
  <si>
    <t>Максимальный уровень заряда</t>
  </si>
  <si>
    <t>Восстанавливает в день</t>
  </si>
  <si>
    <t>Runes</t>
  </si>
  <si>
    <t>rune points</t>
  </si>
  <si>
    <t>type</t>
  </si>
  <si>
    <t>cost</t>
  </si>
  <si>
    <t>power output</t>
  </si>
  <si>
    <t>lifespan</t>
  </si>
  <si>
    <t>description</t>
  </si>
  <si>
    <t>Средний зеленый</t>
  </si>
  <si>
    <t>Максимальный уровень заряда - уровень спеллслота</t>
  </si>
  <si>
    <t>Accuracy (melee or ranged weapon)</t>
  </si>
  <si>
    <t>weapon</t>
  </si>
  <si>
    <t>Alchemical capacitor</t>
  </si>
  <si>
    <t>1 week</t>
  </si>
  <si>
    <t>This is a small alchemical battery that can be used
to power most handheld devices. The capacitor functions by
creating an alchemical reaction that generates power.</t>
  </si>
  <si>
    <t>Большой зеленый</t>
  </si>
  <si>
    <t>Восстанавливает в день - сколько уровней спеллслота увеличивается в день</t>
  </si>
  <si>
    <t>Aegis (armor)</t>
  </si>
  <si>
    <t>armor</t>
  </si>
  <si>
    <t>Arcane turbine</t>
  </si>
  <si>
    <t>6 hours</t>
  </si>
  <si>
    <t>The arcane turbine is a highly efficient and
advanced generator that transforms energy from a steam engine
into arcane energy. The heart of the turbine is a complex series
of wire-coiled wheels spinning inside a thinly layered metal
lattice of arcane-sensitive alloys. This creates energy that is
carried through arcane conduits to power various mechanikal
functions, most notably the power field of warcaster armor and
peripheral steamjack systems such as sensory equipment and
reflex triggers.
Making It All Fit
The capacitor descriptions below are written in broad
strokes and do not take into account the specific sizes
and shapes of capacitors required to fit into a given
housing. Unless it was created in a military arms factory
that takes care to standardize its production, each
piece of mechanika is unique, a device of art as much
as science. There are no general stores selling ready-tofit-
all capacitors. Instead, each capacitor is crafted to
fit the housing of the device it was designed to power.
As a result, unless a character purchases a capacitor at
the same time he buys the device’s housing, he has to
have the capacitor custom-fit to his housing. The same is
true of buying replacement capacitors. Custom-fitting a
capacitor does not cost anything additional but is simply
rolled into the cost of doing business. Custom-fitting a
capacitor can take considerable time.
That said, a skilled mechanik can bodge together almost
any piece of mechanika with a capacitor of any size with
a little time, some coupling tubing, and a successful
Mechanikal Engineering roll (target number 14). If the
roll succeeds, the ill-fitting capacitor powers the device
but it is unbalanced and haphazard in appearance. Any
rolls to use the device, such as attacks made with an
unbalanced mechanikal weapon, are made at –1.
283
While there is variance in arcane turbines used for warcaster
armor, most include a highly efficient integrated steam
engine that provides a steady charge for up to twelve hours
of operation on a full load of coal and water. These turbines
can be set to minimal power, deactivating the power field but
maintaining range of movement, to double the operation time
and reduce smoke output. Warcaster arcane turbines integrate
cooling systems to protect the wearer from the steam engine’s
heat. The arcane turbines on a steamjack are powered by steam
vents from its main steam engine and do not require separate
coal or water.</t>
  </si>
  <si>
    <t>Малый зеленый</t>
  </si>
  <si>
    <t>Arcane Force (melee weapon)</t>
  </si>
  <si>
    <t>Arcanodynamic accumulator</t>
  </si>
  <si>
    <t>1 MONTH</t>
  </si>
  <si>
    <t>Arcanodynamic accumulators are capacitors
constructed with glass cylinders or spheres that contain steel
and gold scrolls etched with complex runes to generate an
arcane charge. They are very slow to produce but pack a great
deal of energy into a single capacitor. Accumulators can be
used to power most handheld devices. The capacitor functions
by creating an alchemical reaction that generates power.</t>
  </si>
  <si>
    <t>Малый красный</t>
  </si>
  <si>
    <t>Balefire (melee weapon)</t>
  </si>
  <si>
    <t>Clockwork capacitor</t>
  </si>
  <si>
    <t>1 day</t>
  </si>
  <si>
    <t>The clockwork capacitor is an ingenious
mechanikal device that can be recharged through winding. The
Cult of Cyriss produces a vast array of these devices that can
be much more sophisticated than those commonly available
throughout the markets of the Iron Kingdoms. A clockwork
capacitor can be built in any size but has the same general
attributes regardless of size.</t>
  </si>
  <si>
    <t>Средний красный</t>
  </si>
  <si>
    <t>Blast (ranged weapon – firearm)</t>
  </si>
  <si>
    <t>Storm chamber</t>
  </si>
  <si>
    <t>1 year</t>
  </si>
  <si>
    <t>Большой красный</t>
  </si>
  <si>
    <t>Blessed (melee or ranged weapon)</t>
  </si>
  <si>
    <t>Runeplate, blank</t>
  </si>
  <si>
    <t>Малый синий</t>
  </si>
  <si>
    <t>Bond Plate (melee or ranged weapon)</t>
  </si>
  <si>
    <t>Средний синий</t>
  </si>
  <si>
    <t>Cold (melee weapon)</t>
  </si>
  <si>
    <t>Большой синий</t>
  </si>
  <si>
    <t>Compensator (armor)</t>
  </si>
  <si>
    <t>Corruption (melee or ranged weapon)</t>
  </si>
  <si>
    <t>Disbinder (melee weapon)</t>
  </si>
  <si>
    <t>Electrocutioner (melee weapon)</t>
  </si>
  <si>
    <t>Flame (melee weapon)</t>
  </si>
  <si>
    <t>Fleet (armor)</t>
  </si>
  <si>
    <t>Grievous Wounds (melee weapon)</t>
  </si>
  <si>
    <t>Halo of Fire (armor or melee weapon – shield)</t>
  </si>
  <si>
    <t>Heightened Strength (armor)</t>
  </si>
  <si>
    <t>Light (armor, melee, or ranged weapon)</t>
  </si>
  <si>
    <t>Mechanikal Seizure (melee weapon)</t>
  </si>
  <si>
    <t>Quicken (armor)</t>
  </si>
  <si>
    <t>Repulsor (melee weapon – shield)</t>
  </si>
  <si>
    <t>Silencer (ranged weapon – firearm)</t>
  </si>
  <si>
    <t>Spell Ward (armor) 450 gc</t>
  </si>
  <si>
    <t>Stall (melee weapon) 450 gc</t>
  </si>
  <si>
    <t>Steady (armor) 150 gc</t>
  </si>
  <si>
    <t>содержание</t>
  </si>
  <si>
    <t>распространение</t>
  </si>
  <si>
    <t>Bomb</t>
  </si>
  <si>
    <t>Ручная бомба</t>
  </si>
  <si>
    <t>As an action, a character can light this bomb and throw it at a point up to 60 feet away. Each creature within 5 feet of that point must succeed on a DC 12 Dexterity saving throw or take 3d6 fire damage. Saves half</t>
  </si>
  <si>
    <t>Прародитель гранат. Поджигаешь и кидаешь.</t>
  </si>
  <si>
    <t>Firearms ammuntion</t>
  </si>
  <si>
    <t>Товарное требование</t>
  </si>
  <si>
    <t>Доступность</t>
  </si>
  <si>
    <t>Регулирование стоимости</t>
  </si>
  <si>
    <t>Инфокристалл</t>
  </si>
  <si>
    <t>содержит зашифрованную информацию</t>
  </si>
  <si>
    <t>Grenade</t>
  </si>
  <si>
    <t>Граната</t>
  </si>
  <si>
    <t>As an action, a character can light this bomb and throw it at a point up to 60 feet away. Each creature within 10 feet of that point must succeed on a DC 14 Dexterity saving throw or take 3d6 fire damage + 2d6 bludgeoning damage. Saves half</t>
  </si>
  <si>
    <t>Переизбыток</t>
  </si>
  <si>
    <t>Всегда</t>
  </si>
  <si>
    <t>Переизбыток: область производит этот товар круглый год или очень часто, и вероятно экспортирует его в другие области.</t>
  </si>
  <si>
    <t>Считыватель инфокристаллов</t>
  </si>
  <si>
    <t>позволяет без применения магии считывать информацию с инфокристаллов</t>
  </si>
  <si>
    <t>Bullets</t>
  </si>
  <si>
    <t>Обычные патроны. Подходят к пистолетам и винтовкам</t>
  </si>
  <si>
    <t>Излишек</t>
  </si>
  <si>
    <t>Излишек: область производит этот товар сезонно или около главного источника производства. Торговцы часто покупают товар здесь и транспортируют его к областям более высокого требования.</t>
  </si>
  <si>
    <t>Cannon Shots</t>
  </si>
  <si>
    <t>Пушечные выстрелы</t>
  </si>
  <si>
    <t>Используются в Биг Факинг Пушка и Биг Факин Винтовка</t>
  </si>
  <si>
    <t>Обычно</t>
  </si>
  <si>
    <t>Обычная</t>
  </si>
  <si>
    <t>0%-10%</t>
  </si>
  <si>
    <t>Обычно: Цены как в РИ. Товар вероятно производится и потребляется в данной области.</t>
  </si>
  <si>
    <t>High caliber rounds</t>
  </si>
  <si>
    <t>Усиленные патроны</t>
  </si>
  <si>
    <t>Используются в тяжелой винтовке</t>
  </si>
  <si>
    <t>Зависит от поставки</t>
  </si>
  <si>
    <t>Обычно всегда</t>
  </si>
  <si>
    <t>Зависит от поставки: область производит товар, но мало. Торговцы транспортируют товар из соседних областей, чтобы продавать здесь.</t>
  </si>
  <si>
    <t>Dragon’s Breath Shots</t>
  </si>
  <si>
    <t>Заряды дыхания дракона</t>
  </si>
  <si>
    <t>These alchemical rounds can only be used in a weapon with the scatter property. They function as scatter rounds, affecting all creatures in a cone with a size equal to the weapon’s scatter, but instead of weapon damage, all creatures within the cone must succeed on a DC 13 Dexterity saving throw or take the 2d8 fire damage and half on a successful save.</t>
  </si>
  <si>
    <t>Заряды Драконьего Дыхания. Только для дробовиков</t>
  </si>
  <si>
    <t>Разыскиваемый</t>
  </si>
  <si>
    <t>Разыскиваемый: товар или не производится в местном масштабе, или в нём очень большая потребность. Торговцы мчатся, чтобы привезти товар в такую области.</t>
  </si>
  <si>
    <t>Entangling Shots</t>
  </si>
  <si>
    <t>Опутывающие выстрелы</t>
  </si>
  <si>
    <t>These alchemical rounds can only be used in a weapon with the scatter property. They function as scatter rounds, affecting all creatures in a cone with a size equal to the weapon’s scatter, but instead of weapon damage, all creatures within the cone must succeed on a DC 13 Dexterity saving throw or be restrained and take half weapon damage.</t>
  </si>
  <si>
    <t>Опутывающие заряды</t>
  </si>
  <si>
    <t>Популярный</t>
  </si>
  <si>
    <t>Иногда</t>
  </si>
  <si>
    <t>Популярный: на товар в настоящее время очень большой спрос. Торговцы с большими поставками товара становятся очень богатыми.</t>
  </si>
  <si>
    <t>Flare Shots</t>
  </si>
  <si>
    <t>Вспышки</t>
  </si>
  <si>
    <t>These alchemical rounds can be used in any firearm. A creature hit by a flare shot takes half weapon damage and must succeed on a DC 13 Dexterity saving throw or be dazzled  until the start of the attacker’s next turn. These shots can also be used as signal flares.</t>
  </si>
  <si>
    <t>Ослепляющие заряды</t>
  </si>
  <si>
    <t>Требуется</t>
  </si>
  <si>
    <t>Требуется: товар находится в большом дефиците, и даже богатые не могут иметь его в достатке. Большие города испытывают это условие чаще всего к еде из-за экологических опасностей. Торговцы путешествуют на большие расстояния, чтобы привезти товар в нужную область.</t>
  </si>
  <si>
    <t>Frost Shots</t>
  </si>
  <si>
    <t>Заморозки</t>
  </si>
  <si>
    <t>These alchemical rounds can only be used in a weapon with the scatter property. They function as scatter rounds, affecting all creatures in a cone with a size equal to the weapon’s scatter, but instead of weapon damage, all creatures within the cone must succeed on a DC 15 Dexterity saving throw or take the 2d6 cold damage and have their speed reduced by 10 feet until the start of the attacker’s next turn. On a successful save the targets in the cone take half damage and their speed is unaffected.</t>
  </si>
  <si>
    <t>Замораживающие</t>
  </si>
  <si>
    <t>Дефицит</t>
  </si>
  <si>
    <t>Чёрный рынок</t>
  </si>
  <si>
    <t>Дефицит: Пища во время голода, медицинские препараты во времена эпидемий, оружие во время войны. Есть большая потребность и нет никаких поставок – те, кто имеет доступ к даже маленькому количеству товара может назначать свою цену, если только смогут защитить товар от тех, кому он нужен. Это условие возникает чаще всего, когда правительство полностью захватывает один тип товара. Для того, чтобы возникла такая ситуация, торговцы должны быть неспособны доставить товар в область. Поступление товара в область осуществляется посредством контрабандистов или людей с мощной магической поддержкой.</t>
  </si>
  <si>
    <t>Gunpowder, keg</t>
  </si>
  <si>
    <t>Порох, бочка</t>
  </si>
  <si>
    <t>Setting fire to a keg of gunpowder can cause it to explode, dealing 7d6 fire damage to creatures within 10 feet of it. A successful DC 12 Dexterity saving throw halves the damage. Setting fire to an ounce of gunpowder causes it to flare for 1 round, shedding bright light in a 30 foot radius and dim light for an additional 30 feet.</t>
  </si>
  <si>
    <t>Gunpowder, powder horn</t>
  </si>
  <si>
    <t>Порох, рог</t>
  </si>
  <si>
    <t>Setting fire to a horn of gunpowder can cause it to explode, dealing 3d6 fire damage to creatures within 10 feet of it. A successful DC 12 Dexterity saving throw halves the damage.</t>
  </si>
  <si>
    <t>Размер общества</t>
  </si>
  <si>
    <t>Население</t>
  </si>
  <si>
    <t>Лимит золота</t>
  </si>
  <si>
    <t>Богатство торговца</t>
  </si>
  <si>
    <t>Богатство каравана</t>
  </si>
  <si>
    <t>УСт</t>
  </si>
  <si>
    <t>Salt Shots</t>
  </si>
  <si>
    <t>Солевые выстрелы</t>
  </si>
  <si>
    <t>These alchemical rounds can only be used in a weapon with the scatter property. This weapon does normal weapon damage, but, if you reduce a creature to 0 hit points, it is knocked out, rather than dying.</t>
  </si>
  <si>
    <t>Охрана каравана</t>
  </si>
  <si>
    <t>Scatter Rounds</t>
  </si>
  <si>
    <t>Дробные патроны</t>
  </si>
  <si>
    <t>These rounds are used in weapons with the scatter property.</t>
  </si>
  <si>
    <t>Хутор</t>
  </si>
  <si>
    <t>20-80</t>
  </si>
  <si>
    <t>War1 (x2)</t>
  </si>
  <si>
    <t>Ammo Bandolier</t>
  </si>
  <si>
    <t>Перевязь для патронов</t>
  </si>
  <si>
    <t>This simple leather cross-belt features twelve leather loops suitable for holding bullets or cannon shots, enabling easy access to them. A character can wear up to two bandoliers or braces</t>
  </si>
  <si>
    <t>FIREARMS GEAR</t>
  </si>
  <si>
    <t>Посёлок</t>
  </si>
  <si>
    <t>81-400</t>
  </si>
  <si>
    <t>Bipod</t>
  </si>
  <si>
    <t>A bipod can be attached to any firearm with the two-handed or versatile property by using a Gunsmith’s Kit and making a DC 10 Intelligence ability check. As an action or a bonus action (the character’s choice), a character can set up the bipod so that the attached weapon counts as being braced until the weapon is moved. In addition, once a weapon is braced, a character can use a bonus action to gain advantage on their next attack roll with that weapon.</t>
  </si>
  <si>
    <t>Деревня</t>
  </si>
  <si>
    <t>401-900</t>
  </si>
  <si>
    <t>Grenadier’s Bandolier</t>
  </si>
  <si>
    <t>Перевязь для гранат</t>
  </si>
  <si>
    <t>This heavy leather cross-body belt can hold up to six bombs and a character can wear up to two bandoliers or braces.</t>
  </si>
  <si>
    <t>Мал. Село</t>
  </si>
  <si>
    <t>901-2,000</t>
  </si>
  <si>
    <t>Ftr3, War1 (x3)</t>
  </si>
  <si>
    <t>Gun Brace</t>
  </si>
  <si>
    <t>This is effectively a heavy leather bandolier for pistols. A gun brace has enough sleeves to hold up to four pistols (including repeating pistols) and a character can wear up to bandoliers or braces.</t>
  </si>
  <si>
    <t>Бол. Село</t>
  </si>
  <si>
    <t>2.001-5,000</t>
  </si>
  <si>
    <t>Ftr4, War2, War1 (x9)</t>
  </si>
  <si>
    <t>Gun Carriage</t>
  </si>
  <si>
    <t>This light, wheeled carriage uses a pair of struts to brace a weapon with the cannon property. As an action, a character can attach the gun carriage to a weapon with the cannon property. Until the gun carriage is detached as an action, the weapon counts as being braced. However, while the gun carriage is attached and the character is carrying the attached weapon, the character moves at half his normal speed and cannot move through difficult terrain.</t>
  </si>
  <si>
    <t>Мал. Город</t>
  </si>
  <si>
    <t>5,001-12,000</t>
  </si>
  <si>
    <t>1 0,000</t>
  </si>
  <si>
    <t>Ftr6 (x2), War4 (x7), War2 (x12)</t>
  </si>
  <si>
    <t>Gunsmith’s Kit</t>
  </si>
  <si>
    <t>Набор оружейника</t>
  </si>
  <si>
    <t>A gunsmith’s kit contains all the tools needed to construct bullets, cannon shots, and firearms. Proficiency with this kit lets you add your proficiency bonus to any ability check you make to create or repair and such items (including clearing jams on firearms that have misfired)</t>
  </si>
  <si>
    <t>Бол. Город</t>
  </si>
  <si>
    <t>12,001-25,000</t>
  </si>
  <si>
    <t>Ftr8, Ftr6 (x2), Adp6 (x2), War4 (x10), War2 (x12)</t>
  </si>
  <si>
    <t>Holster</t>
  </si>
  <si>
    <t>кобура</t>
  </si>
  <si>
    <t>This leather container is used to protect a firearm from the elements. It can be worn on the belt or across the back</t>
  </si>
  <si>
    <t>Метрополис</t>
  </si>
  <si>
    <t>25,000+</t>
  </si>
  <si>
    <t>Ftr8, Ftr6 (x4), Adp6 (x4), War4 (x14), War2 (x24)</t>
  </si>
  <si>
    <t>Wrist-Spring Holster</t>
  </si>
  <si>
    <t>These holsters are leather bracers fitted with a spring-arm mechanism that holds a dagger or coat pistol in place and can project it immediately into the wearer’s hand when triggered. This allows the wearer to draw the weapon without spending any actions on their turn. The nature of this device enables it to be easily concealed beneath a loose, billowy sleeve, and grants advantage on Sleight of Hand and Stealth checks related to concealing the holstered weapons</t>
  </si>
  <si>
    <t>Smokebomb</t>
  </si>
  <si>
    <t>Дымовая бомба</t>
  </si>
  <si>
    <t>This nondamaging explosive creates
a cloud of smoke in a twenty-foot radius. The
cloud persists in still conditions for 1d3+6 rounds
and in windy conditions for only 1d3+1 rounds.
Visibility within the smoke is limited to two feet.
Everything within has 90 percent concealment.</t>
  </si>
  <si>
    <t>Barometer</t>
  </si>
  <si>
    <t>Барометр</t>
  </si>
  <si>
    <t>A handy weather-predicting device.</t>
  </si>
  <si>
    <t>Misc</t>
  </si>
  <si>
    <t>Bell alarm</t>
  </si>
  <si>
    <t>The user can set this alarm to go off at a specified time.</t>
  </si>
  <si>
    <t>Clock, wall or mantle</t>
  </si>
  <si>
    <t>These timepieces are often ornate and
beautiful. They require daily winding.</t>
  </si>
  <si>
    <t>Clock, grandfather</t>
  </si>
  <si>
    <t>Magnetic compass</t>
  </si>
  <si>
    <t>Магнитный компасс</t>
  </si>
  <si>
    <t>This device proves
extremely valuable in determining direction and
keeping a traveler on the right path, whether he is
making his way through the woods or across the
sea on a ship.</t>
  </si>
  <si>
    <t>Match cord (50 feet)</t>
  </si>
  <si>
    <t>Mercury thermometer</t>
  </si>
  <si>
    <t>A handy device for
determining the temperature.</t>
  </si>
  <si>
    <t>Pill varies *</t>
  </si>
  <si>
    <t>Pocketwatch</t>
  </si>
  <si>
    <t>This small timepiece requires
daily winding.</t>
  </si>
  <si>
    <t>Pressurized launcher</t>
  </si>
  <si>
    <t>This device can project
an object with great force. Although one could
use it as a weapon, this is not the standard use, as
firearms are far more efficient. Instead, adventurers
employ it most often to fire grapnels with
attached ropes up to one hundred feet with great
force and accuracy, even anchoring them into a
stone wall. If it does not need to embed itself, the
grapnel can travel up to two hundred feet. If used
as a weapon, it inflicts 2d6 points of damage to a
single foe up to one hundred feet away (apply a
–2 penalty to attack rolls made with it).</t>
  </si>
  <si>
    <t>Printing press</t>
  </si>
  <si>
    <t>This machine, which can massproduce
the printed word, makes broadsheets
possible and has allowed books and pamphlets to
become common. Paper for the press can be purchased
at very reasonable prices.</t>
  </si>
  <si>
    <t>Paper (2 sheets)</t>
  </si>
  <si>
    <t>Protective goggles</t>
  </si>
  <si>
    <t>This eyewear protects eyes
from flying debris and provides a +1 resistance
bonus on saving throws against blinding or eyedamaging
effects.</t>
  </si>
  <si>
    <t>Sextant</t>
  </si>
  <si>
    <t>This device aids navigation. The user
gains a +4 bonus on Survival checks to determine
position, assuming she spends at least five minutes
using the device</t>
  </si>
  <si>
    <t>Spyglass</t>
  </si>
  <si>
    <t>Objects viewed through a spyglass are
twice their normal size.</t>
  </si>
  <si>
    <t>Gas mask</t>
  </si>
  <si>
    <t>Дает иммунитет против ядов дыхания и адвантаж на спасброски против заклинаний дыхания. Из-за ограниченного поля зрения дает дизадвантаж на проверки Восприятия. Одевается и снимается за 1 action</t>
  </si>
  <si>
    <t>Gas mask replacement filter</t>
  </si>
  <si>
    <t>Surgical kit</t>
  </si>
  <si>
    <t>Stink Bomb</t>
  </si>
  <si>
    <t>This alchemist potion erupts in a cloud of foul smelling gas when shattered. When broken, using an action, it fills a sphere with a 15 foot radius with a light mist. The sphere spreads around corners. It lasts for 5 minutes or until a wind of moderate or greater speed (at least 10 miles per hour) disperses it. Each creature inside the radius must make a DC 15 Constitution Saving Throw, receiving 1d4 of Poison Damage and becoming Stunned on a failure. A creature beginning its turn covering its nose/mouth makes this save with Advantage. A creature what has Advantage on Perception Checks based on smell makes this save with Disadvantage. 
Creature can repeat  saving throw at the beginning of its turn</t>
  </si>
  <si>
    <t>Grenades</t>
  </si>
  <si>
    <t>Ditherbomb</t>
  </si>
  <si>
    <t>Flourbomb</t>
  </si>
  <si>
    <t xml:space="preserve">The bomb can be thrown up to 20 feet with an action and
explodes in a cloud of a flour like substance in a 5-foot radius.
The flour-like but sticky substance makes corporeal invisible
creatures visible. The stuff, while very sticky, is very easy to
wash off, so a corporeal creature can become invisible and
escape by jumping into a body of water.
</t>
  </si>
  <si>
    <t>Sundark Goggles</t>
  </si>
  <si>
    <t xml:space="preserve">Sundark goggles are
basically sun glasses. As long as these are worn, creatures
with the Sunlight Sensitivity feature lose it. Creatures without
Darkvision gain disadvantage for Wisdom (Perception)
checks and treat an area of dim light as darkness, while
creatures with darkvision treat an area of darkness not as dim
light but darkness.
</t>
  </si>
  <si>
    <t>Worn items</t>
  </si>
  <si>
    <t>Smoked Lenses</t>
  </si>
  <si>
    <t>The lenses are smoked and make vision through them dusky. You may ignore the Sunlight Sensitivity trait while wearing smoked lenses. The lenses have no effect against magically produced light. You may put on or remove smoked lenses as part of your normal movement and action on your turn without detriment, but if the lenses are somehow abruptly removed while you are in an area of bright light or in sunlight, you are blinded for 1d4 rounds.
    You may wear smoked lenses even if you do not have Sunlight Sensitivity</t>
  </si>
  <si>
    <t>Compass, Magnetic</t>
  </si>
  <si>
    <t>This is a small, hand-held device used in navigation. Within its casing is a lodestone that rotates a directional display. If properly steadied, the arrow always rotates toward the pole (barring any kind of large magnetic interference).</t>
  </si>
  <si>
    <t>Alchemical cartridge, flare</t>
  </si>
  <si>
    <t>When a flare cartridge hits its target, it only deals half damage, but the creature struck is blinded for 1 round (Constitution DC 13 reduces this to dazzled), and creatures within a 20-foot burst are dazzled for 1 round (Fort DC 13 negates the effect). Flare cartridges are also useful for sending up signal flares. Firing a flare cartridge increases the firearm’s misfire value by 2 unless it is fired from a blunderbuss or a dragon pistol, in which case doing so only increases the firearm’s misfire value by 1. Flares can only be used to attack single creatures; they do not work as a shot for a cone scatter attack.</t>
  </si>
  <si>
    <t>Inquisitive’s Kit. Made popular by freelance inquisitives, this kit contains some of the most often-used tools of the investigation trade. It includes containers of various shapes and sizes made of glass, metal, and wood; fine silk gloves; mundane dusts and brushes; tweezers, picks, and probes; a magnifying lens; ink and quills; chalk and charcoal; parchment sheets; and a small journal for recording notes. It may grant a bonus on investigation checks made to investigate the scene of a crime or other mystery.</t>
  </si>
  <si>
    <t>Made popular by freelance inquisitives, this kit contains some of the most often-used tools of the investigation trade. It includes containers of various shapes and sizes made of glass, metal, and wood; fine silk gloves; mundane dusts and brushes; tweezers, picks, and probes; a magnifying lens; ink and quills; chalk and charcoal; parchment sheets; and a small journal for recording notes. It may grant a bonus on investigation checks made to investigate the scene of a crime or other mystery.</t>
  </si>
  <si>
    <t>Abacus</t>
  </si>
  <si>
    <t>Acid (vial)</t>
  </si>
  <si>
    <t>As an action, you can splash the contents of this vial onto a creature within 5 feet of you or throw the vial up to 20 feet, shattering it on impact. In either case, make a ranged attack against a creature or object, treating the acid as an improvised weapon. On a hit, the target takes 2d6 acid damage.</t>
  </si>
  <si>
    <t>Alchemist's Fire (flask)</t>
  </si>
  <si>
    <t>This sticky, adhesive fluid ignites when exposed to air. As an action, you can throw this flask up to 20 feet, shattering it on impact. Make a ranged attack against a creature or object, treating the alchemist's fire as an improvised weapon. On a hit, the target takes 1d4 fire damage at the start of each of its turns. A creature can end this damage by using its action to make a DC 10 Dexterity check to extinguish the flames.</t>
  </si>
  <si>
    <t>Arrows (20)</t>
  </si>
  <si>
    <t>Blowgun Needles (50)</t>
  </si>
  <si>
    <t>Crossbow Bolts (20)</t>
  </si>
  <si>
    <t>1 1/2 lb.</t>
  </si>
  <si>
    <t>Sling Bullets (20)</t>
  </si>
  <si>
    <t>4 copper</t>
  </si>
  <si>
    <t>Antitoxin (vial)</t>
  </si>
  <si>
    <t>--</t>
  </si>
  <si>
    <t>A creature that drinks this vial of liquid gains advantage on saving throws against poison for 1 hour. It confers no benefit to undead or constructs.</t>
  </si>
  <si>
    <t>Emblem</t>
  </si>
  <si>
    <t>5 gold</t>
  </si>
  <si>
    <t>Crystal</t>
  </si>
  <si>
    <t>An arcane focus is a special item designed to channel the power of arcane spells. A sorcerer, warlock, or wizard can use such an item as a spell-casting focus, as described in chapter 10.</t>
  </si>
  <si>
    <t>Holy Water (Flask)</t>
  </si>
  <si>
    <t>25 gold</t>
  </si>
  <si>
    <t>Orb</t>
  </si>
  <si>
    <t>Rod</t>
  </si>
  <si>
    <t>Staff</t>
  </si>
  <si>
    <t>Wand</t>
  </si>
  <si>
    <t>Hourglass</t>
  </si>
  <si>
    <t>1 lbs.</t>
  </si>
  <si>
    <t>Backpack</t>
  </si>
  <si>
    <t>1 cubic foot/30 pounds of gear. You can also strap items, such as a bedroll or a coil of rope, to the outside of a backpack.</t>
  </si>
  <si>
    <t>Hunting Trap</t>
  </si>
  <si>
    <t>Ball Bearings (1000)</t>
  </si>
  <si>
    <t>As an action, you can spill these tiny metal balls from their pouch to cover a level area 10 feet square. A creature moving across the covered area must succeed on a DC 10 Dexterity saving throw or fall prone. A creature moving through the area at half speed doesn’t need to make the saving throw.</t>
  </si>
  <si>
    <t>Ink (1 ounce)</t>
  </si>
  <si>
    <t>10 gold</t>
  </si>
  <si>
    <t>Barrel</t>
  </si>
  <si>
    <t>70 lb.</t>
  </si>
  <si>
    <t>40 gallons liquid, 4 cubic feet solid</t>
  </si>
  <si>
    <t>Ink Pen</t>
  </si>
  <si>
    <t>2 copper</t>
  </si>
  <si>
    <t>Basket</t>
  </si>
  <si>
    <t>2lb</t>
  </si>
  <si>
    <t>2 cubic feet/40 pounds of gear</t>
  </si>
  <si>
    <t>Jug or Pitcher</t>
  </si>
  <si>
    <t>Bedroll</t>
  </si>
  <si>
    <t>7lb</t>
  </si>
  <si>
    <t>Ladder (10-foot)</t>
  </si>
  <si>
    <t>1 silver</t>
  </si>
  <si>
    <t>25 lbs.</t>
  </si>
  <si>
    <t>Bell</t>
  </si>
  <si>
    <t>Lamp</t>
  </si>
  <si>
    <t>5 silver</t>
  </si>
  <si>
    <t>Blanket</t>
  </si>
  <si>
    <t>Lantern, bull's-eye</t>
  </si>
  <si>
    <t>2 lbs.</t>
  </si>
  <si>
    <t>Block and Tackle</t>
  </si>
  <si>
    <t>A set of pulleys with a cable threaded through them and a hook to attach to objects, a block and tackle allows you to hoist up to four times the weight you can normally lift.</t>
  </si>
  <si>
    <t>Lantern, hooded</t>
  </si>
  <si>
    <t>Book</t>
  </si>
  <si>
    <t>5lb</t>
  </si>
  <si>
    <t>A book might contain poetry, historical accounts, information pertaining to a particular field of lore, diagrams and notes on gnomish contraptions, or just about anything else that can be represented using text or pictures.</t>
  </si>
  <si>
    <t>Bottle (Glass)</t>
  </si>
  <si>
    <t>1 1/2 pints liquid</t>
  </si>
  <si>
    <t>Lock</t>
  </si>
  <si>
    <t>Bucket</t>
  </si>
  <si>
    <t>3 gallons liquid, 1/2 cubic foot solid</t>
  </si>
  <si>
    <t>Magnifying Glass</t>
  </si>
  <si>
    <t>100 gold</t>
  </si>
  <si>
    <t>Caltrops (bag of 20)</t>
  </si>
  <si>
    <t>As an action, you can spread a single bag of caltrops to cover a 5-foot-square area. Any creature that enters the area must succeed on a DC 15 Dexterity saving throw or stop moving and take 1 piercing damage. Until the creature regains at least 1 hit point, its walking speed is reduced by 10 feet. A creature moving through the area at half speed  doesn’t need to make the saving throw.</t>
  </si>
  <si>
    <t>Manacles</t>
  </si>
  <si>
    <t>2 gold</t>
  </si>
  <si>
    <t>6 lbs.</t>
  </si>
  <si>
    <t>Candle</t>
  </si>
  <si>
    <t>For 1 hour, a candle sheds bright light in a 5-foot radius and dim light for an additional 5 feet.</t>
  </si>
  <si>
    <t>Case, Crossbow bolt</t>
  </si>
  <si>
    <t>This wooden case can hold up to twenty crossbow bolts.</t>
  </si>
  <si>
    <t>Mess Kit</t>
  </si>
  <si>
    <t>2 silver</t>
  </si>
  <si>
    <t>Case, Map or Scroll</t>
  </si>
  <si>
    <t>1lb</t>
  </si>
  <si>
    <t>This cylindrical leather case can hold up to ten rolled-up sheets of paper or five rolled-up sheets of parchment.</t>
  </si>
  <si>
    <t>Chain (10ft)</t>
  </si>
  <si>
    <t>A chain has 10 hit points. It can be burst with a successful DC 20 Strength check.</t>
  </si>
  <si>
    <t>Mirror, steel</t>
  </si>
  <si>
    <t>1/2 lbs.</t>
  </si>
  <si>
    <t>Chalk (1 piece)</t>
  </si>
  <si>
    <t>Oil (flask)</t>
  </si>
  <si>
    <t>Chest</t>
  </si>
  <si>
    <t>25 lb.</t>
  </si>
  <si>
    <t>12 cubic feet/300 pounds of gear</t>
  </si>
  <si>
    <t>Paper (one sheet)</t>
  </si>
  <si>
    <t>Climber's Kit</t>
  </si>
  <si>
    <t>Includes special pitons, boot tips, gloves, and a harness. You can use the climber’s kit as an action to anchor yourself; when you do, you can’t fall more than 25 feet from the point where you anchored yourself, and you can't climb more than 25 feet away from that point without undoing the anchor.</t>
  </si>
  <si>
    <t>Parchment (one sheet)</t>
  </si>
  <si>
    <t>Clothes, common</t>
  </si>
  <si>
    <t>Clothes</t>
  </si>
  <si>
    <t>Pick, miner's</t>
  </si>
  <si>
    <t>10 lbs.</t>
  </si>
  <si>
    <t>Clothes, costume</t>
  </si>
  <si>
    <t>Piton</t>
  </si>
  <si>
    <t>5 copper</t>
  </si>
  <si>
    <t>1/4 lbs.</t>
  </si>
  <si>
    <t>Clothes, Fine</t>
  </si>
  <si>
    <t>Poison, basic (vial)</t>
  </si>
  <si>
    <t>Clothes, Traveler</t>
  </si>
  <si>
    <t>Pole (10 foot)</t>
  </si>
  <si>
    <t>7 lbs.</t>
  </si>
  <si>
    <t>Component Pouch</t>
  </si>
  <si>
    <t>A small, watertight leather belt pouch that has compartments to hold all the material components and other special items you need to cast your spells, except for those components that have a specific cost (as indicated in a spell's description).</t>
  </si>
  <si>
    <t>Pot, Iron</t>
  </si>
  <si>
    <t>Crowbar</t>
  </si>
  <si>
    <t>Using a crowbar grants advantage to Strength checks where the crowbar’s leverage can be applied.</t>
  </si>
  <si>
    <t>Potion of Healing</t>
  </si>
  <si>
    <t>50 gold</t>
  </si>
  <si>
    <t>Sprig of Mistletoe</t>
  </si>
  <si>
    <t>A druidic focus might be a sprig of mistletoe or holly, a wand or scepter made of yew or another special wood, a staff drawn whole out of a living tree, or a totem object incorporating feathers, fur, bones, and teeth from sacred animals. A druid can use such an object as a spell-casting focus, as described in chapter 10.</t>
  </si>
  <si>
    <t>Totem</t>
  </si>
  <si>
    <t>Wooden Staff</t>
  </si>
  <si>
    <t>Quiver</t>
  </si>
  <si>
    <t>1 gold</t>
  </si>
  <si>
    <t>Yew Wand</t>
  </si>
  <si>
    <t>Ram, portable</t>
  </si>
  <si>
    <t>4 gold</t>
  </si>
  <si>
    <t>35 lbs.</t>
  </si>
  <si>
    <t>Fishing Tackle</t>
  </si>
  <si>
    <t>This kit includes a wooden rod, silken line, corkwood bobbers, steel hooks, lead sinkers, velvet lures, and narrow netting.</t>
  </si>
  <si>
    <t>Rations (1 day)</t>
  </si>
  <si>
    <t>Flask or Tankard</t>
  </si>
  <si>
    <t>1 pint liquid</t>
  </si>
  <si>
    <t>Robes</t>
  </si>
  <si>
    <t>4 lbs.</t>
  </si>
  <si>
    <t>Grappling Hook</t>
  </si>
  <si>
    <t>Rope, hempen (50 feet)</t>
  </si>
  <si>
    <t>Hammer</t>
  </si>
  <si>
    <t>Rope, Silk (50 feet)</t>
  </si>
  <si>
    <t>5 lbs.</t>
  </si>
  <si>
    <t>Hammer, Sledge</t>
  </si>
  <si>
    <t>Sack</t>
  </si>
  <si>
    <t>1 copper</t>
  </si>
  <si>
    <t>Healer's Kit</t>
  </si>
  <si>
    <t>This kit is a leather pouch containing bandages, salves, and splints. The kit has ten uses. As an action, you can expend one use of the kit to stabilize a creature that has 0 hit points, without needing to make a Wisdom (Medicine) check.</t>
  </si>
  <si>
    <t>Scale, Merchant's</t>
  </si>
  <si>
    <t>3 lbs.</t>
  </si>
  <si>
    <t>Amulet</t>
  </si>
  <si>
    <t>A holy symbol is a representation of a god or pantheon. It might be an amulet depicting a symbol representing a deity, the same symbol carefully engraved or inlaid as an emblem on a shield, or a tiny box holding a fragment of a sacred relic. A cleric or paladin can use a holy symbol as a spell-casting focus, as described in chapter 10. To use the symbol in this way, the caster must hold it in hand, wear it visibly, or bear it on a shield.</t>
  </si>
  <si>
    <t>Holy Symbol</t>
  </si>
  <si>
    <t>Shovel</t>
  </si>
  <si>
    <t>Signal Whistle</t>
  </si>
  <si>
    <t>Signet Ring</t>
  </si>
  <si>
    <t>As an action, you can splash the contents of this flask onto a creature within 5 feet of you or throw it up to 20 feet, shattering it on impact. In either case, make a ranged attack against a target creature, treating the holy water as an improvised weapon. If the target is a fiend or undead, it takes 2d6 radiant damage.
A cleric or paladin may create holy water by performing a special ritual. The ritual takes 1 hour to perform, uses 25 gold worth of powdered silver, and requires the caster to expend a 1st-level spell slot.</t>
  </si>
  <si>
    <t>Soap</t>
  </si>
  <si>
    <t>Tent (2-person)</t>
  </si>
  <si>
    <t>When you use your action to set it, this trap forms a saw-toothed steel ring that snaps shut when a creature steps on a pressure plate in the center. The trap is affixed by a heavy chain to an immobile object, such as a tree or a spike driven into the ground. A creature that steps on the plate must succeed on a DC 13 Dexterity saving throw or take 1d4 piercing damage and stop moving. Thereafter, until the creature breaks free of the trap, its movement is limited by the length of the chain (typically 3 feet long). A creature can use its action to make a DC 13 Strength check, freeing itself or another creature within its reach on a success. Each failed check deals 1 piercing damage to the trapped creature.</t>
  </si>
  <si>
    <t>Tinderbox</t>
  </si>
  <si>
    <t>Torch</t>
  </si>
  <si>
    <t>Vial</t>
  </si>
  <si>
    <t>1 gallon liquid</t>
  </si>
  <si>
    <t>Water-skin</t>
  </si>
  <si>
    <t>5 lbs. (full)</t>
  </si>
  <si>
    <t>Whetstone</t>
  </si>
  <si>
    <t>A lamp casts bright light in a 15-foot radius and dim light for an additional 30 feet. Once lit, it burns for 6 hours on a flask (1 pint) of oil.</t>
  </si>
  <si>
    <t>casts bright light in a 60-foot cone and dim light for an additional 60 feet. Once lit, it burns for 6 hours on a flask (1 pint) of oil.</t>
  </si>
  <si>
    <t>A hooded lantern casts bright light in a 30-foot radius and dim light for an additional 30 feet. Once lit, it burns for 6 hours on a flask (1 pint) of oil. As an action, you can lower the hood, reducing the light to dim light in a 5-foot radius.</t>
  </si>
  <si>
    <t>A key is provided with the lock. Without the key, a creature proficient with thieves’ tools can pick this lock with a successful DC 15 Dexterity check. Your DM may decide that better locks are available for higher prices.</t>
  </si>
  <si>
    <t>This lens allows a closer look at small objects. It is also useful as a substitute for flint and steel when starting fires. Lighting a fire with a magnifying glass requires light as bright as sunlight to focus, tinder to ignite, and about 5 minutes for the fire to ignite. A magnifying glass grants advantage on any ability check made to appraise or inspect an item that is small or highly detailed.</t>
  </si>
  <si>
    <t>These metal restraints can bind a Small or Medium creature. Escaping the manacles requires a successful DC 20 Dexterity check. Breaking them requires a successful DC 20 Strength check. Each set of manacles comes with one key. Without the key, a creature proficient with thieves’ tools can pick the manacles’ lock with a successful DC 15 Dexterity check. Manacles have 15 hit points.</t>
  </si>
  <si>
    <t>This tin box contains a cup and simple cutlery. The box clamps together, and one side can be used as a cooking pan and the other as a plate or shallow bowl.</t>
  </si>
  <si>
    <t>Oil usually comes in a clay flask that holds 1 pint. As an action, you can splash the oil in this flask onto a creature within 5 feet of you or throw it up to 20 feet, shattering it on impact. Make a ranged attack against a target creature or object, treating the oil as an improvised weapon. On a hit, the target is covered in oil. If the target takes any fire damage before the oil dries (after 1 minute), the target takes an additional 5 fire damage from the burning oil. You can also pour a flask of oil on the ground to cover a 5-foot-square area, provided that the surface is level. If lit, the oil burns for 2 rounds and deals 5 fire damage to any creature that enters the area or ends its turn in the area. A creature can take this damage only once per turn.</t>
  </si>
  <si>
    <t>Perfume (vial)</t>
  </si>
  <si>
    <t>You can use the poison in this vial to coat one slashing or piercing weapon or up to three pieces of ammunition. Applying the poison takes an action. A creature hit by the poisoned weapon or ammunition must make a DC 10 Constitution saving throw or take 1d4 poison damage. Once applied, the poison retains potency for 1 minute before drying.</t>
  </si>
  <si>
    <t>A character who drinks the magical red fluid in this vial regains 2d4 + 2 hit points. Drinking or administering a potion takes an action.</t>
  </si>
  <si>
    <t>Pouch</t>
  </si>
  <si>
    <t>A cloth or leather pouch can hold up to 20 sling bullets or 50 blowgun needles, among other things. A compartmentalized pouch for holding spell components is called a component pouch (described earlier in this section).
1/5 cubic foot/6 pounds of gear</t>
  </si>
  <si>
    <t>A quiver can hold up to 20 arrows.</t>
  </si>
  <si>
    <t>You can use a portable ram to break down doors. When doing so, you gain a +4 bonus on the Strength check. One other character can help you use the ram, giving you advantage on this check.</t>
  </si>
  <si>
    <t>Rations consist of dry foods suitable for extended travel, including jerky, dried fruit, hardtack, and nuts.</t>
  </si>
  <si>
    <t>Has 2 hit points and can be burst with a DC 17 Strength check.</t>
  </si>
  <si>
    <t>1 cubic foot/30 pounds of gear</t>
  </si>
  <si>
    <t>A scale includes a small balance, pans, and a suitable assortment of weights up to 2 pounds. With it, you can measure the exact weight of small objects, such as raw precious metals or trade goods, to help determine their worth.</t>
  </si>
  <si>
    <t>Sealing Wax</t>
  </si>
  <si>
    <t>Spell-book</t>
  </si>
  <si>
    <t>Essential for wizards, a spell-book is a leather-bound tome with 100 blank vellum pages suitable for recording spells.</t>
  </si>
  <si>
    <t>Spikes, iron (10)</t>
  </si>
  <si>
    <t>Objects viewed through a spyglass are magnified to twice their size.</t>
  </si>
  <si>
    <t>A simple and portable canvas shelter, a tent sleeps two.</t>
  </si>
  <si>
    <t>This small container holds flint, fire steel, and tinder (usually dry cloth soaked in light oil) used to kindle a fire. Using it to light a torch—or anything else with abundant, exposed fuel—takes an action. Lighting any other fire takes 1 minute.</t>
  </si>
  <si>
    <t>A torch burns for 1 hour, providing bright light in a 20-foot radius and dim light for an additional 20 feet. If you make a melee attack with a burning torch and hit, it deals 1 fire damage.</t>
  </si>
  <si>
    <t>4 ounces liquid</t>
  </si>
  <si>
    <t>4 pints liquid</t>
  </si>
  <si>
    <t>Alchemist’s supplies</t>
  </si>
  <si>
    <t>8 lbs.</t>
  </si>
  <si>
    <t>These special tools include the items needed to pursue a craft or trade. Proficiency with a set of artisan’s tools lets you add your proficiency bonus to any ability checks you make using the tools in your craft.</t>
  </si>
  <si>
    <t>Artisan's Tools</t>
  </si>
  <si>
    <t>Brewer’s supplies</t>
  </si>
  <si>
    <t>9 lbs.</t>
  </si>
  <si>
    <t>Calligrapher's supplies</t>
  </si>
  <si>
    <t xml:space="preserve">Carpenter’s tools </t>
  </si>
  <si>
    <t>Cartographer's Tools</t>
  </si>
  <si>
    <t xml:space="preserve">Cobbler’s tools </t>
  </si>
  <si>
    <t>Cook’s utensils</t>
  </si>
  <si>
    <t>Glassblower’s tools</t>
  </si>
  <si>
    <t>Jeweler’s tools</t>
  </si>
  <si>
    <t>Leatherworker’s tools</t>
  </si>
  <si>
    <t>Mason’s tools</t>
  </si>
  <si>
    <t>Painter’s supplies</t>
  </si>
  <si>
    <t>Potter’s tools</t>
  </si>
  <si>
    <t>Smith’s tools</t>
  </si>
  <si>
    <t>Tinker’s tools</t>
  </si>
  <si>
    <t>Weaver’s tools</t>
  </si>
  <si>
    <t>Woodcarver's tools</t>
  </si>
  <si>
    <t>Disguise kit</t>
  </si>
  <si>
    <t>This pouch of cosmetics, hair dye, and small props lets you create disguises that change your physical appearance. Proficiency with this kit lets you add your proficiency bonus to any ability checks you make to create a visual disguise.</t>
  </si>
  <si>
    <t>Forgery Kit</t>
  </si>
  <si>
    <t>This small box contains a variety of papers and parchments, pens and inks, seals and sealing wax, gold and silver leaf, and other supplies necessary to create convincing forgeries of physical documents. Proficiency with this kit lets you add your proficiency bonus to any ability checks you make to create a physical forgery o f a document.</t>
  </si>
  <si>
    <t>500gp</t>
  </si>
  <si>
    <t>Alchemy Lab, Additional Slot</t>
  </si>
  <si>
    <t>100gp</t>
  </si>
  <si>
    <t>Athanor</t>
  </si>
  <si>
    <t>30gp</t>
  </si>
  <si>
    <t>An athanor is a specialized piece of equipment. An alchemist can use an athanor with his alchemist’s supplies, or if set up in an alchemical lab, an athanor takes up a single slot. Each athanor is dedicated to a single alchemical item, and takes one day to set up and properly calibrate. Once this is done, though, each day of work using an athanor in the creation of the proper item provides 15gp worth of work per day, rather than the standard 5gp.</t>
  </si>
  <si>
    <t>Alembic, Lesser</t>
  </si>
  <si>
    <t>50gp</t>
  </si>
  <si>
    <t>An alembic allows an alchemist to work on larger amounts of alchemical goods at once - the amount of effort that goes into brewing a single batch can be doubled (with a lesser alembic) or even tripled (with a greater alembic). The standard materials cost must still be paid for all the items being created - work on one item is work on all of them thanks to the alembic’s function.
An alembic takes up on alchemical lab slot, but it can be added to the same slot already occupied by an athanor, allowing the alchemist to not only work on two or three items at the same time, but to do so at the increased speed provided by the athanor. This process is fraught with peril, however, and requires a DC 15 alchemical supplies check, with failure ruining all of the work and wasting the materials invested.</t>
  </si>
  <si>
    <t>Alembic, Greater</t>
  </si>
  <si>
    <t>75gp</t>
  </si>
  <si>
    <t>Metallurgical Crucible</t>
  </si>
  <si>
    <t>150gp</t>
  </si>
  <si>
    <t>Though smaller, less intense crucibles are used in every alchemist’s kit and lab, the metallurgical crucible is particularly hefty, capable of generating and handling the prolonged heat necessary in the creation of alchemical alloys and refinements, such as orichalc and alchemist’s steel. A metallurgical crucible can only be added to a lab, and provides an additional slot that can only be used for the creation of those metals whose description notes that they require one.</t>
  </si>
  <si>
    <t>Alchemical Cosmetics Kit</t>
  </si>
  <si>
    <t>Usually sold in a small leather case, this kit is made up of fine quality ointments to which are added small amounts of the accompanying pigments from small paper envelopes to create a bewildering variety of colors and tones of cosmetics. Such cosmetics do not come off without the application of the stinging liquid included with the kit (though they do smear after ten or so hours of wear sometimes).</t>
  </si>
  <si>
    <t>Hair Dye</t>
  </si>
  <si>
    <t>1gp (packet)</t>
  </si>
  <si>
    <t xml:space="preserve">Though there are a variety of herbal and other natural means commonly used to change hair coloration, those with the coin to spend use alchemical means. Applied when the hair is wet and left in for half an hour, the colors the dye can change hair to cover the entire gamut of imaginable hues, from very natural to outlandishly improbable. Unlike other hair dyes, alchemical hair dye is permanent, although
packets are sold with catalysts that can be used to undo the effects of the dye with a simple washing of the hair.
</t>
  </si>
  <si>
    <t>Hair Growth Tonic</t>
  </si>
  <si>
    <t>1gp (bottle)</t>
  </si>
  <si>
    <t>An effervescing liquid applied to hair once a day, hair growth tonic causes hair to grow at three times the normal rate. This still isn’t sufficient to be noticeable with a single application, of course, but over a tenday or two, the difference is striking.</t>
  </si>
  <si>
    <t>Scar and Blemish Remover Ointment</t>
  </si>
  <si>
    <t>1gp (jar)</t>
  </si>
  <si>
    <t>A long-term treatment used to fade spots of discoloration and to break down scar tissue, leaving behind fresh unblemished skin. It is usually applied once a day before bed. It also has a short term use, however, causing bruises and similar signs of recent trauma to fade and heal quickly.</t>
  </si>
  <si>
    <t>Skin Dye Ointment</t>
  </si>
  <si>
    <t>10gp (jar)</t>
  </si>
  <si>
    <t>A spicy-smelling ointment that is rubbed into the skin, a single dose covers a Medium sized creature’s body. Once applied, it goes to work over the next half-hour, accompanied by prickling, warming sensations, changing the hue of the user’s skin. Most alchemists who know this recipe know the permutations to cover the majority of skin tones found in humans and demihumans, with the occasional craftsman that can make orcish or drow tones (for example). Some alchemists have also developed tones that are outlandish, such as brilliant cerulean or even a pearlescent tone. This dye lasts for twelve hours before beginning to fade over a two hour period. Significant sweating or full-body immersion reduces this time to about ten hours or so.</t>
  </si>
  <si>
    <t>Wrinkle Remover Ointment</t>
  </si>
  <si>
    <t>2gp (jar)</t>
  </si>
  <si>
    <t>An acrid, stinging ointment that tightens the skin dramatically over the span of ten minutes after application. It lasts for six hours before its effects begin to wear off; by the twelve- hour mark, the skin has returned to normal.</t>
  </si>
  <si>
    <t>10gp (dose)</t>
  </si>
  <si>
    <t>20gp (dose)</t>
  </si>
  <si>
    <t>25gp (dose)</t>
  </si>
  <si>
    <t>250gp (dose)</t>
  </si>
  <si>
    <t>100gp (dose)</t>
  </si>
  <si>
    <t>50gp (dose)</t>
  </si>
  <si>
    <t>A targeted creature or object struck by the contents of this vial takes 2d6 acid damage when it is struck.</t>
  </si>
  <si>
    <t>Alchemist's Fire</t>
  </si>
  <si>
    <t>Dazzler</t>
  </si>
  <si>
    <t>20gp</t>
  </si>
  <si>
    <t>Faerie Burst</t>
  </si>
  <si>
    <t>40gp</t>
  </si>
  <si>
    <t>Coats everything within 10 feet of its point of impact with a liquid that immediately bursts into harmless foxfire. Creatures may make a DC 12 Dexterity save to avoid being affected. This negates stealth and invisibility as well as granting advantage on attacks against the illuminated target. This effect lasts until the end of the wielder’s next turn.</t>
  </si>
  <si>
    <t>Frostvial</t>
  </si>
  <si>
    <t xml:space="preserve">A targeted creature struck by the white liquid contents of this vial immediately begins to freeze over, as shards of ice form at the point of impact and spread outward. This inflicts 1d6 cold damage and inflicts the Restrained condition.
A creature may end this condition by using an action to make a DC 12 Strength check to break the ice.
</t>
  </si>
  <si>
    <t>Glowpowder</t>
  </si>
  <si>
    <t>This glowing powder (which comes in a tube whose contents can be blown in a 10 foot cone) sticks to what it touches and glows with a dim light about the brightness of campfire sparks. It is useful for searching for the seams and edges of hidden doors or panels (granting advantage on such checks) when used around an area of no more than 125 square (five 5 foot squares). It can also be blown at invisible targets, which are granted a DC 13 Dexterity save to avoid it. If the target fails this check, they must rely on normal Dexterity (Stealth) checks to remain unseen, though they do gain advantage on such tests.</t>
  </si>
  <si>
    <t>Mailrot</t>
  </si>
  <si>
    <t>If a targeted creature wearing non-magical metal armor is struck by the contents of this vial, the armor rusts, reducing the AC it grants by 2 points (min 11). Metal creatures and objects are treated as though struck by a vial of acid instead.</t>
  </si>
  <si>
    <t>Skunk Cloud</t>
  </si>
  <si>
    <t>Creates a cloud of foul smelling gas with a 10 foot radius, which lingers for 5 minutes unless a wind of some kind blows it away. Creatures beginning their turns in or entering the cloud must make a DC 12 Constitution save or take 1d4 poison damage and taking the Stunned condition which lasts until at least one round after the affected creature reaches fresh air.</t>
  </si>
  <si>
    <t>Sleep Gas</t>
  </si>
  <si>
    <t>Smoke Bomb</t>
  </si>
  <si>
    <t>This small clay sphere is filled with smooth powders that react to contact with open air. When the sphere is cracked (which can be accomplished by throwing or stomping on the sphere quite hard), it creates a cloud of acrid smoke in a 20 foot radius, causing the area to become heavily obscured. It lasts for 5 minutes or until a wind of moderate or greater speed (at least 10 miles per hour) disperses it.</t>
  </si>
  <si>
    <t>Smokepowder</t>
  </si>
  <si>
    <t xml:space="preserve">A black, grainy powder whose creation was a gift from Gond, smokepowder burns brightly when set alight. It is not inherently explosive unless the smokepowder is contained within a tight space. 
As such, it can be used to create explosives and to act as the firing powder for smokepowder weapons (the details of which are beyond the scope of this work). In and of itself, a pile of smokepowder, when lit, burns bright enough to illuminate a 30 foot radius, and to provide dim light to another 30 foot radius out from that. A pile of smokepowder burns for one round per ounce of smokepowder used. If smokepowder is allowed to get wet, it will never again ignite.
</t>
  </si>
  <si>
    <t>Smokestick</t>
  </si>
  <si>
    <t>5gp</t>
  </si>
  <si>
    <t>A small dowel with an alchemical lacquer, when the smokestick’s sandpapery end is struck against any rough surface, it ignites, generating a massive plume of smoke that fills a 10 foot by 10 foot area. This area is only lightly obscured, but the smoke rises quickly into the air, making smokesticks excellent for long-distance signaling or any other situation where a cloud of smoke without an actual fire is useful. The alchemist determines the color of the smoke at creation.</t>
  </si>
  <si>
    <t>Smokestick, Ratsbane</t>
  </si>
  <si>
    <t>10gp</t>
  </si>
  <si>
    <t>Similar to a regular smokestick, the smoke from this kind of smokestick is nauseating and vile. All creatures within the area must make an immediate DC 14 Constitution save or take the Poisoned condition. This lasts for a number of rounds equal to 5 minus the creature’s Constitution modifier after they leave the area of the smoke. Per its name, it is most often used to drive vermin from shops and homes.</t>
  </si>
  <si>
    <t>Smokestick, Witchweed</t>
  </si>
  <si>
    <t xml:space="preserve">Similar to a regular smokestick, the smoke from this item causes stinging and slight dizziness. Anyone attempting to cast a spell within the area must make a DC 13 Constitution save in order to do so. Failure indicates the spell is disrupted, the spell slot lost. Any magician maintaining concentration within an area of witchweed smoke 
must also make a concentration save at DC 13 to avoid losing concentration. This smoke lasts for ten minutes, but loses its efficacy against spellcasting after five rounds.
</t>
  </si>
  <si>
    <t>Spark Gravel</t>
  </si>
  <si>
    <t>Spark gravel looks like small pieces of ashen-white gravel, though the individual pellets are of uniform size. On impact, spark gravel ignites into a flurry of very tiny bursts of white sparks with a small snapping sound. They are most often seen as “snaptwists,” little bundles of the gravel twisted into tiny tissue-paper “bombs” favored by children at festivals, who wage “wars” with these bright flashing explosives that do no harm save a small singe-mark to skin or clothing (a single dose of spark gravel can be made into about a dozen snaptwists). Many adventurers use snap gravel as a sort of proximity alarm, spreading a single dose in a 5 foot by 5 foot area; if anything treads into the area, it sets off the snap gravel. While the snaps aren’t terribly loud, they do echo decently, carrying through dungeon corridors up to two hundred feet away, and they are bright enough to be seen through the darkness for a similar distance.</t>
  </si>
  <si>
    <t>Thunderstone</t>
  </si>
  <si>
    <t>Creates a loud, sharp bang when this alchemically-altered crystal strikes a hard surface. Creatures within 10 feet of the point of impact must make a DC 12 Constitution save or take 1d6 sonic damage and gain the Deafened condition. The bang can be heard up to 500 feet away under normal conditions</t>
  </si>
  <si>
    <t>Tanglefoot</t>
  </si>
  <si>
    <t>35gp</t>
  </si>
  <si>
    <t>A targeted creature that is hit with this vial of black, fibrous goo is coated in the stuff, which rapidly hardens into sticky strands that inhibit movement. Affected creatures take the Restrained condition. An affected creature may make a DC 12 Strength save to break free. The goo dries out and flakes away entirely in one minute.</t>
  </si>
  <si>
    <t>Aqua Salutem</t>
  </si>
  <si>
    <t>60gp (bottle)</t>
  </si>
  <si>
    <t>This alchemical elixir is capable of snatching a creature back from the clutches of death. A creature that is dying that has a dose of this elixir poured into their mouths immediately stabilize. Though they do not recover any hit points, the creature stops dying.</t>
  </si>
  <si>
    <t>Astutive Elixir</t>
  </si>
  <si>
    <t>50gp (vial)</t>
  </si>
  <si>
    <t>This elixir opens the mind and perceptions of the one that consumes it, granting them strange insights and understandings for the next hour. A character that consumes this elixir gains advantage on their next Wisdom-based Skill check made within the next hour.</t>
  </si>
  <si>
    <t>Cognitive Elixir</t>
  </si>
  <si>
    <t>This elixir opens the thoughts and intellect of the one that consumes it, granting them leaps of logic and reasoning for the next hour. A character that consumes this elixir gains advantage on their next Intelligence-based Skill check made within the next hour.</t>
  </si>
  <si>
    <t>Emetic Elixir</t>
  </si>
  <si>
    <t>2gp (bottle)</t>
  </si>
  <si>
    <t>This emetic does one simple thing: it induces vomiting within two rounds of consuming it. It is a DC 10 Constitution save to avoid vomiting, which must be repeated at a + 1 to the DC every two rounds until it finally takes effect or until two minutes has passed. Induced vomiting can be helpful for treating certain illnesses, and to combat ingested poisons (providing advantage on the subsequent saves).</t>
  </si>
  <si>
    <t>Fascinative Elixir</t>
  </si>
  <si>
    <t>This elixir broadens the charm and social intuitions of the one that consumes it, granting them incredible engagement with those around them for the next hour. A character that consumes this elixir gains advantage on their next Charisma- based Skill check made within the next hour.</t>
  </si>
  <si>
    <t>Invigorative Elixir</t>
  </si>
  <si>
    <t>This elixir elevates the muscular potential and raw power of the one that consumes it, granting them incredible bodily potency for the next hour. A character that consumes this elixir gains advantage on their next Strength-based Skill check made within the next hour.</t>
  </si>
  <si>
    <t>Pain Relief Elixir</t>
  </si>
  <si>
    <t>5gp (bottle)</t>
  </si>
  <si>
    <t>A rich syrup that smells of bitter plant oils, pain relief elixir is used to reduce pain and inflammation. It also usually renders the one who drinks it unconscious. The pain reduction lasts for two hours, during which time the patient must make a DC 13 Constitution save or lapse into unconsciousness (patients can choose to forego the save and give in). It is possible to have pain reduced and stay conscious, but the save must be repeated every ten minutes in order to stay awake. The time unconscious increases by 1 hour and the DC to resist increases by 2 per additional dose consumed by the patient at the same time, and short of a few odd allergies, no one has ever been known to actually take harm from the syrup. The elixir is a very strong¬tasting concoction, and a fair amount of it must be consumed to have an effect, which is why it is almost never used for nefarious purposes (as it is very difficult to hide it in food or the like). The unconsciousness fades at the end of the pain reduction period. A character that takes a long rest while under the influence of at least one dose of this elixir recovers one additional Hit Die.</t>
  </si>
  <si>
    <t>Reflexitive Elixir</t>
  </si>
  <si>
    <t>This elixir elevates the reflexes and hand- eye coordination of the one that consumes it, granting them incredible balance and speed for the next hour. A character that consumes this elixir gains advantage on their next Dexterity- based Skill check made within the next hour.</t>
  </si>
  <si>
    <t>Sleep Aid Elixir</t>
  </si>
  <si>
    <t xml:space="preserve">A simple, overly-sweet tasting syrup that tastes of citrus, often used by those who have trouble getting to sleep or staying asleep.
A character under the effects of this elixir is at disadvantage to all Wisdom (Perception) checks to notice disturbances in their environment while asleep, and must often be jostled awake. Its effects fade at the end of a long rest.
</t>
  </si>
  <si>
    <t>Alchemical Dye</t>
  </si>
  <si>
    <t>Though a great deal more expensive than more traditional dyes, alchemical dyes maintain their color for a very long time and always have the same, even results when used to dye goods. A single dose is mixed with water and vinegar to safely dye all manner of goods, from leather to wood to cloth and even to other things, such as eggs.</t>
  </si>
  <si>
    <t>Alchemical Glue</t>
  </si>
  <si>
    <t>10gp - 20gp (bottle)</t>
  </si>
  <si>
    <t>When this glue is applied to a surface and allowed to set for one round, it hardens into a bonding adhesive of surprising strength. The most common glue (10 gp per bottle) requires a DC 16 Strength (Athletics) check to break the bond. A moderate strength glue (15 gp) can provide a DC 18 bond, and the most expensive (20 gp per bottle) provides a DC 20 bond.</t>
  </si>
  <si>
    <t>Alchemical Salt</t>
  </si>
  <si>
    <t>15gp (pouch)</t>
  </si>
  <si>
    <t xml:space="preserve">Standard salt that has been alchemically refined, alchemical salt is many times more potent. It can be used for every function that standard salt is - most notably the preservation of meats - by using one-tenth as much, with the added benefit of leaving almost no taste behind. One dose of alchemical salt can also completely dry out a 5 foot by 5 foot surface of wet ground; its drying principles are so intense that it causes 2d4 necrotic damage when a dose of alchemical salt is flung (as a standard melee attack with the Finesse quality) at creatures that must stay wet in order to survive (including water elementals of all kinds). A single dose will also cause snow and ice in a 5 foot by 5 foot area to melt completely.
Shopkeeps often use multiple applications of alchemical salt to de-ice and completely dry out their front steps in harsh winter climes.
</t>
  </si>
  <si>
    <t>Artwine</t>
  </si>
  <si>
    <t>10gp - 150gp (bottle)</t>
  </si>
  <si>
    <t>“Artwine” is the colloquial term for any alcohol that has been put through an alchemical refinement of some kind, intended to both strengthen the virtues of that wine and limit its less admirable qualities, but to also grant an uptick in its degree of intoxication and often impart other, minor principles, such as changing the lip color, creating strange bodily sensations, trigger minor themed hallucinations (angelic manifestations or visions of green fairies), and the like. Each such recipe is not only unique, but quite often jealously guarded, given the worth of most artwines.</t>
  </si>
  <si>
    <t>Blazebane</t>
  </si>
  <si>
    <t>20gp (vial)</t>
  </si>
  <si>
    <t>A milky white liquid, a vial of blazebane is shaken before use, causing it to effervesce. When thrown into a fire of Medium size or smaller, it explodes into an acrid foam that burns the lungs of those standing too close to the flame. Each round on initiative count 5, for three rounds, it reduces the size of a blaze by one size category. Larger fires often require multiple vials of blazebane to be effective. All that remains of blazebane after it run its course is a thin, sticky ash-grey substance.</t>
  </si>
  <si>
    <t>Campstone</t>
  </si>
  <si>
    <t>1gp</t>
  </si>
  <si>
    <t>These small disks of alchemically refined flint are used to start fires quickly. By placing the disk down and placing something flammable atop it, all it takes is striking the item with something made of steel. The alchemy refines the flint’s natural spark- creating trait, causing it to flare a small fire to life, catching whatever is set on it afire immediately. Each stone has ten uses before it shatters</t>
  </si>
  <si>
    <t>Cleaning Agents</t>
  </si>
  <si>
    <t>These various alchemical agents are added to water to make cleaning easy, stripping away dirt, grime, grease, smoke, soot, and similar pollutants. Generally speaking, a single bottle lasts for about a season of regular cleaning.</t>
  </si>
  <si>
    <t>Cleansewater</t>
  </si>
  <si>
    <t>Originally developed by alchemists as a quick and easy way of purifying water for drinking, just a small amount of cleansewater can cleanse a bucketful of water. When applied, the water swirls into a blackish hue, killing the sorts of tiny life that can harm one, purifying even the most stagnant swamp water. A single dose is enough to cleanse a full tenday worth of consumable water. Adventurers of course quickly learned that larger amounts of cleansewater can have a devastating effect on aquatic and amphibious creatures. When a dose is added to a body of water, everything within a 20 foot radius must make an immediate DC 16 Constitution save or take 2d8 poison damage and the Poisoned condition for one minute. Many druids and those of nature-loving faiths look ill on those who use this tactic, for such large doses of cleansewater can all but destroy the delicate balance of life in some bodies of water.</t>
  </si>
  <si>
    <t>Drunkard's Head Remedy</t>
  </si>
  <si>
    <t>A paper packet of powder that is added to hot water and drunk quickly (mostly because of the awful taste), a mug of drunkard’s head remedy will stop the nausea, headache, and sensitivity to light and noise that comes from a long night of carousing. It does make the patient ravenously hungry afterwards, however.</t>
  </si>
  <si>
    <t>Froststone</t>
  </si>
  <si>
    <t>Froststones are alchemically-refined frost agates, unlocking the innate connection the snowflake-studded stones have to the powers of cold and winter. When a froststone is activated with a small dose of an alchemical catalyst (which comes with the purchase of each stone) and placed into a sealed vessel of some kind, it begins to immediately drop the temperature by 10 degrees per hour within that vessel until it reaches a low, cold temperature similar to that of an early fall morning (30 degrees Fahrenheit or so). It stops this as soon as that vessel is opened, but as long as the container is not left open, it quickly reasserts its power when sealed again. Merchants shipping goods that may spoil before they can reach their intended market use these stones, as do wealthy households to keep meats and other perishables from spoiling. Of course, the cost of the stones put them out of reach of the average household. Once a froststone is activated, its power remains for one month.</t>
  </si>
  <si>
    <t>Gruel Pellet</t>
  </si>
  <si>
    <t>20gp (pouch)</t>
  </si>
  <si>
    <t>Proving that alchemy is often effective if not particularly aesthetically pleasing, a single gruel pellet dropped into a bowl of hot water quickly dissolves and then congeals that water into a mass of lumpy goo of an unappetizing grey-green color. Though it tastes of three-day- old socks, the resulting gruel is very nourishing. These pellets are sold in small pouches with thirty pellets apiece - a full tenday’s worth of meals.</t>
  </si>
  <si>
    <t>Merstone</t>
  </si>
  <si>
    <t>Small pellets of compounded alchemical ingredients, when a merstone is placed into the mouth and crushed with the teeth, it completely disintegrates, suddenly transmuting into a moderate volume of air. Typically used by those who must be submerged without the benefit of water breathing magics, the influx of air immediately resets the time that a character that uses it can hold their breath. Through the use of multiple stones, divers have been known to remain underwater for as long as an hour or so.</t>
  </si>
  <si>
    <t>Sunrod</t>
  </si>
  <si>
    <t>2gp</t>
  </si>
  <si>
    <t>Alchemical Ink, Black</t>
  </si>
  <si>
    <t>8gp (bottle)</t>
  </si>
  <si>
    <t>Though not all inks are wrought by alchemy, alchemy provides the finest inks that do not fade or flake over time. A single bottle is useful for the writing of hundreds of pages worth of writing.</t>
  </si>
  <si>
    <t>Alchemical Ink, Colors</t>
  </si>
  <si>
    <t>15gp (bottle)</t>
  </si>
  <si>
    <t>Like black alchemical ink, these inks will not fade or flake away over time, and retain their bright luster for centuries. Each core color (white, blue, red, yellow, orange, purple, green, brown, and gray) is a different recipe, but an alchemist can mix up all manner of hues and shade variants of that color once they know the recipe.</t>
  </si>
  <si>
    <t>Alchemical Ink, Metallics</t>
  </si>
  <si>
    <t>25gp (bottle)</t>
  </si>
  <si>
    <t>Like black alchemical ink, these inks will not fade or flake away over time. Each color of ink is a different recipe (gold, silver, copper, bronze being the most common).</t>
  </si>
  <si>
    <t>Phantom Ink</t>
  </si>
  <si>
    <t>30gp (bottle)</t>
  </si>
  <si>
    <t>Phantom inks disappear from the page once they are completely dry, and can be brought back to the page only by treating them with a specific technique or ingredient. Each recipe has its own span of time (1d10 rounds, minutes, or hours after writing) and means of making the writing visible again (heat, citrus acid, cold, candle smoke, magical illumination, light of sun or moon, blood, or simply never).</t>
  </si>
  <si>
    <t>Spell Ink</t>
  </si>
  <si>
    <t>50gp (unit)</t>
  </si>
  <si>
    <t>These are the rare and precious inks used to scribe spells into spellbooks. Scribing a spell into a spellbook takes on unit of spell inks per level of the spell to be copied.</t>
  </si>
  <si>
    <t>Anti-Rust Treatment</t>
  </si>
  <si>
    <t>20gp (jar)</t>
  </si>
  <si>
    <t>This waxy substance is rubbed into a metal object. For one tenday, it is immune to rust, including magical ones (however, such effects do eliminate the treatment entirely, rendering it vulnerable against a second strike). The treatment to apply it is fairly involved and must be applied during a short rest. A small jar comes with enough for 5 applications (1 for a weapon or light armor, 2 for medium or heavy armor, 4 for barding)</t>
  </si>
  <si>
    <t>Darkeye Oil</t>
  </si>
  <si>
    <t>Sold in small glass bottles with thin glass applicator wands, darkeye oil is dropped directly into the eyes. After one round of blindness, the user’s sensitivity to light is reversed: they can see in complete darkness, while areas of dim light are considered lightly obscured, and areas of full light are heavily obscured. Exposure to full daylight while these drops are in effect can inflict the Blinded condition if the user fails a DC 16 Dexterity save. The drops last for one hour, and if the character is blinded during that time, the blindness lasts for the full duration of the drops. Some alchemists also sell an oil that will counteract these drops, for 20 gp per bottle.</t>
  </si>
  <si>
    <t>Salamander Salve</t>
  </si>
  <si>
    <t>50gp (jar)</t>
  </si>
  <si>
    <t>This oily black tar-like substance is rubbed onto a metal surface. When fire is touched to it, it catches on fire for one minute or until the salve is rubbed away. If applied to a weapon, the weapon inflicts fire damage for a single strike; other items inflict 1d4 fire damage to those that come into contact with them. It takes an action to apply the salve, and the weapon cannot be resheathed without rubbing the salve away. It takes a bonus action to set alight the weapon, or an incidental if the wielder is adjacent to an open flame. A small jar comes with enough for 10 applications.</t>
  </si>
  <si>
    <t>Silver Treatment</t>
  </si>
  <si>
    <t>This mercurial substance can be wiped over a weapon, causing it to inflict damage as though it were a silver weapon. This lasts for one encounter. The treatment must be applied during a short rest. A small jar comes with enough for 5 applications (1 for a weapon).</t>
  </si>
  <si>
    <t>Softfoot Treatment</t>
  </si>
  <si>
    <t>12gp (bottle)</t>
  </si>
  <si>
    <t>This oil is rubbed into the soles of boots or shoes, softening the material and muffling any sounds it might normally make. This inflicts a -1d4 penalty to all Wisdom (Perception) checks to hear the one sneaking about. Unfortunately, continual use of this oil can rapidly degrade the soles of a pair of footwear.</t>
  </si>
  <si>
    <t>Storm Salve</t>
  </si>
  <si>
    <t>This coppery substance is rubbed onto a metal surface. When it strikes metal, small arcs of electricity begin to arc around the object. Weapons inflict lightning damage for a single strike; other items inflict 1d4 lightning damage to those who come in contact with the salve-treated surface. It takes an action to apply the salve, and the weapon cannot be resheathed without rubbing the salve away. It takes a bonus action to set the weapon sparking, or an incidental if the wielder is adjacent to a large steel object. A small jar comes with enough for 10 applications.</t>
  </si>
  <si>
    <t>Suregrip</t>
  </si>
  <si>
    <t>This tacky substance is applied to the hands (and sometimes feet) in order to provide a better grip. It grants advantage on checks improved by a tighter grip, such as climbing and balance checks, as well as grappling and saves against being disarmed. A single application lasts for one hour.</t>
  </si>
  <si>
    <t>Acid Flask, Lesser</t>
  </si>
  <si>
    <t>Acid Flask,</t>
  </si>
  <si>
    <t>Adamantine,</t>
  </si>
  <si>
    <t>Alchemical Silver</t>
  </si>
  <si>
    <t>Alchemist Fire</t>
  </si>
  <si>
    <t>Arrow, Acidic</t>
  </si>
  <si>
    <t>Arrow, Fiery</t>
  </si>
  <si>
    <t>Aqua Vitea</t>
  </si>
  <si>
    <t>Bull’s Strength</t>
  </si>
  <si>
    <t>Blade of Fire</t>
  </si>
  <si>
    <t>Blade of Frost</t>
  </si>
  <si>
    <t>Cat’s Reflexes</t>
  </si>
  <si>
    <t>Daylight Oil</t>
  </si>
  <si>
    <t>Dust of appearance</t>
  </si>
  <si>
    <t>Dust of Dryness</t>
  </si>
  <si>
    <t>Dye, Bleach</t>
  </si>
  <si>
    <t>Dye, Green</t>
  </si>
  <si>
    <t>Dye, Indigo</t>
  </si>
  <si>
    <t>Dye, Orange</t>
  </si>
  <si>
    <t>Dye, Red</t>
  </si>
  <si>
    <t>Dye, Violet</t>
  </si>
  <si>
    <t>Dye, Yellow</t>
  </si>
  <si>
    <t>Eagle’s Splendor</t>
  </si>
  <si>
    <t>Glue, Average</t>
  </si>
  <si>
    <t>Glue, Strong</t>
  </si>
  <si>
    <t>Glue, Weak</t>
  </si>
  <si>
    <t>Fox’s Cunning</t>
  </si>
  <si>
    <t>Healing, Common</t>
  </si>
  <si>
    <t>Hyde</t>
  </si>
  <si>
    <t>Impervium</t>
  </si>
  <si>
    <t>Ink, Alchemist’s</t>
  </si>
  <si>
    <t>Ink, Moon</t>
  </si>
  <si>
    <t>Ink, Scroll</t>
  </si>
  <si>
    <t>Ink, Vanishing</t>
  </si>
  <si>
    <t>Keen Edge</t>
  </si>
  <si>
    <t>Mithral</t>
  </si>
  <si>
    <t>Owl’s Wisdom</t>
  </si>
  <si>
    <t>Perception</t>
  </si>
  <si>
    <t>Poison, Asylum</t>
  </si>
  <si>
    <t>Poison, Death Knell</t>
  </si>
  <si>
    <t>Tanglefoot Bag</t>
  </si>
  <si>
    <t>Tinder Twig</t>
  </si>
  <si>
    <t>Unguent of Timelessness</t>
  </si>
  <si>
    <t>Alchemical Silver (O)</t>
  </si>
  <si>
    <t>Alchemist Fire (I)</t>
  </si>
  <si>
    <t>Arrow, Acidic (I)</t>
  </si>
  <si>
    <t>11gp</t>
  </si>
  <si>
    <t>Arrow, Fiery (I)</t>
  </si>
  <si>
    <t>Aqua Vitea (O)</t>
  </si>
  <si>
    <t>120gp</t>
  </si>
  <si>
    <t>Bull's Strength (E)</t>
  </si>
  <si>
    <t>Blade of Fire (O)</t>
  </si>
  <si>
    <t>Blade of Frost (O)</t>
  </si>
  <si>
    <t>Cat's Reflexes (E)</t>
  </si>
  <si>
    <t>Daylight Oil (/)</t>
  </si>
  <si>
    <t>125gp</t>
  </si>
  <si>
    <t>Dust of appearance (/)</t>
  </si>
  <si>
    <t>360gp</t>
  </si>
  <si>
    <t>Dust of Dryness (/)</t>
  </si>
  <si>
    <t>170gp</t>
  </si>
  <si>
    <t>Dye, Bleach (M)</t>
  </si>
  <si>
    <t>16gp</t>
  </si>
  <si>
    <t>Dye, Green (M)</t>
  </si>
  <si>
    <t>15gp</t>
  </si>
  <si>
    <t>Dye, Indigo (M)</t>
  </si>
  <si>
    <t>Dye, Orange (M)</t>
  </si>
  <si>
    <t>Dye, Red (M)</t>
  </si>
  <si>
    <t>Dye, Violet (M)</t>
  </si>
  <si>
    <t>Dye, Yellow (M)</t>
  </si>
  <si>
    <t>Eagle's Splendor (E)</t>
  </si>
  <si>
    <t>Glue, Average (M)</t>
  </si>
  <si>
    <t>Glue, Strong (M)</t>
  </si>
  <si>
    <t>Glue, Weak (M)</t>
  </si>
  <si>
    <t>Fox's Cunning (E)</t>
  </si>
  <si>
    <t>Healing, Common (E)</t>
  </si>
  <si>
    <t>Hyde (E)</t>
  </si>
  <si>
    <t>625gp</t>
  </si>
  <si>
    <t>Impervium (M)</t>
  </si>
  <si>
    <t>761gp/lb.</t>
  </si>
  <si>
    <t>Ink, Alchemist's (Liquid Gold) (M)</t>
  </si>
  <si>
    <t>Ink, Moon (M)</t>
  </si>
  <si>
    <t>21gp</t>
  </si>
  <si>
    <t>Ink, Scroll (M)</t>
  </si>
  <si>
    <t>Ink, Vanishing (M)</t>
  </si>
  <si>
    <t>Keen Edge (O)</t>
  </si>
  <si>
    <t>Mithral (M)</t>
  </si>
  <si>
    <t>210gp/lb.</t>
  </si>
  <si>
    <t>Owl's Wisdom (E)</t>
  </si>
  <si>
    <t>Perception (E)</t>
  </si>
  <si>
    <t>Poison, Asylum (E)</t>
  </si>
  <si>
    <t>135gp</t>
  </si>
  <si>
    <t>Poison, Death Knell (O)</t>
  </si>
  <si>
    <t>400gp</t>
  </si>
  <si>
    <t>Smokestick (I)</t>
  </si>
  <si>
    <t>Sunrod (I)</t>
  </si>
  <si>
    <t>Tanglefoot Bag (I)</t>
  </si>
  <si>
    <t>Thunderstone (I)</t>
  </si>
  <si>
    <t>Tinder Twig (I)</t>
  </si>
  <si>
    <t>Unguent of Timelessness (O)</t>
  </si>
  <si>
    <t>Acid Flask, Lesser (/)</t>
  </si>
  <si>
    <t>Acid Flask, (/)</t>
  </si>
  <si>
    <t>Adamantine, (M)</t>
  </si>
  <si>
    <t>428gp/lb.</t>
  </si>
  <si>
    <t>Затычки для ушей</t>
  </si>
  <si>
    <t>3 зм</t>
  </si>
  <si>
    <t>Затычки для ушей Earplugs: Сделанные из твердой губки или пробки, затычки для ушей предоставляют бонус +1 к спасброскам против звуковых атак, но они также налагают штраф -4 к проверке Слушать.</t>
  </si>
  <si>
    <t xml:space="preserve">Напалечные лезвия </t>
  </si>
  <si>
    <t>20 зм</t>
  </si>
  <si>
    <t>Напалечные Лезвия Finger Blades: Это очень короткие острые как бритва лезвия, которые надеваются на пальцы. Они используются, чтобы срезать кошельки или предметы одежды и предоставляют бонус +1 к проверке Карманная Кража. Они слишком коротки, чтобы использоваться как оружие.</t>
  </si>
  <si>
    <t>Рыболовная снасть</t>
  </si>
  <si>
    <t>5 фн</t>
  </si>
  <si>
    <t>Рыболовная снасть Fishing Tackle: Больше чем простой рыболовный крючок, этот набор включает блёсны, шелковую леску, подсак, крючки, приманки и коробку для инструмента. Снасть предоставляет бонус +1 к проверке Знание дикой местности, при сборе пищу около водоёмов, которые содержат рыбу.</t>
  </si>
  <si>
    <t>Плав. сумки</t>
  </si>
  <si>
    <t>5 зм</t>
  </si>
  <si>
    <t>1 фн</t>
  </si>
  <si>
    <t>Плавательные сумки Flotation Bags: это надувные мочевые пузыри животных, обшитые лёгкой кожей для прочности. Сумки предоставляют бонус +2 к проверке Плавания на воде. Сумки налагают штраф -2 к проверке Плавания, когда пловец находится под водой, пловец должен бороться с выталкивающей силой; требуется полный раунд, чтобы надуть сумки и стандартное действие, чтобы их спустить.</t>
  </si>
  <si>
    <t xml:space="preserve">Ловушка Фоулера </t>
  </si>
  <si>
    <t>Ловушка Фоулера Fowler's Snare: Это специальным образом изготовленная ловушка, используемая для того, чтобы ловить птиц и другую маленькую летающую живность. Она предоставляет бонус +1 к проверке Знание дикой местности при попытке ловли указанных животных.</t>
  </si>
  <si>
    <t xml:space="preserve">Игровая доска, портативная </t>
  </si>
  <si>
    <t>2+ зм</t>
  </si>
  <si>
    <t>2+</t>
  </si>
  <si>
    <t>Игровая доска, Портативная Came Board, Portable: Это маленькая складная деревянная доска и части для игр, типа шахмат, шашек, трик-трака, го и т.п. Более высокие цены указывают на лучшее качество для всех частей.</t>
  </si>
  <si>
    <t>Стеклорез</t>
  </si>
  <si>
    <t>2 зм</t>
  </si>
  <si>
    <t>Стеклорез Glass Cutter: Это специальное устройство позволяет Вам резать стекло не разбивая его. Стеклорез может сделать круглое отверстие от 3 до 16 дюймов в диаметре. Чтобы использовать его, сделайте проверку Ловкости (УС 15). Если проверка провалена, стекло разбивается (бонус +2 к проверке Слушать, чтобы услышать Вас). Вы можете сделать проверку  Открыть Замок вместо проверки Ловкости, если Вы обучены этому умению.</t>
  </si>
  <si>
    <t xml:space="preserve">Крюк, складной </t>
  </si>
  <si>
    <t>2 фн</t>
  </si>
  <si>
    <t>Крюк, складной Grappling Hook, Collapsible: Этот маленький крюк имеет плоские, выдвигающиеся зубцы, которые при сборке создают рабочий крюк. Он функционирует точно так же как нормальный крюк, за исключением того, что это увеличивает УС проверки Поиска на +4, чтобы найти крюк среди предметов одежды человека, когда он сложен и спрятан.</t>
  </si>
  <si>
    <t xml:space="preserve">Лестница с крюками (10 фт) </t>
  </si>
  <si>
    <t>40 зм</t>
  </si>
  <si>
    <t>8 фн</t>
  </si>
  <si>
    <t>Лестница с крюками Grappling Ladder: Это - верёвочная лестница с двумя маленькими крюками на одном конце. Данная цена и вес - за 10 футов лестницы. Как только лестница установлена, она уменьшает УС Подъема выше 10 до 10.</t>
  </si>
  <si>
    <t xml:space="preserve">Ножовка </t>
  </si>
  <si>
    <t>Манок</t>
  </si>
  <si>
    <t>Манок Animal Call: Костяной, металлический или деревянный, этот специальный свисток сделан, чтобы подражать голосам определенных животных, обычно животных и птиц. Манок обеспечивает бонус обстоятельства +1 к проверке Знание дикой местности, при охоте. Манки работают только для существ, у которых тип - "животное".</t>
  </si>
  <si>
    <t>Комплект обслуживания брони</t>
  </si>
  <si>
    <t>1 зм</t>
  </si>
  <si>
    <t>1 фн.</t>
  </si>
  <si>
    <t>Комплект Обслуживания Брони Armor Maintenance Kit: Состоящий из полироли, тряпки, запасных застёжек, щётки и кожаных полосы, этот комплект необходим для содержания брони в прекрасной форме. Комплект обслуживания брони предоставляет бонус обстоятельства +2 к проверке Ремесла (изготовление брони) при ремонте брони.</t>
  </si>
  <si>
    <t>Альпинистский карабин</t>
  </si>
  <si>
    <t>Альпинистский карабин Ascender/Slider: Это хитроумное приспособление прикрепляется к верёвке и помогает восхождению и спуску. Переключая маленький рычаг, карабин предотвращает движение вверх или вниз по верёвке. Это предоставляет бонус +1 к проверке Лазить, используя одну веревку. Вы можете также скатываться по веревки с этим устройством, что эквивалентно управляемому падению. Это требует успешной проверки Силы (УС 15). Провал означает падение.</t>
  </si>
  <si>
    <t>Флаг/штандарт</t>
  </si>
  <si>
    <t>30зм+</t>
  </si>
  <si>
    <t>Флаг/Штандарт Banner/Standard: флаг – большой кусок ткани, украшенный геральдическим гербом. Он используется, чтобы показать принадлежность тому или иному роду, семье или королевской крови, или как идентификатор на поле битвы. Флаг предоставляет бонус +2 к проверке Обнаружения вас на расстоянии.</t>
  </si>
  <si>
    <t xml:space="preserve">Колючка (50 фт) </t>
  </si>
  <si>
    <t>75 зм</t>
  </si>
  <si>
    <t>Колючая проволока Barbed Wire: Этот рулон колючего стального провода, разработанного, чтобы удерживать вещи внутри или снаружи. Существо, пробующее пересечь колючую проволоку должно пройти успешную проверку по Рефлексу (УС 10) или получит 1d3 повреждений и будет опрокинуто. Для того чтобы установить колючую проволоку необходима пара толстых перчаток. Тот у кого нет перчаток, должен проходить проверку Ловкости (УС 5) каждый раунд установки проволоки или получит 1d2 повреждений. Установка проволоки занимает 1d4+6 часов.</t>
  </si>
  <si>
    <t>Кусачки</t>
  </si>
  <si>
    <t>6 зм</t>
  </si>
  <si>
    <t>10 фн</t>
  </si>
  <si>
    <t>Кусачки Bolt Cutters: Этот режущий инструмент может разрезать цепи, тонкий металл и железные бруски. Когда используется на объектах (обычно металл) толщиной не более 1 дюйма в диаметре, кусачки наносят 15 очков повреждения этому предмету, включая любой модификатор Силы. Кусачки не могут использоваться как оружие (кроме как неуклюжей дубины).</t>
  </si>
  <si>
    <t>Книга, ложная</t>
  </si>
  <si>
    <t>30 зм</t>
  </si>
  <si>
    <t>35 фн</t>
  </si>
  <si>
    <t>Книга, Ложная Book, False: Это большой, хорошо сделанный том с полостью внутри. Книга снабжается очень простым замком (УС проверки Открыть Замок = 20). Ложная книга очень плотно закрывается, делая внутреннее пространство водонепроницаемым и может плавать.</t>
  </si>
  <si>
    <t>Пивоварка, дварфийская</t>
  </si>
  <si>
    <t>Пивоварка, дварфийская Brewmaker, Dwarven: Часто находимая у дварфов-воинов, пивоварка представляет из себя контейнер, который чем-то напоминает кофеварку. Когда в неё заливается вода, хмель и другие компоненты, она через неделю создаёт пиво. Вкус у пива ужасен, но измученные жаждой солдаты не сильно разборчивы в питье. Спасбросок по Стойкости позволяет сопротивляться опьянению от этого пива и имеет УС 10 (см. Алкоголь и Опьянение, позже в этой главе).</t>
  </si>
  <si>
    <t>Гамак</t>
  </si>
  <si>
    <t>Гамак Hammock: Эта портативная постель - фаворит моряков и рейнджеров. Он вешается между двумя столбами или деревьями, чтобы создать удобную кровать, которая висит над землёй.</t>
  </si>
  <si>
    <t xml:space="preserve">Теплоотталкива-ющая циновка </t>
  </si>
  <si>
    <t>Теплотталкивающая Циновка Heat Mat: Эта 1фт/1фт квадратная циновка сделана из негорючих материалов. Она может противостоять температурам до 1200 градусов по Фаренгейту (перевод из Фаренгейтов в Цельсии – из температуры по Фаренгейту вычесть 32 и умножить на 5/9; в нашем случае 1200 по Фаренгейту ≈ 650 по Цельсию), даже когда горячий предмет помещен непосредственно на неё, циновка не загорится. Циновку нельзя использовать как защитный слой одежды. Она главным образом бывает найдена в лабораториях алхимиков и волшебников.</t>
  </si>
  <si>
    <t xml:space="preserve">Святой текст </t>
  </si>
  <si>
    <t>10+</t>
  </si>
  <si>
    <t>3 фн +</t>
  </si>
  <si>
    <t>Святой Текст Holy Text: Это - неволшебный религиозный текст, содержащий святое писание, истории. Данная цена - для очень простой копии, с небольшим, если таковое вообще имеется, освещением. Более продвинутые версии существенно увеличены в цене.</t>
  </si>
  <si>
    <t>Ремень безопасности вора</t>
  </si>
  <si>
    <t>Ремень безопасности вора Housebreaker Harness: Разработанный исключительно для взлома и проникновения на вторые этажи зданий, этот ремень безопасности сделан из гибкой черной кожи и уменьшает количество шума, производимого от свободно болтающихся металлических частей и устройств. Пояс предоставляет бонус +1 к проверкам Подъёма и Движения Тихо, но налагает штраф -2 к проверкам Мастер Побега, Спрятаться, Прыжки, Карманная Кража и Акробатика.</t>
  </si>
  <si>
    <t xml:space="preserve">Ледоруб </t>
  </si>
  <si>
    <t>Ледоруб Ice Axe: Больше инструмент, чем оружие, ледоруб имеет острый металлический оголовок, который расположен перпендикулярно древку и имеет шипованный конец. Ледоруб предоставляет бонус +1 при проверках  Подъема по гористой и/или ледяной местности. Если используется как оружие, рассматривайте его как ручной топор со штрафом -2 к атаке.</t>
  </si>
  <si>
    <t xml:space="preserve">Сетка от насекомых </t>
  </si>
  <si>
    <t>Сетка от насекомых Insect Netting: Это 10фт/20фт прямоугольник очень легкой ткани, сделанной для того, чтобы препятствовать проходу маленьких насекомых. Сетка не препятствует проходу чудовищных паразитов. См. набор пасечника в Классовых Инструментах и Инструментах Умений для дополнительной информации.</t>
  </si>
  <si>
    <t xml:space="preserve">Лупа ювелира </t>
  </si>
  <si>
    <t>Лупа ювелира Jeweler's Loupe: Этот окуляр увеличения предоставляет бонус +1 к проверке Оценки, при ближайшем рассмотрении вещи, типа драгоценных камней, драгоценностей или художественных работ.</t>
  </si>
  <si>
    <t xml:space="preserve">Фонарь, резак тумана </t>
  </si>
  <si>
    <t>Фонарь, Резак тумана Lantern, Fog-Cutter: Этот фонарь имеет специальную янтарную линзу, которая позволяет свету дальше приникать через туман, и дым. Фонарь освещает конус 40 футов длиной и 10 футов шириной в конце, независимо от силы тумана и это горит в течение 6 часов на пинте масла. Вы можете нести фонарь в одной руке.</t>
  </si>
  <si>
    <t>Магнит, мал.</t>
  </si>
  <si>
    <t>3 фн</t>
  </si>
  <si>
    <t>Уздечка и поводья Leash and Muzzle: Сделанные соответствующими размерам обучаемых существ, это - необходимое оборудование для того, чтобы обучать животных. Мастерские версии также доступны, они предоставляют бонус +1 при проверке Приручить Животное, но на 20 зм дороже (независимо от размера). Для получения дополнительной информации о приручении животных, см. страницу 67.</t>
  </si>
  <si>
    <t xml:space="preserve">Шарики </t>
  </si>
  <si>
    <t>Шарики Marbles: приблизительно две дюжины стеклянных, из горного хрусталя или глиняных шарика в кожаном мешочке. Они обычно используются как игрушки, но также полезны, чтобы проверить наклон в коридоре подземелья, или как безопасная альтернатива калтропов. Один мешочек покрывает квадрат 5 футовой области. Существа, двигающиеся через эту площадь или борющиеся в ней, должны сделать проверку Баланса (УС 15). Существо, которое терпит неудачу, неспособно двигаться в течении 1 раунда (или может упасть; см. описание умения Баланса в РИ). МИ сами выносят решении об эффективность шариков против необычных противников. Существа, которые являются Огромными или больше, могут раздавливать шарики пыль, а многоногие существа, вроде отвратительных ползунов, могут проходить по ним без падения.</t>
  </si>
  <si>
    <t xml:space="preserve">Столовый набор </t>
  </si>
  <si>
    <t>2 см</t>
  </si>
  <si>
    <t>Столовый набор Mess Kit: Этот легкий металлический комплект содержит котелок, тарелку, вилку, ложку и чашку.</t>
  </si>
  <si>
    <t>Кофемолка</t>
  </si>
  <si>
    <t>6 см</t>
  </si>
  <si>
    <t>Кофемолка Mill, Hand: Это маленькое переносное устройство размалывает зерна, бобы и специи.</t>
  </si>
  <si>
    <t xml:space="preserve">Пояс для денег </t>
  </si>
  <si>
    <t>Пояс для денег Money Belt: Этот мешочек разработан, чтобы носить его под одеждой, и может вмещать до 50 монет. УС проверки Карманной Кражи для такого пояса увеличен на +5.</t>
  </si>
  <si>
    <t>Музыкальная шкатулка</t>
  </si>
  <si>
    <t>Музыкальная шкатулка Music Box: крошечная коробочка с маленькой ручкой, которая при вращении, издаёт музыку (одна песня). Самые изысканные шкатулки обработаны драгоценными металлами и покрыты драгоценными камнями.</t>
  </si>
  <si>
    <t xml:space="preserve">Сачок </t>
  </si>
  <si>
    <t>Сачок Net, Butterfly: используется, чтобы ловить летящих насекомых, паразитов и маленьких птиц, не вредя им. Предоставляет бонус +2 к броскам атаки при захвате существ Крошечного размера и меньше. Рассматривается как сеть (см. Оружие в Главе 7 из РИ) во всех отношениях, за исключением того, что не бросается.</t>
  </si>
  <si>
    <t xml:space="preserve">Кофеварка </t>
  </si>
  <si>
    <t>1/4 фн</t>
  </si>
  <si>
    <t>Кофеварка Percolator: может быть частью столового набора и предназначена для приготовления кофе и другие, более экзотические, горячие напитки. Если в отчаянии используется как оружие, содержание полной кипящей кофеварки наносит 1d3 очков повреждения (диапазон 5 фт).</t>
  </si>
  <si>
    <t>Перископ</t>
  </si>
  <si>
    <t>Перископ Periscope: Этот маленький переносной перископ, приблизительно 1 фут длиной позволяет Вам заглядывать за препятствия и углы, не подвергая вас непосредственной опасности.</t>
  </si>
  <si>
    <t xml:space="preserve">Пестик и ступка </t>
  </si>
  <si>
    <t>Пестик и ступка Pestle and Mortar: используются для измельчения материала в порошок, приготовления микстур и при использовании умения Алхимии.</t>
  </si>
  <si>
    <t>Шкив</t>
  </si>
  <si>
    <t>Шкив Pulley: крепкий деревянный шкив с металлическим противовесом для вывешивания. Противовес может выдержать груз до 750 фунтов.</t>
  </si>
  <si>
    <t xml:space="preserve">Колчан-ножны </t>
  </si>
  <si>
    <t>Колчан-Ножны Quiver Scabbard: Умно разработанный, этот колчан (для стрел или болтов) имеет скрытые ножны, которые могут вместить плоское оружие Маленького или меньшего размера, типа короткого меча, ручного топора или кинжала. Это увеличивает УС Поиска на +6, при поиске оружия, скрытого в его недрах.</t>
  </si>
  <si>
    <t xml:space="preserve">Верёвка, эльфийская (20фт) </t>
  </si>
  <si>
    <t>Веревка, эльфийская: Rope, Elven веревка лучше шёлковой. Она имеет 4 очка жизней и может быть разорвана при успешной проверке Силы (УС 25). Верёвка настолько удобна, что предоставляет бонус +3 проверке Использования Веревки. Верёвка продаётся в мотках по 20-фт и чрезвычайно редка вне эльфийских поселений.</t>
  </si>
  <si>
    <t xml:space="preserve">Пила, складная </t>
  </si>
  <si>
    <t>Пила, Складная Saw, Folding: Эта пила может складываться для легкого переноса. Она пилит 4 дюйма мягкой древесины или 2 дюйма твердой древесины за раунд. Пилу нельзя использовать как оружие.</t>
  </si>
  <si>
    <t xml:space="preserve">Ботинки, тихие </t>
  </si>
  <si>
    <t>Ботинки, Тихие Shoes, Silent: Это мягкие, подбитые ботинки, которые эффективно поглощают звук. Они предоставляют бонус +1 к проверке Тихого Передвижения.</t>
  </si>
  <si>
    <t>Кричащие камни</t>
  </si>
  <si>
    <t>Кричащие камни Shriek Rock: Созданные ремесленниками хоббитами, в этих плоских камнях высверлены отверстия, которые вызывают громкий, высокий "вопль" при сильном броске. Этот звук столь же громок как человеческий крик. Проверка Слушать переносит штраф –5 при пролетании такого камня, учитывая модификатор расстояния. Шанс разрушения камня при падении или его потери 50%.</t>
  </si>
  <si>
    <t>Лыжи</t>
  </si>
  <si>
    <t>1/4 фн.</t>
  </si>
  <si>
    <t>Лыжи и палки Skis and Poles: Лыжи позволяют двигаться по снегу и ледяным поверхностям, но не могут использоваться на другом ландшафте. Скорость спуска может быть как при беге (x4) на небольших наклонах или беге (x5) на серьезных скатах. Необходимо полно-раундовое действие чтобы одеть и снять лыжи.</t>
  </si>
  <si>
    <t>Грифельная доска</t>
  </si>
  <si>
    <t>6 фн</t>
  </si>
  <si>
    <t>Грифельная доска Slate Board: Это доска размером 1фт/1фт, используемая для того, чтобы писать на ней мелом.</t>
  </si>
  <si>
    <t>Трубка</t>
  </si>
  <si>
    <t>Трубка Snorkel: прямая трубка 1 фут длиной, которая позволяет Вам дышать под водой. Вы можете остаться под водой неопределенно долго (это - часть плавательного комплекта, описанного ниже в Классовых Инструментах и Инструментах Умений).</t>
  </si>
  <si>
    <t>Снежные очки</t>
  </si>
  <si>
    <t>1/2 фн.</t>
  </si>
  <si>
    <t>Снежные очки Snow Goggles: Эти деревянные очки, имеют тонкий горизонтальный разрез в середине. Они предоставляют бонус +2 для спасбросков против эффектов ослепления, включая снежную слепоту, чрезвычайно яркий свет или заклинания, которые предназначаются для зрения (типа солнечных лучей, но не слепоты). Нося эти очки, Вы подвергаетесь штрафу -4 к проверкам Обнаружения и Поиска.</t>
  </si>
  <si>
    <t>Снегоступы</t>
  </si>
  <si>
    <t>Снегоступы Snowshoes: Они позволяют владельцу двигаться с 2/3 от нормальной скорости по снегу и льду. Одевание снегоступов занимают 1 минуту и полно-раундовое действие, чтобы снять.</t>
  </si>
  <si>
    <t>Огниво</t>
  </si>
  <si>
    <t>Огниво Sparker: состоит из кремня и стального стержня. Зажигание факела от огнива занимает стандартное действие. Огниво может использоваться десять раз прежде, чем его надо будет заменить.</t>
  </si>
  <si>
    <t>Паучьи палки</t>
  </si>
  <si>
    <t>Паучьи палки Spider Poles: Этот набор металлических палок может быть собран в маленькую, легкую связку. Каждая палка полая, 1 фут длиной и 3/4 дюйма толщиной. В развёрнутом состоянии, палки принимают разнообразные положения, формируя полутвёрдую лестницу 10 футов высотой или квадрат со стороной 5 фт. Палки выдерживают вес до 200 фунтов. Используя паучьи палки в качестве лестницы Вы получаете бонус +1 к проверке Лазить. Они могут также предоставить бонус в других ситуациях, если собираются в соответствующей манере (усмотрение МИ).</t>
  </si>
  <si>
    <t>Распылитель</t>
  </si>
  <si>
    <t>Распылитель Sprayer: Это маленький баллон, приложенный к большой ручке и насосу. Баллон заполнен жидкостью, обычно вода, хотя масло и святая вода тоже могут использоваться (кислота - плохой выбор, поскольку она разъедает контейнер за несколько раундов). Когда наполненный (стандартное действие) распылитель создает плотное облако пара 10 футов длиной. Частицы настолько мелки, что облако моментально оседает. Баллон содержит жидкости на три распыления.</t>
  </si>
  <si>
    <t>Пружинная сетка</t>
  </si>
  <si>
    <t>4 фн</t>
  </si>
  <si>
    <t>Пружинная сеть Springwall: Это созданное гномами устройство состоит из очень тонкой проволочной сетки, которая свёрнута в шар размером с кулак. Когда шар брошен и ударяется о твёрдую поверхность, срабатывают скрытые пружины, заставляя шар развернуться в гибкую металлическую сеть с размером 10 футов высотой и 10 футов шириной (твердость 0, 5 ож). Чрезвычайно тонкую сеть трудно увидеть (УС Обнаружения = 20). Существо, которое сталкивается с сетью, должно сделать спасбросок по Рефлексу (УС 15), чтобы избежать запутывания как будто в сети (см. Главу 7 РИ). Как только сеть используется, она не может использоваться снова.</t>
  </si>
  <si>
    <t>Ходули</t>
  </si>
  <si>
    <t>Ходули Stilts: Эти деревянные палки привязывают к вашим ногам, увеличивая вашу высоту на 2 фута. Они требуют, чтобы успешной проверки Баланса (УС 5). Вы можете также купить более высокие ходули. За каждый дополнительный фут высоте, увеличьте УС проверки Баланса на 5 и добавьте 10 зм к стоимости. Основная скорость - 20 футов. Вы не можете бегать на ходулях.</t>
  </si>
  <si>
    <t>Складной столик</t>
  </si>
  <si>
    <t>Складной столик Table Case, Folding: чемодан размерами 2фт/2фт, который можно раскладывать в столик. Обычно используется уличными исполнителями и мошенниками.</t>
  </si>
  <si>
    <t>Брезент</t>
  </si>
  <si>
    <t>Брезент Tarp: Это 10 футовый квадрат крепкого холста с металлическими проушинами по углам и краям.</t>
  </si>
  <si>
    <t>Вигвам</t>
  </si>
  <si>
    <t>30 фн.</t>
  </si>
  <si>
    <t>Вигвам Teepee: Используемый прежде всего кочевниками, вигвам обеспечивает превосходное убежище против природных стихий. Поставить вигвам можно за 1 час и полчаса, чтобы убрать. Типичный вигвам обеспечивает достаточно места, чтобы удобно разместились восемь гуманоидов Среднего размера. Требуется лошадь, осел или мул (или фургон) для его транспортировки.</t>
  </si>
  <si>
    <t>Палатка, 1-местная</t>
  </si>
  <si>
    <t>100 фн</t>
  </si>
  <si>
    <t>Палатка, Одноместная Tent, One-Person: палатка защищает одного гуманоида Среднего размера.</t>
  </si>
  <si>
    <t>Палатка, 4-местная</t>
  </si>
  <si>
    <t>Палатка, Четырёхместная Tent, Four-Person: Большая палатка, в которой может удобно разместиться четыре гуманоида Среднего размера.</t>
  </si>
  <si>
    <t>Палатка, шатёр</t>
  </si>
  <si>
    <t>40 фн</t>
  </si>
  <si>
    <t>Палатка, Шатёр Tent, Pavilion: Огромный открытый навес, плюс перегородки, шесты и верёвки. Там может удобно разместиться двадцать гуманоидов Среднего размера.</t>
  </si>
  <si>
    <t>Воровской шлем</t>
  </si>
  <si>
    <t>100зм</t>
  </si>
  <si>
    <t>300 фн</t>
  </si>
  <si>
    <t>Воровской Шлем Thieving Helmet: Этот особым образом разработанный шлем имеет металлические трубы около ушей, которые предоставляют бонус +11 к проверке Слушать.</t>
  </si>
  <si>
    <t xml:space="preserve">        Мотыга</t>
  </si>
  <si>
    <t>Инструменты, Сельскохозяйственные Tools, Farming: Типичные инструменты сельского хозяйства и озеленения. Они имеют деревянные ручки и железные наконечники (обычная твёрдость 5 и 5 ож). Если используются как оружие, на них налагают штраф немастерства -4 на броски атаки.</t>
  </si>
  <si>
    <t xml:space="preserve">        Тесак</t>
  </si>
  <si>
    <t xml:space="preserve">        Копалка</t>
  </si>
  <si>
    <t xml:space="preserve">        Вилы</t>
  </si>
  <si>
    <t xml:space="preserve">        Грабли</t>
  </si>
  <si>
    <t>Клещи, металлические</t>
  </si>
  <si>
    <t>Клещи, Металлические Tongs, Metal: металлические клещи 1 фут длиной, используемые, чтобы брать объекты, не трогая их непосредственно.</t>
  </si>
  <si>
    <t>Площадка на дереве</t>
  </si>
  <si>
    <t>Площадка на дереве Tree Stand: Эта портативная платформа дает охотникам устойчивую поверхность над землёй. В плотных листьях, обеспечивает бонус +2 к проверке Спрятаться против того, кто стоит на земле, а также удваивает диапазон видения.</t>
  </si>
  <si>
    <t>Древесная палатка</t>
  </si>
  <si>
    <t>Древесная Палатка, эльфийская Tree Tent, Elven: умно разработанная и очень удобная палатка для одного человека, которая устанавливается в ветвях деревьев. Из-за её окраски и формы, палатка предоставляет бонус +1 к проверке Спрятаться против того, кто стоит на земле.</t>
  </si>
  <si>
    <t xml:space="preserve">Бечёвка (50 фт) </t>
  </si>
  <si>
    <t>Бечевка, Моток Twine, Roll: моток крепкой бечевки. Верёвка имеет твёрдость 0 и 1 ож. Когда верёвка обматывается вокруг объекта, она имеет ту же самую силу как конопляная верёвка (твёрдость 0, 2 ож за дюйм толщины).</t>
  </si>
  <si>
    <t>Вода, законная/ хаотичная</t>
  </si>
  <si>
    <t>Вода, Законная/Хаотичная Water, Lawful/Chaotic: Группы, которые поклоняются божеству, посвященному понятиям Закона и Хаоса, создают воду, которая подражает эффекту святой или проклятой воды. Законная вода характеризуется необычайной неподвижностью, в то время как хаотическая вода постоянно пузырится и пенится. Законная вода повреждает хаотичных пришельцев почти как кислота. Как правило, фляга законной воды наносит 2d4 очков повреждения хаотичному пришельцу при прямом попадании или 1 очко повреждения при попадании брызг. Кроме того, законную воду считают благословлённой, что означает, что она имеет специальные эффекты против определенных существ. Фляга законной воды может быть брошена как гранатоподобное оружие (см. Атака Гранатоподобным Оружием в Главе 8 РИ). Фляга разбивается если бросается в тела материальных существ, но против бестелесного существа, фляга должна быть открыта и воду надо на него выливать. Таким образом, Вы можете окатить бестелесное существо законной водой, только если Вы смежны с ним. Выполнение такого нападения – дальняя касательная атака, которая не вызывает атаки по возможности. Хаотичная вода идентична законной воде, за исключением того, что она затрагивает законных пришельцев.</t>
  </si>
  <si>
    <t>Фитиль, свеч. (50фт)</t>
  </si>
  <si>
    <t>Фитиль, Свечной Wick, Candle: Это обычный свечной фитиль. Кроме того, он может использоваться как бикфордов шнур или как плавкий предохранитель. Один дюйм фитиля горит 30 секунд. Пламя такое же как от свечи, таким образом эго легко затушить ветром, дождем и т.п.</t>
  </si>
  <si>
    <t>Инструмент дрессировщика</t>
  </si>
  <si>
    <t>Инструмент Дрессировщика Animal Trainer's Kit: Этот комплект состоит из ремней безопасности, лёгких кнутов, приманок и других предметов, которые полезны для того, чтобы дрессировать животных. Есть различные инструменты для различных типов животных. Комплект предоставляет бонус +2 к проверке Приручить Животное. Обучая норовистых животных, крайне рекомендуется применение набора дрессировщика (см. Наборы, ниже).</t>
  </si>
  <si>
    <t>Подделвыателя</t>
  </si>
  <si>
    <t>Инструмент Подделывателя Forger's Kit: Это специальный комплект различных ручек, печатей, руководств, восков, чернил, луп, книг, пергаментов и других инструментов. Он предоставляет бонус +2 к проверке Подделки, и его хватает на десять использований.</t>
  </si>
  <si>
    <t>Шута</t>
  </si>
  <si>
    <t>Инструмент Шута Jester's Kit: прекрасная коллекция разноцветной одежды, игрушек, марионеток, жонглёрных шаров и других красочных предметов. Инструмент предоставляет бонус +1 к любой проверке Представления (комедия, шутовство) или Маскировки, чтобы избежать узнавания.</t>
  </si>
  <si>
    <t xml:space="preserve">Навигатора </t>
  </si>
  <si>
    <t>Инструмент Навигатора Navigator's Kit: Этот дорогой набор инструментов включает секстант, астролябию, компас и др. Это не предоставляет никаких бонусов на земле, но предоставляет бонус +2 при проверке Чувства Направления и Знания Дикой Местности (только направление) на море и проверке Профессии (картограф), чтобы сделать карты.</t>
  </si>
  <si>
    <t>Скрайера</t>
  </si>
  <si>
    <t>Инструмент Скрайера Scryer's Kit: Это набор кристаллического фокусирующего ладана, зеркал и других инструментов, чтобы помочь концентрации магического наблюдателя. Предоставляет бонус +2 к проверке Магического Наблюдения. Пользователь должен все еще иметь способность читать заклинание магическое наблюдение или иметь хрустальный шар.</t>
  </si>
  <si>
    <t>Пловца</t>
  </si>
  <si>
    <t>Инструмент Пловца Swimmer's Kit: состоит из трубки, подводных очков, ласт и иногда облегающего костюма. Предоставляет бонус +2 к проверке Плавания и не может носится одновременно с другой одеждой или броней.</t>
  </si>
  <si>
    <t>Дрессировщика</t>
  </si>
  <si>
    <t>Дрессировщика Animal Training Outfit: Чрезвычайно усиленная стёганая броня, этот костюм скрывает человека с головы до ног. Одеяние используется как защита теми, кто специализируется на дрессировке атакующих животных, типа собак. В этой одежде очень трудно передвигаться, таким образом это не делает её хорошей бронёй. Используя как броню, одежда имеет следующую статистику: бонус брони +2, максимальная премия Ловкости +1, штраф проверки по броне -7, шанс провала заклинаний 40 %, скорость 20 футов. (30ft.)/15ft. (20ft.).</t>
  </si>
  <si>
    <t>Пасечника</t>
  </si>
  <si>
    <t>20 фн</t>
  </si>
  <si>
    <t>Пасечника Beekeeper's Outfit: Предотвращает повреждение от обычных насекомых всех видов: пчелы, муравьи, многоножки и так далее. Одежда состоит из закрытого кожаного костюма и большого шлема, заключенного в кожух из прекрасной сетки. Одеяние предоставляет бонус брони к КЗ +6 против атак от жалящих и кусающих существ крошечного размера. Не обеспечивает никакой защиты против больших существ.</t>
  </si>
  <si>
    <t>Пустынная</t>
  </si>
  <si>
    <t>Пустынная Desert Outfit: Эта спецодежда представляет собой свободные одеяния, разработанные, чтобы содержать владельца в прохладе и защищенным от солнца в сухом, горячем, пустынном климате. Одежда включает кафтан, тюрбан, шарф, свободные панталоны и, или высокие ботинки, или низкие сандалии. Ношение этой одежды снимает штраф -4 к спасброску по Стойкости, который надо делать при ношении тяжёлых одежд в жарком климате и подобных ситуациях (см. Опасности Высокой температуры в Главе 3 РМИ). Одежду нельзя носить вместе с какой-либо бронёй.</t>
  </si>
  <si>
    <t>Жаростойкая</t>
  </si>
  <si>
    <t>Жаростойкая Heatsuit Outfit: Одежда защищает владельца от крайне высоких температур, типа температур, от кузниц и вулканов. Она состоит из тяжелых штанов и пальто, особо обработанного кожаного передника, очень толстых рукавиц, толстого капюшона и очков. Одежда предотвращает 3 очка нормального повреждения от высокой температуры за раунд (не стрессового) и устраняет штраф -4 к спасброску по Стойкости за ношение тяжёлой одежды (см. Опасности Высокой температуры в Главе 3 РМИ). Надевается только на короткие промежутки времени.</t>
  </si>
  <si>
    <t>Спелеолога</t>
  </si>
  <si>
    <t>15 фн</t>
  </si>
  <si>
    <t>Спелеолога Spelunker's Outfit: Эта спецодежда для авантюристов, планирующих путешествовать под землёй. Она состоит из водостойких шерстяных бриджей, низких крепких ботинок, шерстяной рубахи, кожаного пальто, пояса, нагрудного патронташа (для того, чтобы закреплять оборудование), наколенников, налокотников и шахтёрской каски. Одежда не включает оборудование для подъёма по горам, которое должно быть куплено отдельно.</t>
  </si>
  <si>
    <t>Передник, кож.</t>
  </si>
  <si>
    <t>9 фн</t>
  </si>
  <si>
    <t>Трико, чёрное</t>
  </si>
  <si>
    <t xml:space="preserve">2 фн. </t>
  </si>
  <si>
    <t>Трико, Черное Bodysuit, Black: Этот очень обтягивающий предмет одежды сделан из черного шелка. Используется ночью ворами и шпионами. Ношение этой одежды предоставляет бонус +2 к проверке Спрятаться в тёмных местах, предоставляющих половину укрытия или лучше. Однако, трико не обеспечивает никакой выгоды, если Вы носите другую одежду или броню, кроме поясов, мешочков или нагрудных патронташей поверх него.</t>
  </si>
  <si>
    <t xml:space="preserve">  Высокие</t>
  </si>
  <si>
    <t xml:space="preserve">1 фн. </t>
  </si>
  <si>
    <t>Сапоги</t>
  </si>
  <si>
    <t xml:space="preserve">  Бодфорды</t>
  </si>
  <si>
    <t xml:space="preserve">  Низкие</t>
  </si>
  <si>
    <t xml:space="preserve">3 фн </t>
  </si>
  <si>
    <t xml:space="preserve">  Верховые</t>
  </si>
  <si>
    <t xml:space="preserve">1/2 фн </t>
  </si>
  <si>
    <t xml:space="preserve">  Контрабандиста1</t>
  </si>
  <si>
    <t>Сапоги, Контрабандиста Boots, Smuggler's: Это обычные высокие ботинки, но в каблуках они маленькие тайники. Каждый может вместить один или два Крохотных объекта, типа пузырька яда. Кроме того, внутренняя подкладка сапога может быть удалена, чтобы скрыть тонкие, плоские объекты типа карты или стилета. Требуется успешная проверка Поиска (УС 30) чтобы обнаружить предметы, спрятанные в этих сапогах.</t>
  </si>
  <si>
    <t xml:space="preserve">     Льняные</t>
  </si>
  <si>
    <t xml:space="preserve">     Хлопковые</t>
  </si>
  <si>
    <t>Бриджи/штаны</t>
  </si>
  <si>
    <t xml:space="preserve">     Кожаные</t>
  </si>
  <si>
    <t xml:space="preserve">     Шерстяные</t>
  </si>
  <si>
    <t xml:space="preserve">1.5 фн </t>
  </si>
  <si>
    <t xml:space="preserve">     Вельветовые</t>
  </si>
  <si>
    <t xml:space="preserve">     Шёлковые</t>
  </si>
  <si>
    <t>Турнюр</t>
  </si>
  <si>
    <t xml:space="preserve">    Полу-накидка</t>
  </si>
  <si>
    <t>Накидка</t>
  </si>
  <si>
    <t xml:space="preserve">    Полная накидка</t>
  </si>
  <si>
    <t xml:space="preserve">     Льняная</t>
  </si>
  <si>
    <t xml:space="preserve">3 фн. </t>
  </si>
  <si>
    <t xml:space="preserve">     Хлопковая</t>
  </si>
  <si>
    <t>Женская сорочка</t>
  </si>
  <si>
    <t xml:space="preserve">     Шёлковая</t>
  </si>
  <si>
    <t>Пальто/жакет/безрукавка</t>
  </si>
  <si>
    <t xml:space="preserve">     Меховые</t>
  </si>
  <si>
    <t>Снимающиеся рукава</t>
  </si>
  <si>
    <t>&gt;50</t>
  </si>
  <si>
    <t xml:space="preserve">6 фн. </t>
  </si>
  <si>
    <t>Плащ</t>
  </si>
  <si>
    <t>&gt;0,5</t>
  </si>
  <si>
    <t xml:space="preserve">     Хлопковый</t>
  </si>
  <si>
    <t xml:space="preserve">     Шерстяной</t>
  </si>
  <si>
    <t xml:space="preserve">3 см </t>
  </si>
  <si>
    <t xml:space="preserve">     Меховой</t>
  </si>
  <si>
    <t xml:space="preserve">5 см </t>
  </si>
  <si>
    <t>Гульфик</t>
  </si>
  <si>
    <t xml:space="preserve">20+ </t>
  </si>
  <si>
    <t>Воротник, шипов.</t>
  </si>
  <si>
    <t xml:space="preserve">6 см </t>
  </si>
  <si>
    <t>Корсет</t>
  </si>
  <si>
    <t xml:space="preserve">4 фн. </t>
  </si>
  <si>
    <t xml:space="preserve">     Кожаный</t>
  </si>
  <si>
    <t xml:space="preserve">1 см </t>
  </si>
  <si>
    <t>Жилет</t>
  </si>
  <si>
    <t xml:space="preserve">     Вельветовый</t>
  </si>
  <si>
    <t xml:space="preserve">1/2 фн. </t>
  </si>
  <si>
    <t xml:space="preserve">     Парчовый</t>
  </si>
  <si>
    <t xml:space="preserve">     Крестьянское</t>
  </si>
  <si>
    <t xml:space="preserve">1 фн </t>
  </si>
  <si>
    <t xml:space="preserve">     Среднее</t>
  </si>
  <si>
    <t>Платье</t>
  </si>
  <si>
    <t xml:space="preserve">     Прекрасное</t>
  </si>
  <si>
    <t xml:space="preserve">8 см </t>
  </si>
  <si>
    <t xml:space="preserve">5 фн. </t>
  </si>
  <si>
    <t xml:space="preserve">     Эксклюзивное</t>
  </si>
  <si>
    <t xml:space="preserve">8 фн. </t>
  </si>
  <si>
    <t>Нательное бельё, зимнее1</t>
  </si>
  <si>
    <t xml:space="preserve">10 фн. </t>
  </si>
  <si>
    <t>Нательное бельё, Зимнее Fullcloth, Winter: Это тяжёлое стеганое нательное бельё, которое защищает владельца от холода. Нательное бельё считают частью зимней одежды, описанной в Руководстве Игрока. Если носится отдельно, оно предоставляет бонус +1 к спасброску по Стойкости против холода. (см. Холодные Опасности в Главе 3 РМИ).</t>
  </si>
  <si>
    <t xml:space="preserve">Кушак </t>
  </si>
  <si>
    <t>Каска, Шахтёрская Helmet, Miner's: Эта металлическая каска имеет маленькое углубление впереди, подобное фонарю. В нём может поместиться одна свеча, которая освещает конус 10 футов длиной. Свеча обычно заряжается заклинанием света или непрерывным пламенем.</t>
  </si>
  <si>
    <t>Жилет для ножей Vest, Knife: Этот специальный жилет сделан для ношения по другой одеждой и может содержать до десяти кинжалов поперек груди. Он особенно удобен для метателей ножа с навыком Быстрый Бросок.</t>
  </si>
  <si>
    <t>перчатки</t>
  </si>
  <si>
    <t xml:space="preserve">     Рукавицы</t>
  </si>
  <si>
    <t xml:space="preserve">5 мм </t>
  </si>
  <si>
    <t xml:space="preserve">     Шляпа, широкополая </t>
  </si>
  <si>
    <t xml:space="preserve">     Шляпа, меховая</t>
  </si>
  <si>
    <t xml:space="preserve">     Кепка, хлопковая</t>
  </si>
  <si>
    <t xml:space="preserve">15 см </t>
  </si>
  <si>
    <t xml:space="preserve">     Кепка, шерстяная</t>
  </si>
  <si>
    <t xml:space="preserve">8 мм </t>
  </si>
  <si>
    <t xml:space="preserve">     Чепец</t>
  </si>
  <si>
    <t xml:space="preserve">     Фес</t>
  </si>
  <si>
    <t xml:space="preserve">2 см </t>
  </si>
  <si>
    <t xml:space="preserve">     Капюшон, шерстяной</t>
  </si>
  <si>
    <t xml:space="preserve">     Капюшон, хлопковый</t>
  </si>
  <si>
    <t xml:space="preserve">     Капюшон, меховой</t>
  </si>
  <si>
    <t>5 мм</t>
  </si>
  <si>
    <t xml:space="preserve">   Каска, шахтёрская1</t>
  </si>
  <si>
    <t xml:space="preserve">     Тюрбан</t>
  </si>
  <si>
    <t>Набедренная повязка</t>
  </si>
  <si>
    <t>Пижама, шёлковая</t>
  </si>
  <si>
    <t xml:space="preserve">3 мм </t>
  </si>
  <si>
    <t>1 см</t>
  </si>
  <si>
    <t>Роба</t>
  </si>
  <si>
    <t xml:space="preserve">     Вельветовая</t>
  </si>
  <si>
    <t xml:space="preserve">     Наколенники </t>
  </si>
  <si>
    <t xml:space="preserve">     Налокотники</t>
  </si>
  <si>
    <t>3 см</t>
  </si>
  <si>
    <t>1/2 фн</t>
  </si>
  <si>
    <t>Защита</t>
  </si>
  <si>
    <t xml:space="preserve">     Защита голени</t>
  </si>
  <si>
    <t xml:space="preserve">½ фн. </t>
  </si>
  <si>
    <t xml:space="preserve">4 см </t>
  </si>
  <si>
    <t>Шарф</t>
  </si>
  <si>
    <t xml:space="preserve">     Шёлковый</t>
  </si>
  <si>
    <t>Рубаха</t>
  </si>
  <si>
    <t xml:space="preserve">   Сандалии/таби</t>
  </si>
  <si>
    <t>Ботинки</t>
  </si>
  <si>
    <t xml:space="preserve">     Шлёпанцы</t>
  </si>
  <si>
    <t xml:space="preserve">     Для танцев</t>
  </si>
  <si>
    <t>Юбка, кожаная</t>
  </si>
  <si>
    <t>Чулки</t>
  </si>
  <si>
    <t>5 см</t>
  </si>
  <si>
    <t xml:space="preserve">Подтяжки </t>
  </si>
  <si>
    <t xml:space="preserve">Tabard </t>
  </si>
  <si>
    <t>8 мм</t>
  </si>
  <si>
    <t xml:space="preserve">     Крестьянская</t>
  </si>
  <si>
    <t>Тоги</t>
  </si>
  <si>
    <t>Туники</t>
  </si>
  <si>
    <t>Жилет для ножей1</t>
  </si>
  <si>
    <t xml:space="preserve">Анжелика </t>
  </si>
  <si>
    <t>Анис</t>
  </si>
  <si>
    <t>3 мм</t>
  </si>
  <si>
    <t>Базилик</t>
  </si>
  <si>
    <t>Бергамот</t>
  </si>
  <si>
    <t>Бурачник</t>
  </si>
  <si>
    <t xml:space="preserve">Кардамон </t>
  </si>
  <si>
    <t>2 мм</t>
  </si>
  <si>
    <t>Корица</t>
  </si>
  <si>
    <t>Шалфей</t>
  </si>
  <si>
    <t>Гвоздика</t>
  </si>
  <si>
    <t xml:space="preserve">Кориандр </t>
  </si>
  <si>
    <t>Костмарин</t>
  </si>
  <si>
    <t>Кубеб</t>
  </si>
  <si>
    <t>Сладкий укроп</t>
  </si>
  <si>
    <t>Грецкий орех</t>
  </si>
  <si>
    <t>1 мм</t>
  </si>
  <si>
    <t xml:space="preserve">Horehound </t>
  </si>
  <si>
    <t>4 мм</t>
  </si>
  <si>
    <t>Можжевельник</t>
  </si>
  <si>
    <t>Лавр</t>
  </si>
  <si>
    <t>Лимонник</t>
  </si>
  <si>
    <t>Корень лакрицы</t>
  </si>
  <si>
    <t>4 см</t>
  </si>
  <si>
    <t xml:space="preserve">Ловаж </t>
  </si>
  <si>
    <t>Мулава</t>
  </si>
  <si>
    <t xml:space="preserve">Мята </t>
  </si>
  <si>
    <t>Горчица</t>
  </si>
  <si>
    <t>Мускатный орех</t>
  </si>
  <si>
    <t xml:space="preserve">Орегано </t>
  </si>
  <si>
    <t>Петрушка</t>
  </si>
  <si>
    <t xml:space="preserve">Перец </t>
  </si>
  <si>
    <t>Мак</t>
  </si>
  <si>
    <t xml:space="preserve">Лепестки роз </t>
  </si>
  <si>
    <t xml:space="preserve">Розмарин </t>
  </si>
  <si>
    <t xml:space="preserve">Шафран </t>
  </si>
  <si>
    <t>Мудрец</t>
  </si>
  <si>
    <t xml:space="preserve">Соль </t>
  </si>
  <si>
    <t>Сайселай</t>
  </si>
  <si>
    <t>Эстрагон</t>
  </si>
  <si>
    <t xml:space="preserve">Woodruff </t>
  </si>
  <si>
    <t>1 унция</t>
  </si>
  <si>
    <t>1 фунт</t>
  </si>
  <si>
    <t>Гречка</t>
  </si>
  <si>
    <t>Горох</t>
  </si>
  <si>
    <t>Чечевица</t>
  </si>
  <si>
    <t>Просо</t>
  </si>
  <si>
    <t>7 см</t>
  </si>
  <si>
    <t>Овёс</t>
  </si>
  <si>
    <t xml:space="preserve">Рис </t>
  </si>
  <si>
    <t>Рожь</t>
  </si>
  <si>
    <t xml:space="preserve">Пшеница </t>
  </si>
  <si>
    <t xml:space="preserve">Ячменная </t>
  </si>
  <si>
    <t>Гречневая</t>
  </si>
  <si>
    <t>Ржаная</t>
  </si>
  <si>
    <t>15 см</t>
  </si>
  <si>
    <t>Пшеничная</t>
  </si>
  <si>
    <t xml:space="preserve">Яблоки </t>
  </si>
  <si>
    <t>1/фн</t>
  </si>
  <si>
    <t>СУШЁНЫЕ ОВОЩИ И ФРУКТЫ</t>
  </si>
  <si>
    <t>Абрикосы</t>
  </si>
  <si>
    <t xml:space="preserve">15/фн. </t>
  </si>
  <si>
    <t>1/кул</t>
  </si>
  <si>
    <t xml:space="preserve">Вишня </t>
  </si>
  <si>
    <t>5/кул</t>
  </si>
  <si>
    <t>Смородина</t>
  </si>
  <si>
    <t>Финики</t>
  </si>
  <si>
    <t>Бузина</t>
  </si>
  <si>
    <t>Фига</t>
  </si>
  <si>
    <t>7/кул</t>
  </si>
  <si>
    <t>Бобы</t>
  </si>
  <si>
    <t>2/кул</t>
  </si>
  <si>
    <t xml:space="preserve">2/фн. </t>
  </si>
  <si>
    <t>Грибы</t>
  </si>
  <si>
    <t xml:space="preserve">1/фн. </t>
  </si>
  <si>
    <t xml:space="preserve">5 см/oz. </t>
  </si>
  <si>
    <t>Персики</t>
  </si>
  <si>
    <t>Груши</t>
  </si>
  <si>
    <t xml:space="preserve">5/фн. </t>
  </si>
  <si>
    <t>Чернослив</t>
  </si>
  <si>
    <t xml:space="preserve">3/фн. </t>
  </si>
  <si>
    <t>Изюм</t>
  </si>
  <si>
    <t>Помидоры</t>
  </si>
  <si>
    <t>Миндаль</t>
  </si>
  <si>
    <t>Кешью</t>
  </si>
  <si>
    <t>Каштан</t>
  </si>
  <si>
    <t>Лесной</t>
  </si>
  <si>
    <t>Сосновые</t>
  </si>
  <si>
    <t xml:space="preserve">Фисташки </t>
  </si>
  <si>
    <t>Грецкие</t>
  </si>
  <si>
    <t xml:space="preserve">Масло Оливковое </t>
  </si>
  <si>
    <t>1 галлон</t>
  </si>
  <si>
    <t xml:space="preserve">Масло Миндальное </t>
  </si>
  <si>
    <t xml:space="preserve">Масло Грецкое </t>
  </si>
  <si>
    <t xml:space="preserve">Масло Ореховое </t>
  </si>
  <si>
    <t xml:space="preserve">Масло Sesame oil </t>
  </si>
  <si>
    <t>Масло Подсолнеч.</t>
  </si>
  <si>
    <t>Масло Сафлоровое</t>
  </si>
  <si>
    <t>Масло Рапсовое</t>
  </si>
  <si>
    <t>Мёд</t>
  </si>
  <si>
    <t xml:space="preserve">1 см/пн. </t>
  </si>
  <si>
    <t>Марзипан</t>
  </si>
  <si>
    <t>20 см/кул</t>
  </si>
  <si>
    <t>Патока</t>
  </si>
  <si>
    <t xml:space="preserve">5 см/пн. </t>
  </si>
  <si>
    <t>Сорго</t>
  </si>
  <si>
    <t xml:space="preserve">3 см/пн. </t>
  </si>
  <si>
    <t>Сахар</t>
  </si>
  <si>
    <t xml:space="preserve">1 зм/фн. </t>
  </si>
  <si>
    <t>Говядина    Вяленая</t>
  </si>
  <si>
    <t xml:space="preserve">Говядина   Сушёная </t>
  </si>
  <si>
    <t xml:space="preserve">   Отбивная </t>
  </si>
  <si>
    <t xml:space="preserve">   Колбаса</t>
  </si>
  <si>
    <t xml:space="preserve">   Копчёная </t>
  </si>
  <si>
    <t>Баранина   Сушёная</t>
  </si>
  <si>
    <t>Баранина   Отбивная</t>
  </si>
  <si>
    <t xml:space="preserve">Треска   Солёная </t>
  </si>
  <si>
    <t xml:space="preserve">   КопчёнаяТреска</t>
  </si>
  <si>
    <t xml:space="preserve">   СыраяСельдь</t>
  </si>
  <si>
    <t xml:space="preserve">   Солёная Сельдь</t>
  </si>
  <si>
    <t xml:space="preserve">   Бекон </t>
  </si>
  <si>
    <t xml:space="preserve">   Солёная Свинина</t>
  </si>
  <si>
    <t xml:space="preserve">   Солёный  Лосось</t>
  </si>
  <si>
    <t xml:space="preserve">   Копчёный Лосось</t>
  </si>
  <si>
    <t xml:space="preserve">Сардина </t>
  </si>
  <si>
    <t>Горький укус дракона</t>
  </si>
  <si>
    <t>галлон</t>
  </si>
  <si>
    <t>Крепкая двар. голова</t>
  </si>
  <si>
    <t>Мёд, эльф.</t>
  </si>
  <si>
    <t>Золотой свет, гном.</t>
  </si>
  <si>
    <t>Головная боль, гобл.</t>
  </si>
  <si>
    <t>Коричневое пиво</t>
  </si>
  <si>
    <t>Морозное вино</t>
  </si>
  <si>
    <t>бутылка</t>
  </si>
  <si>
    <t>Вино-алия, эльф.</t>
  </si>
  <si>
    <t>Гранатовое вино, дварф.</t>
  </si>
  <si>
    <t>Грибное вино</t>
  </si>
  <si>
    <t>20-135</t>
  </si>
  <si>
    <t>Кровь паука, дроу</t>
  </si>
  <si>
    <t>Безумное вино</t>
  </si>
  <si>
    <t>Лунный свет, эльф.</t>
  </si>
  <si>
    <t>Крагг, оркский</t>
  </si>
  <si>
    <t>Удавка дрессировщика</t>
  </si>
  <si>
    <t>Удавка Дрессировщика Animal Training Pole: эта удавка состоит из крепкой, тонкой палки с петлёй на конце. Когда петля набрасывается на шею животного, она обеспечивает легкое управление животным, препятствуя ему отклонятся в стороны дальше, чем на длину удавки. Обучение животного с помощью удавки легче на +2.</t>
  </si>
  <si>
    <t>Плащ лесника</t>
  </si>
  <si>
    <t>Плащ Лесника Cloak, Forester's: сотканный из нескольких частей зелено-коричневого холста, это большое пончо помогают любому, пробующему скрыться в лесном массиве. Тщательно подобранные цвета и свободной форма пончо скрывает гуманоида в лесу. Плащи лесника обеспечивают бонус +1 к проверке Спрятаться, проводимой в лесу.</t>
  </si>
  <si>
    <t>Арбалет с прицелом, гномский</t>
  </si>
  <si>
    <t>Арбалет с Прицелом, Гномский Crossbow Sight, Gnome: Это устройство состоит из двух частей: линза, которая прикрепляется к основанию арбалета и мушки, которая прикрепляется к дальнему от стрелка концу оружия. Когда устройство откалибровано должным образом, оно позволяет стрелку прицеливаться более точно. Стрелок рассматривает цель, как будто она на два приращения диапазона ближе. Не имеет никакого эффекта на цели в пределах первых двух приращений диапазона.</t>
  </si>
  <si>
    <t>Слуховой конус</t>
  </si>
  <si>
    <t>Слуховой Конус Listening Cone: Это устройство сделано для того, чтобы слушать через двери и другие твердые поверхности. Конус предоставляет бонус +2 к проверке Слушать, сделанные через дверь или другое относительно тонкое, твердое препятствие.</t>
  </si>
  <si>
    <t>Сумка, компактная</t>
  </si>
  <si>
    <t xml:space="preserve">2 фн </t>
  </si>
  <si>
    <t>Сумка, Компактная Pack, Framed: эта сумка распределяет вес лучше, чем обычные пакеты, разрешая существам нести немного больше, чем они могли иначе. Однако его тяжелее носить. Вычисляя препятствие для персонажа с компактной сумкой, рассматривайте сумку и всё что в ней, тяжелее на 10%. Доставание чего-либо из сумки - полнораундовое действие, которое вызывает атаку по возможности.</t>
  </si>
  <si>
    <t>Роба, пустынная</t>
  </si>
  <si>
    <t>Роба, Пустынная Robes, Desert: Это свободная одежда светлого цвета предоставляет некоторую защиту против эффектов высокой температуры. Она обеспечивает бонус +2 к Стойкости против подверганию высоким температурам. Роба не предоставляет никакой защиты против обычного или волшебного огня.</t>
  </si>
  <si>
    <t>Ножны в ботинках</t>
  </si>
  <si>
    <t>Ножны в Ботинках Sheath, Boot: ножны легко спрятать, что полезно для тех, кто хочет казаться безоружным. Ножны могут вместить только Маленькое или Крошечное клинковое оружие. Персонажи, пытающиеся спрятать предмет в ножнах получают бонус +4 к их проверке Карманное Воровство (противопоставленное Обнаружению или Поиску в зависимости от ситуации). Если персонаж, используя ножны не имеет рангов в Карманном Воровстве, то для обыскивающего надо успешно пройти проверку Поиска или Обнаружения с УС 10.</t>
  </si>
  <si>
    <t>Ножны на запястье</t>
  </si>
  <si>
    <t>Ножны на Запястье Sheath, Wrist: Эти ножны располагаются по внутренней части предплечья, что позволяет быстро достать хранящееся там оружие. Ножны могут вместитьть одно Крошечное оружие, типа кинжала или палочки. Оружие необычной формы, типа перчатки с лезвиями, не вписывается в такие ножны независимо от его размера. Доставание или закладывание оружия в ножны - действие эквивалентное передвижению.</t>
  </si>
  <si>
    <t>Алхимические материалы, необычные</t>
  </si>
  <si>
    <t xml:space="preserve">1 см-1 </t>
  </si>
  <si>
    <t xml:space="preserve">1 oz. </t>
  </si>
  <si>
    <t>Алхимические материалы, редкие</t>
  </si>
  <si>
    <t xml:space="preserve">2зм-10зм </t>
  </si>
  <si>
    <t>Алхимические материалы, экзотические</t>
  </si>
  <si>
    <t xml:space="preserve">11-25+ </t>
  </si>
  <si>
    <t xml:space="preserve">Материалы для заклинаний, редкие </t>
  </si>
  <si>
    <t>Материалы для заклинаний, экзотические</t>
  </si>
  <si>
    <t>Материалы для заклинаний, уникальные</t>
  </si>
  <si>
    <t xml:space="preserve">25зм-100+зм </t>
  </si>
  <si>
    <t>Косметика, общая</t>
  </si>
  <si>
    <t xml:space="preserve">1 мм-1 см </t>
  </si>
  <si>
    <t>Косметика, необычная</t>
  </si>
  <si>
    <t xml:space="preserve">2 см-1 </t>
  </si>
  <si>
    <t>Косметика, редкая</t>
  </si>
  <si>
    <t>Косметика, экзотическая</t>
  </si>
  <si>
    <t xml:space="preserve">Сушёные продукты, общие </t>
  </si>
  <si>
    <t xml:space="preserve">1 см-5 см </t>
  </si>
  <si>
    <t>Сушёные продукты, необычные</t>
  </si>
  <si>
    <t>6 см-15 см</t>
  </si>
  <si>
    <t>Сушёные продукты, редкие</t>
  </si>
  <si>
    <t xml:space="preserve">15 см-25+ см </t>
  </si>
  <si>
    <t xml:space="preserve">Ткань, общая </t>
  </si>
  <si>
    <t xml:space="preserve">50 фн. </t>
  </si>
  <si>
    <t>Ткань, прекрасная</t>
  </si>
  <si>
    <t>Ткань, необычная</t>
  </si>
  <si>
    <t>Ткань, экзотическая</t>
  </si>
  <si>
    <t xml:space="preserve">26-50+ </t>
  </si>
  <si>
    <t xml:space="preserve">Мебель, местная </t>
  </si>
  <si>
    <t xml:space="preserve">20 фн. </t>
  </si>
  <si>
    <t>Мебель, прекрасная</t>
  </si>
  <si>
    <t>Мебель, экзотическая</t>
  </si>
  <si>
    <t>15-25+</t>
  </si>
  <si>
    <t xml:space="preserve">Шкуры и меха, общие </t>
  </si>
  <si>
    <t xml:space="preserve">1 см-5 </t>
  </si>
  <si>
    <t>Шкуры и меха, необычные</t>
  </si>
  <si>
    <t>Шкуры и меха, редкие</t>
  </si>
  <si>
    <t>Шкуры и меха, экзотические</t>
  </si>
  <si>
    <t xml:space="preserve">21-50 </t>
  </si>
  <si>
    <t>Шкуры и меха, монстров</t>
  </si>
  <si>
    <t xml:space="preserve">51-200+ </t>
  </si>
  <si>
    <t>Древесина, местная</t>
  </si>
  <si>
    <t>Древесина, необычная</t>
  </si>
  <si>
    <t>Древесина, экзотическая</t>
  </si>
  <si>
    <t xml:space="preserve">Краски, общие </t>
  </si>
  <si>
    <t>Краски, необычные</t>
  </si>
  <si>
    <t>Краски, редкие</t>
  </si>
  <si>
    <t>Краски, экзотические</t>
  </si>
  <si>
    <t>26-50+</t>
  </si>
  <si>
    <t xml:space="preserve">Духи, общие </t>
  </si>
  <si>
    <t>1 oz</t>
  </si>
  <si>
    <t>Духи, необычные</t>
  </si>
  <si>
    <t>Духи, редкие</t>
  </si>
  <si>
    <t>Духи, экзотические</t>
  </si>
  <si>
    <t xml:space="preserve">Ковры и гобелены, общие </t>
  </si>
  <si>
    <t>5-15 фн</t>
  </si>
  <si>
    <t>Ковры и гобелены, необычные</t>
  </si>
  <si>
    <t xml:space="preserve">5-15 фн. </t>
  </si>
  <si>
    <t>Ковры и гобелены, редкие</t>
  </si>
  <si>
    <t>Ковры и гобелены, экзотические</t>
  </si>
  <si>
    <t>51-200+</t>
  </si>
  <si>
    <r>
      <t xml:space="preserve">Драгоценные камни стоимостью 10 зм </t>
    </r>
    <r>
      <rPr>
        <b/>
        <sz val="9"/>
        <color rgb="FF181717"/>
        <rFont val="Trebuchet MS"/>
        <family val="2"/>
        <charset val="204"/>
      </rPr>
      <t>к12 Описание камня</t>
    </r>
  </si>
  <si>
    <t>Азурит (непрозрачный, пёстрый тёмно-синий)</t>
  </si>
  <si>
    <t>Бирюза (непрозрачная, зелёно-голубая)</t>
  </si>
  <si>
    <t>Гематит (непрозрачный, серо-чёрный)</t>
  </si>
  <si>
    <t>Глазчатый агат (полупрозрачный, чередующиеся круги серого, белого, коричневого, голубого или зелёного цвета)</t>
  </si>
  <si>
    <t>Голубой кварц (прозрачный, голубой)</t>
  </si>
  <si>
    <t>Лазурит (непрозрачный, голубой и синий с жёлтыми вкраплениями)</t>
  </si>
  <si>
    <t>Малахит (непрозрачный, с чередующимися светло- и тёмно-зелёными полосами)</t>
  </si>
  <si>
    <t>Моховой агат (полупрозрачный, розовый или бело-жёлтый с мшистыми серыми или зелёными пятнами)</t>
  </si>
  <si>
    <t>Обсидиан (непрозрачный, чёрный)</t>
  </si>
  <si>
    <t>Полосчатый агат (полупрозрачный, с чередующимися коричневыми, голубыми, белыми или красными полосами)</t>
  </si>
  <si>
    <t>Родохрозит (непрозрачный, светло-розовый)</t>
  </si>
  <si>
    <r>
      <rPr>
        <sz val="7"/>
        <color rgb="FF181717"/>
        <rFont val="Times New Roman"/>
        <family val="1"/>
        <charset val="204"/>
      </rPr>
      <t xml:space="preserve"> </t>
    </r>
    <r>
      <rPr>
        <sz val="9"/>
        <color rgb="FF181717"/>
        <rFont val="Trebuchet MS"/>
        <family val="2"/>
        <charset val="204"/>
      </rPr>
      <t>Тигровый глаз (полупрозрачный, коричневый с золотой серединкой)</t>
    </r>
  </si>
  <si>
    <r>
      <t xml:space="preserve">Драгоценные камни стоимостью 50 зм </t>
    </r>
    <r>
      <rPr>
        <b/>
        <sz val="9"/>
        <color rgb="FF181717"/>
        <rFont val="Trebuchet MS"/>
        <family val="2"/>
        <charset val="204"/>
      </rPr>
      <t>к12 Описание камня</t>
    </r>
  </si>
  <si>
    <r>
      <t>1</t>
    </r>
    <r>
      <rPr>
        <sz val="7"/>
        <color rgb="FF181717"/>
        <rFont val="Times New Roman"/>
        <family val="1"/>
        <charset val="204"/>
      </rPr>
      <t xml:space="preserve">          </t>
    </r>
    <r>
      <rPr>
        <sz val="9"/>
        <color rgb="FF181717"/>
        <rFont val="Trebuchet MS"/>
        <family val="2"/>
        <charset val="204"/>
      </rPr>
      <t>Гелиотроп (непрозрачный, тёмно-серый с красными вкраплениями)</t>
    </r>
  </si>
  <si>
    <r>
      <t>2</t>
    </r>
    <r>
      <rPr>
        <sz val="7"/>
        <color rgb="FF181717"/>
        <rFont val="Times New Roman"/>
        <family val="1"/>
        <charset val="204"/>
      </rPr>
      <t xml:space="preserve">          </t>
    </r>
    <r>
      <rPr>
        <sz val="9"/>
        <color rgb="FF181717"/>
        <rFont val="Trebuchet MS"/>
        <family val="2"/>
        <charset val="204"/>
      </rPr>
      <t>Звёздчатый розовый кварц (полупрозрачный, розовый камень с белой звездой по центру)</t>
    </r>
  </si>
  <si>
    <r>
      <t>3</t>
    </r>
    <r>
      <rPr>
        <sz val="7"/>
        <color rgb="FF181717"/>
        <rFont val="Times New Roman"/>
        <family val="1"/>
        <charset val="204"/>
      </rPr>
      <t xml:space="preserve">          </t>
    </r>
    <r>
      <rPr>
        <sz val="9"/>
        <color rgb="FF181717"/>
        <rFont val="Trebuchet MS"/>
        <family val="2"/>
        <charset val="204"/>
      </rPr>
      <t>Кварц (прозрачный, белый, дымчатый или жёлтый)</t>
    </r>
  </si>
  <si>
    <r>
      <t>4</t>
    </r>
    <r>
      <rPr>
        <sz val="7"/>
        <color rgb="FF181717"/>
        <rFont val="Times New Roman"/>
        <family val="1"/>
        <charset val="204"/>
      </rPr>
      <t xml:space="preserve">          </t>
    </r>
    <r>
      <rPr>
        <sz val="9"/>
        <color rgb="FF181717"/>
        <rFont val="Trebuchet MS"/>
        <family val="2"/>
        <charset val="204"/>
      </rPr>
      <t>Лунный камень (полупрозрачный, белый с бледно-голубым отливом)</t>
    </r>
  </si>
  <si>
    <r>
      <t>5</t>
    </r>
    <r>
      <rPr>
        <sz val="7"/>
        <color rgb="FF181717"/>
        <rFont val="Times New Roman"/>
        <family val="1"/>
        <charset val="204"/>
      </rPr>
      <t xml:space="preserve">          </t>
    </r>
    <r>
      <rPr>
        <sz val="9"/>
        <color rgb="FF181717"/>
        <rFont val="Trebuchet MS"/>
        <family val="2"/>
        <charset val="204"/>
      </rPr>
      <t>Оникс (непрозрачный, чёрно-белые полосы или чисто чёрный или белый)</t>
    </r>
  </si>
  <si>
    <r>
      <t>6</t>
    </r>
    <r>
      <rPr>
        <sz val="7"/>
        <color rgb="FF181717"/>
        <rFont val="Times New Roman"/>
        <family val="1"/>
        <charset val="204"/>
      </rPr>
      <t xml:space="preserve">          </t>
    </r>
    <r>
      <rPr>
        <sz val="9"/>
        <color rgb="FF181717"/>
        <rFont val="Trebuchet MS"/>
        <family val="2"/>
        <charset val="204"/>
      </rPr>
      <t>Сардоникс (непрозрачный, бело-красные полосы)</t>
    </r>
  </si>
  <si>
    <r>
      <t>7</t>
    </r>
    <r>
      <rPr>
        <sz val="7"/>
        <color rgb="FF181717"/>
        <rFont val="Times New Roman"/>
        <family val="1"/>
        <charset val="204"/>
      </rPr>
      <t xml:space="preserve">          </t>
    </r>
    <r>
      <rPr>
        <sz val="9"/>
        <color rgb="FF181717"/>
        <rFont val="Trebuchet MS"/>
        <family val="2"/>
        <charset val="204"/>
      </rPr>
      <t>Сердолик (непрозрачный, оранжевый с переходом в красно-коричневый)</t>
    </r>
  </si>
  <si>
    <r>
      <t>8</t>
    </r>
    <r>
      <rPr>
        <sz val="7"/>
        <color rgb="FF181717"/>
        <rFont val="Times New Roman"/>
        <family val="1"/>
        <charset val="204"/>
      </rPr>
      <t xml:space="preserve">          </t>
    </r>
    <r>
      <rPr>
        <sz val="9"/>
        <color rgb="FF181717"/>
        <rFont val="Trebuchet MS"/>
        <family val="2"/>
        <charset val="204"/>
      </rPr>
      <t>Халцедон (непрозрачный, белый)</t>
    </r>
  </si>
  <si>
    <r>
      <t>9</t>
    </r>
    <r>
      <rPr>
        <sz val="7"/>
        <color rgb="FF181717"/>
        <rFont val="Times New Roman"/>
        <family val="1"/>
        <charset val="204"/>
      </rPr>
      <t xml:space="preserve">          </t>
    </r>
    <r>
      <rPr>
        <sz val="9"/>
        <color rgb="FF181717"/>
        <rFont val="Trebuchet MS"/>
        <family val="2"/>
        <charset val="204"/>
      </rPr>
      <t>Хризопраз (полупрозрачный, зелёный)</t>
    </r>
  </si>
  <si>
    <r>
      <t>10</t>
    </r>
    <r>
      <rPr>
        <sz val="7"/>
        <color rgb="FF181717"/>
        <rFont val="Times New Roman"/>
        <family val="1"/>
        <charset val="204"/>
      </rPr>
      <t xml:space="preserve">        </t>
    </r>
    <r>
      <rPr>
        <sz val="9"/>
        <color rgb="FF181717"/>
        <rFont val="Trebuchet MS"/>
        <family val="2"/>
        <charset val="204"/>
      </rPr>
      <t>Циркон (прозрачный, бледный зелёно-голубой)</t>
    </r>
  </si>
  <si>
    <r>
      <t>11</t>
    </r>
    <r>
      <rPr>
        <sz val="7"/>
        <color rgb="FF181717"/>
        <rFont val="Times New Roman"/>
        <family val="1"/>
        <charset val="204"/>
      </rPr>
      <t xml:space="preserve">        </t>
    </r>
    <r>
      <rPr>
        <sz val="9"/>
        <color rgb="FF181717"/>
        <rFont val="Trebuchet MS"/>
        <family val="2"/>
        <charset val="204"/>
      </rPr>
      <t>Цитрин (прозрачный, жёлто-коричневый)</t>
    </r>
  </si>
  <si>
    <r>
      <t>12</t>
    </r>
    <r>
      <rPr>
        <sz val="7"/>
        <color rgb="FF181717"/>
        <rFont val="Times New Roman"/>
        <family val="1"/>
        <charset val="204"/>
      </rPr>
      <t xml:space="preserve">        </t>
    </r>
    <r>
      <rPr>
        <sz val="9"/>
        <color rgb="FF181717"/>
        <rFont val="Trebuchet MS"/>
        <family val="2"/>
        <charset val="204"/>
      </rPr>
      <t>Яшма (непрозрачная, синяя, чёрная или коричневая)</t>
    </r>
  </si>
  <si>
    <r>
      <t xml:space="preserve">Драгоценные камни стоимостью 100 зм </t>
    </r>
    <r>
      <rPr>
        <b/>
        <sz val="9"/>
        <color rgb="FF181717"/>
        <rFont val="Trebuchet MS"/>
        <family val="2"/>
        <charset val="204"/>
      </rPr>
      <t>к10 Описание камня</t>
    </r>
  </si>
  <si>
    <r>
      <t>1</t>
    </r>
    <r>
      <rPr>
        <sz val="7"/>
        <color rgb="FF181717"/>
        <rFont val="Times New Roman"/>
        <family val="1"/>
        <charset val="204"/>
      </rPr>
      <t xml:space="preserve">          </t>
    </r>
    <r>
      <rPr>
        <sz val="9"/>
        <color rgb="FF181717"/>
        <rFont val="Trebuchet MS"/>
        <family val="2"/>
        <charset val="204"/>
      </rPr>
      <t>Аметист (прозрачный, тёмно-фиолетовый)</t>
    </r>
  </si>
  <si>
    <r>
      <t>2</t>
    </r>
    <r>
      <rPr>
        <sz val="7"/>
        <color rgb="FF181717"/>
        <rFont val="Times New Roman"/>
        <family val="1"/>
        <charset val="204"/>
      </rPr>
      <t xml:space="preserve">          </t>
    </r>
    <r>
      <rPr>
        <sz val="9"/>
        <color rgb="FF181717"/>
        <rFont val="Trebuchet MS"/>
        <family val="2"/>
        <charset val="204"/>
      </rPr>
      <t>Гагат (непрозрачный, чёрный)</t>
    </r>
  </si>
  <si>
    <r>
      <t>3</t>
    </r>
    <r>
      <rPr>
        <sz val="7"/>
        <color rgb="FF181717"/>
        <rFont val="Times New Roman"/>
        <family val="1"/>
        <charset val="204"/>
      </rPr>
      <t xml:space="preserve">          </t>
    </r>
    <r>
      <rPr>
        <sz val="9"/>
        <color rgb="FF181717"/>
        <rFont val="Trebuchet MS"/>
        <family val="2"/>
        <charset val="204"/>
      </rPr>
      <t>Гранат (прозрачный, красный, зелёнокоричневый или фиолетовый)</t>
    </r>
  </si>
  <si>
    <r>
      <t>4</t>
    </r>
    <r>
      <rPr>
        <sz val="7"/>
        <color rgb="FF181717"/>
        <rFont val="Times New Roman"/>
        <family val="1"/>
        <charset val="204"/>
      </rPr>
      <t xml:space="preserve">          </t>
    </r>
    <r>
      <rPr>
        <sz val="9"/>
        <color rgb="FF181717"/>
        <rFont val="Trebuchet MS"/>
        <family val="2"/>
        <charset val="204"/>
      </rPr>
      <t>Жемчуг (непрозрачный, переливчатый белый, жёлтый или розовый)</t>
    </r>
  </si>
  <si>
    <r>
      <t>5</t>
    </r>
    <r>
      <rPr>
        <sz val="7"/>
        <color rgb="FF181717"/>
        <rFont val="Times New Roman"/>
        <family val="1"/>
        <charset val="204"/>
      </rPr>
      <t xml:space="preserve">          </t>
    </r>
    <r>
      <rPr>
        <sz val="9"/>
        <color rgb="FF181717"/>
        <rFont val="Trebuchet MS"/>
        <family val="2"/>
        <charset val="204"/>
      </rPr>
      <t>Коралл (непрозрачный, тёмно-красный)</t>
    </r>
  </si>
  <si>
    <r>
      <t>6</t>
    </r>
    <r>
      <rPr>
        <sz val="7"/>
        <color rgb="FF181717"/>
        <rFont val="Times New Roman"/>
        <family val="1"/>
        <charset val="204"/>
      </rPr>
      <t xml:space="preserve">          </t>
    </r>
    <r>
      <rPr>
        <sz val="9"/>
        <color rgb="FF181717"/>
        <rFont val="Trebuchet MS"/>
        <family val="2"/>
        <charset val="204"/>
      </rPr>
      <t>Нефрит (полупрозрачный, светло- или тёмнозелёный, белый)</t>
    </r>
  </si>
  <si>
    <r>
      <t>7</t>
    </r>
    <r>
      <rPr>
        <sz val="7"/>
        <color rgb="FF181717"/>
        <rFont val="Times New Roman"/>
        <family val="1"/>
        <charset val="204"/>
      </rPr>
      <t xml:space="preserve">          </t>
    </r>
    <r>
      <rPr>
        <sz val="9"/>
        <color rgb="FF181717"/>
        <rFont val="Trebuchet MS"/>
        <family val="2"/>
        <charset val="204"/>
      </rPr>
      <t>Турмалин (прозрачный, бледно-зелёный, синий, коричневый или красный)</t>
    </r>
  </si>
  <si>
    <r>
      <t>8</t>
    </r>
    <r>
      <rPr>
        <sz val="7"/>
        <color rgb="FF181717"/>
        <rFont val="Times New Roman"/>
        <family val="1"/>
        <charset val="204"/>
      </rPr>
      <t xml:space="preserve">          </t>
    </r>
    <r>
      <rPr>
        <sz val="9"/>
        <color rgb="FF181717"/>
        <rFont val="Trebuchet MS"/>
        <family val="2"/>
        <charset val="204"/>
      </rPr>
      <t>Хризоберилл (прозрачный, жёлто-зелёный или светло-зелёный)</t>
    </r>
  </si>
  <si>
    <r>
      <t>9</t>
    </r>
    <r>
      <rPr>
        <sz val="7"/>
        <color rgb="FF181717"/>
        <rFont val="Times New Roman"/>
        <family val="1"/>
        <charset val="204"/>
      </rPr>
      <t xml:space="preserve">          </t>
    </r>
    <r>
      <rPr>
        <sz val="9"/>
        <color rgb="FF181717"/>
        <rFont val="Trebuchet MS"/>
        <family val="2"/>
        <charset val="204"/>
      </rPr>
      <t>Шпинель (прозрачная, красная, краснокоричневая или тёмно-зелёная)</t>
    </r>
  </si>
  <si>
    <r>
      <t>10</t>
    </r>
    <r>
      <rPr>
        <sz val="7"/>
        <color rgb="FF181717"/>
        <rFont val="Times New Roman"/>
        <family val="1"/>
        <charset val="204"/>
      </rPr>
      <t xml:space="preserve">        </t>
    </r>
    <r>
      <rPr>
        <sz val="9"/>
        <color rgb="FF181717"/>
        <rFont val="Trebuchet MS"/>
        <family val="2"/>
        <charset val="204"/>
      </rPr>
      <t>Янтарь (прозрачный, жёлто-золотой)</t>
    </r>
  </si>
  <si>
    <r>
      <t xml:space="preserve">Драгоценные камни стоимостью 500 зм </t>
    </r>
    <r>
      <rPr>
        <b/>
        <sz val="9"/>
        <color rgb="FF181717"/>
        <rFont val="Trebuchet MS"/>
        <family val="2"/>
        <charset val="204"/>
      </rPr>
      <t>к6 Описание камня</t>
    </r>
  </si>
  <si>
    <r>
      <t>1</t>
    </r>
    <r>
      <rPr>
        <sz val="7"/>
        <color rgb="FF181717"/>
        <rFont val="Times New Roman"/>
        <family val="1"/>
        <charset val="204"/>
      </rPr>
      <t xml:space="preserve">       </t>
    </r>
    <r>
      <rPr>
        <sz val="9"/>
        <color rgb="FF181717"/>
        <rFont val="Trebuchet MS"/>
        <family val="2"/>
        <charset val="204"/>
      </rPr>
      <t>Аквамарин (прозрачный, зелёно-голубой)</t>
    </r>
  </si>
  <si>
    <r>
      <t>2</t>
    </r>
    <r>
      <rPr>
        <sz val="7"/>
        <color rgb="FF181717"/>
        <rFont val="Times New Roman"/>
        <family val="1"/>
        <charset val="204"/>
      </rPr>
      <t xml:space="preserve">       </t>
    </r>
    <r>
      <rPr>
        <sz val="9"/>
        <color rgb="FF181717"/>
        <rFont val="Trebuchet MS"/>
        <family val="2"/>
        <charset val="204"/>
      </rPr>
      <t>Александрит (прозрачный, тёмно-зелёный)</t>
    </r>
  </si>
  <si>
    <r>
      <t>3</t>
    </r>
    <r>
      <rPr>
        <sz val="7"/>
        <color rgb="FF181717"/>
        <rFont val="Times New Roman"/>
        <family val="1"/>
        <charset val="204"/>
      </rPr>
      <t xml:space="preserve">       </t>
    </r>
    <r>
      <rPr>
        <sz val="9"/>
        <color rgb="FF181717"/>
        <rFont val="Trebuchet MS"/>
        <family val="2"/>
        <charset val="204"/>
      </rPr>
      <t>Синяя шпинель (прозрачная, синяя)</t>
    </r>
  </si>
  <si>
    <r>
      <t>4</t>
    </r>
    <r>
      <rPr>
        <sz val="7"/>
        <color rgb="FF181717"/>
        <rFont val="Times New Roman"/>
        <family val="1"/>
        <charset val="204"/>
      </rPr>
      <t xml:space="preserve">       </t>
    </r>
    <r>
      <rPr>
        <sz val="9"/>
        <color rgb="FF181717"/>
        <rFont val="Trebuchet MS"/>
        <family val="2"/>
        <charset val="204"/>
      </rPr>
      <t>Топаз (прозрачный, золотисто-жёлтый)</t>
    </r>
  </si>
  <si>
    <r>
      <t>5</t>
    </r>
    <r>
      <rPr>
        <sz val="7"/>
        <color rgb="FF181717"/>
        <rFont val="Times New Roman"/>
        <family val="1"/>
        <charset val="204"/>
      </rPr>
      <t xml:space="preserve">       </t>
    </r>
    <r>
      <rPr>
        <sz val="9"/>
        <color rgb="FF181717"/>
        <rFont val="Trebuchet MS"/>
        <family val="2"/>
        <charset val="204"/>
      </rPr>
      <t>Хризолит (прозрачный, сочный оливково-зелёный)</t>
    </r>
  </si>
  <si>
    <r>
      <t>6</t>
    </r>
    <r>
      <rPr>
        <sz val="7"/>
        <color rgb="FF181717"/>
        <rFont val="Times New Roman"/>
        <family val="1"/>
        <charset val="204"/>
      </rPr>
      <t xml:space="preserve">       </t>
    </r>
    <r>
      <rPr>
        <sz val="9"/>
        <color rgb="FF181717"/>
        <rFont val="Trebuchet MS"/>
        <family val="2"/>
        <charset val="204"/>
      </rPr>
      <t>Чёрный жемчуг (непрозрачный, чисто чёрный)</t>
    </r>
  </si>
  <si>
    <r>
      <t xml:space="preserve">Драгоценные камни стоимостью 1000 зм </t>
    </r>
    <r>
      <rPr>
        <b/>
        <sz val="9"/>
        <color rgb="FF181717"/>
        <rFont val="Trebuchet MS"/>
        <family val="2"/>
        <charset val="204"/>
      </rPr>
      <t>к8 Описание камня</t>
    </r>
  </si>
  <si>
    <r>
      <t>1</t>
    </r>
    <r>
      <rPr>
        <sz val="7"/>
        <color rgb="FF181717"/>
        <rFont val="Times New Roman"/>
        <family val="1"/>
        <charset val="204"/>
      </rPr>
      <t xml:space="preserve">        </t>
    </r>
    <r>
      <rPr>
        <sz val="9"/>
        <color rgb="FF181717"/>
        <rFont val="Trebuchet MS"/>
        <family val="2"/>
        <charset val="204"/>
      </rPr>
      <t>Голубой сапфир (прозрачный, от бело-голубого до умеренно синего)</t>
    </r>
  </si>
  <si>
    <r>
      <t>2</t>
    </r>
    <r>
      <rPr>
        <sz val="7"/>
        <color rgb="FF181717"/>
        <rFont val="Times New Roman"/>
        <family val="1"/>
        <charset val="204"/>
      </rPr>
      <t xml:space="preserve">       </t>
    </r>
    <r>
      <rPr>
        <sz val="9"/>
        <color rgb="FF181717"/>
        <rFont val="Trebuchet MS"/>
        <family val="2"/>
        <charset val="204"/>
      </rPr>
      <t>Жёлтый сапфир (прозрачный, огненно-жёлтый или жёлто-зелёный)</t>
    </r>
  </si>
  <si>
    <r>
      <t>3</t>
    </r>
    <r>
      <rPr>
        <sz val="7"/>
        <color rgb="FF181717"/>
        <rFont val="Times New Roman"/>
        <family val="1"/>
        <charset val="204"/>
      </rPr>
      <t xml:space="preserve">        </t>
    </r>
    <r>
      <rPr>
        <sz val="9"/>
        <color rgb="FF181717"/>
        <rFont val="Trebuchet MS"/>
        <family val="2"/>
        <charset val="204"/>
      </rPr>
      <t>Звёздчатый рубин (полупрозрачный, рубин с белёсой звездой в центре)</t>
    </r>
  </si>
  <si>
    <r>
      <t>4</t>
    </r>
    <r>
      <rPr>
        <sz val="7"/>
        <color rgb="FF181717"/>
        <rFont val="Times New Roman"/>
        <family val="1"/>
        <charset val="204"/>
      </rPr>
      <t xml:space="preserve">       </t>
    </r>
    <r>
      <rPr>
        <sz val="9"/>
        <color rgb="FF181717"/>
        <rFont val="Trebuchet MS"/>
        <family val="2"/>
        <charset val="204"/>
      </rPr>
      <t>Звёздчатый сапфир (полупрозрачный, синий сапфир с белёсой звездой в центре)</t>
    </r>
  </si>
  <si>
    <r>
      <t>5</t>
    </r>
    <r>
      <rPr>
        <sz val="7"/>
        <color rgb="FF181717"/>
        <rFont val="Times New Roman"/>
        <family val="1"/>
        <charset val="204"/>
      </rPr>
      <t xml:space="preserve">        </t>
    </r>
    <r>
      <rPr>
        <sz val="9"/>
        <color rgb="FF181717"/>
        <rFont val="Trebuchet MS"/>
        <family val="2"/>
        <charset val="204"/>
      </rPr>
      <t>Изумруд (прозрачный, насыщенный яркозелёный)</t>
    </r>
  </si>
  <si>
    <r>
      <t>6</t>
    </r>
    <r>
      <rPr>
        <sz val="7"/>
        <color rgb="FF181717"/>
        <rFont val="Times New Roman"/>
        <family val="1"/>
        <charset val="204"/>
      </rPr>
      <t xml:space="preserve">       </t>
    </r>
    <r>
      <rPr>
        <sz val="9"/>
        <color rgb="FF181717"/>
        <rFont val="Trebuchet MS"/>
        <family val="2"/>
        <charset val="204"/>
      </rPr>
      <t>Огненный опал (полупрозрачный, огненнокрасный)</t>
    </r>
  </si>
  <si>
    <r>
      <t>7</t>
    </r>
    <r>
      <rPr>
        <sz val="7"/>
        <color rgb="FF181717"/>
        <rFont val="Times New Roman"/>
        <family val="1"/>
        <charset val="204"/>
      </rPr>
      <t xml:space="preserve">        </t>
    </r>
    <r>
      <rPr>
        <sz val="9"/>
        <color rgb="FF181717"/>
        <rFont val="Trebuchet MS"/>
        <family val="2"/>
        <charset val="204"/>
      </rPr>
      <t>Опал (полупрозрачный, голубой с зелёными и золотыми вкраплениями)</t>
    </r>
  </si>
  <si>
    <r>
      <t>8</t>
    </r>
    <r>
      <rPr>
        <sz val="7"/>
        <color rgb="FF181717"/>
        <rFont val="Times New Roman"/>
        <family val="1"/>
        <charset val="204"/>
      </rPr>
      <t xml:space="preserve">       </t>
    </r>
    <r>
      <rPr>
        <sz val="9"/>
        <color rgb="FF181717"/>
        <rFont val="Trebuchet MS"/>
        <family val="2"/>
        <charset val="204"/>
      </rPr>
      <t>Чёрный опал (полупрозрачный, тёмно-зелёный с чёрными пятнышками и золотыми вкраплениями)</t>
    </r>
  </si>
  <si>
    <r>
      <t xml:space="preserve">Драгоценные камни стоимостью 5000 зм </t>
    </r>
    <r>
      <rPr>
        <b/>
        <sz val="9"/>
        <color rgb="FF181717"/>
        <rFont val="Trebuchet MS"/>
        <family val="2"/>
        <charset val="204"/>
      </rPr>
      <t>к4 Описание камня</t>
    </r>
  </si>
  <si>
    <r>
      <t>1</t>
    </r>
    <r>
      <rPr>
        <sz val="7"/>
        <color rgb="FF181717"/>
        <rFont val="Times New Roman"/>
        <family val="1"/>
        <charset val="204"/>
      </rPr>
      <t xml:space="preserve">        </t>
    </r>
    <r>
      <rPr>
        <sz val="9"/>
        <color rgb="FF181717"/>
        <rFont val="Trebuchet MS"/>
        <family val="2"/>
        <charset val="204"/>
      </rPr>
      <t>Алмаз (прозрачный, сине-белый, ярко-жёлтый, розовый, коричневый или синий)</t>
    </r>
  </si>
  <si>
    <r>
      <t>2</t>
    </r>
    <r>
      <rPr>
        <sz val="7"/>
        <color rgb="FF181717"/>
        <rFont val="Times New Roman"/>
        <family val="1"/>
        <charset val="204"/>
      </rPr>
      <t xml:space="preserve">        </t>
    </r>
    <r>
      <rPr>
        <sz val="9"/>
        <color rgb="FF181717"/>
        <rFont val="Trebuchet MS"/>
        <family val="2"/>
        <charset val="204"/>
      </rPr>
      <t>Гиацинт (прозрачный, огненно-оранжевый)</t>
    </r>
  </si>
  <si>
    <r>
      <t>3</t>
    </r>
    <r>
      <rPr>
        <sz val="7"/>
        <color rgb="FF181717"/>
        <rFont val="Times New Roman"/>
        <family val="1"/>
        <charset val="204"/>
      </rPr>
      <t xml:space="preserve">        </t>
    </r>
    <r>
      <rPr>
        <sz val="9"/>
        <color rgb="FF181717"/>
        <rFont val="Trebuchet MS"/>
        <family val="2"/>
        <charset val="204"/>
      </rPr>
      <t>Рубин (прозрачный, чисто красный с переходом в тёмно-алый)</t>
    </r>
  </si>
  <si>
    <t>Чёрный сапфир (полупрозрачный, блестящий чёрный с яркими вкраплениями)</t>
  </si>
  <si>
    <t>Лицензия или разрешение</t>
  </si>
  <si>
    <t>Сбор, имп</t>
  </si>
  <si>
    <t>Ед.изм</t>
  </si>
  <si>
    <t>Огнестрельное оружие</t>
  </si>
  <si>
    <t>за единицу</t>
  </si>
  <si>
    <t>Вещь</t>
  </si>
  <si>
    <t>Медь</t>
  </si>
  <si>
    <t>Серебро</t>
  </si>
  <si>
    <t>Платина</t>
  </si>
  <si>
    <t>Таверна или ресторан</t>
  </si>
  <si>
    <t>в год</t>
  </si>
  <si>
    <t>Широкий пояс</t>
  </si>
  <si>
    <t xml:space="preserve">6 см+ </t>
  </si>
  <si>
    <t xml:space="preserve">6 зм+ </t>
  </si>
  <si>
    <t>60 зм+</t>
  </si>
  <si>
    <t>Нарукавная повязка</t>
  </si>
  <si>
    <t xml:space="preserve">15 мм+ </t>
  </si>
  <si>
    <t xml:space="preserve">15 см+ </t>
  </si>
  <si>
    <t xml:space="preserve">15 зм+ </t>
  </si>
  <si>
    <t xml:space="preserve">150 зм+ </t>
  </si>
  <si>
    <t>Operating a shop* (nonpermanent structure)</t>
  </si>
  <si>
    <t>Браслет</t>
  </si>
  <si>
    <t xml:space="preserve">1 см+ </t>
  </si>
  <si>
    <t xml:space="preserve">2 зм+ </t>
  </si>
  <si>
    <t xml:space="preserve">20 зм+ </t>
  </si>
  <si>
    <t xml:space="preserve">200 зм+ </t>
  </si>
  <si>
    <t>Operating a service*</t>
  </si>
  <si>
    <t>Брошь</t>
  </si>
  <si>
    <t xml:space="preserve">45 мм+ </t>
  </si>
  <si>
    <t xml:space="preserve">45 см+ </t>
  </si>
  <si>
    <t xml:space="preserve">45 зм+ </t>
  </si>
  <si>
    <t xml:space="preserve">450 зм+ </t>
  </si>
  <si>
    <t>Operating a gambling establishment*</t>
  </si>
  <si>
    <t>Серёжки</t>
  </si>
  <si>
    <t xml:space="preserve">2 см+ </t>
  </si>
  <si>
    <t>20 зм+</t>
  </si>
  <si>
    <t>Производство алкоголя</t>
  </si>
  <si>
    <t>за галлон</t>
  </si>
  <si>
    <t>Узкий пояс</t>
  </si>
  <si>
    <t xml:space="preserve">60 зм+ </t>
  </si>
  <si>
    <t xml:space="preserve">600 зм+ </t>
  </si>
  <si>
    <t>Работа проституткой</t>
  </si>
  <si>
    <t>Головная повязка</t>
  </si>
  <si>
    <t xml:space="preserve">4 см+ </t>
  </si>
  <si>
    <t xml:space="preserve">4 зм+ </t>
  </si>
  <si>
    <t xml:space="preserve">40 зм+ </t>
  </si>
  <si>
    <t>400 зм+</t>
  </si>
  <si>
    <t>Строительство в городских стенах</t>
  </si>
  <si>
    <t>разово</t>
  </si>
  <si>
    <t>Медальон</t>
  </si>
  <si>
    <t xml:space="preserve">25 мм+ </t>
  </si>
  <si>
    <t xml:space="preserve">25 см+ </t>
  </si>
  <si>
    <t xml:space="preserve">25 зм+ </t>
  </si>
  <si>
    <t xml:space="preserve">250 зм+ </t>
  </si>
  <si>
    <t>Существенное изменение строения</t>
  </si>
  <si>
    <t>Ожерелье</t>
  </si>
  <si>
    <t xml:space="preserve">5 см+ </t>
  </si>
  <si>
    <t xml:space="preserve">5 зм+ </t>
  </si>
  <si>
    <t>50 зм+</t>
  </si>
  <si>
    <t xml:space="preserve">500 зм+ </t>
  </si>
  <si>
    <t>Holding a public gathering</t>
  </si>
  <si>
    <t>Кулон</t>
  </si>
  <si>
    <t>Содержание домашнего животного</t>
  </si>
  <si>
    <t>за животное</t>
  </si>
  <si>
    <t>Кольцо</t>
  </si>
  <si>
    <t xml:space="preserve">3 мм+ </t>
  </si>
  <si>
    <t xml:space="preserve">3 зм+ </t>
  </si>
  <si>
    <t xml:space="preserve">30 зм+ </t>
  </si>
  <si>
    <t xml:space="preserve">300 зм+ </t>
  </si>
  <si>
    <t>Печать книг</t>
  </si>
  <si>
    <t>10 имп</t>
  </si>
  <si>
    <t>за книгу</t>
  </si>
  <si>
    <t>Распространение газет</t>
  </si>
  <si>
    <t>за 50 копий</t>
  </si>
  <si>
    <t>Срабатывает от</t>
  </si>
  <si>
    <t>Степень урона</t>
  </si>
  <si>
    <t xml:space="preserve">Наступания </t>
  </si>
  <si>
    <t>Неудобство</t>
  </si>
  <si>
    <t>Из статуи или предмета вылетают волшебные стрелы</t>
  </si>
  <si>
    <t>01–03 Первый, кто касается предмета, стареет</t>
  </si>
  <si>
    <t>Движеничя</t>
  </si>
  <si>
    <t>Ступени складывается, образуя склон, по которому персонажи скатываются в яму</t>
  </si>
  <si>
    <t>04–06 Предмет, которого коснулись, оживает сам или</t>
  </si>
  <si>
    <t>Касания</t>
  </si>
  <si>
    <t>Опасность</t>
  </si>
  <si>
    <t>Часть потолка или весь потолок обрушивается</t>
  </si>
  <si>
    <t>оживляет другой предмет поблизости</t>
  </si>
  <si>
    <t>Открывания</t>
  </si>
  <si>
    <t>Комната запирается, а потолок начинает опускаться</t>
  </si>
  <si>
    <t>07–10 Задайте три вопроса на знание (если на все три</t>
  </si>
  <si>
    <t>Взгляда</t>
  </si>
  <si>
    <t>В полу открывается люк</t>
  </si>
  <si>
    <t>ответят правильно, появится награда)</t>
  </si>
  <si>
    <t>Перемещенияя</t>
  </si>
  <si>
    <t>Смертельный урон</t>
  </si>
  <si>
    <t>Грохот привлекает внимание чудовищ, находящихся рядом</t>
  </si>
  <si>
    <t>11–13 Предмет дарует сопротивление или уязвимость</t>
  </si>
  <si>
    <t>Прикосновение к предмету вызывает заклинание распад</t>
  </si>
  <si>
    <t>14–16 Меняет мировоззрение, личность, размер, внеш-</t>
  </si>
  <si>
    <t>Дверь или другой предмет покрыт контактным ядом</t>
  </si>
  <si>
    <t>ность или пол коснувшегося персонажа</t>
  </si>
  <si>
    <t>Из стены, пола или предмета вырывается огонь</t>
  </si>
  <si>
    <t>17–19 Превращает одну субстанцию в другую, например,</t>
  </si>
  <si>
    <t>Прикосновение к предмету вызывает заклинание
окаменение</t>
  </si>
  <si>
    <t>золото в свинец или металл в хрупкий кристалл</t>
  </si>
  <si>
    <t>Пол обрушивается или оказывается иллюзией</t>
  </si>
  <si>
    <t>20–22 Создаёт силовое поле</t>
  </si>
  <si>
    <t>23–26 Создаёт иллюзию</t>
  </si>
  <si>
    <t>Плитки пола находятся под электрическим напряжением</t>
  </si>
  <si>
    <t>27–29 Временно подавляет магические предметы</t>
  </si>
  <si>
    <t>Охранные руны</t>
  </si>
  <si>
    <t>30–32 Увеличивает или уменьшает персонажей</t>
  </si>
  <si>
    <t>Вниз по коридору катится Огромная статуя на колёсах</t>
  </si>
  <si>
    <t>33–35 Волшебные уста произносят загадку</t>
  </si>
  <si>
    <t>2d10</t>
  </si>
  <si>
    <t>Из стены или предметы вырывается молния</t>
  </si>
  <si>
    <t>36–38 Смятение (нацеливается на всех существ в пределах 10 фт.)</t>
  </si>
  <si>
    <t>10d10</t>
  </si>
  <si>
    <t>39–41 Даёт инструкции (правдивые или лживые)</t>
  </si>
  <si>
    <t>18d10</t>
  </si>
  <si>
    <t>Из открытого сундука выстреливает дротик</t>
  </si>
  <si>
    <t>42–44 Исполняет желание</t>
  </si>
  <si>
    <t>24d10</t>
  </si>
  <si>
    <t>Оружие, доспех или ковёр оживает и нападает после прикосновения (смотрите «оживлённый предмет» в Бестиарии)</t>
  </si>
  <si>
    <t>45–47 Отлетает, не позволяя к себе прикоснуться</t>
  </si>
  <si>
    <t>Маятник, с клинком или в виде молота, раскачи-
вается поперёк комнаты или коридора</t>
  </si>
  <si>
    <t>48–50 Накладывает на персонажей обет</t>
  </si>
  <si>
    <t>51–53 Увеличивает, уменьшает, отменяет или обращает</t>
  </si>
  <si>
    <t>к20 Предмет</t>
  </si>
  <si>
    <t>гравитацию</t>
  </si>
  <si>
    <t>1 Водоём</t>
  </si>
  <si>
    <t>Запирающаяся яма заполняется водой</t>
  </si>
  <si>
    <t>54–56 Делает жадным</t>
  </si>
  <si>
    <t>2 Гобелен или ковёр</t>
  </si>
  <si>
    <t>Из стены или предмета выдвигается рубящий клинок</t>
  </si>
  <si>
    <t>57–59 Содержит пленённое существо</t>
  </si>
  <si>
    <t>3 Грибы</t>
  </si>
  <si>
    <t>Копья (возможно, отравленные) выдвигаются из стены или предмета</t>
  </si>
  <si>
    <t>60–62 Запирает или отпирает выходы</t>
  </si>
  <si>
    <t>4 Дверь</t>
  </si>
  <si>
    <t>Хрупкая лестница, под которой находятся шипы, обрушивается</t>
  </si>
  <si>
    <t>63–65 Предлагает азартную игру, обещая награду или</t>
  </si>
  <si>
    <t>5 Доспех</t>
  </si>
  <si>
    <t>Волна грома сбрасывает персонажей в яму или на шипы</t>
  </si>
  <si>
    <t>ценную информацию</t>
  </si>
  <si>
    <t>6 Каменный обелиск</t>
  </si>
  <si>
    <t>Стальные или каменные тиски делают персонажа
опутанным</t>
  </si>
  <si>
    <t>66–68 Помогает или вредит определённым видам существ</t>
  </si>
  <si>
    <t>7 Картина</t>
  </si>
  <si>
    <t>По коридору проносится каменный блок</t>
  </si>
  <si>
    <t>69–71 Накладывает на персонажей превращение (длится 1 час)</t>
  </si>
  <si>
    <t>8 Книга</t>
  </si>
  <si>
    <t>Знак</t>
  </si>
  <si>
    <t>72–75 Демонстрирует загадку или головоломку</t>
  </si>
  <si>
    <t>9 Мебель</t>
  </si>
  <si>
    <t>Стены сдвигаются</t>
  </si>
  <si>
    <t>76–78 Не даёт перемещаться</t>
  </si>
  <si>
    <t>10 Мозги в банке</t>
  </si>
  <si>
    <t>79–81 Выдаёт монеты, фальшивые монеты, драгоцен-</t>
  </si>
  <si>
    <t>11 Огонь</t>
  </si>
  <si>
    <t>ные камни, поддельные драгоценные камни, ма-</t>
  </si>
  <si>
    <t>12 Растение или дерево</t>
  </si>
  <si>
    <t>гический предмет или карту</t>
  </si>
  <si>
    <t>82–84 Выпускает или призывает чудовище или же само</t>
  </si>
  <si>
    <t>13 Руны на банке,</t>
  </si>
  <si>
    <t>становится чудовищем</t>
  </si>
  <si>
    <t>стене или полу</t>
  </si>
  <si>
    <t>85–87 Накладывает на персонажей внушение</t>
  </si>
  <si>
    <t>14 Сгусток магической</t>
  </si>
  <si>
    <t>88–90 Издаёт громкий вопль от прикосновения</t>
  </si>
  <si>
    <t>энергии</t>
  </si>
  <si>
    <t>91–9 3 Говорит (обычная речь, несусветица, стихи, песня,</t>
  </si>
  <si>
    <t>15 Статуя</t>
  </si>
  <si>
    <t>накладывает заклинание или кричит)</t>
  </si>
  <si>
    <t>16 Стеклянная скульптура</t>
  </si>
  <si>
    <t>94–97 Телепортирует персонажей в другое место</t>
  </si>
  <si>
    <t>17 Тренировочный</t>
  </si>
  <si>
    <t>98–00 Меняет сознания двух и более персонажей</t>
  </si>
  <si>
    <t>манекен</t>
  </si>
  <si>
    <t>18 Треснувший драго-</t>
  </si>
  <si>
    <t>ценный камень</t>
  </si>
  <si>
    <t>19 Фреска</t>
  </si>
  <si>
    <t>20 Череп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</si>
</sst>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63">
    <font>
      <sz val="11"/>
      <color theme="1"/>
      <name val="Calibri"/>
      <family val="2"/>
      <charset val="204"/>
      <scheme val="minor"/>
    </font>
    <font>
      <b/>
      <sz val="11"/>
      <color theme="3"/>
      <name val="Calibri"/>
      <family val="2"/>
      <charset val="204"/>
      <scheme val="minor"/>
    </font>
    <font>
      <sz val="12"/>
      <color rgb="FF000000"/>
      <name val="Arial Unicode MS"/>
      <family val="2"/>
      <charset val="204"/>
    </font>
    <font>
      <sz val="10"/>
      <color theme="1"/>
      <name val="Arial Unicode MS"/>
      <family val="2"/>
      <charset val="204"/>
    </font>
    <font>
      <b/>
      <sz val="11"/>
      <color theme="1"/>
      <name val="Calibri"/>
      <family val="2"/>
      <charset val="204"/>
      <scheme val="minor"/>
    </font>
    <font>
      <sz val="9"/>
      <color indexed="81"/>
      <name val="Tahoma"/>
      <family val="2"/>
      <charset val="204"/>
    </font>
    <font>
      <b/>
      <sz val="9"/>
      <color indexed="81"/>
      <name val="Tahoma"/>
      <family val="2"/>
      <charset val="204"/>
    </font>
    <font>
      <b/>
      <sz val="10"/>
      <color rgb="FF181717"/>
      <name val="Trebuchet MS"/>
      <family val="2"/>
      <charset val="204"/>
    </font>
    <font>
      <b/>
      <sz val="9"/>
      <color rgb="FF181717"/>
      <name val="Trebuchet MS"/>
      <family val="2"/>
      <charset val="204"/>
    </font>
    <font>
      <sz val="9"/>
      <color rgb="FF181717"/>
      <name val="Trebuchet MS"/>
      <family val="2"/>
      <charset val="204"/>
    </font>
    <font>
      <sz val="7"/>
      <color rgb="FF181717"/>
      <name val="Times New Roman"/>
      <family val="1"/>
      <charset val="204"/>
    </font>
    <font>
      <sz val="9"/>
      <color rgb="FF181717"/>
      <name val="Trebuchet MS"/>
      <family val="1"/>
      <charset val="204"/>
    </font>
    <font>
      <sz val="12"/>
      <color rgb="FF000000"/>
      <name val="Segoe UI"/>
      <family val="2"/>
      <charset val="204"/>
    </font>
    <font>
      <sz val="9"/>
      <color rgb="FF1D1D1B"/>
      <name val="Arial"/>
      <family val="2"/>
      <charset val="204"/>
    </font>
    <font>
      <sz val="10"/>
      <color theme="1"/>
      <name val="Calibri"/>
      <family val="2"/>
      <charset val="204"/>
      <scheme val="minor"/>
    </font>
    <font>
      <sz val="11"/>
      <name val="Calibri"/>
      <family val="2"/>
      <charset val="204"/>
      <scheme val="minor"/>
    </font>
    <font>
      <sz val="11"/>
      <color theme="1"/>
      <name val="Calibri"/>
      <family val="2"/>
      <charset val="204"/>
      <scheme val="minor"/>
    </font>
    <font>
      <sz val="11"/>
      <color rgb="FFF2F2F2"/>
      <name val="Calibri"/>
      <family val="2"/>
      <charset val="204"/>
      <scheme val="minor"/>
    </font>
    <font>
      <b/>
      <i/>
      <sz val="11"/>
      <color theme="1"/>
      <name val="Calibri"/>
      <family val="2"/>
      <charset val="204"/>
      <scheme val="minor"/>
    </font>
    <font>
      <b/>
      <sz val="11"/>
      <color theme="0"/>
      <name val="Calibri"/>
      <family val="2"/>
      <charset val="204"/>
      <scheme val="minor"/>
    </font>
    <font>
      <sz val="11"/>
      <color theme="0"/>
      <name val="Calibri"/>
      <family val="2"/>
      <charset val="204"/>
      <scheme val="minor"/>
    </font>
    <font>
      <sz val="11"/>
      <color rgb="FFFF0000"/>
      <name val="Calibri"/>
      <family val="2"/>
      <charset val="204"/>
      <scheme val="minor"/>
    </font>
    <font>
      <sz val="10"/>
      <color theme="1"/>
      <name val="Calibri"/>
      <family val="2"/>
      <charset val="204"/>
    </font>
    <font>
      <b/>
      <u/>
      <sz val="10"/>
      <color rgb="FF000000"/>
      <name val="Calibri"/>
      <family val="2"/>
      <charset val="204"/>
    </font>
    <font>
      <sz val="11"/>
      <color theme="1"/>
      <name val="Calibri"/>
      <family val="2"/>
      <charset val="204"/>
    </font>
    <font>
      <b/>
      <sz val="11"/>
      <color theme="0"/>
      <name val="Book Antiqua"/>
      <family val="1"/>
      <charset val="204"/>
    </font>
    <font>
      <sz val="9.9"/>
      <color rgb="FF000000"/>
      <name val="Trebuchet MS"/>
      <family val="2"/>
      <charset val="204"/>
    </font>
    <font>
      <b/>
      <sz val="11"/>
      <color rgb="FF000000"/>
      <name val="Trebuchet MS"/>
      <family val="2"/>
      <charset val="204"/>
    </font>
    <font>
      <sz val="10"/>
      <color theme="1"/>
      <name val="Arial"/>
      <family val="2"/>
      <charset val="204"/>
    </font>
    <font>
      <sz val="11"/>
      <color rgb="FF000000"/>
      <name val="Trebuchet MS"/>
      <family val="2"/>
      <charset val="204"/>
    </font>
    <font>
      <sz val="6.6"/>
      <color rgb="FF000000"/>
      <name val="Trebuchet MS"/>
      <family val="2"/>
      <charset val="204"/>
    </font>
    <font>
      <b/>
      <sz val="9.9"/>
      <color rgb="FFFF0000"/>
      <name val="Trebuchet MS"/>
      <family val="2"/>
      <charset val="204"/>
    </font>
    <font>
      <sz val="8.8000000000000007"/>
      <color rgb="FF9900FF"/>
      <name val="Trebuchet MS"/>
      <family val="2"/>
      <charset val="204"/>
    </font>
    <font>
      <b/>
      <sz val="9.9"/>
      <color rgb="FF000000"/>
      <name val="Trebuchet MS"/>
      <family val="2"/>
      <charset val="204"/>
    </font>
    <font>
      <sz val="9.9"/>
      <color rgb="FF9900FF"/>
      <name val="Trebuchet MS"/>
      <family val="2"/>
      <charset val="204"/>
    </font>
    <font>
      <sz val="9.9"/>
      <color theme="1"/>
      <name val="Trebuchet MS"/>
      <family val="2"/>
      <charset val="204"/>
    </font>
    <font>
      <sz val="9.9"/>
      <color rgb="FF00FF00"/>
      <name val="Trebuchet MS"/>
      <family val="2"/>
      <charset val="204"/>
    </font>
    <font>
      <sz val="8.8000000000000007"/>
      <color rgb="FF000000"/>
      <name val="Trebuchet MS"/>
      <family val="2"/>
      <charset val="204"/>
    </font>
    <font>
      <sz val="9.9"/>
      <color rgb="FFBF9000"/>
      <name val="Trebuchet MS"/>
      <family val="2"/>
      <charset val="204"/>
    </font>
    <font>
      <sz val="9.9"/>
      <color rgb="FF6FA8DC"/>
      <name val="Trebuchet MS"/>
      <family val="2"/>
      <charset val="204"/>
    </font>
    <font>
      <sz val="9.9"/>
      <color rgb="FFFF0000"/>
      <name val="Trebuchet MS"/>
      <family val="2"/>
      <charset val="204"/>
    </font>
    <font>
      <sz val="9.9"/>
      <color rgb="FF00FFFF"/>
      <name val="Trebuchet MS"/>
      <family val="2"/>
      <charset val="204"/>
    </font>
    <font>
      <sz val="9.9"/>
      <color rgb="FF8E7CC3"/>
      <name val="Trebuchet MS"/>
      <family val="2"/>
      <charset val="204"/>
    </font>
    <font>
      <b/>
      <sz val="11"/>
      <color theme="1"/>
      <name val="Trebuchet MS"/>
      <family val="2"/>
      <charset val="204"/>
    </font>
    <font>
      <sz val="11"/>
      <color theme="1"/>
      <name val="Trebuchet MS"/>
      <family val="2"/>
      <charset val="204"/>
    </font>
    <font>
      <b/>
      <sz val="9.9"/>
      <color theme="1"/>
      <name val="Trebuchet MS"/>
      <family val="2"/>
      <charset val="204"/>
    </font>
    <font>
      <sz val="9.9"/>
      <color rgb="FFE69138"/>
      <name val="Trebuchet MS"/>
      <family val="2"/>
      <charset val="204"/>
    </font>
    <font>
      <b/>
      <sz val="9.9"/>
      <color rgb="FFBF9000"/>
      <name val="Trebuchet MS"/>
      <family val="2"/>
      <charset val="204"/>
    </font>
    <font>
      <sz val="9.9"/>
      <color rgb="FFFF00FF"/>
      <name val="Trebuchet MS"/>
      <family val="2"/>
      <charset val="204"/>
    </font>
    <font>
      <vertAlign val="superscript"/>
      <sz val="10"/>
      <color theme="1"/>
      <name val="Calibri Light"/>
      <family val="2"/>
      <charset val="204"/>
    </font>
    <font>
      <sz val="9"/>
      <color rgb="FF000000"/>
      <name val="Mate"/>
    </font>
    <font>
      <sz val="11"/>
      <color rgb="FF000000"/>
      <name val="Mate"/>
    </font>
    <font>
      <u/>
      <sz val="11"/>
      <color theme="10"/>
      <name val="Calibri"/>
      <family val="2"/>
      <charset val="204"/>
      <scheme val="minor"/>
    </font>
    <font>
      <sz val="11"/>
      <color rgb="FF000000"/>
      <name val="Calibri"/>
      <family val="2"/>
      <charset val="204"/>
      <scheme val="minor"/>
    </font>
    <font>
      <b/>
      <i/>
      <sz val="11"/>
      <color rgb="FF000000"/>
      <name val="Mate"/>
    </font>
    <font>
      <sz val="12"/>
      <color rgb="FF333333"/>
      <name val="Arial"/>
      <family val="2"/>
      <charset val="204"/>
    </font>
    <font>
      <b/>
      <sz val="12"/>
      <color rgb="FF333333"/>
      <name val="Inherit"/>
    </font>
    <font>
      <b/>
      <sz val="12"/>
      <color theme="1"/>
      <name val="Calibri"/>
      <family val="2"/>
      <charset val="204"/>
      <scheme val="minor"/>
    </font>
    <font>
      <sz val="12"/>
      <color theme="1"/>
      <name val="Calibri"/>
      <family val="2"/>
      <charset val="204"/>
      <scheme val="minor"/>
    </font>
    <font>
      <b/>
      <sz val="10"/>
      <color theme="0"/>
      <name val="Calibri"/>
      <family val="2"/>
      <charset val="204"/>
      <scheme val="minor"/>
    </font>
    <font>
      <b/>
      <sz val="10"/>
      <color theme="1"/>
      <name val="Palatino Linotype"/>
      <family val="1"/>
      <charset val="204"/>
    </font>
    <font>
      <sz val="10"/>
      <color theme="1"/>
      <name val="Palatino Linotype"/>
      <family val="1"/>
      <charset val="204"/>
    </font>
    <font>
      <i/>
      <sz val="10"/>
      <color theme="1"/>
      <name val="Palatino Linotype"/>
      <family val="1"/>
      <charset val="204"/>
    </font>
  </fonts>
  <fills count="20">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0C0C0C"/>
        <bgColor indexed="64"/>
      </patternFill>
    </fill>
    <fill>
      <patternFill patternType="solid">
        <fgColor rgb="FFF2F2F2"/>
        <bgColor indexed="64"/>
      </patternFill>
    </fill>
    <fill>
      <patternFill patternType="solid">
        <fgColor rgb="FF9CC3E5"/>
        <bgColor indexed="64"/>
      </patternFill>
    </fill>
    <fill>
      <patternFill patternType="solid">
        <fgColor rgb="FFBDD7EE"/>
        <bgColor indexed="64"/>
      </patternFill>
    </fill>
    <fill>
      <patternFill patternType="solid">
        <fgColor rgb="FFBFBFBF"/>
        <bgColor indexed="64"/>
      </patternFill>
    </fill>
    <fill>
      <patternFill patternType="solid">
        <fgColor rgb="FFD8D8D8"/>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EFEFEF"/>
        <bgColor indexed="64"/>
      </patternFill>
    </fill>
    <fill>
      <patternFill patternType="solid">
        <fgColor rgb="FFFF0000"/>
        <bgColor indexed="64"/>
      </patternFill>
    </fill>
    <fill>
      <patternFill patternType="solid">
        <fgColor rgb="FFE6E6E6"/>
        <bgColor indexed="64"/>
      </patternFill>
    </fill>
    <fill>
      <patternFill patternType="solid">
        <fgColor rgb="FF000000"/>
        <bgColor indexed="64"/>
      </patternFill>
    </fill>
  </fills>
  <borders count="37">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CCCCCC"/>
      </left>
      <right style="medium">
        <color rgb="FFCCCCCC"/>
      </right>
      <top style="medium">
        <color rgb="FFCCCCCC"/>
      </top>
      <bottom style="medium">
        <color rgb="FFDDDDDD"/>
      </bottom>
      <diagonal/>
    </border>
    <border>
      <left style="medium">
        <color rgb="FFCCCCCC"/>
      </left>
      <right/>
      <top style="medium">
        <color rgb="FFCCCCCC"/>
      </top>
      <bottom/>
      <diagonal/>
    </border>
    <border>
      <left style="medium">
        <color rgb="FFCCCCCC"/>
      </left>
      <right style="medium">
        <color rgb="FF000000"/>
      </right>
      <top style="medium">
        <color rgb="FFCCCCCC"/>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s>
  <cellStyleXfs count="4">
    <xf numFmtId="0" fontId="0" fillId="0" borderId="0"/>
    <xf numFmtId="0" fontId="1" fillId="0" borderId="1"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cellStyleXfs>
  <cellXfs count="256">
    <xf numFmtId="0" fontId="0" fillId="0" borderId="0" xfId="0"/>
    <xf numFmtId="0" fontId="0" fillId="0" borderId="2" xfId="0" applyBorder="1" applyAlignment="1">
      <alignment horizontal="center"/>
    </xf>
    <xf numFmtId="0" fontId="0" fillId="0" borderId="2" xfId="0" applyBorder="1" applyAlignment="1">
      <alignment horizontal="left"/>
    </xf>
    <xf numFmtId="0" fontId="0" fillId="0" borderId="2" xfId="0" applyBorder="1" applyAlignment="1">
      <alignment horizontal="right"/>
    </xf>
    <xf numFmtId="0" fontId="0" fillId="0" borderId="2" xfId="0" applyBorder="1"/>
    <xf numFmtId="0" fontId="0" fillId="0" borderId="2" xfId="0" applyBorder="1" applyAlignment="1">
      <alignment vertical="center"/>
    </xf>
    <xf numFmtId="0" fontId="3" fillId="0" borderId="0" xfId="0" applyFont="1" applyAlignment="1">
      <alignment vertical="center"/>
    </xf>
    <xf numFmtId="0" fontId="0" fillId="0" borderId="0" xfId="0" applyAlignment="1"/>
    <xf numFmtId="0" fontId="0" fillId="0" borderId="0" xfId="0" applyAlignment="1">
      <alignment vertical="center"/>
    </xf>
    <xf numFmtId="0" fontId="0" fillId="4" borderId="0" xfId="0" applyFill="1"/>
    <xf numFmtId="0" fontId="7" fillId="0" borderId="0" xfId="0" applyFont="1" applyAlignment="1">
      <alignment horizontal="left" vertical="center" indent="1"/>
    </xf>
    <xf numFmtId="0" fontId="9" fillId="0" borderId="0" xfId="0" applyFont="1"/>
    <xf numFmtId="0" fontId="9" fillId="0" borderId="0" xfId="0" applyFont="1" applyAlignment="1">
      <alignment horizontal="left" vertical="center" indent="6"/>
    </xf>
    <xf numFmtId="0" fontId="9" fillId="0" borderId="0" xfId="0" applyFont="1" applyAlignment="1">
      <alignment horizontal="left" vertical="center" indent="5"/>
    </xf>
    <xf numFmtId="0" fontId="9" fillId="0" borderId="0" xfId="0" applyFont="1" applyAlignment="1">
      <alignment horizontal="left" vertical="center" indent="4"/>
    </xf>
    <xf numFmtId="0" fontId="11" fillId="0" borderId="0" xfId="0" applyFont="1" applyAlignment="1">
      <alignment horizontal="left" vertical="center" indent="6"/>
    </xf>
    <xf numFmtId="0" fontId="13" fillId="0" borderId="0" xfId="0" applyFont="1" applyAlignment="1">
      <alignment vertical="center"/>
    </xf>
    <xf numFmtId="0" fontId="0" fillId="0" borderId="0" xfId="0" applyFont="1"/>
    <xf numFmtId="0" fontId="0" fillId="0" borderId="2" xfId="0" applyBorder="1" applyAlignment="1"/>
    <xf numFmtId="0" fontId="16" fillId="0" borderId="5" xfId="0" applyFont="1" applyFill="1" applyBorder="1" applyAlignment="1">
      <alignment horizontal="left" vertical="center"/>
    </xf>
    <xf numFmtId="0" fontId="16" fillId="0" borderId="2" xfId="0" applyFont="1" applyFill="1" applyBorder="1" applyAlignment="1">
      <alignment horizontal="left" vertical="center"/>
    </xf>
    <xf numFmtId="0" fontId="16" fillId="0" borderId="2" xfId="0" applyFont="1" applyFill="1" applyBorder="1" applyAlignment="1">
      <alignment horizontal="right" vertical="center"/>
    </xf>
    <xf numFmtId="0" fontId="16" fillId="0" borderId="2" xfId="0" applyFont="1" applyFill="1" applyBorder="1" applyAlignment="1">
      <alignment horizontal="left"/>
    </xf>
    <xf numFmtId="0" fontId="16" fillId="0" borderId="6" xfId="0" applyFont="1" applyFill="1" applyBorder="1"/>
    <xf numFmtId="0" fontId="16" fillId="0" borderId="5" xfId="0" applyFont="1" applyFill="1" applyBorder="1"/>
    <xf numFmtId="0" fontId="16" fillId="0" borderId="2" xfId="0" applyFont="1" applyFill="1" applyBorder="1"/>
    <xf numFmtId="0" fontId="16" fillId="0" borderId="7" xfId="0" applyFont="1" applyFill="1" applyBorder="1"/>
    <xf numFmtId="0" fontId="16" fillId="0" borderId="4" xfId="0" applyFont="1" applyFill="1" applyBorder="1"/>
    <xf numFmtId="0" fontId="16" fillId="0" borderId="4" xfId="0" applyFont="1" applyFill="1" applyBorder="1" applyAlignment="1">
      <alignment horizontal="right" vertical="center"/>
    </xf>
    <xf numFmtId="0" fontId="16" fillId="0" borderId="4" xfId="0" applyFont="1" applyFill="1" applyBorder="1" applyAlignment="1">
      <alignment horizontal="left" vertical="center"/>
    </xf>
    <xf numFmtId="0" fontId="16" fillId="0" borderId="8" xfId="0" applyFont="1" applyFill="1" applyBorder="1"/>
    <xf numFmtId="0" fontId="0" fillId="0" borderId="2" xfId="0" applyFill="1" applyBorder="1" applyAlignment="1"/>
    <xf numFmtId="0" fontId="0" fillId="5" borderId="2" xfId="0" applyFill="1" applyBorder="1" applyAlignment="1"/>
    <xf numFmtId="0" fontId="17" fillId="6" borderId="0" xfId="0" applyFont="1" applyFill="1" applyAlignment="1">
      <alignment horizontal="center" vertical="center"/>
    </xf>
    <xf numFmtId="0" fontId="0" fillId="7" borderId="0" xfId="0" applyFill="1" applyAlignment="1">
      <alignment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left" vertical="center"/>
    </xf>
    <xf numFmtId="0" fontId="0" fillId="9" borderId="0" xfId="0" applyFill="1" applyAlignment="1">
      <alignment horizontal="center" vertical="center"/>
    </xf>
    <xf numFmtId="0" fontId="4" fillId="8" borderId="0" xfId="0" applyFont="1" applyFill="1" applyAlignment="1">
      <alignment vertical="center"/>
    </xf>
    <xf numFmtId="0" fontId="0" fillId="0" borderId="2" xfId="0" applyFont="1" applyFill="1" applyBorder="1" applyAlignment="1">
      <alignment horizontal="left" vertical="center"/>
    </xf>
    <xf numFmtId="0" fontId="19" fillId="12" borderId="2" xfId="1" applyFont="1" applyFill="1" applyBorder="1" applyAlignment="1">
      <alignment horizontal="left" vertical="center"/>
    </xf>
    <xf numFmtId="0" fontId="0" fillId="0" borderId="0" xfId="0" applyFont="1" applyAlignment="1"/>
    <xf numFmtId="0" fontId="0" fillId="8" borderId="0" xfId="0" applyFont="1" applyFill="1" applyAlignment="1">
      <alignment horizontal="center" vertical="center"/>
    </xf>
    <xf numFmtId="0" fontId="0" fillId="9" borderId="0" xfId="0" applyFont="1" applyFill="1" applyAlignment="1">
      <alignment horizontal="left" vertical="center"/>
    </xf>
    <xf numFmtId="0" fontId="0" fillId="9" borderId="0" xfId="0" applyFont="1" applyFill="1" applyAlignment="1">
      <alignment horizontal="center" vertical="center"/>
    </xf>
    <xf numFmtId="0" fontId="0" fillId="3" borderId="0" xfId="0" applyFill="1"/>
    <xf numFmtId="0" fontId="0" fillId="0" borderId="2" xfId="0" applyFont="1" applyFill="1" applyBorder="1" applyAlignment="1">
      <alignment horizontal="right" vertical="center"/>
    </xf>
    <xf numFmtId="0" fontId="0" fillId="0" borderId="2" xfId="0" applyFont="1" applyBorder="1"/>
    <xf numFmtId="0" fontId="0" fillId="0" borderId="5" xfId="0" applyFont="1" applyFill="1" applyBorder="1" applyAlignment="1">
      <alignment horizontal="left" vertical="center"/>
    </xf>
    <xf numFmtId="0" fontId="0" fillId="0" borderId="5" xfId="0" applyFont="1" applyFill="1" applyBorder="1"/>
    <xf numFmtId="0" fontId="20" fillId="13" borderId="0" xfId="0" applyFont="1" applyFill="1"/>
    <xf numFmtId="0" fontId="0" fillId="0" borderId="9" xfId="0" applyBorder="1"/>
    <xf numFmtId="0" fontId="0" fillId="0" borderId="10" xfId="0" applyBorder="1"/>
    <xf numFmtId="0" fontId="0" fillId="0" borderId="11" xfId="0" applyBorder="1"/>
    <xf numFmtId="0" fontId="0" fillId="0" borderId="12" xfId="0" applyBorder="1"/>
    <xf numFmtId="0" fontId="20" fillId="13" borderId="0" xfId="0" applyFont="1" applyFill="1" applyBorder="1"/>
    <xf numFmtId="0" fontId="0" fillId="14" borderId="13" xfId="0" applyFill="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164" fontId="0" fillId="0" borderId="15" xfId="0" applyNumberFormat="1" applyBorder="1"/>
    <xf numFmtId="164" fontId="0" fillId="0" borderId="18" xfId="0" applyNumberFormat="1" applyBorder="1"/>
    <xf numFmtId="0" fontId="0" fillId="0" borderId="19" xfId="0" applyBorder="1"/>
    <xf numFmtId="0" fontId="0" fillId="0" borderId="20" xfId="0" applyBorder="1"/>
    <xf numFmtId="0" fontId="0" fillId="0" borderId="21" xfId="0" applyBorder="1"/>
    <xf numFmtId="0" fontId="0" fillId="14" borderId="0" xfId="0" applyFill="1" applyBorder="1"/>
    <xf numFmtId="164" fontId="0" fillId="0" borderId="6" xfId="0" applyNumberFormat="1" applyBorder="1"/>
    <xf numFmtId="164" fontId="0" fillId="0" borderId="22" xfId="0" applyNumberFormat="1" applyBorder="1"/>
    <xf numFmtId="0" fontId="0" fillId="7" borderId="2" xfId="0" applyFont="1" applyFill="1" applyBorder="1" applyAlignment="1">
      <alignment vertical="center"/>
    </xf>
    <xf numFmtId="0" fontId="0" fillId="0" borderId="2" xfId="0" applyFont="1" applyBorder="1" applyAlignment="1"/>
    <xf numFmtId="0" fontId="0" fillId="7" borderId="2" xfId="0" applyFont="1" applyFill="1" applyBorder="1" applyAlignment="1">
      <alignment horizontal="center" vertical="center"/>
    </xf>
    <xf numFmtId="0" fontId="0" fillId="9" borderId="2" xfId="0" applyFont="1" applyFill="1" applyBorder="1" applyAlignment="1">
      <alignment horizontal="left" vertical="center"/>
    </xf>
    <xf numFmtId="0" fontId="0" fillId="9" borderId="2" xfId="0" applyFont="1" applyFill="1" applyBorder="1" applyAlignment="1">
      <alignment horizontal="center" vertical="center"/>
    </xf>
    <xf numFmtId="0" fontId="0" fillId="9" borderId="2" xfId="0" applyFont="1" applyFill="1" applyBorder="1" applyAlignment="1">
      <alignment vertical="center"/>
    </xf>
    <xf numFmtId="0" fontId="18" fillId="8" borderId="2" xfId="0" applyFont="1" applyFill="1" applyBorder="1" applyAlignment="1">
      <alignment vertical="center"/>
    </xf>
    <xf numFmtId="0" fontId="0" fillId="8" borderId="2" xfId="0" applyFont="1" applyFill="1" applyBorder="1" applyAlignment="1">
      <alignment vertical="center"/>
    </xf>
    <xf numFmtId="0" fontId="4" fillId="8" borderId="2" xfId="0" applyFont="1" applyFill="1" applyBorder="1" applyAlignment="1">
      <alignment vertical="center"/>
    </xf>
    <xf numFmtId="0" fontId="0" fillId="10" borderId="2" xfId="0" applyFont="1" applyFill="1" applyBorder="1" applyAlignment="1">
      <alignment vertical="center" wrapText="1"/>
    </xf>
    <xf numFmtId="0" fontId="0" fillId="11" borderId="2" xfId="0" applyFont="1" applyFill="1" applyBorder="1" applyAlignment="1">
      <alignment horizontal="left" vertical="center" wrapText="1" indent="2"/>
    </xf>
    <xf numFmtId="0" fontId="0" fillId="11" borderId="2" xfId="0" applyFont="1" applyFill="1" applyBorder="1" applyAlignment="1">
      <alignment vertical="center" wrapText="1"/>
    </xf>
    <xf numFmtId="0" fontId="0" fillId="10" borderId="2" xfId="0" applyFont="1" applyFill="1" applyBorder="1" applyAlignment="1">
      <alignment vertical="center"/>
    </xf>
    <xf numFmtId="0" fontId="0" fillId="2" borderId="2" xfId="0" applyFont="1" applyFill="1" applyBorder="1" applyAlignment="1">
      <alignment vertical="center" wrapText="1"/>
    </xf>
    <xf numFmtId="0" fontId="0" fillId="2" borderId="2" xfId="0" applyFont="1" applyFill="1" applyBorder="1" applyAlignment="1">
      <alignment vertical="center"/>
    </xf>
    <xf numFmtId="0" fontId="0" fillId="0" borderId="2" xfId="0" applyNumberFormat="1" applyFont="1" applyBorder="1" applyAlignment="1"/>
    <xf numFmtId="0" fontId="22" fillId="0" borderId="0" xfId="0" applyFont="1" applyAlignment="1">
      <alignment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xf numFmtId="9" fontId="0" fillId="0" borderId="2" xfId="0" applyNumberFormat="1" applyBorder="1"/>
    <xf numFmtId="0" fontId="0" fillId="0" borderId="2" xfId="0" applyBorder="1" applyAlignment="1">
      <alignment wrapText="1"/>
    </xf>
    <xf numFmtId="0" fontId="0" fillId="0" borderId="2" xfId="0" quotePrefix="1" applyBorder="1"/>
    <xf numFmtId="0" fontId="24" fillId="0" borderId="2" xfId="0" applyFont="1" applyBorder="1" applyAlignment="1">
      <alignment vertical="center"/>
    </xf>
    <xf numFmtId="0" fontId="25" fillId="13" borderId="3" xfId="0" applyFont="1" applyFill="1" applyBorder="1" applyAlignment="1">
      <alignment horizontal="center" vertical="center" wrapText="1"/>
    </xf>
    <xf numFmtId="0" fontId="25" fillId="13" borderId="4" xfId="0" applyFont="1" applyFill="1" applyBorder="1" applyAlignment="1">
      <alignment horizontal="center" vertical="center" wrapText="1"/>
    </xf>
    <xf numFmtId="0" fontId="25" fillId="13" borderId="2" xfId="0" applyFont="1" applyFill="1" applyBorder="1" applyAlignment="1">
      <alignment horizontal="center" vertical="center" wrapText="1"/>
    </xf>
    <xf numFmtId="0" fontId="27" fillId="16" borderId="23" xfId="0" applyFont="1" applyFill="1" applyBorder="1" applyAlignment="1">
      <alignment horizontal="right" vertical="center"/>
    </xf>
    <xf numFmtId="0" fontId="28" fillId="16" borderId="23" xfId="0" applyFont="1" applyFill="1" applyBorder="1" applyAlignment="1"/>
    <xf numFmtId="0" fontId="29" fillId="16" borderId="23" xfId="0" applyFont="1" applyFill="1" applyBorder="1" applyAlignment="1">
      <alignment horizontal="right" vertical="center"/>
    </xf>
    <xf numFmtId="0" fontId="30" fillId="16" borderId="23" xfId="0" applyFont="1" applyFill="1" applyBorder="1" applyAlignment="1">
      <alignment horizontal="right" vertical="center"/>
    </xf>
    <xf numFmtId="0" fontId="28" fillId="16" borderId="24" xfId="0" applyFont="1" applyFill="1" applyBorder="1" applyAlignment="1"/>
    <xf numFmtId="0" fontId="26" fillId="16" borderId="25" xfId="0" applyFont="1" applyFill="1" applyBorder="1" applyAlignment="1">
      <alignment horizontal="left" vertical="center"/>
    </xf>
    <xf numFmtId="0" fontId="26" fillId="16" borderId="23" xfId="0" applyFont="1" applyFill="1" applyBorder="1" applyAlignment="1">
      <alignment horizontal="left" vertical="center"/>
    </xf>
    <xf numFmtId="0" fontId="26" fillId="16" borderId="23" xfId="0" applyFont="1" applyFill="1" applyBorder="1" applyAlignment="1">
      <alignment vertical="center"/>
    </xf>
    <xf numFmtId="0" fontId="31" fillId="16" borderId="24" xfId="0" applyFont="1" applyFill="1" applyBorder="1" applyAlignment="1">
      <alignment horizontal="center" vertical="center"/>
    </xf>
    <xf numFmtId="0" fontId="26" fillId="16" borderId="25" xfId="0" applyFont="1" applyFill="1" applyBorder="1" applyAlignment="1">
      <alignment vertical="center"/>
    </xf>
    <xf numFmtId="0" fontId="27" fillId="0" borderId="23" xfId="0" applyFont="1" applyBorder="1" applyAlignment="1">
      <alignment horizontal="right" vertical="center"/>
    </xf>
    <xf numFmtId="0" fontId="32" fillId="0" borderId="23" xfId="0" applyFont="1" applyBorder="1" applyAlignment="1">
      <alignment horizontal="right" vertical="center"/>
    </xf>
    <xf numFmtId="0" fontId="29" fillId="0" borderId="23" xfId="0" applyFont="1" applyBorder="1" applyAlignment="1">
      <alignment horizontal="right" vertical="center"/>
    </xf>
    <xf numFmtId="0" fontId="30" fillId="0" borderId="23" xfId="0" applyFont="1" applyBorder="1" applyAlignment="1">
      <alignment horizontal="right" vertical="center"/>
    </xf>
    <xf numFmtId="0" fontId="28" fillId="0" borderId="24" xfId="0" applyFont="1" applyBorder="1" applyAlignment="1"/>
    <xf numFmtId="0" fontId="28" fillId="0" borderId="23" xfId="0" applyFont="1" applyBorder="1" applyAlignment="1"/>
    <xf numFmtId="0" fontId="26" fillId="0" borderId="25" xfId="0" applyFont="1" applyBorder="1" applyAlignment="1">
      <alignment horizontal="left" vertical="center"/>
    </xf>
    <xf numFmtId="0" fontId="26" fillId="0" borderId="23" xfId="0" applyFont="1" applyBorder="1" applyAlignment="1">
      <alignment horizontal="left" vertical="center"/>
    </xf>
    <xf numFmtId="0" fontId="33" fillId="0" borderId="24" xfId="0" applyFont="1" applyBorder="1" applyAlignment="1">
      <alignment horizontal="center" vertical="center"/>
    </xf>
    <xf numFmtId="0" fontId="26" fillId="0" borderId="23" xfId="0" applyFont="1" applyBorder="1" applyAlignment="1">
      <alignment vertical="center"/>
    </xf>
    <xf numFmtId="0" fontId="34" fillId="0" borderId="25" xfId="0" applyFont="1" applyBorder="1" applyAlignment="1">
      <alignment vertical="center"/>
    </xf>
    <xf numFmtId="0" fontId="32" fillId="16" borderId="23" xfId="0" applyFont="1" applyFill="1" applyBorder="1" applyAlignment="1">
      <alignment horizontal="right" vertical="center"/>
    </xf>
    <xf numFmtId="0" fontId="35" fillId="16" borderId="23" xfId="0" applyFont="1" applyFill="1" applyBorder="1" applyAlignment="1">
      <alignment vertical="center"/>
    </xf>
    <xf numFmtId="0" fontId="33" fillId="16" borderId="23" xfId="0" applyFont="1" applyFill="1" applyBorder="1" applyAlignment="1">
      <alignment horizontal="center" vertical="center"/>
    </xf>
    <xf numFmtId="0" fontId="34" fillId="16" borderId="25" xfId="0" applyFont="1" applyFill="1" applyBorder="1" applyAlignment="1">
      <alignment vertical="center"/>
    </xf>
    <xf numFmtId="0" fontId="36" fillId="0" borderId="24" xfId="0" applyFont="1" applyBorder="1" applyAlignment="1"/>
    <xf numFmtId="0" fontId="37" fillId="16" borderId="23" xfId="0" applyFont="1" applyFill="1" applyBorder="1" applyAlignment="1">
      <alignment horizontal="right" vertical="center"/>
    </xf>
    <xf numFmtId="0" fontId="33" fillId="16" borderId="24" xfId="0" applyFont="1" applyFill="1" applyBorder="1" applyAlignment="1">
      <alignment horizontal="center" vertical="center"/>
    </xf>
    <xf numFmtId="0" fontId="37" fillId="0" borderId="23" xfId="0" applyFont="1" applyBorder="1" applyAlignment="1">
      <alignment horizontal="right" vertical="center"/>
    </xf>
    <xf numFmtId="0" fontId="38" fillId="0" borderId="23" xfId="0" applyFont="1" applyBorder="1" applyAlignment="1">
      <alignment vertical="center"/>
    </xf>
    <xf numFmtId="0" fontId="26" fillId="0" borderId="25" xfId="0" applyFont="1" applyBorder="1" applyAlignment="1">
      <alignment vertical="center"/>
    </xf>
    <xf numFmtId="0" fontId="36" fillId="16" borderId="24" xfId="0" applyFont="1" applyFill="1" applyBorder="1" applyAlignment="1"/>
    <xf numFmtId="0" fontId="38" fillId="16" borderId="23" xfId="0" applyFont="1" applyFill="1" applyBorder="1" applyAlignment="1">
      <alignment vertical="center"/>
    </xf>
    <xf numFmtId="0" fontId="39" fillId="0" borderId="24" xfId="0" applyFont="1" applyBorder="1" applyAlignment="1">
      <alignment vertical="center"/>
    </xf>
    <xf numFmtId="0" fontId="40" fillId="16" borderId="24" xfId="0" applyFont="1" applyFill="1" applyBorder="1" applyAlignment="1">
      <alignment horizontal="left" vertical="center"/>
    </xf>
    <xf numFmtId="0" fontId="26" fillId="16" borderId="23" xfId="0" applyFont="1" applyFill="1" applyBorder="1" applyAlignment="1">
      <alignment horizontal="center" vertical="center"/>
    </xf>
    <xf numFmtId="0" fontId="41" fillId="0" borderId="24" xfId="0" applyFont="1" applyBorder="1" applyAlignment="1">
      <alignment horizontal="left" vertical="center"/>
    </xf>
    <xf numFmtId="0" fontId="40" fillId="0" borderId="24" xfId="0" applyFont="1" applyBorder="1" applyAlignment="1">
      <alignment horizontal="left" vertical="center"/>
    </xf>
    <xf numFmtId="0" fontId="26" fillId="0" borderId="23" xfId="0" applyFont="1" applyBorder="1" applyAlignment="1">
      <alignment horizontal="center" vertical="center"/>
    </xf>
    <xf numFmtId="0" fontId="28" fillId="16" borderId="26" xfId="0" applyFont="1" applyFill="1" applyBorder="1" applyAlignment="1"/>
    <xf numFmtId="0" fontId="26" fillId="0" borderId="27" xfId="0" applyFont="1" applyBorder="1" applyAlignment="1">
      <alignment horizontal="left" vertical="center"/>
    </xf>
    <xf numFmtId="0" fontId="26" fillId="0" borderId="26" xfId="0" applyFont="1" applyBorder="1" applyAlignment="1">
      <alignment horizontal="left" vertical="center"/>
    </xf>
    <xf numFmtId="0" fontId="38" fillId="16" borderId="25" xfId="0" applyFont="1" applyFill="1" applyBorder="1" applyAlignment="1">
      <alignment vertical="center"/>
    </xf>
    <xf numFmtId="0" fontId="35" fillId="0" borderId="25" xfId="0" applyFont="1" applyBorder="1" applyAlignment="1">
      <alignment vertical="center"/>
    </xf>
    <xf numFmtId="0" fontId="35" fillId="0" borderId="23" xfId="0" applyFont="1" applyBorder="1" applyAlignment="1">
      <alignment vertical="center"/>
    </xf>
    <xf numFmtId="0" fontId="42" fillId="16" borderId="24" xfId="0" applyFont="1" applyFill="1" applyBorder="1" applyAlignment="1">
      <alignment horizontal="left" vertical="center"/>
    </xf>
    <xf numFmtId="0" fontId="35" fillId="16" borderId="25" xfId="0" applyFont="1" applyFill="1" applyBorder="1" applyAlignment="1">
      <alignment vertical="center"/>
    </xf>
    <xf numFmtId="0" fontId="42" fillId="0" borderId="24" xfId="0" applyFont="1" applyBorder="1" applyAlignment="1">
      <alignment horizontal="left" vertical="center"/>
    </xf>
    <xf numFmtId="0" fontId="43" fillId="0" borderId="23" xfId="0" applyFont="1" applyBorder="1" applyAlignment="1">
      <alignment horizontal="right"/>
    </xf>
    <xf numFmtId="0" fontId="44" fillId="0" borderId="23" xfId="0" applyFont="1" applyBorder="1" applyAlignment="1">
      <alignment horizontal="right"/>
    </xf>
    <xf numFmtId="0" fontId="35" fillId="0" borderId="23" xfId="0" applyFont="1" applyBorder="1" applyAlignment="1">
      <alignment horizontal="left"/>
    </xf>
    <xf numFmtId="0" fontId="42" fillId="0" borderId="24" xfId="0" applyFont="1" applyBorder="1" applyAlignment="1">
      <alignment horizontal="left"/>
    </xf>
    <xf numFmtId="0" fontId="35" fillId="0" borderId="25" xfId="0" applyFont="1" applyBorder="1" applyAlignment="1">
      <alignment horizontal="left"/>
    </xf>
    <xf numFmtId="0" fontId="45" fillId="0" borderId="24" xfId="0" applyFont="1" applyBorder="1" applyAlignment="1">
      <alignment horizontal="center"/>
    </xf>
    <xf numFmtId="0" fontId="35" fillId="0" borderId="25" xfId="0" applyFont="1" applyBorder="1" applyAlignment="1"/>
    <xf numFmtId="0" fontId="35" fillId="0" borderId="23" xfId="0" applyFont="1" applyBorder="1" applyAlignment="1"/>
    <xf numFmtId="0" fontId="46" fillId="0" borderId="24" xfId="0" applyFont="1" applyBorder="1" applyAlignment="1">
      <alignment horizontal="left" vertical="center"/>
    </xf>
    <xf numFmtId="0" fontId="38" fillId="0" borderId="25" xfId="0" applyFont="1" applyBorder="1" applyAlignment="1">
      <alignment vertical="center"/>
    </xf>
    <xf numFmtId="0" fontId="45" fillId="16" borderId="24" xfId="0" applyFont="1" applyFill="1" applyBorder="1" applyAlignment="1">
      <alignment horizontal="center" vertical="center"/>
    </xf>
    <xf numFmtId="0" fontId="41" fillId="16" borderId="24" xfId="0" applyFont="1" applyFill="1" applyBorder="1" applyAlignment="1">
      <alignment horizontal="left" vertical="center"/>
    </xf>
    <xf numFmtId="0" fontId="28" fillId="0" borderId="26" xfId="0" applyFont="1" applyBorder="1" applyAlignment="1"/>
    <xf numFmtId="0" fontId="47" fillId="0" borderId="24" xfId="0" applyFont="1" applyBorder="1" applyAlignment="1">
      <alignment horizontal="center" vertical="center"/>
    </xf>
    <xf numFmtId="0" fontId="38" fillId="0" borderId="23" xfId="0" applyFont="1" applyBorder="1" applyAlignment="1">
      <alignment horizontal="left" vertical="center"/>
    </xf>
    <xf numFmtId="0" fontId="48" fillId="16" borderId="24" xfId="0" applyFont="1" applyFill="1" applyBorder="1" applyAlignment="1">
      <alignment horizontal="left" vertical="center"/>
    </xf>
    <xf numFmtId="0" fontId="39" fillId="16" borderId="24" xfId="0" applyFont="1" applyFill="1" applyBorder="1" applyAlignment="1"/>
    <xf numFmtId="0" fontId="48" fillId="0" borderId="24" xfId="0" applyFont="1" applyBorder="1" applyAlignment="1">
      <alignment horizontal="left" vertical="center"/>
    </xf>
    <xf numFmtId="0" fontId="39" fillId="0" borderId="24" xfId="0" applyFont="1" applyBorder="1" applyAlignment="1"/>
    <xf numFmtId="0" fontId="45" fillId="0" borderId="24" xfId="0" applyFont="1" applyBorder="1" applyAlignment="1">
      <alignment horizontal="center" vertical="center"/>
    </xf>
    <xf numFmtId="0" fontId="26" fillId="16" borderId="26" xfId="0" applyFont="1" applyFill="1" applyBorder="1" applyAlignment="1">
      <alignment horizontal="left" vertical="center"/>
    </xf>
    <xf numFmtId="0" fontId="43" fillId="16" borderId="23" xfId="0" applyFont="1" applyFill="1" applyBorder="1" applyAlignment="1">
      <alignment horizontal="right"/>
    </xf>
    <xf numFmtId="0" fontId="44" fillId="16" borderId="23" xfId="0" applyFont="1" applyFill="1" applyBorder="1" applyAlignment="1">
      <alignment horizontal="right"/>
    </xf>
    <xf numFmtId="0" fontId="35" fillId="16" borderId="23" xfId="0" applyFont="1" applyFill="1" applyBorder="1" applyAlignment="1">
      <alignment horizontal="left"/>
    </xf>
    <xf numFmtId="0" fontId="35" fillId="16" borderId="23" xfId="0" applyFont="1" applyFill="1" applyBorder="1" applyAlignment="1"/>
    <xf numFmtId="0" fontId="26" fillId="16" borderId="27" xfId="0" applyFont="1" applyFill="1" applyBorder="1" applyAlignment="1">
      <alignment horizontal="left" vertical="center"/>
    </xf>
    <xf numFmtId="0" fontId="45" fillId="16" borderId="24" xfId="0" applyFont="1" applyFill="1" applyBorder="1" applyAlignment="1">
      <alignment horizontal="center"/>
    </xf>
    <xf numFmtId="0" fontId="35" fillId="16" borderId="25" xfId="0" applyFont="1" applyFill="1" applyBorder="1" applyAlignment="1"/>
    <xf numFmtId="0" fontId="39" fillId="16" borderId="24" xfId="0" applyFont="1" applyFill="1" applyBorder="1" applyAlignment="1">
      <alignment vertical="center"/>
    </xf>
    <xf numFmtId="0" fontId="35" fillId="16" borderId="25" xfId="0" applyFont="1" applyFill="1" applyBorder="1" applyAlignment="1">
      <alignment horizontal="left"/>
    </xf>
    <xf numFmtId="0" fontId="47" fillId="16" borderId="24" xfId="0" applyFont="1" applyFill="1" applyBorder="1" applyAlignment="1">
      <alignment horizontal="center" vertical="center"/>
    </xf>
    <xf numFmtId="0" fontId="46" fillId="16" borderId="24" xfId="0" applyFont="1" applyFill="1" applyBorder="1" applyAlignment="1">
      <alignment horizontal="left" vertical="center"/>
    </xf>
    <xf numFmtId="0" fontId="25" fillId="12" borderId="0" xfId="0" applyFont="1" applyFill="1" applyAlignment="1">
      <alignment horizontal="center" vertical="center" wrapText="1"/>
    </xf>
    <xf numFmtId="0" fontId="25" fillId="12" borderId="2" xfId="0" applyFont="1" applyFill="1" applyBorder="1" applyAlignment="1">
      <alignment horizontal="center" vertical="center" wrapText="1"/>
    </xf>
    <xf numFmtId="0" fontId="50" fillId="0" borderId="2" xfId="0" applyFont="1" applyBorder="1" applyAlignment="1">
      <alignment horizontal="left" vertical="center"/>
    </xf>
    <xf numFmtId="0" fontId="50" fillId="0" borderId="2" xfId="0" applyFont="1" applyFill="1" applyBorder="1" applyAlignment="1">
      <alignment horizontal="left" vertical="center"/>
    </xf>
    <xf numFmtId="0" fontId="50" fillId="0" borderId="2" xfId="0" applyFont="1" applyBorder="1" applyAlignment="1">
      <alignment horizontal="center" vertical="center"/>
    </xf>
    <xf numFmtId="0" fontId="51" fillId="0" borderId="2" xfId="0" applyFont="1" applyBorder="1" applyAlignment="1">
      <alignment horizontal="center" vertical="center"/>
    </xf>
    <xf numFmtId="0" fontId="52" fillId="0" borderId="2" xfId="2" applyBorder="1" applyAlignment="1"/>
    <xf numFmtId="0" fontId="53" fillId="2" borderId="2" xfId="0" applyFont="1" applyFill="1" applyBorder="1" applyAlignment="1">
      <alignment vertical="center"/>
    </xf>
    <xf numFmtId="0" fontId="0" fillId="17" borderId="2" xfId="0" applyFill="1" applyBorder="1" applyAlignment="1"/>
    <xf numFmtId="0" fontId="53" fillId="17" borderId="2" xfId="0" applyFont="1" applyFill="1" applyBorder="1" applyAlignment="1">
      <alignment vertical="center"/>
    </xf>
    <xf numFmtId="0" fontId="55" fillId="0" borderId="0" xfId="0" applyFont="1" applyAlignment="1">
      <alignment vertical="center"/>
    </xf>
    <xf numFmtId="0" fontId="56" fillId="0" borderId="0" xfId="0" applyFont="1" applyAlignment="1">
      <alignment vertical="center"/>
    </xf>
    <xf numFmtId="0" fontId="57" fillId="0" borderId="0" xfId="0" applyFont="1" applyAlignment="1">
      <alignment vertical="center"/>
    </xf>
    <xf numFmtId="0" fontId="52" fillId="0" borderId="0" xfId="3" applyAlignment="1">
      <alignment vertical="center"/>
    </xf>
    <xf numFmtId="0" fontId="58" fillId="0" borderId="0" xfId="0" applyFont="1" applyAlignment="1">
      <alignment horizontal="left" vertical="center" indent="3"/>
    </xf>
    <xf numFmtId="0" fontId="25" fillId="12" borderId="4" xfId="0" applyFont="1" applyFill="1" applyBorder="1" applyAlignment="1">
      <alignment horizontal="center" vertical="center" wrapText="1"/>
    </xf>
    <xf numFmtId="0" fontId="25" fillId="12" borderId="28" xfId="0" applyFont="1" applyFill="1" applyBorder="1" applyAlignment="1">
      <alignment horizontal="center" vertical="center" wrapText="1"/>
    </xf>
    <xf numFmtId="0" fontId="29" fillId="16" borderId="2" xfId="0" applyFont="1" applyFill="1" applyBorder="1" applyAlignment="1">
      <alignment vertical="center"/>
    </xf>
    <xf numFmtId="0" fontId="26" fillId="16" borderId="2" xfId="0" applyFont="1" applyFill="1" applyBorder="1" applyAlignment="1">
      <alignment vertical="center"/>
    </xf>
    <xf numFmtId="0" fontId="28" fillId="16" borderId="2" xfId="0" applyFont="1" applyFill="1" applyBorder="1" applyAlignment="1"/>
    <xf numFmtId="0" fontId="29" fillId="0" borderId="2" xfId="0" applyFont="1" applyBorder="1" applyAlignment="1">
      <alignment vertical="center"/>
    </xf>
    <xf numFmtId="0" fontId="26" fillId="0" borderId="2" xfId="0" applyFont="1" applyBorder="1" applyAlignment="1">
      <alignment vertical="center"/>
    </xf>
    <xf numFmtId="0" fontId="35" fillId="0" borderId="2" xfId="0" applyFont="1" applyBorder="1" applyAlignment="1">
      <alignment vertical="center"/>
    </xf>
    <xf numFmtId="0" fontId="35" fillId="16" borderId="2" xfId="0" applyFont="1" applyFill="1" applyBorder="1" applyAlignment="1">
      <alignment vertical="center"/>
    </xf>
    <xf numFmtId="0" fontId="28" fillId="0" borderId="2" xfId="0" applyFont="1" applyBorder="1" applyAlignment="1"/>
    <xf numFmtId="0" fontId="44" fillId="16" borderId="2" xfId="0" applyFont="1" applyFill="1" applyBorder="1" applyAlignment="1"/>
    <xf numFmtId="0" fontId="35" fillId="16" borderId="2" xfId="0" applyFont="1" applyFill="1" applyBorder="1" applyAlignment="1"/>
    <xf numFmtId="0" fontId="34" fillId="0" borderId="2" xfId="0" applyFont="1" applyBorder="1" applyAlignment="1">
      <alignment vertical="center"/>
    </xf>
    <xf numFmtId="0" fontId="44" fillId="0" borderId="2" xfId="0" applyFont="1" applyBorder="1" applyAlignment="1"/>
    <xf numFmtId="0" fontId="35" fillId="0" borderId="2" xfId="0" applyFont="1" applyBorder="1" applyAlignment="1"/>
    <xf numFmtId="0" fontId="34" fillId="16" borderId="2" xfId="0" applyFont="1" applyFill="1" applyBorder="1" applyAlignment="1">
      <alignment vertical="center"/>
    </xf>
    <xf numFmtId="0" fontId="44" fillId="0" borderId="2" xfId="0" applyFont="1" applyBorder="1" applyAlignment="1">
      <alignment horizontal="left"/>
    </xf>
    <xf numFmtId="0" fontId="38" fillId="16" borderId="2" xfId="0" applyFont="1" applyFill="1" applyBorder="1" applyAlignment="1">
      <alignment vertical="center"/>
    </xf>
    <xf numFmtId="0" fontId="38" fillId="0" borderId="2" xfId="0" applyFont="1" applyBorder="1" applyAlignment="1">
      <alignment vertical="center"/>
    </xf>
    <xf numFmtId="0" fontId="26" fillId="0" borderId="2" xfId="0" applyFont="1" applyFill="1" applyBorder="1" applyAlignment="1">
      <alignment vertical="center"/>
    </xf>
    <xf numFmtId="0" fontId="0" fillId="3" borderId="2" xfId="0" applyFill="1" applyBorder="1" applyAlignment="1"/>
    <xf numFmtId="0" fontId="52" fillId="0" borderId="2" xfId="3" applyBorder="1" applyAlignment="1">
      <alignment horizontal="left" vertical="center" indent="2"/>
    </xf>
    <xf numFmtId="0" fontId="56" fillId="0" borderId="2" xfId="0" applyFont="1" applyBorder="1" applyAlignment="1">
      <alignment vertical="center"/>
    </xf>
    <xf numFmtId="0" fontId="55" fillId="2" borderId="2" xfId="0" applyFont="1" applyFill="1" applyBorder="1" applyAlignment="1">
      <alignment vertical="center"/>
    </xf>
    <xf numFmtId="0" fontId="55" fillId="0" borderId="2" xfId="0" applyFont="1" applyBorder="1" applyAlignment="1">
      <alignment vertical="center"/>
    </xf>
    <xf numFmtId="0" fontId="12" fillId="2" borderId="2" xfId="0" applyFont="1" applyFill="1" applyBorder="1" applyAlignment="1">
      <alignment vertical="center"/>
    </xf>
    <xf numFmtId="0" fontId="12" fillId="2" borderId="2" xfId="0" applyFont="1" applyFill="1" applyBorder="1" applyAlignment="1">
      <alignment horizontal="left" vertical="center"/>
    </xf>
    <xf numFmtId="0" fontId="12" fillId="2" borderId="2" xfId="0" applyFont="1" applyFill="1" applyBorder="1" applyAlignment="1">
      <alignment horizontal="right" vertical="center"/>
    </xf>
    <xf numFmtId="0" fontId="12" fillId="2" borderId="2" xfId="0" applyFont="1" applyFill="1" applyBorder="1" applyAlignment="1">
      <alignment horizontal="center" vertical="center"/>
    </xf>
    <xf numFmtId="0" fontId="2" fillId="2" borderId="2" xfId="0" applyFont="1" applyFill="1" applyBorder="1" applyAlignment="1">
      <alignment vertical="center"/>
    </xf>
    <xf numFmtId="0" fontId="21" fillId="0" borderId="0" xfId="0" applyFont="1"/>
    <xf numFmtId="0" fontId="0" fillId="5" borderId="2" xfId="0" applyFill="1" applyBorder="1"/>
    <xf numFmtId="0" fontId="0" fillId="5" borderId="2" xfId="0" applyFill="1" applyBorder="1" applyAlignment="1">
      <alignment vertical="center"/>
    </xf>
    <xf numFmtId="3" fontId="0" fillId="5" borderId="2" xfId="0" applyNumberFormat="1" applyFill="1" applyBorder="1"/>
    <xf numFmtId="0" fontId="0" fillId="3" borderId="2" xfId="0" applyFill="1" applyBorder="1"/>
    <xf numFmtId="0" fontId="15" fillId="5" borderId="2" xfId="0" applyFont="1" applyFill="1" applyBorder="1" applyAlignment="1"/>
    <xf numFmtId="0" fontId="15" fillId="5" borderId="2" xfId="0" applyFont="1" applyFill="1" applyBorder="1"/>
    <xf numFmtId="0" fontId="14" fillId="0" borderId="2" xfId="0" applyFont="1" applyBorder="1" applyAlignment="1">
      <alignment vertical="center"/>
    </xf>
    <xf numFmtId="0" fontId="59" fillId="12" borderId="2" xfId="1" applyFont="1" applyFill="1" applyBorder="1" applyAlignment="1">
      <alignment horizontal="left" vertical="center"/>
    </xf>
    <xf numFmtId="0" fontId="14" fillId="0" borderId="2" xfId="0" applyFont="1" applyBorder="1" applyAlignment="1">
      <alignment horizontal="left" vertical="center"/>
    </xf>
    <xf numFmtId="0" fontId="14" fillId="0" borderId="2" xfId="0" applyFont="1" applyBorder="1"/>
    <xf numFmtId="0" fontId="14" fillId="0" borderId="2" xfId="0" applyFont="1" applyBorder="1" applyAlignment="1"/>
    <xf numFmtId="0" fontId="60" fillId="0" borderId="33" xfId="0" applyFont="1" applyBorder="1" applyAlignment="1">
      <alignment horizontal="center" vertical="center"/>
    </xf>
    <xf numFmtId="0" fontId="60" fillId="0" borderId="34" xfId="0" applyFont="1" applyBorder="1" applyAlignment="1">
      <alignment horizontal="center" vertical="center"/>
    </xf>
    <xf numFmtId="0" fontId="61" fillId="0" borderId="13" xfId="0" applyFont="1" applyBorder="1" applyAlignment="1">
      <alignment horizontal="center" vertical="center"/>
    </xf>
    <xf numFmtId="0" fontId="61" fillId="0" borderId="34" xfId="0" applyFont="1" applyBorder="1" applyAlignment="1">
      <alignment horizontal="center" vertical="center"/>
    </xf>
    <xf numFmtId="0" fontId="60" fillId="18" borderId="30" xfId="0" applyFont="1" applyFill="1" applyBorder="1" applyAlignment="1">
      <alignment vertical="center"/>
    </xf>
    <xf numFmtId="0" fontId="60" fillId="18" borderId="31" xfId="0" applyFont="1" applyFill="1" applyBorder="1" applyAlignment="1">
      <alignment vertical="center"/>
    </xf>
    <xf numFmtId="0" fontId="60" fillId="18" borderId="32" xfId="0" applyFont="1" applyFill="1" applyBorder="1" applyAlignment="1">
      <alignment vertical="center"/>
    </xf>
    <xf numFmtId="0" fontId="60" fillId="19" borderId="30" xfId="0" applyFont="1" applyFill="1" applyBorder="1" applyAlignment="1">
      <alignment vertical="center"/>
    </xf>
    <xf numFmtId="0" fontId="60" fillId="19" borderId="31" xfId="0" applyFont="1" applyFill="1" applyBorder="1" applyAlignment="1">
      <alignment vertical="center"/>
    </xf>
    <xf numFmtId="0" fontId="60" fillId="19" borderId="32" xfId="0" applyFont="1" applyFill="1" applyBorder="1" applyAlignment="1">
      <alignment vertical="center"/>
    </xf>
    <xf numFmtId="0" fontId="61" fillId="0" borderId="36" xfId="0" applyFont="1" applyBorder="1" applyAlignment="1">
      <alignment vertical="center"/>
    </xf>
    <xf numFmtId="0" fontId="61" fillId="0" borderId="35" xfId="0" applyFont="1" applyBorder="1" applyAlignment="1">
      <alignment vertical="center"/>
    </xf>
    <xf numFmtId="0" fontId="61" fillId="0" borderId="33" xfId="0" applyFont="1" applyBorder="1" applyAlignment="1">
      <alignment vertical="center"/>
    </xf>
    <xf numFmtId="0" fontId="0" fillId="0" borderId="0" xfId="0" applyFill="1" applyBorder="1" applyAlignment="1">
      <alignment horizontal="right"/>
    </xf>
    <xf numFmtId="0" fontId="0" fillId="7" borderId="0" xfId="0" applyFont="1" applyFill="1" applyAlignment="1">
      <alignment vertical="center"/>
    </xf>
    <xf numFmtId="0" fontId="0" fillId="7" borderId="0" xfId="0" applyFont="1" applyFill="1" applyAlignment="1">
      <alignment horizontal="center" vertical="center"/>
    </xf>
    <xf numFmtId="16" fontId="0" fillId="0" borderId="0" xfId="0" applyNumberFormat="1"/>
    <xf numFmtId="17" fontId="0" fillId="0" borderId="0" xfId="0" applyNumberFormat="1"/>
    <xf numFmtId="0" fontId="0" fillId="3" borderId="29" xfId="0" applyFill="1" applyBorder="1" applyAlignment="1">
      <alignment horizontal="center"/>
    </xf>
    <xf numFmtId="0" fontId="0" fillId="7" borderId="0" xfId="0" applyFont="1" applyFill="1" applyAlignment="1">
      <alignment vertical="center"/>
    </xf>
    <xf numFmtId="0" fontId="0" fillId="7" borderId="0" xfId="0" applyFont="1" applyFill="1" applyAlignment="1">
      <alignment horizontal="center" vertical="center"/>
    </xf>
    <xf numFmtId="0" fontId="4" fillId="15" borderId="0" xfId="0" applyFont="1" applyFill="1" applyAlignment="1">
      <alignment horizontal="center" wrapText="1"/>
    </xf>
  </cellXfs>
  <cellStyles count="4">
    <cellStyle name="Hyperlink" xfId="2" xr:uid="{00000000-0005-0000-0000-000000000000}"/>
    <cellStyle name="Гіперпосилання" xfId="3" builtinId="8"/>
    <cellStyle name="Заголовок 3" xfId="1" builtinId="18"/>
    <cellStyle name="Звичайний" xfId="0" builtinId="0"/>
  </cellStyles>
  <dxfs count="22">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charset val="204"/>
        <scheme val="minor"/>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charset val="204"/>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charset val="204"/>
        <scheme val="minor"/>
      </font>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charset val="204"/>
        <scheme val="minor"/>
      </font>
      <fill>
        <patternFill patternType="none">
          <fgColor indexed="64"/>
          <bgColor indexed="65"/>
        </patternFill>
      </fill>
      <border diagonalUp="0" diagonalDown="0">
        <left/>
        <right style="thin">
          <color indexed="64"/>
        </right>
        <top style="thin">
          <color indexed="64"/>
        </top>
        <bottom style="thin">
          <color indexed="64"/>
        </bottom>
        <vertical/>
        <horizontal/>
      </border>
    </dxf>
    <dxf>
      <font>
        <strike val="0"/>
        <outline val="0"/>
        <shadow val="0"/>
        <u val="none"/>
        <vertAlign val="baseline"/>
        <sz val="11"/>
        <color theme="1"/>
        <name val="Calibri"/>
        <family val="2"/>
        <charset val="204"/>
        <scheme val="minor"/>
      </font>
      <fill>
        <patternFill patternType="none">
          <fgColor indexed="64"/>
          <bgColor auto="1"/>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charset val="204"/>
        <scheme val="minor"/>
      </font>
      <fill>
        <patternFill patternType="none">
          <fgColor indexed="64"/>
          <bgColor auto="1"/>
        </patternFill>
      </fill>
    </dxf>
    <dxf>
      <border outline="0">
        <bottom style="thin">
          <color indexed="64"/>
        </bottom>
      </border>
    </dxf>
    <dxf>
      <font>
        <b/>
        <i val="0"/>
        <strike val="0"/>
        <condense val="0"/>
        <extend val="0"/>
        <outline val="0"/>
        <shadow val="0"/>
        <u val="none"/>
        <vertAlign val="baseline"/>
        <sz val="11"/>
        <color theme="0"/>
        <name val="Calibri"/>
        <family val="2"/>
        <charset val="204"/>
        <scheme val="minor"/>
      </font>
      <fill>
        <patternFill patternType="solid">
          <fgColor indexed="64"/>
          <bgColor theme="9" tint="-0.249977111117893"/>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5</xdr:col>
      <xdr:colOff>480390</xdr:colOff>
      <xdr:row>930</xdr:row>
      <xdr:rowOff>82827</xdr:rowOff>
    </xdr:from>
    <xdr:ext cx="2442179" cy="1482587"/>
    <xdr:pic>
      <xdr:nvPicPr>
        <xdr:cNvPr id="2" name="Рисунок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57015" y="177247827"/>
          <a:ext cx="2442179" cy="1482587"/>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14</xdr:col>
      <xdr:colOff>123825</xdr:colOff>
      <xdr:row>0</xdr:row>
      <xdr:rowOff>0</xdr:rowOff>
    </xdr:from>
    <xdr:to>
      <xdr:col>16</xdr:col>
      <xdr:colOff>609388</xdr:colOff>
      <xdr:row>14</xdr:row>
      <xdr:rowOff>152048</xdr:rowOff>
    </xdr:to>
    <xdr:pic>
      <xdr:nvPicPr>
        <xdr:cNvPr id="2" name="Рисунок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14830425" y="0"/>
          <a:ext cx="1923838" cy="281904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я1" displayName="Таблиця1" ref="A1:Q24" totalsRowShown="0" headerRowDxfId="21" dataDxfId="19" headerRowBorderDxfId="20" tableBorderDxfId="18" totalsRowBorderDxfId="17" headerRowCellStyle="Заголовок 3">
  <autoFilter ref="A1:Q24" xr:uid="{00000000-0009-0000-0100-000001000000}"/>
  <tableColumns count="17">
    <tableColumn id="1" xr3:uid="{00000000-0010-0000-0000-000001000000}" name="Item" dataDxfId="16"/>
    <tableColumn id="17" xr3:uid="{00000000-0010-0000-0000-000011000000}" name="Название" dataDxfId="15"/>
    <tableColumn id="2" xr3:uid="{00000000-0010-0000-0000-000002000000}" name="Описание" dataDxfId="14"/>
    <tableColumn id="3" xr3:uid="{00000000-0010-0000-0000-000003000000}" name="Quantity" dataDxfId="13"/>
    <tableColumn id="4" xr3:uid="{00000000-0010-0000-0000-000004000000}" name="Cost, gp" dataDxfId="12"/>
    <tableColumn id="5" xr3:uid="{00000000-0010-0000-0000-000005000000}" name="Damage" dataDxfId="11"/>
    <tableColumn id="6" xr3:uid="{00000000-0010-0000-0000-000006000000}" name="Type of damage" dataDxfId="10"/>
    <tableColumn id="7" xr3:uid="{00000000-0010-0000-0000-000007000000}" name="Weight" dataDxfId="9"/>
    <tableColumn id="8" xr3:uid="{00000000-0010-0000-0000-000008000000}" name="Normal Range" dataDxfId="8"/>
    <tableColumn id="9" xr3:uid="{00000000-0010-0000-0000-000009000000}" name="Max Range" dataDxfId="7"/>
    <tableColumn id="10" xr3:uid="{00000000-0010-0000-0000-00000A000000}" name="Properties" dataDxfId="6"/>
    <tableColumn id="11" xr3:uid="{00000000-0010-0000-0000-00000B000000}" name="Description" dataDxfId="5"/>
    <tableColumn id="12" xr3:uid="{00000000-0010-0000-0000-00000C000000}" name="Special" dataDxfId="4"/>
    <tableColumn id="13" xr3:uid="{00000000-0010-0000-0000-00000D000000}" name="Group" dataDxfId="3"/>
    <tableColumn id="16" xr3:uid="{00000000-0010-0000-0000-000010000000}" name="Rarity" dataDxfId="2"/>
    <tableColumn id="14" xr3:uid="{00000000-0010-0000-0000-00000E000000}" name="Группа профишенси" dataDxfId="1"/>
    <tableColumn id="15" xr3:uid="{00000000-0010-0000-0000-00000F000000}" name="Цена, имп" dataDxfId="0"/>
  </tableColumns>
  <tableStyleInfo name="TableStyleMedium7" showFirstColumn="0" showLastColumn="0" showRowStripes="1" showColumnStripes="0"/>
</table>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350"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203CD0C-8C77-4201-A82F-8BAB1093958C}">
  <we:reference id="WA103982219" version="1.1.0.0" store="ru-RU" storeType="omex"/>
  <we:alternateReferences>
    <we:reference id="WA103982219" version="1.1.0.0" store="omex"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gamers.wikidot.com/caen-and-urcaen" TargetMode="External"/><Relationship Id="rId1" Type="http://schemas.openxmlformats.org/officeDocument/2006/relationships/hyperlink" Target="http://www.d20pfsrd.com/gamemastering/traps-hazards-and-special-terrains/hazards/3rd-party-hazards/gas-spore-tohc"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499984740745262"/>
  </sheetPr>
  <dimension ref="A1:G30"/>
  <sheetViews>
    <sheetView workbookViewId="0">
      <selection activeCell="C11" sqref="C11"/>
    </sheetView>
  </sheetViews>
  <sheetFormatPr defaultRowHeight="15"/>
  <cols>
    <col min="1" max="1" width="12.140625" bestFit="1" customWidth="1"/>
    <col min="2" max="2" width="15.7109375" bestFit="1" customWidth="1"/>
    <col min="3" max="3" width="13.85546875" bestFit="1" customWidth="1"/>
    <col min="6" max="6" width="11.85546875" customWidth="1"/>
  </cols>
  <sheetData>
    <row r="1" spans="1:7">
      <c r="A1" s="41" t="s">
        <v>0</v>
      </c>
      <c r="B1" s="41" t="s">
        <v>1</v>
      </c>
      <c r="C1" s="41" t="s">
        <v>2</v>
      </c>
      <c r="D1" s="41" t="s">
        <v>3</v>
      </c>
      <c r="E1" s="41" t="s">
        <v>2</v>
      </c>
      <c r="F1" s="41" t="s">
        <v>4</v>
      </c>
      <c r="G1" s="41"/>
    </row>
    <row r="2" spans="1:7">
      <c r="A2" s="2" t="s">
        <v>5</v>
      </c>
      <c r="B2" s="1"/>
      <c r="C2" s="1"/>
      <c r="D2" s="1">
        <v>0.1</v>
      </c>
      <c r="E2" s="1">
        <f t="shared" ref="E2:E8" si="0">D2*10</f>
        <v>1</v>
      </c>
      <c r="F2" s="4" t="s">
        <v>6</v>
      </c>
      <c r="G2" s="4"/>
    </row>
    <row r="3" spans="1:7">
      <c r="A3" s="2" t="s">
        <v>7</v>
      </c>
      <c r="B3" s="3">
        <v>0.2</v>
      </c>
      <c r="C3" s="3">
        <v>2</v>
      </c>
      <c r="D3" s="3">
        <v>0.5</v>
      </c>
      <c r="E3" s="3">
        <f t="shared" si="0"/>
        <v>5</v>
      </c>
      <c r="F3" s="4" t="s">
        <v>8</v>
      </c>
      <c r="G3" s="4">
        <f t="shared" ref="G3:G8" si="1">B3*300</f>
        <v>60</v>
      </c>
    </row>
    <row r="4" spans="1:7">
      <c r="A4" s="2" t="s">
        <v>9</v>
      </c>
      <c r="B4" s="3">
        <v>1</v>
      </c>
      <c r="C4" s="3">
        <v>10</v>
      </c>
      <c r="D4" s="3">
        <v>1.5</v>
      </c>
      <c r="E4" s="3">
        <f t="shared" si="0"/>
        <v>15</v>
      </c>
      <c r="F4" s="4" t="s">
        <v>10</v>
      </c>
      <c r="G4" s="4">
        <f t="shared" si="1"/>
        <v>300</v>
      </c>
    </row>
    <row r="5" spans="1:7">
      <c r="A5" s="2" t="s">
        <v>11</v>
      </c>
      <c r="B5" s="3">
        <v>2</v>
      </c>
      <c r="C5" s="3">
        <v>20</v>
      </c>
      <c r="D5" s="3">
        <v>3</v>
      </c>
      <c r="E5" s="3">
        <f t="shared" si="0"/>
        <v>30</v>
      </c>
      <c r="F5" s="4" t="s">
        <v>12</v>
      </c>
      <c r="G5" s="4">
        <f t="shared" si="1"/>
        <v>600</v>
      </c>
    </row>
    <row r="6" spans="1:7">
      <c r="A6" s="2" t="s">
        <v>13</v>
      </c>
      <c r="B6" s="3">
        <v>4</v>
      </c>
      <c r="C6" s="3">
        <v>40</v>
      </c>
      <c r="D6" s="3">
        <v>5</v>
      </c>
      <c r="E6" s="3">
        <f t="shared" si="0"/>
        <v>50</v>
      </c>
      <c r="F6" s="4" t="s">
        <v>14</v>
      </c>
      <c r="G6" s="4">
        <f t="shared" si="1"/>
        <v>1200</v>
      </c>
    </row>
    <row r="7" spans="1:7">
      <c r="A7" s="2" t="s">
        <v>15</v>
      </c>
      <c r="B7" s="3">
        <v>10</v>
      </c>
      <c r="C7" s="3">
        <v>100</v>
      </c>
      <c r="D7" s="3">
        <v>15</v>
      </c>
      <c r="E7" s="3">
        <f t="shared" si="0"/>
        <v>150</v>
      </c>
      <c r="F7" s="4" t="s">
        <v>16</v>
      </c>
      <c r="G7" s="4">
        <f t="shared" si="1"/>
        <v>3000</v>
      </c>
    </row>
    <row r="8" spans="1:7">
      <c r="A8" s="2" t="s">
        <v>17</v>
      </c>
      <c r="B8" s="3">
        <v>50</v>
      </c>
      <c r="C8" s="3">
        <v>500</v>
      </c>
      <c r="D8" s="3">
        <v>16</v>
      </c>
      <c r="E8" s="3">
        <f t="shared" si="0"/>
        <v>160</v>
      </c>
      <c r="F8" s="4" t="s">
        <v>18</v>
      </c>
      <c r="G8" s="4">
        <f t="shared" si="1"/>
        <v>15000</v>
      </c>
    </row>
    <row r="11" spans="1:7">
      <c r="C11" t="s">
        <v>19</v>
      </c>
      <c r="D11" s="247">
        <v>600</v>
      </c>
      <c r="E11">
        <v>1200</v>
      </c>
      <c r="F11">
        <f>D11+E11</f>
        <v>1800</v>
      </c>
      <c r="G11">
        <f>F11/2</f>
        <v>900</v>
      </c>
    </row>
    <row r="12" spans="1:7">
      <c r="C12" t="s">
        <v>20</v>
      </c>
      <c r="D12" s="247">
        <v>1200</v>
      </c>
      <c r="E12">
        <v>3000</v>
      </c>
      <c r="F12">
        <f>D12+E12</f>
        <v>4200</v>
      </c>
      <c r="G12">
        <f>F12/2</f>
        <v>2100</v>
      </c>
    </row>
    <row r="13" spans="1:7">
      <c r="C13" t="s">
        <v>21</v>
      </c>
      <c r="D13" s="247">
        <v>3000</v>
      </c>
      <c r="E13">
        <v>15000</v>
      </c>
      <c r="F13">
        <f>D13+E13</f>
        <v>18000</v>
      </c>
      <c r="G13">
        <f>F13/2</f>
        <v>9000</v>
      </c>
    </row>
    <row r="14" spans="1:7">
      <c r="C14" t="s">
        <v>22</v>
      </c>
      <c r="E14" t="s">
        <v>23</v>
      </c>
      <c r="G14">
        <f>G13*2</f>
        <v>18000</v>
      </c>
    </row>
    <row r="28" spans="2:4">
      <c r="B28" s="9"/>
      <c r="C28" s="9"/>
      <c r="D28" s="9"/>
    </row>
    <row r="29" spans="2:4">
      <c r="B29" s="9"/>
      <c r="C29" s="9"/>
      <c r="D29" s="9"/>
    </row>
    <row r="30" spans="2:4">
      <c r="B30" s="9"/>
      <c r="C30" s="9"/>
      <c r="D30" s="9"/>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499984740745262"/>
  </sheetPr>
  <dimension ref="A1:H53"/>
  <sheetViews>
    <sheetView topLeftCell="A10" zoomScaleNormal="100" workbookViewId="0">
      <selection activeCell="C3" sqref="C3"/>
    </sheetView>
  </sheetViews>
  <sheetFormatPr defaultRowHeight="15" outlineLevelRow="1"/>
  <cols>
    <col min="1" max="1" width="42.85546875" bestFit="1" customWidth="1"/>
    <col min="2" max="2" width="12.5703125" customWidth="1"/>
    <col min="3" max="3" width="56" customWidth="1"/>
    <col min="4" max="4" width="20.7109375" customWidth="1"/>
    <col min="5" max="5" width="13.28515625" customWidth="1"/>
    <col min="6" max="6" width="46.42578125" customWidth="1"/>
    <col min="8" max="8" width="33.85546875" customWidth="1"/>
  </cols>
  <sheetData>
    <row r="1" spans="1:8">
      <c r="A1" s="41" t="s">
        <v>26</v>
      </c>
      <c r="B1" s="41" t="s">
        <v>3792</v>
      </c>
      <c r="C1" s="41" t="s">
        <v>3793</v>
      </c>
      <c r="D1" s="41" t="s">
        <v>3794</v>
      </c>
      <c r="E1" s="41" t="s">
        <v>3795</v>
      </c>
      <c r="F1" s="41" t="s">
        <v>3796</v>
      </c>
      <c r="G1" s="41" t="s">
        <v>3797</v>
      </c>
      <c r="H1" s="41" t="s">
        <v>3798</v>
      </c>
    </row>
    <row r="2" spans="1:8">
      <c r="A2" s="18" t="s">
        <v>3799</v>
      </c>
      <c r="B2" s="18">
        <v>10000</v>
      </c>
      <c r="C2" s="18" t="s">
        <v>3800</v>
      </c>
      <c r="D2" s="18" t="s">
        <v>3801</v>
      </c>
      <c r="E2" s="18" t="s">
        <v>1968</v>
      </c>
      <c r="F2" s="18" t="s">
        <v>3802</v>
      </c>
      <c r="G2" s="18" t="s">
        <v>3803</v>
      </c>
      <c r="H2" s="18"/>
    </row>
    <row r="3" spans="1:8">
      <c r="A3" s="18" t="s">
        <v>3804</v>
      </c>
      <c r="B3" s="18">
        <v>500</v>
      </c>
      <c r="C3" s="18" t="s">
        <v>3805</v>
      </c>
      <c r="D3" s="18" t="s">
        <v>3806</v>
      </c>
      <c r="E3" s="18" t="s">
        <v>2691</v>
      </c>
      <c r="F3" s="18" t="s">
        <v>3807</v>
      </c>
      <c r="G3" s="18" t="s">
        <v>3803</v>
      </c>
      <c r="H3" s="18"/>
    </row>
    <row r="4" spans="1:8">
      <c r="A4" s="18" t="s">
        <v>3808</v>
      </c>
      <c r="B4" s="18">
        <v>5000</v>
      </c>
      <c r="C4" s="18" t="s">
        <v>3809</v>
      </c>
      <c r="D4" s="18" t="s">
        <v>3810</v>
      </c>
      <c r="E4" s="18" t="s">
        <v>1968</v>
      </c>
      <c r="F4" s="18" t="s">
        <v>3811</v>
      </c>
      <c r="G4" s="18" t="s">
        <v>3803</v>
      </c>
      <c r="H4" s="18"/>
    </row>
    <row r="5" spans="1:8">
      <c r="A5" s="18" t="s">
        <v>3812</v>
      </c>
      <c r="B5" s="18">
        <v>10000</v>
      </c>
      <c r="C5" s="18" t="s">
        <v>3813</v>
      </c>
      <c r="D5" s="18" t="s">
        <v>3801</v>
      </c>
      <c r="E5" s="18" t="s">
        <v>1854</v>
      </c>
      <c r="F5" s="18" t="s">
        <v>3802</v>
      </c>
      <c r="G5" s="18" t="s">
        <v>3803</v>
      </c>
      <c r="H5" s="18"/>
    </row>
    <row r="6" spans="1:8">
      <c r="A6" s="18" t="s">
        <v>3814</v>
      </c>
      <c r="B6" s="18">
        <v>5000</v>
      </c>
      <c r="C6" s="18" t="s">
        <v>3815</v>
      </c>
      <c r="D6" s="18" t="s">
        <v>3816</v>
      </c>
      <c r="E6" s="18" t="s">
        <v>1968</v>
      </c>
      <c r="F6" s="18" t="s">
        <v>3817</v>
      </c>
      <c r="G6" s="18" t="s">
        <v>3803</v>
      </c>
      <c r="H6" s="18"/>
    </row>
    <row r="7" spans="1:8">
      <c r="A7" s="18" t="s">
        <v>3818</v>
      </c>
      <c r="B7" s="18">
        <v>5000</v>
      </c>
      <c r="C7" s="18" t="s">
        <v>3819</v>
      </c>
      <c r="D7" s="18" t="s">
        <v>3820</v>
      </c>
      <c r="E7" s="18" t="s">
        <v>1968</v>
      </c>
      <c r="F7" s="18" t="s">
        <v>3817</v>
      </c>
      <c r="G7" s="18" t="s">
        <v>3803</v>
      </c>
      <c r="H7" s="18"/>
    </row>
    <row r="8" spans="1:8">
      <c r="A8" s="18" t="s">
        <v>3821</v>
      </c>
      <c r="B8" s="18">
        <v>5000</v>
      </c>
      <c r="C8" s="18" t="s">
        <v>3822</v>
      </c>
      <c r="D8" s="18" t="s">
        <v>3820</v>
      </c>
      <c r="E8" s="18" t="s">
        <v>1854</v>
      </c>
      <c r="F8" s="18" t="s">
        <v>3817</v>
      </c>
      <c r="G8" s="18" t="s">
        <v>3803</v>
      </c>
      <c r="H8" s="18"/>
    </row>
    <row r="9" spans="1:8">
      <c r="A9" s="18" t="s">
        <v>3823</v>
      </c>
      <c r="B9" s="18">
        <v>200</v>
      </c>
      <c r="C9" s="18" t="s">
        <v>3824</v>
      </c>
      <c r="D9" s="18" t="s">
        <v>3820</v>
      </c>
      <c r="E9" s="18" t="s">
        <v>1854</v>
      </c>
      <c r="F9" s="18" t="s">
        <v>3817</v>
      </c>
      <c r="G9" s="18" t="s">
        <v>3803</v>
      </c>
      <c r="H9" s="18"/>
    </row>
    <row r="10" spans="1:8">
      <c r="A10" s="18" t="s">
        <v>3825</v>
      </c>
      <c r="B10" s="18"/>
      <c r="C10" s="18" t="s">
        <v>3826</v>
      </c>
      <c r="D10" s="18" t="s">
        <v>3827</v>
      </c>
      <c r="E10" s="18"/>
      <c r="F10" s="18"/>
      <c r="G10" s="18" t="s">
        <v>3803</v>
      </c>
      <c r="H10" s="18"/>
    </row>
    <row r="11" spans="1:8">
      <c r="A11" s="18" t="s">
        <v>3828</v>
      </c>
      <c r="B11" s="18">
        <v>350</v>
      </c>
      <c r="C11" s="18" t="s">
        <v>3829</v>
      </c>
      <c r="D11" s="18" t="s">
        <v>3806</v>
      </c>
      <c r="E11" s="18" t="s">
        <v>2691</v>
      </c>
      <c r="F11" s="18"/>
      <c r="G11" s="18" t="s">
        <v>3803</v>
      </c>
      <c r="H11" s="18"/>
    </row>
    <row r="12" spans="1:8" hidden="1">
      <c r="A12" s="18" t="s">
        <v>3830</v>
      </c>
      <c r="B12" s="18">
        <v>500</v>
      </c>
      <c r="C12" s="18" t="s">
        <v>3831</v>
      </c>
      <c r="D12" s="18"/>
      <c r="E12" s="18" t="s">
        <v>1854</v>
      </c>
      <c r="F12" s="18"/>
      <c r="G12" s="18" t="s">
        <v>3803</v>
      </c>
      <c r="H12" s="18"/>
    </row>
    <row r="13" spans="1:8" hidden="1">
      <c r="A13" s="18" t="s">
        <v>3832</v>
      </c>
      <c r="B13" s="18">
        <v>500</v>
      </c>
      <c r="C13" s="18" t="s">
        <v>3833</v>
      </c>
      <c r="D13" s="18"/>
      <c r="E13" s="18" t="s">
        <v>1968</v>
      </c>
      <c r="F13" s="18"/>
      <c r="G13" s="18" t="s">
        <v>3803</v>
      </c>
      <c r="H13" s="18"/>
    </row>
    <row r="14" spans="1:8" hidden="1">
      <c r="A14" s="18" t="s">
        <v>3834</v>
      </c>
      <c r="B14" s="18"/>
      <c r="C14" s="18" t="s">
        <v>3835</v>
      </c>
      <c r="D14" s="18"/>
      <c r="E14" s="18" t="s">
        <v>1854</v>
      </c>
      <c r="F14" s="18"/>
      <c r="G14" s="18" t="s">
        <v>3803</v>
      </c>
      <c r="H14" s="18"/>
    </row>
    <row r="15" spans="1:8" hidden="1">
      <c r="A15" s="18" t="s">
        <v>3836</v>
      </c>
      <c r="B15" s="18"/>
      <c r="C15" s="18" t="s">
        <v>3837</v>
      </c>
      <c r="D15" s="18"/>
      <c r="E15" s="18" t="s">
        <v>2751</v>
      </c>
      <c r="F15" s="18"/>
      <c r="G15" s="18" t="s">
        <v>3803</v>
      </c>
      <c r="H15" s="18"/>
    </row>
    <row r="16" spans="1:8" hidden="1">
      <c r="A16" s="18" t="s">
        <v>3838</v>
      </c>
      <c r="B16" s="18"/>
      <c r="C16" s="18" t="s">
        <v>3839</v>
      </c>
      <c r="D16" s="18"/>
      <c r="E16" s="18"/>
      <c r="F16" s="18"/>
      <c r="G16" s="18" t="s">
        <v>3803</v>
      </c>
      <c r="H16" s="18"/>
    </row>
    <row r="17" spans="1:8">
      <c r="A17" s="18" t="s">
        <v>3840</v>
      </c>
      <c r="B17" s="18">
        <v>15000</v>
      </c>
      <c r="C17" s="18" t="s">
        <v>3841</v>
      </c>
      <c r="D17" s="18" t="s">
        <v>3801</v>
      </c>
      <c r="E17" s="18"/>
      <c r="F17" s="18" t="s">
        <v>3842</v>
      </c>
      <c r="G17" s="18" t="s">
        <v>3843</v>
      </c>
      <c r="H17" s="18"/>
    </row>
    <row r="18" spans="1:8">
      <c r="A18" s="18" t="s">
        <v>3844</v>
      </c>
      <c r="B18" s="18">
        <v>10000</v>
      </c>
      <c r="C18" s="18" t="s">
        <v>3845</v>
      </c>
      <c r="D18" s="18" t="s">
        <v>3810</v>
      </c>
      <c r="E18" s="18" t="s">
        <v>1854</v>
      </c>
      <c r="F18" s="18" t="s">
        <v>3817</v>
      </c>
      <c r="G18" s="18" t="s">
        <v>3803</v>
      </c>
      <c r="H18" s="18"/>
    </row>
    <row r="19" spans="1:8">
      <c r="A19" s="18" t="s">
        <v>3846</v>
      </c>
      <c r="B19" s="18">
        <v>20000</v>
      </c>
      <c r="C19" s="18" t="s">
        <v>3847</v>
      </c>
      <c r="D19" s="18" t="s">
        <v>3848</v>
      </c>
      <c r="E19" s="18" t="s">
        <v>2751</v>
      </c>
      <c r="F19" s="18" t="s">
        <v>3817</v>
      </c>
      <c r="G19" s="18" t="s">
        <v>3803</v>
      </c>
      <c r="H19" s="18" t="s">
        <v>3849</v>
      </c>
    </row>
    <row r="20" spans="1:8">
      <c r="A20" s="18" t="s">
        <v>3850</v>
      </c>
      <c r="B20" s="18">
        <v>30000</v>
      </c>
      <c r="C20" s="18" t="s">
        <v>3851</v>
      </c>
      <c r="D20" s="18" t="s">
        <v>3801</v>
      </c>
      <c r="E20" s="18" t="s">
        <v>1854</v>
      </c>
      <c r="F20" s="18" t="s">
        <v>3852</v>
      </c>
      <c r="G20" s="18" t="s">
        <v>3843</v>
      </c>
      <c r="H20" s="18"/>
    </row>
    <row r="21" spans="1:8">
      <c r="A21" s="18" t="s">
        <v>3853</v>
      </c>
      <c r="B21" s="18">
        <v>15000</v>
      </c>
      <c r="C21" s="18" t="s">
        <v>3854</v>
      </c>
      <c r="D21" s="18" t="s">
        <v>3855</v>
      </c>
      <c r="E21" s="18" t="s">
        <v>1854</v>
      </c>
      <c r="F21" s="18"/>
      <c r="G21" s="18" t="s">
        <v>3843</v>
      </c>
      <c r="H21" s="18"/>
    </row>
    <row r="22" spans="1:8" outlineLevel="1">
      <c r="A22" s="18" t="s">
        <v>3856</v>
      </c>
      <c r="B22" s="18"/>
      <c r="C22" s="18" t="s">
        <v>3857</v>
      </c>
      <c r="D22" s="18" t="s">
        <v>3858</v>
      </c>
      <c r="E22" s="18"/>
      <c r="F22" s="18"/>
      <c r="G22" s="18" t="s">
        <v>3859</v>
      </c>
      <c r="H22" s="18"/>
    </row>
    <row r="23" spans="1:8" outlineLevel="1">
      <c r="A23" s="18" t="s">
        <v>3860</v>
      </c>
      <c r="B23" s="18"/>
      <c r="C23" s="18" t="s">
        <v>3861</v>
      </c>
      <c r="D23" s="18" t="s">
        <v>3858</v>
      </c>
      <c r="E23" s="18"/>
      <c r="F23" s="18"/>
      <c r="G23" s="18" t="s">
        <v>3859</v>
      </c>
      <c r="H23" s="18"/>
    </row>
    <row r="24" spans="1:8">
      <c r="A24" s="18" t="s">
        <v>3862</v>
      </c>
      <c r="B24" s="18">
        <v>1000</v>
      </c>
      <c r="C24" s="18" t="s">
        <v>3863</v>
      </c>
      <c r="D24" s="18" t="s">
        <v>3864</v>
      </c>
      <c r="E24" s="18" t="s">
        <v>1968</v>
      </c>
      <c r="F24" s="18"/>
      <c r="G24" s="18" t="s">
        <v>3859</v>
      </c>
      <c r="H24" s="18"/>
    </row>
    <row r="25" spans="1:8">
      <c r="A25" s="18" t="s">
        <v>3865</v>
      </c>
      <c r="B25" s="18">
        <v>800</v>
      </c>
      <c r="C25" s="18" t="s">
        <v>3866</v>
      </c>
      <c r="D25" s="18" t="s">
        <v>3864</v>
      </c>
      <c r="E25" s="18" t="s">
        <v>1854</v>
      </c>
      <c r="F25" s="18"/>
      <c r="G25" s="18" t="s">
        <v>3859</v>
      </c>
      <c r="H25" s="18"/>
    </row>
    <row r="26" spans="1:8" ht="24.75" customHeight="1">
      <c r="A26" s="18" t="s">
        <v>3867</v>
      </c>
      <c r="B26" s="18">
        <v>2000</v>
      </c>
      <c r="C26" s="18" t="s">
        <v>3868</v>
      </c>
      <c r="D26" s="18" t="s">
        <v>3864</v>
      </c>
      <c r="E26" s="18" t="s">
        <v>1854</v>
      </c>
      <c r="F26" s="18"/>
      <c r="G26" s="18" t="s">
        <v>3859</v>
      </c>
      <c r="H26" s="18"/>
    </row>
    <row r="27" spans="1:8">
      <c r="A27" s="18" t="s">
        <v>3869</v>
      </c>
      <c r="B27" s="18">
        <v>1000</v>
      </c>
      <c r="C27" s="18" t="s">
        <v>3870</v>
      </c>
      <c r="D27" s="18" t="s">
        <v>3864</v>
      </c>
      <c r="E27" s="18" t="s">
        <v>1854</v>
      </c>
      <c r="F27" s="18"/>
      <c r="G27" s="18" t="s">
        <v>3859</v>
      </c>
      <c r="H27" s="18" t="s">
        <v>3871</v>
      </c>
    </row>
    <row r="28" spans="1:8">
      <c r="A28" s="18" t="s">
        <v>3872</v>
      </c>
      <c r="B28" s="18">
        <v>10000</v>
      </c>
      <c r="C28" s="18" t="s">
        <v>3873</v>
      </c>
      <c r="D28" s="18" t="s">
        <v>3810</v>
      </c>
      <c r="E28" s="18"/>
      <c r="F28" s="18"/>
      <c r="G28" s="18" t="s">
        <v>3843</v>
      </c>
      <c r="H28" s="18"/>
    </row>
    <row r="29" spans="1:8">
      <c r="A29" s="18" t="s">
        <v>3874</v>
      </c>
      <c r="B29" s="18">
        <v>10000</v>
      </c>
      <c r="C29" s="18" t="s">
        <v>3875</v>
      </c>
      <c r="D29" s="18" t="s">
        <v>3810</v>
      </c>
      <c r="E29" s="18"/>
      <c r="F29" s="18"/>
      <c r="G29" s="18" t="s">
        <v>3843</v>
      </c>
      <c r="H29" s="18"/>
    </row>
    <row r="30" spans="1:8">
      <c r="A30" s="18" t="s">
        <v>3876</v>
      </c>
      <c r="B30" s="18">
        <v>10000</v>
      </c>
      <c r="C30" s="18" t="s">
        <v>3877</v>
      </c>
      <c r="D30" s="18" t="s">
        <v>3878</v>
      </c>
      <c r="E30" s="18"/>
      <c r="F30" s="18"/>
      <c r="G30" s="18" t="s">
        <v>3843</v>
      </c>
      <c r="H30" s="18"/>
    </row>
    <row r="31" spans="1:8">
      <c r="A31" s="18" t="s">
        <v>3879</v>
      </c>
      <c r="B31" s="18">
        <v>10000</v>
      </c>
      <c r="C31" s="18" t="s">
        <v>3880</v>
      </c>
      <c r="D31" s="18" t="s">
        <v>3878</v>
      </c>
      <c r="E31" s="18"/>
      <c r="F31" s="18"/>
      <c r="G31" s="18" t="s">
        <v>3843</v>
      </c>
      <c r="H31" s="18"/>
    </row>
    <row r="32" spans="1:8">
      <c r="A32" s="18" t="s">
        <v>3881</v>
      </c>
      <c r="B32" s="18">
        <v>10000</v>
      </c>
      <c r="C32" s="18" t="s">
        <v>3882</v>
      </c>
      <c r="D32" s="18" t="s">
        <v>3878</v>
      </c>
      <c r="E32" s="18"/>
      <c r="F32" s="18"/>
      <c r="G32" s="18" t="s">
        <v>3843</v>
      </c>
      <c r="H32" s="18"/>
    </row>
    <row r="33" spans="1:8">
      <c r="A33" s="18" t="s">
        <v>3883</v>
      </c>
      <c r="B33" s="18">
        <v>10000</v>
      </c>
      <c r="C33" s="18" t="s">
        <v>3884</v>
      </c>
      <c r="D33" s="18" t="s">
        <v>3885</v>
      </c>
      <c r="E33" s="18"/>
      <c r="F33" s="18"/>
      <c r="G33" s="18" t="s">
        <v>3843</v>
      </c>
      <c r="H33" s="18"/>
    </row>
    <row r="34" spans="1:8">
      <c r="A34" s="18" t="s">
        <v>3886</v>
      </c>
      <c r="B34" s="18">
        <v>10000</v>
      </c>
      <c r="C34" s="18" t="s">
        <v>3887</v>
      </c>
      <c r="D34" s="18" t="s">
        <v>3885</v>
      </c>
      <c r="E34" s="18"/>
      <c r="F34" s="18"/>
      <c r="G34" s="18" t="s">
        <v>3843</v>
      </c>
      <c r="H34" s="18"/>
    </row>
    <row r="35" spans="1:8">
      <c r="A35" s="18" t="s">
        <v>3888</v>
      </c>
      <c r="B35" s="18">
        <v>10000</v>
      </c>
      <c r="C35" s="18" t="s">
        <v>3889</v>
      </c>
      <c r="D35" s="18" t="s">
        <v>3885</v>
      </c>
      <c r="E35" s="18"/>
      <c r="F35" s="18"/>
      <c r="G35" s="18" t="s">
        <v>3843</v>
      </c>
      <c r="H35" s="18"/>
    </row>
    <row r="36" spans="1:8">
      <c r="A36" s="18" t="s">
        <v>3890</v>
      </c>
      <c r="B36" s="18">
        <v>10000</v>
      </c>
      <c r="C36" s="18" t="s">
        <v>3891</v>
      </c>
      <c r="D36" s="18" t="s">
        <v>3885</v>
      </c>
      <c r="E36" s="18"/>
      <c r="F36" s="18"/>
      <c r="G36" s="18" t="s">
        <v>3843</v>
      </c>
      <c r="H36" s="18"/>
    </row>
    <row r="37" spans="1:8" outlineLevel="1">
      <c r="A37" s="18" t="s">
        <v>3892</v>
      </c>
      <c r="B37" s="18">
        <v>10000</v>
      </c>
      <c r="C37" s="18" t="s">
        <v>3893</v>
      </c>
      <c r="D37" s="18" t="s">
        <v>3885</v>
      </c>
      <c r="E37" s="18"/>
      <c r="F37" s="18"/>
      <c r="G37" s="18" t="s">
        <v>3843</v>
      </c>
      <c r="H37" s="18"/>
    </row>
    <row r="38" spans="1:8" outlineLevel="1">
      <c r="A38" s="18" t="s">
        <v>3894</v>
      </c>
      <c r="B38" s="18">
        <v>10000</v>
      </c>
      <c r="C38" s="18" t="s">
        <v>3895</v>
      </c>
      <c r="D38" s="18" t="s">
        <v>3864</v>
      </c>
      <c r="E38" s="18"/>
      <c r="F38" s="18"/>
      <c r="G38" s="18" t="s">
        <v>3843</v>
      </c>
      <c r="H38" s="18"/>
    </row>
    <row r="39" spans="1:8" outlineLevel="1">
      <c r="A39" s="18" t="s">
        <v>3896</v>
      </c>
      <c r="B39" s="18">
        <v>10000</v>
      </c>
      <c r="C39" s="18" t="s">
        <v>3897</v>
      </c>
      <c r="D39" s="18" t="s">
        <v>3864</v>
      </c>
      <c r="E39" s="18"/>
      <c r="F39" s="18"/>
      <c r="G39" s="18" t="s">
        <v>3843</v>
      </c>
      <c r="H39" s="18"/>
    </row>
    <row r="40" spans="1:8" outlineLevel="1">
      <c r="A40" s="18" t="s">
        <v>3898</v>
      </c>
      <c r="B40" s="18">
        <v>10000</v>
      </c>
      <c r="C40" s="18" t="s">
        <v>3899</v>
      </c>
      <c r="D40" s="18" t="s">
        <v>3878</v>
      </c>
      <c r="E40" s="18"/>
      <c r="F40" s="18"/>
      <c r="G40" s="18" t="s">
        <v>3843</v>
      </c>
      <c r="H40" s="18"/>
    </row>
    <row r="41" spans="1:8" outlineLevel="1">
      <c r="A41" s="18" t="s">
        <v>3900</v>
      </c>
      <c r="B41" s="18">
        <v>10000</v>
      </c>
      <c r="C41" s="18" t="s">
        <v>3901</v>
      </c>
      <c r="D41" s="18" t="s">
        <v>3810</v>
      </c>
      <c r="E41" s="18"/>
      <c r="F41" s="18"/>
      <c r="G41" s="18" t="s">
        <v>3843</v>
      </c>
      <c r="H41" s="18"/>
    </row>
    <row r="42" spans="1:8" outlineLevel="1">
      <c r="A42" s="18" t="s">
        <v>3902</v>
      </c>
      <c r="B42" s="18">
        <v>10000</v>
      </c>
      <c r="C42" s="18" t="s">
        <v>3903</v>
      </c>
      <c r="D42" s="18" t="s">
        <v>3810</v>
      </c>
      <c r="E42" s="18"/>
      <c r="F42" s="18"/>
      <c r="G42" s="18" t="s">
        <v>3843</v>
      </c>
      <c r="H42" s="18"/>
    </row>
    <row r="43" spans="1:8" outlineLevel="1"/>
    <row r="44" spans="1:8" outlineLevel="1"/>
    <row r="45" spans="1:8" outlineLevel="1"/>
    <row r="46" spans="1:8" outlineLevel="1"/>
    <row r="47" spans="1:8" outlineLevel="1"/>
    <row r="48" spans="1:8" outlineLevel="1"/>
    <row r="49" spans="4:4" outlineLevel="1"/>
    <row r="50" spans="4:4" outlineLevel="1"/>
    <row r="51" spans="4:4" outlineLevel="1"/>
    <row r="52" spans="4:4">
      <c r="D52" s="16"/>
    </row>
    <row r="53" spans="4:4">
      <c r="D53" s="16"/>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499984740745262"/>
  </sheetPr>
  <dimension ref="A1:L91"/>
  <sheetViews>
    <sheetView workbookViewId="0">
      <selection activeCell="A42" sqref="A42:E91"/>
    </sheetView>
  </sheetViews>
  <sheetFormatPr defaultRowHeight="15" outlineLevelRow="1"/>
  <cols>
    <col min="1" max="1" width="31.5703125" bestFit="1" customWidth="1"/>
    <col min="9" max="9" width="17.42578125" bestFit="1" customWidth="1"/>
    <col min="10" max="10" width="44.85546875" style="7" customWidth="1"/>
  </cols>
  <sheetData>
    <row r="1" spans="1:12">
      <c r="A1" s="41" t="s">
        <v>3904</v>
      </c>
      <c r="B1" s="41" t="s">
        <v>3905</v>
      </c>
      <c r="C1" s="41" t="s">
        <v>3716</v>
      </c>
      <c r="D1" s="41" t="s">
        <v>3906</v>
      </c>
      <c r="E1" s="41" t="s">
        <v>3907</v>
      </c>
      <c r="F1" s="41" t="s">
        <v>122</v>
      </c>
      <c r="G1" s="41" t="s">
        <v>3908</v>
      </c>
      <c r="H1" s="41" t="s">
        <v>3708</v>
      </c>
      <c r="I1" s="41" t="s">
        <v>3909</v>
      </c>
      <c r="J1" s="41" t="s">
        <v>28</v>
      </c>
      <c r="K1" s="41" t="s">
        <v>3910</v>
      </c>
    </row>
    <row r="2" spans="1:12">
      <c r="A2" s="4" t="s">
        <v>3911</v>
      </c>
      <c r="B2" s="4" t="s">
        <v>3912</v>
      </c>
      <c r="C2" s="4">
        <v>600</v>
      </c>
      <c r="D2" s="4">
        <v>11</v>
      </c>
      <c r="E2" s="4">
        <v>20</v>
      </c>
      <c r="F2" s="4"/>
      <c r="G2" s="4"/>
      <c r="H2" s="4">
        <v>15</v>
      </c>
      <c r="I2" s="4" t="s">
        <v>2691</v>
      </c>
      <c r="J2" s="18"/>
      <c r="K2" s="4" t="s">
        <v>3913</v>
      </c>
    </row>
    <row r="3" spans="1:12">
      <c r="A3" s="4" t="s">
        <v>3914</v>
      </c>
      <c r="B3" s="4" t="s">
        <v>3915</v>
      </c>
      <c r="C3" s="4">
        <v>8000</v>
      </c>
      <c r="D3" s="4">
        <v>15</v>
      </c>
      <c r="E3" s="4">
        <v>15</v>
      </c>
      <c r="F3" s="4"/>
      <c r="G3" s="4"/>
      <c r="H3" s="4">
        <v>30</v>
      </c>
      <c r="I3" s="4" t="s">
        <v>1968</v>
      </c>
      <c r="J3" s="18" t="s">
        <v>3916</v>
      </c>
      <c r="K3" s="4" t="s">
        <v>3913</v>
      </c>
    </row>
    <row r="4" spans="1:12" outlineLevel="1">
      <c r="A4" s="4" t="s">
        <v>3917</v>
      </c>
      <c r="B4" s="4" t="s">
        <v>3918</v>
      </c>
      <c r="C4" s="4">
        <v>3000</v>
      </c>
      <c r="D4" s="4">
        <v>16</v>
      </c>
      <c r="E4" s="4">
        <v>11</v>
      </c>
      <c r="F4" s="4">
        <v>13</v>
      </c>
      <c r="G4" s="4" t="s">
        <v>3919</v>
      </c>
      <c r="H4" s="4">
        <v>45</v>
      </c>
      <c r="I4" s="4" t="s">
        <v>1968</v>
      </c>
      <c r="J4" s="4" t="s">
        <v>3920</v>
      </c>
      <c r="K4" s="4" t="s">
        <v>3921</v>
      </c>
    </row>
    <row r="5" spans="1:12" outlineLevel="1">
      <c r="A5" s="4" t="s">
        <v>3922</v>
      </c>
      <c r="B5" s="4"/>
      <c r="C5" s="4"/>
      <c r="D5" s="4"/>
      <c r="E5" s="4"/>
      <c r="F5" s="4"/>
      <c r="G5" s="4"/>
      <c r="H5" s="4"/>
      <c r="I5" s="4"/>
      <c r="J5" s="4"/>
      <c r="K5" s="4"/>
      <c r="L5" s="7"/>
    </row>
    <row r="6" spans="1:12" outlineLevel="1">
      <c r="A6" s="4" t="s">
        <v>3923</v>
      </c>
      <c r="B6" s="4"/>
      <c r="C6" s="4"/>
      <c r="D6" s="4"/>
      <c r="E6" s="4"/>
      <c r="F6" s="4"/>
      <c r="G6" s="4"/>
      <c r="H6" s="4"/>
      <c r="I6" s="4"/>
      <c r="J6" s="4"/>
      <c r="K6" s="4"/>
      <c r="L6" s="7"/>
    </row>
    <row r="7" spans="1:12" outlineLevel="1">
      <c r="A7" s="224" t="s">
        <v>3924</v>
      </c>
      <c r="B7" s="223"/>
      <c r="C7" s="223"/>
      <c r="D7" s="223"/>
      <c r="E7" s="223"/>
      <c r="F7" s="223"/>
      <c r="G7" s="223"/>
      <c r="H7" s="223"/>
      <c r="I7" s="223"/>
      <c r="J7" s="32"/>
      <c r="K7" s="223"/>
      <c r="L7" s="7"/>
    </row>
    <row r="8" spans="1:12" outlineLevel="1">
      <c r="A8" s="4" t="s">
        <v>3925</v>
      </c>
      <c r="B8" s="4" t="s">
        <v>3915</v>
      </c>
      <c r="C8" s="4">
        <v>16000</v>
      </c>
      <c r="D8" s="4">
        <v>16</v>
      </c>
      <c r="E8" s="4">
        <v>15</v>
      </c>
      <c r="F8" s="4"/>
      <c r="G8" s="4"/>
      <c r="H8" s="4"/>
      <c r="I8" s="4" t="s">
        <v>1854</v>
      </c>
      <c r="J8" s="4" t="s">
        <v>3926</v>
      </c>
      <c r="K8" s="4" t="s">
        <v>3913</v>
      </c>
      <c r="L8" s="7" t="s">
        <v>3927</v>
      </c>
    </row>
    <row r="9" spans="1:12" outlineLevel="1">
      <c r="A9" s="223" t="s">
        <v>3928</v>
      </c>
      <c r="B9" s="223"/>
      <c r="C9" s="223"/>
      <c r="D9" s="223"/>
      <c r="E9" s="223"/>
      <c r="F9" s="223"/>
      <c r="G9" s="223"/>
      <c r="H9" s="223"/>
      <c r="I9" s="223" t="s">
        <v>1854</v>
      </c>
      <c r="J9" s="32"/>
      <c r="K9" s="223" t="s">
        <v>3921</v>
      </c>
    </row>
    <row r="10" spans="1:12" outlineLevel="1">
      <c r="A10" s="223" t="s">
        <v>3929</v>
      </c>
      <c r="B10" s="223" t="s">
        <v>3915</v>
      </c>
      <c r="C10" s="223">
        <v>12000</v>
      </c>
      <c r="D10" s="223">
        <v>14</v>
      </c>
      <c r="E10" s="223">
        <v>15</v>
      </c>
      <c r="F10" s="223"/>
      <c r="G10" s="223" t="s">
        <v>3919</v>
      </c>
      <c r="H10" s="223"/>
      <c r="I10" s="223" t="s">
        <v>1854</v>
      </c>
      <c r="J10" s="32" t="s">
        <v>3930</v>
      </c>
      <c r="K10" s="223" t="s">
        <v>3921</v>
      </c>
    </row>
    <row r="11" spans="1:12" outlineLevel="1">
      <c r="A11" s="223" t="s">
        <v>3931</v>
      </c>
      <c r="B11" s="4" t="s">
        <v>3918</v>
      </c>
      <c r="C11" s="4">
        <v>75000</v>
      </c>
      <c r="D11" s="4">
        <v>15</v>
      </c>
      <c r="E11" s="4">
        <v>13</v>
      </c>
      <c r="F11" s="4">
        <v>15</v>
      </c>
      <c r="G11" s="4"/>
      <c r="H11" s="4">
        <v>80</v>
      </c>
      <c r="I11" s="4" t="s">
        <v>1854</v>
      </c>
      <c r="J11" s="18" t="s">
        <v>3932</v>
      </c>
      <c r="K11" s="4"/>
      <c r="L11" s="7"/>
    </row>
    <row r="12" spans="1:12">
      <c r="A12" s="223" t="s">
        <v>3933</v>
      </c>
      <c r="B12" s="223" t="s">
        <v>3915</v>
      </c>
      <c r="C12" s="223">
        <v>60000</v>
      </c>
      <c r="D12" s="223">
        <v>15</v>
      </c>
      <c r="E12" s="223">
        <v>13</v>
      </c>
      <c r="F12" s="223">
        <v>14</v>
      </c>
      <c r="G12" s="4"/>
      <c r="H12" s="223">
        <v>70</v>
      </c>
      <c r="I12" s="223" t="s">
        <v>1854</v>
      </c>
      <c r="J12" s="32" t="s">
        <v>3934</v>
      </c>
      <c r="K12" s="223" t="s">
        <v>3921</v>
      </c>
    </row>
    <row r="13" spans="1:12">
      <c r="A13" s="223" t="s">
        <v>3935</v>
      </c>
      <c r="B13" s="4" t="s">
        <v>3918</v>
      </c>
      <c r="C13" s="225">
        <v>350000</v>
      </c>
      <c r="D13" s="223">
        <v>16</v>
      </c>
      <c r="E13" s="223">
        <v>13</v>
      </c>
      <c r="F13" s="223">
        <v>15</v>
      </c>
      <c r="G13" s="4"/>
      <c r="H13" s="223">
        <v>80</v>
      </c>
      <c r="I13" s="223" t="s">
        <v>2751</v>
      </c>
      <c r="J13" s="32" t="s">
        <v>3932</v>
      </c>
      <c r="K13" s="4"/>
    </row>
    <row r="17" spans="1:6">
      <c r="A17" t="s">
        <v>3417</v>
      </c>
      <c r="B17" t="s">
        <v>3403</v>
      </c>
      <c r="C17" t="s">
        <v>3936</v>
      </c>
      <c r="D17" t="s">
        <v>3937</v>
      </c>
      <c r="E17" t="s">
        <v>3908</v>
      </c>
      <c r="F17" t="s">
        <v>3708</v>
      </c>
    </row>
    <row r="18" spans="1:6">
      <c r="A18" t="s">
        <v>3938</v>
      </c>
    </row>
    <row r="19" spans="1:6">
      <c r="A19" t="s">
        <v>3939</v>
      </c>
      <c r="B19" t="s">
        <v>3940</v>
      </c>
      <c r="C19" t="s">
        <v>3941</v>
      </c>
      <c r="D19" t="s">
        <v>3942</v>
      </c>
      <c r="E19" t="s">
        <v>3942</v>
      </c>
      <c r="F19" t="s">
        <v>3943</v>
      </c>
    </row>
    <row r="20" spans="1:6">
      <c r="A20" t="s">
        <v>3944</v>
      </c>
      <c r="B20" t="s">
        <v>3945</v>
      </c>
      <c r="C20" t="s">
        <v>3946</v>
      </c>
      <c r="D20" t="s">
        <v>3942</v>
      </c>
      <c r="E20" t="s">
        <v>3942</v>
      </c>
      <c r="F20" t="s">
        <v>3947</v>
      </c>
    </row>
    <row r="21" spans="1:6">
      <c r="A21" t="s">
        <v>3948</v>
      </c>
      <c r="B21" t="s">
        <v>3949</v>
      </c>
      <c r="C21" t="s">
        <v>3946</v>
      </c>
      <c r="D21" t="s">
        <v>3942</v>
      </c>
      <c r="E21" t="s">
        <v>3942</v>
      </c>
      <c r="F21" t="s">
        <v>3943</v>
      </c>
    </row>
    <row r="22" spans="1:6">
      <c r="A22" t="s">
        <v>3950</v>
      </c>
      <c r="B22" t="s">
        <v>3951</v>
      </c>
      <c r="C22" t="s">
        <v>3952</v>
      </c>
      <c r="D22" t="s">
        <v>3942</v>
      </c>
      <c r="E22" t="s">
        <v>3953</v>
      </c>
      <c r="F22" t="s">
        <v>3954</v>
      </c>
    </row>
    <row r="23" spans="1:6">
      <c r="A23" t="s">
        <v>3955</v>
      </c>
      <c r="B23" t="s">
        <v>3956</v>
      </c>
      <c r="C23" t="s">
        <v>3957</v>
      </c>
      <c r="D23" t="s">
        <v>3942</v>
      </c>
      <c r="E23" t="s">
        <v>3942</v>
      </c>
      <c r="F23" t="s">
        <v>3958</v>
      </c>
    </row>
    <row r="24" spans="1:6" outlineLevel="1">
      <c r="A24" t="s">
        <v>3959</v>
      </c>
      <c r="B24" t="s">
        <v>3951</v>
      </c>
      <c r="C24" t="s">
        <v>3960</v>
      </c>
      <c r="D24" t="s">
        <v>3942</v>
      </c>
      <c r="E24" t="s">
        <v>3942</v>
      </c>
      <c r="F24" t="s">
        <v>3961</v>
      </c>
    </row>
    <row r="25" spans="1:6" outlineLevel="1">
      <c r="A25" t="s">
        <v>3962</v>
      </c>
    </row>
    <row r="26" spans="1:6" outlineLevel="1">
      <c r="A26" t="s">
        <v>3963</v>
      </c>
      <c r="B26" t="s">
        <v>3949</v>
      </c>
      <c r="C26" t="s">
        <v>3964</v>
      </c>
      <c r="D26" t="s">
        <v>3942</v>
      </c>
      <c r="E26" t="s">
        <v>3942</v>
      </c>
      <c r="F26" t="s">
        <v>3965</v>
      </c>
    </row>
    <row r="27" spans="1:6" outlineLevel="1">
      <c r="A27" t="s">
        <v>3966</v>
      </c>
      <c r="B27" t="s">
        <v>3951</v>
      </c>
      <c r="C27" t="s">
        <v>3967</v>
      </c>
      <c r="D27" t="s">
        <v>3942</v>
      </c>
      <c r="E27" t="s">
        <v>3942</v>
      </c>
      <c r="F27" t="s">
        <v>3968</v>
      </c>
    </row>
    <row r="28" spans="1:6" outlineLevel="1">
      <c r="A28" t="s">
        <v>3969</v>
      </c>
      <c r="B28" t="s">
        <v>3970</v>
      </c>
      <c r="C28" t="s">
        <v>3971</v>
      </c>
      <c r="D28" t="s">
        <v>3942</v>
      </c>
      <c r="F28" t="s">
        <v>3968</v>
      </c>
    </row>
    <row r="29" spans="1:6" outlineLevel="1">
      <c r="A29" t="s">
        <v>3972</v>
      </c>
      <c r="B29" t="s">
        <v>3951</v>
      </c>
      <c r="C29" t="s">
        <v>3973</v>
      </c>
      <c r="D29" t="s">
        <v>3942</v>
      </c>
      <c r="E29" t="s">
        <v>3974</v>
      </c>
      <c r="F29" t="s">
        <v>3975</v>
      </c>
    </row>
    <row r="30" spans="1:6" outlineLevel="1">
      <c r="A30" t="s">
        <v>3976</v>
      </c>
    </row>
    <row r="31" spans="1:6">
      <c r="A31" t="s">
        <v>3977</v>
      </c>
      <c r="B31" t="s">
        <v>3978</v>
      </c>
      <c r="C31">
        <v>16</v>
      </c>
      <c r="D31" t="s">
        <v>3979</v>
      </c>
      <c r="E31" t="s">
        <v>3974</v>
      </c>
      <c r="F31" t="s">
        <v>3980</v>
      </c>
    </row>
    <row r="32" spans="1:6">
      <c r="A32" t="s">
        <v>3981</v>
      </c>
      <c r="B32" s="9" t="s">
        <v>3982</v>
      </c>
      <c r="C32" s="9">
        <v>18</v>
      </c>
      <c r="D32" s="9" t="s">
        <v>3983</v>
      </c>
      <c r="E32" t="s">
        <v>3974</v>
      </c>
      <c r="F32" t="s">
        <v>3984</v>
      </c>
    </row>
    <row r="33" spans="1:6">
      <c r="A33" t="s">
        <v>3985</v>
      </c>
      <c r="B33" s="9" t="s">
        <v>3986</v>
      </c>
      <c r="C33" s="9">
        <v>18</v>
      </c>
      <c r="D33" s="9" t="s">
        <v>3979</v>
      </c>
      <c r="E33" t="s">
        <v>3974</v>
      </c>
      <c r="F33" t="s">
        <v>3987</v>
      </c>
    </row>
    <row r="34" spans="1:6">
      <c r="A34" t="s">
        <v>3988</v>
      </c>
      <c r="B34" s="9"/>
      <c r="C34" s="9"/>
      <c r="D34" s="9"/>
    </row>
    <row r="35" spans="1:6">
      <c r="A35" t="s">
        <v>3989</v>
      </c>
      <c r="B35" t="s">
        <v>3990</v>
      </c>
      <c r="C35">
        <v>1</v>
      </c>
      <c r="D35" t="s">
        <v>3942</v>
      </c>
      <c r="E35" t="s">
        <v>3942</v>
      </c>
      <c r="F35" t="s">
        <v>3991</v>
      </c>
    </row>
    <row r="36" spans="1:6">
      <c r="A36" t="s">
        <v>3988</v>
      </c>
      <c r="B36" t="s">
        <v>3949</v>
      </c>
      <c r="C36">
        <v>2</v>
      </c>
      <c r="D36" t="s">
        <v>3942</v>
      </c>
      <c r="E36" t="s">
        <v>3942</v>
      </c>
      <c r="F36" t="s">
        <v>3992</v>
      </c>
    </row>
    <row r="37" spans="1:6">
      <c r="A37" t="s">
        <v>3993</v>
      </c>
      <c r="B37" t="s">
        <v>3994</v>
      </c>
      <c r="C37">
        <v>1</v>
      </c>
      <c r="D37" t="s">
        <v>3942</v>
      </c>
      <c r="E37" t="s">
        <v>3942</v>
      </c>
      <c r="F37" t="s">
        <v>3991</v>
      </c>
    </row>
    <row r="38" spans="1:6">
      <c r="A38" t="s">
        <v>3995</v>
      </c>
      <c r="C38" t="s">
        <v>3996</v>
      </c>
    </row>
    <row r="42" spans="1:6">
      <c r="A42" t="s">
        <v>3417</v>
      </c>
      <c r="B42" t="s">
        <v>3403</v>
      </c>
      <c r="C42" t="s">
        <v>3706</v>
      </c>
      <c r="D42" t="s">
        <v>3708</v>
      </c>
      <c r="E42" t="s">
        <v>3711</v>
      </c>
    </row>
    <row r="43" spans="1:6">
      <c r="A43" t="s">
        <v>3997</v>
      </c>
    </row>
    <row r="44" spans="1:6">
      <c r="A44" t="s">
        <v>3998</v>
      </c>
      <c r="B44" t="s">
        <v>3990</v>
      </c>
      <c r="C44" t="s">
        <v>3999</v>
      </c>
      <c r="D44" t="s">
        <v>4000</v>
      </c>
      <c r="E44" t="s">
        <v>4001</v>
      </c>
    </row>
    <row r="45" spans="1:6">
      <c r="A45" t="s">
        <v>4002</v>
      </c>
      <c r="B45" t="s">
        <v>3949</v>
      </c>
      <c r="C45" t="s">
        <v>4003</v>
      </c>
      <c r="D45" t="s">
        <v>4000</v>
      </c>
      <c r="E45" t="s">
        <v>3712</v>
      </c>
    </row>
    <row r="46" spans="1:6">
      <c r="A46" t="s">
        <v>4004</v>
      </c>
      <c r="B46" t="s">
        <v>3990</v>
      </c>
      <c r="C46" t="s">
        <v>3999</v>
      </c>
      <c r="D46" t="s">
        <v>4000</v>
      </c>
      <c r="E46" t="s">
        <v>4001</v>
      </c>
    </row>
    <row r="47" spans="1:6">
      <c r="A47" t="s">
        <v>4005</v>
      </c>
      <c r="B47" t="s">
        <v>4006</v>
      </c>
      <c r="C47" t="s">
        <v>4007</v>
      </c>
      <c r="D47" t="s">
        <v>4000</v>
      </c>
      <c r="E47" t="s">
        <v>4008</v>
      </c>
    </row>
    <row r="48" spans="1:6">
      <c r="A48" t="s">
        <v>4009</v>
      </c>
      <c r="B48" t="s">
        <v>3949</v>
      </c>
      <c r="C48" t="s">
        <v>4010</v>
      </c>
      <c r="D48" t="s">
        <v>4000</v>
      </c>
      <c r="E48" t="s">
        <v>4011</v>
      </c>
    </row>
    <row r="49" spans="1:5">
      <c r="A49" t="s">
        <v>4012</v>
      </c>
      <c r="B49" t="s">
        <v>3990</v>
      </c>
      <c r="C49" t="s">
        <v>4013</v>
      </c>
      <c r="D49" t="s">
        <v>4000</v>
      </c>
      <c r="E49" t="s">
        <v>4001</v>
      </c>
    </row>
    <row r="50" spans="1:5">
      <c r="A50" t="s">
        <v>4014</v>
      </c>
      <c r="B50" t="s">
        <v>3990</v>
      </c>
      <c r="C50" t="s">
        <v>4010</v>
      </c>
      <c r="D50" t="s">
        <v>4000</v>
      </c>
      <c r="E50" t="s">
        <v>4001</v>
      </c>
    </row>
    <row r="51" spans="1:5">
      <c r="A51" t="s">
        <v>4015</v>
      </c>
    </row>
    <row r="52" spans="1:5">
      <c r="A52" t="s">
        <v>4016</v>
      </c>
      <c r="B52" t="s">
        <v>4017</v>
      </c>
      <c r="C52" t="s">
        <v>4010</v>
      </c>
      <c r="D52" t="s">
        <v>4018</v>
      </c>
      <c r="E52" t="s">
        <v>4019</v>
      </c>
    </row>
    <row r="53" spans="1:5">
      <c r="A53" t="s">
        <v>4020</v>
      </c>
      <c r="B53" t="s">
        <v>4021</v>
      </c>
      <c r="C53" t="s">
        <v>4022</v>
      </c>
      <c r="D53" t="s">
        <v>4018</v>
      </c>
      <c r="E53" t="s">
        <v>4023</v>
      </c>
    </row>
    <row r="54" spans="1:5">
      <c r="A54" t="s">
        <v>4024</v>
      </c>
    </row>
    <row r="55" spans="1:5">
      <c r="A55" t="s">
        <v>4025</v>
      </c>
      <c r="B55" t="s">
        <v>3949</v>
      </c>
      <c r="C55" t="s">
        <v>4026</v>
      </c>
      <c r="D55" t="s">
        <v>3954</v>
      </c>
      <c r="E55" t="s">
        <v>4027</v>
      </c>
    </row>
    <row r="56" spans="1:5">
      <c r="A56" t="s">
        <v>4028</v>
      </c>
      <c r="B56" t="s">
        <v>3951</v>
      </c>
      <c r="C56" t="s">
        <v>3999</v>
      </c>
      <c r="D56" t="s">
        <v>4029</v>
      </c>
      <c r="E56" t="s">
        <v>4030</v>
      </c>
    </row>
    <row r="57" spans="1:5">
      <c r="A57" t="s">
        <v>4031</v>
      </c>
      <c r="B57" t="s">
        <v>3994</v>
      </c>
      <c r="C57" t="s">
        <v>4026</v>
      </c>
      <c r="D57" t="s">
        <v>4029</v>
      </c>
      <c r="E57" t="s">
        <v>4011</v>
      </c>
    </row>
    <row r="58" spans="1:5">
      <c r="A58" t="s">
        <v>4032</v>
      </c>
      <c r="B58" t="s">
        <v>3990</v>
      </c>
      <c r="C58" t="s">
        <v>4033</v>
      </c>
      <c r="D58" t="s">
        <v>3954</v>
      </c>
      <c r="E58" t="s">
        <v>4011</v>
      </c>
    </row>
    <row r="59" spans="1:5">
      <c r="A59" t="s">
        <v>4034</v>
      </c>
      <c r="B59" t="s">
        <v>3945</v>
      </c>
      <c r="C59" t="s">
        <v>4007</v>
      </c>
      <c r="D59" t="s">
        <v>3992</v>
      </c>
      <c r="E59" t="s">
        <v>4035</v>
      </c>
    </row>
    <row r="60" spans="1:5">
      <c r="A60" t="s">
        <v>4036</v>
      </c>
      <c r="B60" t="s">
        <v>4037</v>
      </c>
      <c r="C60" t="s">
        <v>4026</v>
      </c>
      <c r="D60" t="s">
        <v>4029</v>
      </c>
      <c r="E60" t="s">
        <v>4001</v>
      </c>
    </row>
    <row r="61" spans="1:5">
      <c r="A61" t="s">
        <v>4038</v>
      </c>
      <c r="B61" t="s">
        <v>4037</v>
      </c>
      <c r="C61" t="s">
        <v>4022</v>
      </c>
      <c r="D61" t="s">
        <v>3954</v>
      </c>
      <c r="E61" t="s">
        <v>4039</v>
      </c>
    </row>
    <row r="62" spans="1:5">
      <c r="A62" t="s">
        <v>4040</v>
      </c>
      <c r="B62" t="s">
        <v>4041</v>
      </c>
      <c r="C62" t="s">
        <v>4042</v>
      </c>
      <c r="D62" t="s">
        <v>4029</v>
      </c>
      <c r="E62" t="s">
        <v>4039</v>
      </c>
    </row>
    <row r="63" spans="1:5">
      <c r="A63" t="s">
        <v>4043</v>
      </c>
      <c r="B63" t="s">
        <v>3951</v>
      </c>
      <c r="C63" t="s">
        <v>4044</v>
      </c>
      <c r="D63" t="s">
        <v>4029</v>
      </c>
      <c r="E63" t="s">
        <v>3942</v>
      </c>
    </row>
    <row r="64" spans="1:5">
      <c r="A64" t="s">
        <v>4045</v>
      </c>
      <c r="B64" t="s">
        <v>4037</v>
      </c>
      <c r="C64" t="s">
        <v>4026</v>
      </c>
      <c r="D64" t="s">
        <v>4029</v>
      </c>
      <c r="E64" t="s">
        <v>4011</v>
      </c>
    </row>
    <row r="65" spans="1:5">
      <c r="A65" t="s">
        <v>4046</v>
      </c>
      <c r="B65" t="s">
        <v>3990</v>
      </c>
      <c r="C65" t="s">
        <v>4047</v>
      </c>
      <c r="D65" t="s">
        <v>3954</v>
      </c>
      <c r="E65" t="s">
        <v>4048</v>
      </c>
    </row>
    <row r="66" spans="1:5">
      <c r="A66" t="s">
        <v>4049</v>
      </c>
    </row>
    <row r="67" spans="1:5">
      <c r="A67" t="s">
        <v>4050</v>
      </c>
      <c r="B67" t="s">
        <v>4051</v>
      </c>
      <c r="C67" t="s">
        <v>3999</v>
      </c>
      <c r="D67" t="s">
        <v>3954</v>
      </c>
      <c r="E67" t="s">
        <v>4052</v>
      </c>
    </row>
    <row r="68" spans="1:5">
      <c r="A68" t="s">
        <v>4053</v>
      </c>
      <c r="B68" t="s">
        <v>4051</v>
      </c>
      <c r="C68" t="s">
        <v>3999</v>
      </c>
      <c r="D68" t="s">
        <v>4000</v>
      </c>
      <c r="E68" t="s">
        <v>4054</v>
      </c>
    </row>
    <row r="69" spans="1:5">
      <c r="A69" t="s">
        <v>4055</v>
      </c>
      <c r="B69" t="s">
        <v>3978</v>
      </c>
      <c r="C69" t="s">
        <v>4056</v>
      </c>
      <c r="D69" t="s">
        <v>3991</v>
      </c>
      <c r="E69" t="s">
        <v>4057</v>
      </c>
    </row>
    <row r="70" spans="1:5">
      <c r="A70" t="s">
        <v>4058</v>
      </c>
      <c r="B70" t="s">
        <v>4059</v>
      </c>
      <c r="C70" t="s">
        <v>4026</v>
      </c>
      <c r="D70" t="s">
        <v>3992</v>
      </c>
      <c r="E70" t="s">
        <v>4060</v>
      </c>
    </row>
    <row r="71" spans="1:5">
      <c r="A71" t="s">
        <v>4061</v>
      </c>
      <c r="B71" t="s">
        <v>4059</v>
      </c>
      <c r="C71" t="s">
        <v>4056</v>
      </c>
      <c r="D71" t="s">
        <v>3992</v>
      </c>
      <c r="E71" t="s">
        <v>4062</v>
      </c>
    </row>
    <row r="72" spans="1:5">
      <c r="A72" t="s">
        <v>4063</v>
      </c>
      <c r="B72" t="s">
        <v>3951</v>
      </c>
      <c r="C72" t="s">
        <v>4064</v>
      </c>
      <c r="D72" t="s">
        <v>4065</v>
      </c>
      <c r="E72" t="s">
        <v>4066</v>
      </c>
    </row>
    <row r="73" spans="1:5">
      <c r="A73" t="s">
        <v>4067</v>
      </c>
      <c r="B73" t="s">
        <v>4059</v>
      </c>
      <c r="C73" t="s">
        <v>4022</v>
      </c>
      <c r="D73" t="s">
        <v>3991</v>
      </c>
      <c r="E73" t="s">
        <v>4068</v>
      </c>
    </row>
    <row r="74" spans="1:5">
      <c r="A74" t="s">
        <v>3750</v>
      </c>
      <c r="B74" t="s">
        <v>3940</v>
      </c>
      <c r="C74" t="s">
        <v>4056</v>
      </c>
      <c r="D74" t="s">
        <v>4029</v>
      </c>
      <c r="E74" t="s">
        <v>4069</v>
      </c>
    </row>
    <row r="75" spans="1:5">
      <c r="A75" t="s">
        <v>4070</v>
      </c>
      <c r="B75" t="s">
        <v>4017</v>
      </c>
      <c r="C75" t="s">
        <v>4022</v>
      </c>
      <c r="D75" t="s">
        <v>3947</v>
      </c>
      <c r="E75" t="s">
        <v>4071</v>
      </c>
    </row>
    <row r="76" spans="1:5">
      <c r="A76" t="s">
        <v>4072</v>
      </c>
      <c r="B76" t="s">
        <v>4017</v>
      </c>
      <c r="C76" t="s">
        <v>4022</v>
      </c>
      <c r="D76" t="s">
        <v>3947</v>
      </c>
      <c r="E76" t="s">
        <v>4071</v>
      </c>
    </row>
    <row r="77" spans="1:5">
      <c r="A77" t="s">
        <v>4073</v>
      </c>
      <c r="B77" t="s">
        <v>4074</v>
      </c>
      <c r="C77" t="s">
        <v>4022</v>
      </c>
      <c r="D77" t="s">
        <v>4018</v>
      </c>
      <c r="E77" t="s">
        <v>4075</v>
      </c>
    </row>
    <row r="78" spans="1:5">
      <c r="A78" t="s">
        <v>4076</v>
      </c>
      <c r="B78" t="s">
        <v>4017</v>
      </c>
      <c r="C78" t="s">
        <v>4022</v>
      </c>
      <c r="D78" t="s">
        <v>3947</v>
      </c>
      <c r="E78" t="s">
        <v>4077</v>
      </c>
    </row>
    <row r="79" spans="1:5">
      <c r="A79" t="s">
        <v>3717</v>
      </c>
      <c r="B79" t="s">
        <v>4074</v>
      </c>
      <c r="C79" t="s">
        <v>4022</v>
      </c>
      <c r="D79" t="s">
        <v>3947</v>
      </c>
      <c r="E79" t="s">
        <v>4078</v>
      </c>
    </row>
    <row r="80" spans="1:5">
      <c r="A80" t="s">
        <v>4079</v>
      </c>
      <c r="B80" t="s">
        <v>3940</v>
      </c>
      <c r="C80" t="s">
        <v>4064</v>
      </c>
      <c r="D80" t="s">
        <v>3947</v>
      </c>
      <c r="E80" t="s">
        <v>4080</v>
      </c>
    </row>
    <row r="81" spans="1:5">
      <c r="A81" t="s">
        <v>4081</v>
      </c>
      <c r="B81" t="s">
        <v>4074</v>
      </c>
      <c r="C81" t="s">
        <v>4064</v>
      </c>
      <c r="D81" t="s">
        <v>3961</v>
      </c>
      <c r="E81" t="s">
        <v>4082</v>
      </c>
    </row>
    <row r="82" spans="1:5">
      <c r="A82" t="s">
        <v>4083</v>
      </c>
      <c r="B82" t="s">
        <v>3940</v>
      </c>
      <c r="C82" t="s">
        <v>4084</v>
      </c>
      <c r="D82" t="s">
        <v>4085</v>
      </c>
      <c r="E82" t="s">
        <v>4086</v>
      </c>
    </row>
    <row r="83" spans="1:5">
      <c r="A83" t="s">
        <v>4087</v>
      </c>
      <c r="B83" t="s">
        <v>4074</v>
      </c>
      <c r="C83" t="s">
        <v>4088</v>
      </c>
      <c r="D83" t="s">
        <v>3965</v>
      </c>
      <c r="E83" t="s">
        <v>4089</v>
      </c>
    </row>
    <row r="84" spans="1:5">
      <c r="A84" t="s">
        <v>4090</v>
      </c>
      <c r="B84" t="s">
        <v>4006</v>
      </c>
      <c r="C84" t="s">
        <v>4064</v>
      </c>
      <c r="D84" t="s">
        <v>4091</v>
      </c>
      <c r="E84" t="s">
        <v>4092</v>
      </c>
    </row>
    <row r="85" spans="1:5">
      <c r="A85" t="s">
        <v>4093</v>
      </c>
    </row>
    <row r="86" spans="1:5">
      <c r="A86" t="s">
        <v>4094</v>
      </c>
      <c r="B86" t="s">
        <v>3990</v>
      </c>
      <c r="C86" t="s">
        <v>3942</v>
      </c>
      <c r="D86" t="s">
        <v>4000</v>
      </c>
      <c r="E86" t="s">
        <v>3712</v>
      </c>
    </row>
    <row r="87" spans="1:5">
      <c r="A87" t="s">
        <v>4095</v>
      </c>
      <c r="B87" t="s">
        <v>4096</v>
      </c>
      <c r="C87" t="s">
        <v>3942</v>
      </c>
      <c r="D87" t="s">
        <v>4000</v>
      </c>
      <c r="E87" t="s">
        <v>3712</v>
      </c>
    </row>
    <row r="88" spans="1:5">
      <c r="A88" t="s">
        <v>4097</v>
      </c>
      <c r="B88" t="s">
        <v>3949</v>
      </c>
      <c r="C88" t="s">
        <v>3942</v>
      </c>
      <c r="D88" t="s">
        <v>3954</v>
      </c>
      <c r="E88" t="s">
        <v>3942</v>
      </c>
    </row>
    <row r="89" spans="1:5">
      <c r="A89" t="s">
        <v>4098</v>
      </c>
      <c r="B89" t="s">
        <v>4099</v>
      </c>
      <c r="C89" t="s">
        <v>3942</v>
      </c>
      <c r="D89" t="s">
        <v>3942</v>
      </c>
      <c r="E89" t="s">
        <v>3712</v>
      </c>
    </row>
    <row r="90" spans="1:5">
      <c r="A90" t="s">
        <v>4100</v>
      </c>
      <c r="B90" t="s">
        <v>4037</v>
      </c>
      <c r="C90" t="s">
        <v>3942</v>
      </c>
      <c r="D90" t="s">
        <v>3942</v>
      </c>
      <c r="E90" t="s">
        <v>3712</v>
      </c>
    </row>
    <row r="91" spans="1:5">
      <c r="A91" t="s">
        <v>4101</v>
      </c>
      <c r="B91" t="s">
        <v>4051</v>
      </c>
      <c r="C91" t="s">
        <v>3942</v>
      </c>
      <c r="D91" t="s">
        <v>3942</v>
      </c>
      <c r="E91" t="s">
        <v>3712</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499984740745262"/>
  </sheetPr>
  <dimension ref="A1:O28"/>
  <sheetViews>
    <sheetView topLeftCell="A9" workbookViewId="0">
      <selection activeCell="E32" sqref="E32:E38"/>
    </sheetView>
  </sheetViews>
  <sheetFormatPr defaultRowHeight="15"/>
  <cols>
    <col min="1" max="1" width="9.140625" style="7"/>
    <col min="2" max="2" width="9" style="7"/>
  </cols>
  <sheetData>
    <row r="1" spans="1:15">
      <c r="A1" s="41" t="s">
        <v>3904</v>
      </c>
      <c r="B1" s="41" t="s">
        <v>26</v>
      </c>
      <c r="C1" s="41" t="s">
        <v>3905</v>
      </c>
      <c r="D1" s="41" t="s">
        <v>4102</v>
      </c>
      <c r="E1" s="41" t="s">
        <v>28</v>
      </c>
      <c r="F1" s="41" t="s">
        <v>3716</v>
      </c>
      <c r="G1" s="41" t="s">
        <v>3906</v>
      </c>
      <c r="H1" s="41" t="s">
        <v>3907</v>
      </c>
      <c r="I1" s="41" t="s">
        <v>122</v>
      </c>
      <c r="J1" s="41" t="s">
        <v>3908</v>
      </c>
      <c r="K1" s="41" t="s">
        <v>3708</v>
      </c>
      <c r="L1" s="41" t="s">
        <v>3909</v>
      </c>
      <c r="M1" s="41" t="s">
        <v>28</v>
      </c>
      <c r="N1" s="41" t="s">
        <v>3910</v>
      </c>
      <c r="O1" s="41" t="s">
        <v>4103</v>
      </c>
    </row>
    <row r="2" spans="1:15">
      <c r="A2" s="212" t="s">
        <v>4104</v>
      </c>
      <c r="B2" s="212"/>
      <c r="C2" s="226"/>
      <c r="D2" s="226"/>
      <c r="E2" s="226"/>
      <c r="F2" s="226">
        <v>5000</v>
      </c>
      <c r="G2" s="226"/>
      <c r="H2" s="226"/>
      <c r="I2" s="226"/>
      <c r="J2" s="226"/>
      <c r="K2" s="226"/>
      <c r="L2" s="226" t="s">
        <v>1854</v>
      </c>
      <c r="M2" s="212" t="s">
        <v>4105</v>
      </c>
      <c r="N2" s="226"/>
      <c r="O2" s="226"/>
    </row>
    <row r="3" spans="1:15">
      <c r="A3" s="212" t="s">
        <v>4106</v>
      </c>
      <c r="B3" s="212"/>
      <c r="C3" s="226"/>
      <c r="D3" s="226"/>
      <c r="E3" s="226"/>
      <c r="F3" s="226"/>
      <c r="G3" s="226"/>
      <c r="H3" s="226"/>
      <c r="I3" s="226"/>
      <c r="J3" s="226"/>
      <c r="K3" s="226"/>
      <c r="L3" s="226" t="s">
        <v>1854</v>
      </c>
      <c r="M3" s="212" t="s">
        <v>4107</v>
      </c>
      <c r="N3" s="226"/>
      <c r="O3" s="226"/>
    </row>
    <row r="4" spans="1:15">
      <c r="A4" s="212" t="s">
        <v>4108</v>
      </c>
      <c r="B4" s="212"/>
      <c r="C4" s="226"/>
      <c r="D4" s="226"/>
      <c r="E4" s="226"/>
      <c r="F4" s="226"/>
      <c r="G4" s="226"/>
      <c r="H4" s="226"/>
      <c r="I4" s="226"/>
      <c r="J4" s="226"/>
      <c r="K4" s="226"/>
      <c r="L4" s="226" t="s">
        <v>4109</v>
      </c>
      <c r="M4" s="212"/>
      <c r="N4" s="226"/>
      <c r="O4" s="226"/>
    </row>
    <row r="5" spans="1:15">
      <c r="A5" s="212" t="s">
        <v>4110</v>
      </c>
      <c r="B5" s="212"/>
      <c r="C5" s="226"/>
      <c r="D5" s="226"/>
      <c r="E5" s="226"/>
      <c r="F5" s="226"/>
      <c r="G5" s="226"/>
      <c r="H5" s="226"/>
      <c r="I5" s="226"/>
      <c r="J5" s="226"/>
      <c r="K5" s="226"/>
      <c r="L5" s="226" t="s">
        <v>2751</v>
      </c>
      <c r="M5" s="212" t="s">
        <v>4111</v>
      </c>
      <c r="N5" s="226"/>
      <c r="O5" s="226"/>
    </row>
    <row r="6" spans="1:15">
      <c r="A6" s="212" t="s">
        <v>4112</v>
      </c>
      <c r="B6" s="212"/>
      <c r="C6" s="226"/>
      <c r="D6" s="226"/>
      <c r="E6" s="226"/>
      <c r="F6" s="226"/>
      <c r="G6" s="226"/>
      <c r="H6" s="226"/>
      <c r="I6" s="226"/>
      <c r="J6" s="226"/>
      <c r="K6" s="226"/>
      <c r="L6" s="226" t="s">
        <v>2751</v>
      </c>
      <c r="M6" s="212" t="s">
        <v>4113</v>
      </c>
      <c r="N6" s="226"/>
      <c r="O6" s="226"/>
    </row>
    <row r="7" spans="1:15">
      <c r="A7" s="212" t="s">
        <v>4114</v>
      </c>
      <c r="B7" s="212"/>
      <c r="C7" s="226"/>
      <c r="D7" s="226"/>
      <c r="E7" s="226"/>
      <c r="F7" s="226"/>
      <c r="G7" s="226"/>
      <c r="H7" s="226"/>
      <c r="I7" s="226"/>
      <c r="J7" s="226"/>
      <c r="K7" s="226"/>
      <c r="L7" s="226" t="s">
        <v>1854</v>
      </c>
      <c r="M7" s="212" t="s">
        <v>4115</v>
      </c>
      <c r="N7" s="226"/>
      <c r="O7" s="226"/>
    </row>
    <row r="8" spans="1:15">
      <c r="A8" s="212" t="s">
        <v>4116</v>
      </c>
      <c r="B8" s="212"/>
      <c r="C8" s="226"/>
      <c r="D8" s="226"/>
      <c r="E8" s="226"/>
      <c r="F8" s="226"/>
      <c r="G8" s="226"/>
      <c r="H8" s="226"/>
      <c r="I8" s="226"/>
      <c r="J8" s="226"/>
      <c r="K8" s="226"/>
      <c r="L8" s="226" t="s">
        <v>2759</v>
      </c>
      <c r="M8" s="212" t="s">
        <v>4117</v>
      </c>
      <c r="N8" s="226"/>
      <c r="O8" s="226"/>
    </row>
    <row r="9" spans="1:15">
      <c r="A9" s="212" t="s">
        <v>4118</v>
      </c>
      <c r="B9" s="212"/>
      <c r="C9" s="226"/>
      <c r="D9" s="226"/>
      <c r="E9" s="226"/>
      <c r="F9" s="226"/>
      <c r="G9" s="226"/>
      <c r="H9" s="226"/>
      <c r="I9" s="226"/>
      <c r="J9" s="226"/>
      <c r="K9" s="226"/>
      <c r="L9" s="226" t="s">
        <v>2751</v>
      </c>
      <c r="M9" s="212" t="s">
        <v>4119</v>
      </c>
      <c r="N9" s="226"/>
      <c r="O9" s="226"/>
    </row>
    <row r="10" spans="1:15">
      <c r="A10" s="212" t="s">
        <v>4120</v>
      </c>
      <c r="B10" s="212"/>
      <c r="C10" s="226"/>
      <c r="D10" s="226"/>
      <c r="E10" s="226"/>
      <c r="F10" s="226"/>
      <c r="G10" s="226"/>
      <c r="H10" s="226"/>
      <c r="I10" s="226"/>
      <c r="J10" s="226"/>
      <c r="K10" s="226"/>
      <c r="L10" s="226" t="s">
        <v>2751</v>
      </c>
      <c r="M10" s="212" t="s">
        <v>4121</v>
      </c>
      <c r="N10" s="226"/>
      <c r="O10" s="226"/>
    </row>
    <row r="11" spans="1:15">
      <c r="A11" s="212" t="s">
        <v>4122</v>
      </c>
      <c r="B11" s="212"/>
      <c r="C11" s="226"/>
      <c r="D11" s="226"/>
      <c r="E11" s="226"/>
      <c r="F11" s="226"/>
      <c r="G11" s="226"/>
      <c r="H11" s="226"/>
      <c r="I11" s="226"/>
      <c r="J11" s="226"/>
      <c r="K11" s="226"/>
      <c r="L11" s="226" t="s">
        <v>2751</v>
      </c>
      <c r="M11" s="212" t="s">
        <v>4123</v>
      </c>
      <c r="N11" s="226"/>
      <c r="O11" s="226"/>
    </row>
    <row r="12" spans="1:15">
      <c r="A12" s="212" t="s">
        <v>4124</v>
      </c>
      <c r="B12" s="212"/>
      <c r="C12" s="226"/>
      <c r="D12" s="226"/>
      <c r="E12" s="226"/>
      <c r="F12" s="226"/>
      <c r="G12" s="226"/>
      <c r="H12" s="226"/>
      <c r="I12" s="226"/>
      <c r="J12" s="226"/>
      <c r="K12" s="226"/>
      <c r="L12" s="226" t="s">
        <v>2759</v>
      </c>
      <c r="M12" s="212" t="s">
        <v>4125</v>
      </c>
      <c r="N12" s="226"/>
      <c r="O12" s="226"/>
    </row>
    <row r="13" spans="1:15">
      <c r="A13" s="32" t="s">
        <v>4126</v>
      </c>
      <c r="B13" s="32"/>
      <c r="C13" s="223"/>
      <c r="D13" s="223"/>
      <c r="E13" s="223"/>
      <c r="F13" s="223"/>
      <c r="G13" s="223"/>
      <c r="H13" s="223"/>
      <c r="I13" s="223"/>
      <c r="J13" s="223"/>
      <c r="K13" s="223"/>
      <c r="L13" s="223"/>
      <c r="M13" s="32" t="s">
        <v>4127</v>
      </c>
      <c r="N13" s="4"/>
      <c r="O13" s="4"/>
    </row>
    <row r="14" spans="1:15">
      <c r="A14" s="32" t="s">
        <v>4128</v>
      </c>
      <c r="B14" s="32"/>
      <c r="C14" s="223"/>
      <c r="D14" s="223"/>
      <c r="E14" s="223"/>
      <c r="F14" s="223"/>
      <c r="G14" s="223"/>
      <c r="H14" s="223"/>
      <c r="I14" s="223"/>
      <c r="J14" s="223"/>
      <c r="K14" s="223"/>
      <c r="L14" s="223"/>
      <c r="M14" s="32" t="s">
        <v>4129</v>
      </c>
      <c r="N14" s="4"/>
      <c r="O14" s="4"/>
    </row>
    <row r="15" spans="1:15">
      <c r="A15" s="32" t="s">
        <v>4130</v>
      </c>
      <c r="B15" s="32"/>
      <c r="C15" s="223"/>
      <c r="D15" s="223"/>
      <c r="E15" s="223"/>
      <c r="F15" s="223"/>
      <c r="G15" s="223"/>
      <c r="H15" s="223"/>
      <c r="I15" s="223"/>
      <c r="J15" s="223"/>
      <c r="K15" s="223"/>
      <c r="L15" s="223"/>
      <c r="M15" s="32" t="s">
        <v>4131</v>
      </c>
      <c r="N15" s="4"/>
      <c r="O15" s="4"/>
    </row>
    <row r="16" spans="1:15">
      <c r="A16" s="32" t="s">
        <v>4132</v>
      </c>
      <c r="B16" s="32"/>
      <c r="C16" s="223"/>
      <c r="D16" s="223"/>
      <c r="E16" s="223"/>
      <c r="F16" s="223"/>
      <c r="G16" s="223"/>
      <c r="H16" s="223"/>
      <c r="I16" s="223"/>
      <c r="J16" s="223"/>
      <c r="K16" s="223"/>
      <c r="L16" s="223"/>
      <c r="M16" s="32" t="s">
        <v>4133</v>
      </c>
      <c r="N16" s="4"/>
      <c r="O16" s="4"/>
    </row>
    <row r="17" spans="1:15">
      <c r="A17" s="32" t="s">
        <v>4134</v>
      </c>
      <c r="B17" s="32"/>
      <c r="C17" s="223"/>
      <c r="D17" s="223"/>
      <c r="E17" s="223"/>
      <c r="F17" s="223"/>
      <c r="G17" s="223"/>
      <c r="H17" s="223"/>
      <c r="I17" s="223"/>
      <c r="J17" s="223"/>
      <c r="K17" s="223"/>
      <c r="L17" s="223"/>
      <c r="M17" s="32" t="s">
        <v>4135</v>
      </c>
      <c r="N17" s="4"/>
      <c r="O17" s="4"/>
    </row>
    <row r="18" spans="1:15">
      <c r="A18" s="32" t="s">
        <v>4136</v>
      </c>
      <c r="B18" s="32"/>
      <c r="C18" s="223"/>
      <c r="D18" s="223"/>
      <c r="E18" s="223"/>
      <c r="F18" s="223"/>
      <c r="G18" s="223"/>
      <c r="H18" s="223"/>
      <c r="I18" s="223"/>
      <c r="J18" s="223"/>
      <c r="K18" s="223"/>
      <c r="L18" s="223"/>
      <c r="M18" s="32" t="s">
        <v>4137</v>
      </c>
      <c r="N18" s="4"/>
      <c r="O18" s="4"/>
    </row>
    <row r="19" spans="1:15">
      <c r="A19" s="32" t="s">
        <v>4138</v>
      </c>
      <c r="B19" s="32"/>
      <c r="C19" s="223"/>
      <c r="D19" s="223"/>
      <c r="E19" s="223"/>
      <c r="F19" s="223"/>
      <c r="G19" s="223"/>
      <c r="H19" s="223"/>
      <c r="I19" s="223"/>
      <c r="J19" s="223"/>
      <c r="K19" s="223"/>
      <c r="L19" s="223"/>
      <c r="M19" s="32" t="s">
        <v>4139</v>
      </c>
      <c r="N19" s="4"/>
      <c r="O19" s="4"/>
    </row>
    <row r="20" spans="1:15">
      <c r="A20" s="227" t="s">
        <v>4140</v>
      </c>
      <c r="B20" s="227"/>
      <c r="C20" s="228"/>
      <c r="D20" s="228">
        <v>2</v>
      </c>
      <c r="E20" s="228"/>
      <c r="F20" s="228"/>
      <c r="G20" s="228"/>
      <c r="H20" s="228"/>
      <c r="I20" s="228"/>
      <c r="J20" s="228"/>
      <c r="K20" s="228"/>
      <c r="L20" s="228"/>
      <c r="M20" s="227" t="s">
        <v>4141</v>
      </c>
      <c r="N20" s="4"/>
      <c r="O20" s="4"/>
    </row>
    <row r="21" spans="1:15">
      <c r="A21" s="227" t="s">
        <v>4142</v>
      </c>
      <c r="B21" s="227"/>
      <c r="C21" s="228"/>
      <c r="D21" s="228">
        <v>1</v>
      </c>
      <c r="E21" s="228"/>
      <c r="F21" s="228"/>
      <c r="G21" s="228"/>
      <c r="H21" s="228"/>
      <c r="I21" s="228"/>
      <c r="J21" s="228"/>
      <c r="K21" s="228"/>
      <c r="L21" s="228"/>
      <c r="M21" s="227" t="s">
        <v>4143</v>
      </c>
      <c r="N21" s="4"/>
      <c r="O21" s="4"/>
    </row>
    <row r="22" spans="1:15">
      <c r="A22" s="227" t="s">
        <v>4144</v>
      </c>
      <c r="B22" s="227"/>
      <c r="C22" s="228"/>
      <c r="D22" s="228">
        <v>1</v>
      </c>
      <c r="E22" s="228"/>
      <c r="F22" s="228"/>
      <c r="G22" s="228"/>
      <c r="H22" s="228"/>
      <c r="I22" s="228"/>
      <c r="J22" s="228"/>
      <c r="K22" s="228"/>
      <c r="L22" s="228"/>
      <c r="M22" s="228"/>
      <c r="N22" s="4"/>
      <c r="O22" s="4"/>
    </row>
    <row r="23" spans="1:15">
      <c r="A23" s="227" t="s">
        <v>4145</v>
      </c>
      <c r="B23" s="227"/>
      <c r="C23" s="228"/>
      <c r="D23" s="228">
        <v>1</v>
      </c>
      <c r="E23" s="228"/>
      <c r="F23" s="228"/>
      <c r="G23" s="228"/>
      <c r="H23" s="228"/>
      <c r="I23" s="228"/>
      <c r="J23" s="228"/>
      <c r="K23" s="228"/>
      <c r="L23" s="228"/>
      <c r="M23" s="228"/>
      <c r="N23" s="4"/>
      <c r="O23" s="4"/>
    </row>
    <row r="24" spans="1:15">
      <c r="A24" s="227" t="s">
        <v>4146</v>
      </c>
      <c r="B24" s="227"/>
      <c r="C24" s="228"/>
      <c r="D24" s="228">
        <v>1</v>
      </c>
      <c r="E24" s="228"/>
      <c r="F24" s="228"/>
      <c r="G24" s="228"/>
      <c r="H24" s="228"/>
      <c r="I24" s="228"/>
      <c r="J24" s="228"/>
      <c r="K24" s="228"/>
      <c r="L24" s="228"/>
      <c r="M24" s="227" t="s">
        <v>4147</v>
      </c>
      <c r="N24" s="4"/>
      <c r="O24" s="4"/>
    </row>
    <row r="25" spans="1:15">
      <c r="A25" s="227" t="s">
        <v>4148</v>
      </c>
      <c r="B25" s="227"/>
      <c r="C25" s="228"/>
      <c r="D25" s="228">
        <v>1</v>
      </c>
      <c r="E25" s="228"/>
      <c r="F25" s="228"/>
      <c r="G25" s="228"/>
      <c r="H25" s="228"/>
      <c r="I25" s="228"/>
      <c r="J25" s="228"/>
      <c r="K25" s="228"/>
      <c r="L25" s="228"/>
      <c r="M25" s="228" t="s">
        <v>4149</v>
      </c>
      <c r="N25" s="4"/>
      <c r="O25" s="4" t="s">
        <v>4150</v>
      </c>
    </row>
    <row r="26" spans="1:15">
      <c r="A26" s="227" t="s">
        <v>4151</v>
      </c>
      <c r="B26" s="227"/>
      <c r="C26" s="228"/>
      <c r="D26" s="228">
        <v>1</v>
      </c>
      <c r="E26" s="228"/>
      <c r="F26" s="228"/>
      <c r="G26" s="228"/>
      <c r="H26" s="228"/>
      <c r="I26" s="228"/>
      <c r="J26" s="228"/>
      <c r="K26" s="228"/>
      <c r="L26" s="228"/>
      <c r="M26" s="228"/>
      <c r="N26" s="4"/>
      <c r="O26" s="4"/>
    </row>
    <row r="27" spans="1:15">
      <c r="A27" s="227" t="s">
        <v>4152</v>
      </c>
      <c r="B27" s="227"/>
      <c r="C27" s="228"/>
      <c r="D27" s="228">
        <v>1</v>
      </c>
      <c r="E27" s="228"/>
      <c r="F27" s="228"/>
      <c r="G27" s="228"/>
      <c r="H27" s="228"/>
      <c r="I27" s="228"/>
      <c r="J27" s="228"/>
      <c r="K27" s="228"/>
      <c r="L27" s="228"/>
      <c r="M27" s="227" t="s">
        <v>4153</v>
      </c>
      <c r="N27" s="4"/>
      <c r="O27" s="4"/>
    </row>
    <row r="28" spans="1:15">
      <c r="A28" s="227" t="s">
        <v>4154</v>
      </c>
      <c r="B28" s="227"/>
      <c r="C28" s="228"/>
      <c r="D28" s="228">
        <v>1</v>
      </c>
      <c r="E28" s="228"/>
      <c r="F28" s="228"/>
      <c r="G28" s="228"/>
      <c r="H28" s="228"/>
      <c r="I28" s="228"/>
      <c r="J28" s="228"/>
      <c r="K28" s="228"/>
      <c r="L28" s="228"/>
      <c r="M28" s="227" t="s">
        <v>4155</v>
      </c>
      <c r="N28" s="4"/>
      <c r="O28" s="4"/>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499984740745262"/>
  </sheetPr>
  <dimension ref="A1:Q27"/>
  <sheetViews>
    <sheetView workbookViewId="0">
      <selection activeCell="M1" sqref="M1:P1"/>
    </sheetView>
  </sheetViews>
  <sheetFormatPr defaultRowHeight="15"/>
  <cols>
    <col min="1" max="1" width="18" bestFit="1" customWidth="1"/>
    <col min="2" max="2" width="16.28515625" customWidth="1"/>
    <col min="3" max="3" width="15" customWidth="1"/>
  </cols>
  <sheetData>
    <row r="1" spans="1:17">
      <c r="A1" s="46"/>
      <c r="B1" s="46"/>
      <c r="C1" s="46"/>
      <c r="D1" s="46"/>
      <c r="G1" s="46"/>
      <c r="H1" s="46"/>
      <c r="I1" s="46"/>
      <c r="J1" s="46"/>
      <c r="M1" s="46"/>
      <c r="N1" s="46"/>
      <c r="O1" s="46"/>
      <c r="P1" s="46"/>
    </row>
    <row r="2" spans="1:17">
      <c r="A2" s="41" t="s">
        <v>4156</v>
      </c>
      <c r="B2" s="41" t="s">
        <v>4157</v>
      </c>
      <c r="C2" s="41" t="s">
        <v>4158</v>
      </c>
      <c r="D2" s="41" t="s">
        <v>4158</v>
      </c>
      <c r="G2" s="41" t="s">
        <v>4159</v>
      </c>
      <c r="H2" s="41"/>
      <c r="I2" s="41" t="s">
        <v>4160</v>
      </c>
      <c r="J2" s="41" t="s">
        <v>4161</v>
      </c>
      <c r="K2" s="41" t="s">
        <v>4162</v>
      </c>
      <c r="M2" s="230"/>
      <c r="N2" s="230" t="s">
        <v>4162</v>
      </c>
      <c r="O2" s="230" t="s">
        <v>4163</v>
      </c>
      <c r="P2" s="230" t="s">
        <v>4164</v>
      </c>
      <c r="Q2" s="230" t="s">
        <v>4165</v>
      </c>
    </row>
    <row r="3" spans="1:17">
      <c r="A3" s="4" t="s">
        <v>4166</v>
      </c>
      <c r="B3" s="4">
        <v>5</v>
      </c>
      <c r="C3" s="4">
        <v>1</v>
      </c>
      <c r="D3" t="s">
        <v>4167</v>
      </c>
      <c r="G3" s="4" t="s">
        <v>4168</v>
      </c>
      <c r="H3" s="4">
        <v>150</v>
      </c>
      <c r="I3" s="4">
        <v>1</v>
      </c>
      <c r="J3" s="4" t="s">
        <v>4169</v>
      </c>
      <c r="K3" s="4">
        <v>150</v>
      </c>
      <c r="M3" s="231" t="s">
        <v>4170</v>
      </c>
      <c r="N3" s="232">
        <v>10</v>
      </c>
      <c r="O3" s="232">
        <v>3</v>
      </c>
      <c r="P3" s="232" t="s">
        <v>4171</v>
      </c>
      <c r="Q3" s="233" t="s">
        <v>4172</v>
      </c>
    </row>
    <row r="4" spans="1:17">
      <c r="A4" s="4" t="s">
        <v>4173</v>
      </c>
      <c r="B4" s="4">
        <v>7</v>
      </c>
      <c r="C4" s="4">
        <v>1</v>
      </c>
      <c r="D4" t="s">
        <v>4174</v>
      </c>
      <c r="G4" s="4" t="s">
        <v>4175</v>
      </c>
      <c r="H4" s="4">
        <v>150</v>
      </c>
      <c r="I4" s="4">
        <v>1</v>
      </c>
      <c r="J4" s="4" t="s">
        <v>4176</v>
      </c>
      <c r="K4" s="4">
        <v>150</v>
      </c>
      <c r="M4" s="231" t="s">
        <v>4177</v>
      </c>
      <c r="N4" s="232">
        <v>500</v>
      </c>
      <c r="O4" s="232">
        <v>8</v>
      </c>
      <c r="P4" s="232" t="s">
        <v>4178</v>
      </c>
      <c r="Q4" s="233" t="s">
        <v>4179</v>
      </c>
    </row>
    <row r="5" spans="1:17">
      <c r="A5" s="4" t="s">
        <v>4180</v>
      </c>
      <c r="B5" s="4">
        <v>2</v>
      </c>
      <c r="C5" s="4">
        <v>1</v>
      </c>
      <c r="G5" s="4" t="s">
        <v>4181</v>
      </c>
      <c r="H5" s="4">
        <v>450</v>
      </c>
      <c r="I5" s="4">
        <v>3</v>
      </c>
      <c r="J5" s="4" t="s">
        <v>4169</v>
      </c>
      <c r="K5" s="4">
        <v>450</v>
      </c>
      <c r="M5" s="231" t="s">
        <v>4182</v>
      </c>
      <c r="N5" s="232">
        <v>50</v>
      </c>
      <c r="O5" s="232">
        <v>4</v>
      </c>
      <c r="P5" s="232" t="s">
        <v>4183</v>
      </c>
      <c r="Q5" s="233" t="s">
        <v>4184</v>
      </c>
    </row>
    <row r="6" spans="1:17">
      <c r="A6" s="4" t="s">
        <v>4185</v>
      </c>
      <c r="B6" s="4">
        <v>3</v>
      </c>
      <c r="C6" s="4">
        <v>2</v>
      </c>
      <c r="G6" s="4" t="s">
        <v>4186</v>
      </c>
      <c r="H6" s="4">
        <v>150</v>
      </c>
      <c r="I6" s="4">
        <v>1</v>
      </c>
      <c r="J6" s="4" t="s">
        <v>4169</v>
      </c>
      <c r="K6" s="4"/>
      <c r="M6" s="231" t="s">
        <v>4187</v>
      </c>
      <c r="N6" s="229">
        <v>80</v>
      </c>
      <c r="O6" s="229">
        <v>3</v>
      </c>
      <c r="P6" s="229" t="s">
        <v>4188</v>
      </c>
      <c r="Q6" s="229" t="s">
        <v>4189</v>
      </c>
    </row>
    <row r="7" spans="1:17">
      <c r="A7" s="4" t="s">
        <v>4190</v>
      </c>
      <c r="B7" s="4">
        <v>5</v>
      </c>
      <c r="C7" s="4">
        <v>2</v>
      </c>
      <c r="G7" s="4" t="s">
        <v>4191</v>
      </c>
      <c r="H7" s="4">
        <v>300</v>
      </c>
      <c r="I7" s="4">
        <v>2</v>
      </c>
      <c r="J7" s="4" t="s">
        <v>4169</v>
      </c>
      <c r="K7" s="4"/>
      <c r="M7" s="232" t="s">
        <v>4192</v>
      </c>
      <c r="N7" s="229">
        <v>250</v>
      </c>
      <c r="O7" s="229">
        <v>3</v>
      </c>
      <c r="P7" s="229" t="s">
        <v>4193</v>
      </c>
      <c r="Q7" s="229"/>
    </row>
    <row r="8" spans="1:17">
      <c r="A8" s="4" t="s">
        <v>4194</v>
      </c>
      <c r="B8" s="4">
        <v>7</v>
      </c>
      <c r="C8" s="4">
        <v>2</v>
      </c>
      <c r="G8" s="4" t="s">
        <v>4195</v>
      </c>
      <c r="H8" s="4">
        <v>300</v>
      </c>
      <c r="I8" s="4"/>
      <c r="J8" s="4"/>
      <c r="K8" s="4"/>
      <c r="M8" s="231" t="s">
        <v>4196</v>
      </c>
      <c r="N8" s="229">
        <v>10</v>
      </c>
      <c r="O8" s="229"/>
      <c r="P8" s="229"/>
      <c r="Q8" s="229"/>
    </row>
    <row r="9" spans="1:17">
      <c r="A9" s="4" t="s">
        <v>4197</v>
      </c>
      <c r="B9" s="4">
        <v>3</v>
      </c>
      <c r="C9" s="4"/>
      <c r="G9" s="4" t="s">
        <v>4198</v>
      </c>
      <c r="H9" s="4">
        <v>300</v>
      </c>
      <c r="I9" s="4"/>
      <c r="J9" s="4"/>
      <c r="K9" s="4"/>
    </row>
    <row r="10" spans="1:17">
      <c r="A10" s="4" t="s">
        <v>4199</v>
      </c>
      <c r="B10" s="4">
        <v>5</v>
      </c>
      <c r="C10" s="4"/>
      <c r="G10" s="4" t="s">
        <v>4200</v>
      </c>
      <c r="H10" s="4">
        <v>300</v>
      </c>
      <c r="I10" s="4"/>
      <c r="J10" s="4"/>
      <c r="K10" s="4"/>
    </row>
    <row r="11" spans="1:17">
      <c r="A11" s="4" t="s">
        <v>4201</v>
      </c>
      <c r="B11" s="4">
        <v>7</v>
      </c>
      <c r="C11" s="4"/>
      <c r="G11" s="4" t="s">
        <v>4202</v>
      </c>
      <c r="H11" s="4">
        <v>150</v>
      </c>
      <c r="I11" s="4"/>
      <c r="J11" s="4"/>
      <c r="K11" s="4"/>
    </row>
    <row r="12" spans="1:17">
      <c r="G12" s="4" t="s">
        <v>4203</v>
      </c>
      <c r="H12" s="4">
        <v>150</v>
      </c>
      <c r="I12" s="4"/>
      <c r="J12" s="4"/>
      <c r="K12" s="4"/>
    </row>
    <row r="13" spans="1:17">
      <c r="G13" s="4" t="s">
        <v>4204</v>
      </c>
      <c r="H13" s="4">
        <v>300</v>
      </c>
      <c r="I13" s="4"/>
      <c r="J13" s="4"/>
      <c r="K13" s="4"/>
    </row>
    <row r="14" spans="1:17">
      <c r="G14" s="4" t="s">
        <v>4205</v>
      </c>
      <c r="H14" s="4">
        <v>450</v>
      </c>
      <c r="I14" s="4"/>
      <c r="J14" s="4"/>
      <c r="K14" s="4"/>
    </row>
    <row r="15" spans="1:17">
      <c r="G15" s="4" t="s">
        <v>4206</v>
      </c>
      <c r="H15" s="4">
        <v>300</v>
      </c>
      <c r="I15" s="4"/>
      <c r="J15" s="4"/>
      <c r="K15" s="4"/>
    </row>
    <row r="16" spans="1:17">
      <c r="G16" s="4" t="s">
        <v>4207</v>
      </c>
      <c r="H16" s="4">
        <v>450</v>
      </c>
      <c r="I16" s="4"/>
      <c r="J16" s="4"/>
      <c r="K16" s="4"/>
    </row>
    <row r="17" spans="5:11">
      <c r="G17" s="4" t="s">
        <v>4208</v>
      </c>
      <c r="H17" s="4">
        <v>300</v>
      </c>
      <c r="I17" s="4"/>
      <c r="J17" s="4"/>
      <c r="K17" s="4"/>
    </row>
    <row r="18" spans="5:11">
      <c r="G18" s="4" t="s">
        <v>4209</v>
      </c>
      <c r="H18" s="4">
        <v>300</v>
      </c>
      <c r="I18" s="4"/>
      <c r="J18" s="4"/>
      <c r="K18" s="4"/>
    </row>
    <row r="19" spans="5:11">
      <c r="E19" s="6"/>
      <c r="G19" s="4" t="s">
        <v>4210</v>
      </c>
      <c r="H19" s="4">
        <v>300</v>
      </c>
      <c r="I19" s="4"/>
      <c r="J19" s="4"/>
      <c r="K19" s="4"/>
    </row>
    <row r="20" spans="5:11">
      <c r="G20" s="4" t="s">
        <v>4211</v>
      </c>
      <c r="H20" s="4">
        <v>150</v>
      </c>
      <c r="I20" s="4"/>
      <c r="J20" s="4"/>
      <c r="K20" s="4"/>
    </row>
    <row r="21" spans="5:11">
      <c r="G21" s="4" t="s">
        <v>4212</v>
      </c>
      <c r="H21" s="4">
        <v>300</v>
      </c>
      <c r="I21" s="4"/>
      <c r="J21" s="4"/>
      <c r="K21" s="4"/>
    </row>
    <row r="22" spans="5:11">
      <c r="G22" s="4" t="s">
        <v>4213</v>
      </c>
      <c r="H22" s="4">
        <v>300</v>
      </c>
      <c r="I22" s="4"/>
      <c r="J22" s="4"/>
      <c r="K22" s="4"/>
    </row>
    <row r="23" spans="5:11">
      <c r="G23" s="4" t="s">
        <v>4214</v>
      </c>
      <c r="H23" s="4">
        <v>300</v>
      </c>
      <c r="I23" s="4"/>
      <c r="J23" s="4"/>
      <c r="K23" s="4"/>
    </row>
    <row r="24" spans="5:11">
      <c r="G24" s="4" t="s">
        <v>4215</v>
      </c>
      <c r="H24" s="4">
        <v>150</v>
      </c>
      <c r="I24" s="4"/>
      <c r="J24" s="4"/>
      <c r="K24" s="4"/>
    </row>
    <row r="25" spans="5:11">
      <c r="G25" s="4" t="s">
        <v>4216</v>
      </c>
      <c r="H25" s="4">
        <v>450</v>
      </c>
      <c r="I25" s="4"/>
      <c r="J25" s="4"/>
      <c r="K25" s="4"/>
    </row>
    <row r="26" spans="5:11">
      <c r="G26" s="4" t="s">
        <v>4217</v>
      </c>
      <c r="H26" s="4">
        <v>450</v>
      </c>
      <c r="I26" s="4"/>
      <c r="J26" s="4"/>
      <c r="K26" s="4"/>
    </row>
    <row r="27" spans="5:11">
      <c r="G27" s="4" t="s">
        <v>4218</v>
      </c>
      <c r="H27" s="4">
        <v>150</v>
      </c>
      <c r="I27" s="4"/>
      <c r="J27" s="4"/>
      <c r="K27" s="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499984740745262"/>
  </sheetPr>
  <dimension ref="A1:V717"/>
  <sheetViews>
    <sheetView zoomScale="115" zoomScaleNormal="115" workbookViewId="0">
      <pane ySplit="1" topLeftCell="A630" activePane="bottomLeft" state="frozen"/>
      <selection pane="bottomLeft" activeCell="D627" sqref="D627:D631"/>
    </sheetView>
  </sheetViews>
  <sheetFormatPr defaultRowHeight="15" outlineLevelCol="1"/>
  <cols>
    <col min="1" max="1" width="29.5703125" style="7" customWidth="1" outlineLevel="1"/>
    <col min="2" max="2" width="16.85546875" style="7" customWidth="1"/>
    <col min="3" max="5" width="9.140625" style="7"/>
    <col min="6" max="6" width="36.5703125" style="7" customWidth="1" outlineLevel="1"/>
    <col min="7" max="7" width="8.140625" customWidth="1"/>
    <col min="9" max="9" width="19.7109375" hidden="1" customWidth="1" outlineLevel="1"/>
    <col min="10" max="10" width="9" collapsed="1"/>
    <col min="11" max="11" width="20" bestFit="1" customWidth="1"/>
  </cols>
  <sheetData>
    <row r="1" spans="1:22">
      <c r="A1" s="41" t="s">
        <v>3703</v>
      </c>
      <c r="B1" s="41" t="s">
        <v>26</v>
      </c>
      <c r="C1" s="41" t="s">
        <v>3704</v>
      </c>
      <c r="D1" s="41" t="s">
        <v>3705</v>
      </c>
      <c r="E1" s="41" t="s">
        <v>3708</v>
      </c>
      <c r="F1" s="41" t="s">
        <v>3412</v>
      </c>
      <c r="G1" s="41" t="s">
        <v>28</v>
      </c>
      <c r="H1" s="41" t="s">
        <v>3712</v>
      </c>
      <c r="I1" s="41" t="s">
        <v>3713</v>
      </c>
      <c r="J1" s="41" t="s">
        <v>3716</v>
      </c>
      <c r="K1" s="41" t="s">
        <v>3909</v>
      </c>
      <c r="S1" s="41" t="s">
        <v>26</v>
      </c>
      <c r="T1" s="41" t="s">
        <v>4219</v>
      </c>
      <c r="U1" s="41" t="s">
        <v>3792</v>
      </c>
      <c r="V1" s="41" t="s">
        <v>4220</v>
      </c>
    </row>
    <row r="2" spans="1:22">
      <c r="A2" s="18" t="s">
        <v>4221</v>
      </c>
      <c r="B2" s="18" t="s">
        <v>4222</v>
      </c>
      <c r="C2" s="18">
        <v>1</v>
      </c>
      <c r="D2" s="18">
        <v>150</v>
      </c>
      <c r="E2" s="18">
        <v>1</v>
      </c>
      <c r="F2" s="18" t="s">
        <v>4223</v>
      </c>
      <c r="G2" s="18" t="s">
        <v>4224</v>
      </c>
      <c r="H2" s="18"/>
      <c r="I2" s="18" t="s">
        <v>4225</v>
      </c>
      <c r="J2" s="18">
        <f t="shared" ref="J2:J49" si="0">D2*10</f>
        <v>1500</v>
      </c>
      <c r="K2" s="18" t="s">
        <v>1968</v>
      </c>
      <c r="M2" s="4" t="s">
        <v>4226</v>
      </c>
      <c r="N2" s="4" t="s">
        <v>4227</v>
      </c>
      <c r="O2" s="4" t="s">
        <v>4228</v>
      </c>
      <c r="P2" s="4"/>
      <c r="Q2" s="33"/>
      <c r="S2" t="s">
        <v>4229</v>
      </c>
      <c r="T2" t="s">
        <v>4230</v>
      </c>
      <c r="U2">
        <v>5000</v>
      </c>
      <c r="V2" t="s">
        <v>2751</v>
      </c>
    </row>
    <row r="3" spans="1:22">
      <c r="A3" s="18" t="s">
        <v>4231</v>
      </c>
      <c r="B3" s="18" t="s">
        <v>4232</v>
      </c>
      <c r="C3" s="18">
        <v>1</v>
      </c>
      <c r="D3" s="18">
        <v>300</v>
      </c>
      <c r="E3" s="18">
        <v>1</v>
      </c>
      <c r="F3" s="18" t="s">
        <v>4233</v>
      </c>
      <c r="G3" s="18"/>
      <c r="H3" s="18"/>
      <c r="I3" s="18"/>
      <c r="J3" s="18">
        <f t="shared" si="0"/>
        <v>3000</v>
      </c>
      <c r="K3" s="18" t="s">
        <v>1854</v>
      </c>
      <c r="M3" s="4" t="s">
        <v>4234</v>
      </c>
      <c r="N3" s="4" t="s">
        <v>4235</v>
      </c>
      <c r="O3" s="90">
        <v>-0.2</v>
      </c>
      <c r="P3" s="4" t="s">
        <v>4236</v>
      </c>
      <c r="S3" t="s">
        <v>4237</v>
      </c>
      <c r="T3" t="s">
        <v>4238</v>
      </c>
      <c r="U3">
        <v>500</v>
      </c>
      <c r="V3" t="s">
        <v>2751</v>
      </c>
    </row>
    <row r="4" spans="1:22">
      <c r="A4" s="18" t="s">
        <v>4239</v>
      </c>
      <c r="B4" s="18" t="s">
        <v>3864</v>
      </c>
      <c r="C4" s="18">
        <v>10</v>
      </c>
      <c r="D4" s="18">
        <v>3</v>
      </c>
      <c r="E4" s="18">
        <v>2</v>
      </c>
      <c r="F4" s="18"/>
      <c r="G4" s="18" t="s">
        <v>4240</v>
      </c>
      <c r="H4" s="18"/>
      <c r="I4" s="18" t="s">
        <v>4225</v>
      </c>
      <c r="J4" s="18">
        <f t="shared" si="0"/>
        <v>30</v>
      </c>
      <c r="K4" s="18" t="s">
        <v>2691</v>
      </c>
      <c r="M4" s="4" t="s">
        <v>4241</v>
      </c>
      <c r="N4" s="4" t="s">
        <v>4235</v>
      </c>
      <c r="O4" s="90">
        <v>-0.1</v>
      </c>
      <c r="P4" s="4" t="s">
        <v>4242</v>
      </c>
    </row>
    <row r="5" spans="1:22">
      <c r="A5" s="18" t="s">
        <v>4243</v>
      </c>
      <c r="B5" s="18" t="s">
        <v>4244</v>
      </c>
      <c r="C5" s="18">
        <v>10</v>
      </c>
      <c r="D5" s="18">
        <v>100</v>
      </c>
      <c r="E5" s="18">
        <v>20</v>
      </c>
      <c r="F5" s="18"/>
      <c r="G5" s="18" t="s">
        <v>4245</v>
      </c>
      <c r="H5" s="18"/>
      <c r="I5" s="18" t="s">
        <v>4225</v>
      </c>
      <c r="J5" s="18">
        <f t="shared" si="0"/>
        <v>1000</v>
      </c>
      <c r="K5" s="18" t="s">
        <v>1854</v>
      </c>
      <c r="M5" s="4" t="s">
        <v>4246</v>
      </c>
      <c r="N5" s="4" t="s">
        <v>4247</v>
      </c>
      <c r="O5" s="4" t="s">
        <v>4248</v>
      </c>
      <c r="P5" s="4" t="s">
        <v>4249</v>
      </c>
    </row>
    <row r="6" spans="1:22">
      <c r="A6" s="18" t="s">
        <v>4250</v>
      </c>
      <c r="B6" s="18" t="s">
        <v>4251</v>
      </c>
      <c r="C6" s="18">
        <v>10</v>
      </c>
      <c r="D6" s="18">
        <v>100</v>
      </c>
      <c r="E6" s="18">
        <v>4</v>
      </c>
      <c r="F6" s="18"/>
      <c r="G6" s="18" t="s">
        <v>4252</v>
      </c>
      <c r="H6" s="18"/>
      <c r="I6" s="18" t="s">
        <v>4225</v>
      </c>
      <c r="J6" s="18">
        <f t="shared" si="0"/>
        <v>1000</v>
      </c>
      <c r="K6" s="18" t="s">
        <v>1854</v>
      </c>
      <c r="M6" s="4" t="s">
        <v>4253</v>
      </c>
      <c r="N6" s="4" t="s">
        <v>4254</v>
      </c>
      <c r="O6" s="90">
        <v>0.1</v>
      </c>
      <c r="P6" s="4" t="s">
        <v>4255</v>
      </c>
    </row>
    <row r="7" spans="1:22">
      <c r="A7" s="18" t="s">
        <v>4256</v>
      </c>
      <c r="B7" s="18" t="s">
        <v>4257</v>
      </c>
      <c r="C7" s="18">
        <v>10</v>
      </c>
      <c r="D7" s="18">
        <v>150</v>
      </c>
      <c r="E7" s="18">
        <v>2</v>
      </c>
      <c r="F7" s="18" t="s">
        <v>4258</v>
      </c>
      <c r="G7" s="18" t="s">
        <v>4259</v>
      </c>
      <c r="H7" s="18"/>
      <c r="I7" s="18" t="s">
        <v>4225</v>
      </c>
      <c r="J7" s="18">
        <f t="shared" si="0"/>
        <v>1500</v>
      </c>
      <c r="K7" s="18" t="s">
        <v>1854</v>
      </c>
      <c r="M7" s="4" t="s">
        <v>4260</v>
      </c>
      <c r="N7" s="4" t="s">
        <v>4254</v>
      </c>
      <c r="O7" s="90">
        <v>0.2</v>
      </c>
      <c r="P7" s="4" t="s">
        <v>4261</v>
      </c>
    </row>
    <row r="8" spans="1:22">
      <c r="A8" s="18" t="s">
        <v>4262</v>
      </c>
      <c r="B8" s="18" t="s">
        <v>4263</v>
      </c>
      <c r="C8" s="18">
        <v>10</v>
      </c>
      <c r="D8" s="18">
        <v>150</v>
      </c>
      <c r="E8" s="18">
        <v>2</v>
      </c>
      <c r="F8" s="18" t="s">
        <v>4264</v>
      </c>
      <c r="G8" s="18" t="s">
        <v>4265</v>
      </c>
      <c r="H8" s="18"/>
      <c r="I8" s="18" t="s">
        <v>4225</v>
      </c>
      <c r="J8" s="18">
        <f t="shared" si="0"/>
        <v>1500</v>
      </c>
      <c r="K8" s="18" t="s">
        <v>1854</v>
      </c>
      <c r="M8" s="4" t="s">
        <v>4266</v>
      </c>
      <c r="N8" s="4" t="s">
        <v>4267</v>
      </c>
      <c r="O8" s="4">
        <f>30%-40%</f>
        <v>-0.10000000000000003</v>
      </c>
      <c r="P8" s="4" t="s">
        <v>4268</v>
      </c>
    </row>
    <row r="9" spans="1:22">
      <c r="A9" s="18" t="s">
        <v>4269</v>
      </c>
      <c r="B9" s="18" t="s">
        <v>4270</v>
      </c>
      <c r="C9" s="18">
        <v>10</v>
      </c>
      <c r="D9" s="18">
        <v>150</v>
      </c>
      <c r="E9" s="18">
        <v>2</v>
      </c>
      <c r="F9" s="18" t="s">
        <v>4271</v>
      </c>
      <c r="G9" s="18" t="s">
        <v>4272</v>
      </c>
      <c r="H9" s="18"/>
      <c r="I9" s="18" t="s">
        <v>4225</v>
      </c>
      <c r="J9" s="18">
        <f t="shared" si="0"/>
        <v>1500</v>
      </c>
      <c r="K9" s="18" t="s">
        <v>1854</v>
      </c>
      <c r="M9" s="4" t="s">
        <v>4273</v>
      </c>
      <c r="N9" s="4" t="s">
        <v>4267</v>
      </c>
      <c r="O9" s="90">
        <v>0.5</v>
      </c>
      <c r="P9" s="4" t="s">
        <v>4274</v>
      </c>
    </row>
    <row r="10" spans="1:22">
      <c r="A10" s="18" t="s">
        <v>4275</v>
      </c>
      <c r="B10" s="18" t="s">
        <v>4276</v>
      </c>
      <c r="C10" s="18">
        <v>10</v>
      </c>
      <c r="D10" s="18">
        <v>150</v>
      </c>
      <c r="E10" s="18">
        <v>2</v>
      </c>
      <c r="F10" s="18" t="s">
        <v>4277</v>
      </c>
      <c r="G10" s="18" t="s">
        <v>4278</v>
      </c>
      <c r="H10" s="18"/>
      <c r="I10" s="18" t="s">
        <v>4225</v>
      </c>
      <c r="J10" s="18">
        <f t="shared" si="0"/>
        <v>1500</v>
      </c>
      <c r="K10" s="18" t="s">
        <v>1854</v>
      </c>
      <c r="M10" s="4" t="s">
        <v>4279</v>
      </c>
      <c r="N10" s="4" t="s">
        <v>4280</v>
      </c>
      <c r="O10" s="90">
        <v>1</v>
      </c>
      <c r="P10" s="4" t="s">
        <v>4281</v>
      </c>
    </row>
    <row r="11" spans="1:22">
      <c r="A11" s="18" t="s">
        <v>4282</v>
      </c>
      <c r="B11" s="18" t="s">
        <v>4283</v>
      </c>
      <c r="C11" s="18">
        <v>1</v>
      </c>
      <c r="D11" s="18">
        <v>250</v>
      </c>
      <c r="E11" s="18">
        <v>40</v>
      </c>
      <c r="F11" s="18" t="s">
        <v>4284</v>
      </c>
      <c r="G11" s="18"/>
      <c r="H11" s="18"/>
      <c r="I11" s="18" t="s">
        <v>4225</v>
      </c>
      <c r="J11" s="18">
        <f t="shared" si="0"/>
        <v>2500</v>
      </c>
      <c r="K11" s="18"/>
    </row>
    <row r="12" spans="1:22">
      <c r="A12" s="18" t="s">
        <v>4285</v>
      </c>
      <c r="B12" s="18" t="s">
        <v>4286</v>
      </c>
      <c r="C12" s="18">
        <v>1</v>
      </c>
      <c r="D12" s="18">
        <v>35</v>
      </c>
      <c r="E12" s="18">
        <v>2</v>
      </c>
      <c r="F12" s="18" t="s">
        <v>4287</v>
      </c>
      <c r="G12" s="18"/>
      <c r="H12" s="18"/>
      <c r="I12" s="18" t="s">
        <v>4225</v>
      </c>
      <c r="J12" s="18">
        <f t="shared" si="0"/>
        <v>350</v>
      </c>
      <c r="K12" s="18"/>
      <c r="M12" t="s">
        <v>4288</v>
      </c>
      <c r="N12" t="s">
        <v>4289</v>
      </c>
      <c r="O12" t="s">
        <v>4290</v>
      </c>
      <c r="P12" t="s">
        <v>4291</v>
      </c>
      <c r="Q12" t="s">
        <v>4292</v>
      </c>
      <c r="R12" t="s">
        <v>4293</v>
      </c>
    </row>
    <row r="13" spans="1:22">
      <c r="A13" s="18" t="s">
        <v>4294</v>
      </c>
      <c r="B13" s="18" t="s">
        <v>4295</v>
      </c>
      <c r="C13" s="18">
        <v>10</v>
      </c>
      <c r="D13" s="18">
        <v>6</v>
      </c>
      <c r="E13" s="18">
        <v>2</v>
      </c>
      <c r="F13" s="18" t="s">
        <v>4296</v>
      </c>
      <c r="G13" s="18"/>
      <c r="H13" s="18"/>
      <c r="I13" s="18" t="s">
        <v>4225</v>
      </c>
      <c r="J13" s="18">
        <f t="shared" si="0"/>
        <v>60</v>
      </c>
      <c r="K13" s="18" t="s">
        <v>1968</v>
      </c>
      <c r="S13" t="s">
        <v>4297</v>
      </c>
    </row>
    <row r="14" spans="1:22">
      <c r="A14" s="18" t="s">
        <v>4298</v>
      </c>
      <c r="B14" s="18" t="s">
        <v>4299</v>
      </c>
      <c r="C14" s="18">
        <v>10</v>
      </c>
      <c r="D14" s="18">
        <v>3</v>
      </c>
      <c r="E14" s="18">
        <v>2</v>
      </c>
      <c r="F14" s="18" t="s">
        <v>4300</v>
      </c>
      <c r="G14" s="18"/>
      <c r="H14" s="18"/>
      <c r="I14" s="18" t="s">
        <v>4225</v>
      </c>
      <c r="J14" s="18">
        <f t="shared" si="0"/>
        <v>30</v>
      </c>
      <c r="K14" s="18" t="s">
        <v>2691</v>
      </c>
      <c r="M14" t="s">
        <v>4301</v>
      </c>
      <c r="N14" t="s">
        <v>4302</v>
      </c>
      <c r="O14">
        <v>40</v>
      </c>
      <c r="P14">
        <v>100</v>
      </c>
      <c r="Q14">
        <v>100</v>
      </c>
      <c r="R14">
        <v>1</v>
      </c>
      <c r="S14" t="s">
        <v>4303</v>
      </c>
    </row>
    <row r="15" spans="1:22">
      <c r="A15" s="18" t="s">
        <v>4304</v>
      </c>
      <c r="B15" s="18" t="s">
        <v>4305</v>
      </c>
      <c r="C15" s="18">
        <v>1</v>
      </c>
      <c r="D15" s="18">
        <v>5</v>
      </c>
      <c r="E15" s="18">
        <v>1</v>
      </c>
      <c r="F15" s="18" t="s">
        <v>4306</v>
      </c>
      <c r="G15" s="18"/>
      <c r="H15" s="18"/>
      <c r="I15" s="18" t="s">
        <v>4307</v>
      </c>
      <c r="J15" s="18">
        <f t="shared" si="0"/>
        <v>50</v>
      </c>
      <c r="K15" s="18" t="s">
        <v>2691</v>
      </c>
      <c r="M15" t="s">
        <v>4308</v>
      </c>
      <c r="N15" t="s">
        <v>4309</v>
      </c>
      <c r="O15">
        <v>100</v>
      </c>
      <c r="P15">
        <v>200</v>
      </c>
      <c r="Q15">
        <v>200</v>
      </c>
      <c r="R15">
        <v>1</v>
      </c>
      <c r="S15" t="s">
        <v>4303</v>
      </c>
    </row>
    <row r="16" spans="1:22">
      <c r="A16" s="18" t="s">
        <v>4310</v>
      </c>
      <c r="B16" s="18" t="s">
        <v>3804</v>
      </c>
      <c r="C16" s="18">
        <v>1</v>
      </c>
      <c r="D16" s="18">
        <v>50</v>
      </c>
      <c r="E16" s="18">
        <v>5</v>
      </c>
      <c r="F16" s="18" t="s">
        <v>4311</v>
      </c>
      <c r="G16" s="18"/>
      <c r="H16" s="18"/>
      <c r="I16" s="18" t="s">
        <v>4307</v>
      </c>
      <c r="J16" s="18">
        <f t="shared" si="0"/>
        <v>500</v>
      </c>
      <c r="K16" s="18" t="s">
        <v>2691</v>
      </c>
      <c r="M16" t="s">
        <v>4312</v>
      </c>
      <c r="N16" t="s">
        <v>4313</v>
      </c>
      <c r="O16">
        <v>200</v>
      </c>
      <c r="P16">
        <v>400</v>
      </c>
      <c r="Q16">
        <v>400</v>
      </c>
      <c r="R16">
        <v>1</v>
      </c>
      <c r="S16" t="s">
        <v>4303</v>
      </c>
    </row>
    <row r="17" spans="1:19">
      <c r="A17" s="18" t="s">
        <v>4314</v>
      </c>
      <c r="B17" s="18" t="s">
        <v>4315</v>
      </c>
      <c r="C17" s="18">
        <v>1</v>
      </c>
      <c r="D17" s="18">
        <v>5</v>
      </c>
      <c r="E17" s="18">
        <v>1</v>
      </c>
      <c r="F17" s="18" t="s">
        <v>4316</v>
      </c>
      <c r="G17" s="18"/>
      <c r="H17" s="18"/>
      <c r="I17" s="18" t="s">
        <v>4307</v>
      </c>
      <c r="J17" s="18">
        <f t="shared" si="0"/>
        <v>50</v>
      </c>
      <c r="K17" s="18" t="s">
        <v>2691</v>
      </c>
      <c r="M17" t="s">
        <v>4317</v>
      </c>
      <c r="N17" t="s">
        <v>4318</v>
      </c>
      <c r="O17">
        <v>800</v>
      </c>
      <c r="P17">
        <v>1.6</v>
      </c>
      <c r="Q17">
        <v>1</v>
      </c>
      <c r="R17">
        <v>4</v>
      </c>
      <c r="S17" t="s">
        <v>4319</v>
      </c>
    </row>
    <row r="18" spans="1:19">
      <c r="A18" s="18" t="s">
        <v>4320</v>
      </c>
      <c r="B18" s="18"/>
      <c r="C18" s="18">
        <v>1</v>
      </c>
      <c r="D18" s="18">
        <v>5</v>
      </c>
      <c r="E18" s="18">
        <v>1</v>
      </c>
      <c r="F18" s="18" t="s">
        <v>4321</v>
      </c>
      <c r="G18" s="18"/>
      <c r="H18" s="18"/>
      <c r="I18" s="18" t="s">
        <v>4307</v>
      </c>
      <c r="J18" s="18">
        <f t="shared" si="0"/>
        <v>50</v>
      </c>
      <c r="K18" s="18" t="s">
        <v>2691</v>
      </c>
      <c r="M18" t="s">
        <v>4322</v>
      </c>
      <c r="N18" t="s">
        <v>4323</v>
      </c>
      <c r="O18">
        <v>3</v>
      </c>
      <c r="P18">
        <v>6</v>
      </c>
      <c r="Q18">
        <v>3</v>
      </c>
      <c r="R18">
        <v>8</v>
      </c>
      <c r="S18" t="s">
        <v>4324</v>
      </c>
    </row>
    <row r="19" spans="1:19">
      <c r="A19" s="18" t="s">
        <v>4325</v>
      </c>
      <c r="B19" s="18"/>
      <c r="C19" s="18">
        <v>1</v>
      </c>
      <c r="D19" s="18">
        <v>100</v>
      </c>
      <c r="E19" s="18">
        <v>40</v>
      </c>
      <c r="F19" s="18" t="s">
        <v>4326</v>
      </c>
      <c r="G19" s="18"/>
      <c r="H19" s="18"/>
      <c r="I19" s="18" t="s">
        <v>4307</v>
      </c>
      <c r="J19" s="18">
        <f t="shared" si="0"/>
        <v>1000</v>
      </c>
      <c r="K19" s="18" t="s">
        <v>2691</v>
      </c>
      <c r="M19" t="s">
        <v>4327</v>
      </c>
      <c r="N19" t="s">
        <v>4328</v>
      </c>
      <c r="O19">
        <v>15</v>
      </c>
      <c r="P19">
        <v>30</v>
      </c>
      <c r="Q19" t="s">
        <v>4329</v>
      </c>
      <c r="R19">
        <v>12</v>
      </c>
      <c r="S19" t="s">
        <v>4330</v>
      </c>
    </row>
    <row r="20" spans="1:19">
      <c r="A20" s="18" t="s">
        <v>4331</v>
      </c>
      <c r="B20" s="18" t="s">
        <v>4332</v>
      </c>
      <c r="C20" s="18">
        <v>1</v>
      </c>
      <c r="D20" s="18">
        <v>50</v>
      </c>
      <c r="E20" s="18">
        <v>6</v>
      </c>
      <c r="F20" s="18" t="s">
        <v>4333</v>
      </c>
      <c r="G20" s="18"/>
      <c r="H20" s="18"/>
      <c r="I20" s="18" t="s">
        <v>4307</v>
      </c>
      <c r="J20" s="18">
        <f t="shared" si="0"/>
        <v>500</v>
      </c>
      <c r="K20" s="18" t="s">
        <v>2691</v>
      </c>
      <c r="M20" t="s">
        <v>4334</v>
      </c>
      <c r="N20" t="s">
        <v>4335</v>
      </c>
      <c r="O20">
        <v>40</v>
      </c>
      <c r="P20">
        <v>80</v>
      </c>
      <c r="Q20">
        <v>20</v>
      </c>
      <c r="R20">
        <v>15</v>
      </c>
      <c r="S20" t="s">
        <v>4336</v>
      </c>
    </row>
    <row r="21" spans="1:19">
      <c r="A21" s="18" t="s">
        <v>4337</v>
      </c>
      <c r="B21" s="18" t="s">
        <v>4338</v>
      </c>
      <c r="C21" s="18">
        <v>1</v>
      </c>
      <c r="D21" s="18">
        <v>5</v>
      </c>
      <c r="E21" s="18">
        <v>1</v>
      </c>
      <c r="F21" s="18" t="s">
        <v>4339</v>
      </c>
      <c r="G21" s="18"/>
      <c r="H21" s="18"/>
      <c r="I21" s="18" t="s">
        <v>4307</v>
      </c>
      <c r="J21" s="18">
        <f t="shared" si="0"/>
        <v>50</v>
      </c>
      <c r="K21" s="18" t="s">
        <v>2691</v>
      </c>
      <c r="M21" t="s">
        <v>4340</v>
      </c>
      <c r="N21" t="s">
        <v>4341</v>
      </c>
      <c r="O21">
        <v>100</v>
      </c>
      <c r="P21">
        <v>200</v>
      </c>
      <c r="Q21">
        <v>50</v>
      </c>
      <c r="R21">
        <v>18</v>
      </c>
      <c r="S21" t="s">
        <v>4342</v>
      </c>
    </row>
    <row r="22" spans="1:19">
      <c r="A22" s="18" t="s">
        <v>4343</v>
      </c>
      <c r="B22" s="18"/>
      <c r="C22" s="18">
        <v>1</v>
      </c>
      <c r="D22" s="18">
        <v>50</v>
      </c>
      <c r="E22" s="18">
        <v>1</v>
      </c>
      <c r="F22" s="18" t="s">
        <v>4344</v>
      </c>
      <c r="G22" s="18"/>
      <c r="H22" s="18"/>
      <c r="I22" s="18" t="s">
        <v>4307</v>
      </c>
      <c r="J22" s="18">
        <f t="shared" si="0"/>
        <v>500</v>
      </c>
      <c r="K22" s="18" t="s">
        <v>2691</v>
      </c>
      <c r="N22" s="34"/>
      <c r="O22" s="35"/>
      <c r="P22" s="35"/>
    </row>
    <row r="23" spans="1:19">
      <c r="A23" s="18" t="s">
        <v>4345</v>
      </c>
      <c r="B23" s="18" t="s">
        <v>4346</v>
      </c>
      <c r="C23" s="18">
        <v>1</v>
      </c>
      <c r="D23" s="18">
        <v>30</v>
      </c>
      <c r="E23" s="18">
        <v>1</v>
      </c>
      <c r="F23" s="18" t="s">
        <v>4347</v>
      </c>
      <c r="G23" s="18"/>
      <c r="H23" s="18"/>
      <c r="I23" s="18" t="s">
        <v>4225</v>
      </c>
      <c r="J23" s="18">
        <f t="shared" si="0"/>
        <v>300</v>
      </c>
      <c r="K23" s="18" t="s">
        <v>1968</v>
      </c>
      <c r="N23" s="34"/>
      <c r="O23" s="35"/>
      <c r="P23" s="35"/>
    </row>
    <row r="24" spans="1:19">
      <c r="A24" s="18" t="s">
        <v>4348</v>
      </c>
      <c r="B24" s="18" t="s">
        <v>4349</v>
      </c>
      <c r="C24" s="18">
        <v>1</v>
      </c>
      <c r="D24" s="18">
        <v>300</v>
      </c>
      <c r="E24" s="18">
        <v>2</v>
      </c>
      <c r="F24" s="18" t="s">
        <v>4350</v>
      </c>
      <c r="G24" s="18"/>
      <c r="H24" s="18"/>
      <c r="I24" s="18" t="s">
        <v>4351</v>
      </c>
      <c r="J24" s="18">
        <f t="shared" si="0"/>
        <v>3000</v>
      </c>
      <c r="K24" s="18" t="s">
        <v>1968</v>
      </c>
      <c r="N24" s="34"/>
      <c r="O24" s="35"/>
      <c r="P24" s="35"/>
    </row>
    <row r="25" spans="1:19">
      <c r="A25" s="18" t="s">
        <v>4352</v>
      </c>
      <c r="B25" s="18"/>
      <c r="C25" s="18">
        <v>1</v>
      </c>
      <c r="D25" s="18">
        <v>50</v>
      </c>
      <c r="E25" s="18">
        <v>3</v>
      </c>
      <c r="F25" s="18" t="s">
        <v>4353</v>
      </c>
      <c r="G25" s="18"/>
      <c r="H25" s="18"/>
      <c r="I25" s="18" t="s">
        <v>4351</v>
      </c>
      <c r="J25" s="18">
        <f t="shared" si="0"/>
        <v>500</v>
      </c>
      <c r="K25" s="18" t="s">
        <v>1968</v>
      </c>
      <c r="N25" s="34"/>
      <c r="O25" s="35"/>
      <c r="P25" s="35"/>
    </row>
    <row r="26" spans="1:19">
      <c r="A26" s="18" t="s">
        <v>4354</v>
      </c>
      <c r="B26" s="18"/>
      <c r="C26" s="18">
        <v>1</v>
      </c>
      <c r="D26" s="18">
        <v>50</v>
      </c>
      <c r="E26" s="18">
        <v>5</v>
      </c>
      <c r="F26" s="18" t="s">
        <v>4355</v>
      </c>
      <c r="G26" s="18"/>
      <c r="H26" s="18"/>
      <c r="I26" s="18" t="s">
        <v>4351</v>
      </c>
      <c r="J26" s="18">
        <f t="shared" si="0"/>
        <v>500</v>
      </c>
      <c r="K26" s="18" t="s">
        <v>1968</v>
      </c>
      <c r="N26" s="34"/>
      <c r="O26" s="35"/>
      <c r="P26" s="35"/>
    </row>
    <row r="27" spans="1:19">
      <c r="A27" s="18" t="s">
        <v>4356</v>
      </c>
      <c r="B27" s="18"/>
      <c r="C27" s="18">
        <v>1</v>
      </c>
      <c r="D27" s="18">
        <v>150</v>
      </c>
      <c r="E27" s="18">
        <v>90</v>
      </c>
      <c r="F27" s="18" t="s">
        <v>4355</v>
      </c>
      <c r="G27" s="18"/>
      <c r="H27" s="18"/>
      <c r="I27" s="18" t="s">
        <v>4351</v>
      </c>
      <c r="J27" s="18">
        <f t="shared" si="0"/>
        <v>1500</v>
      </c>
      <c r="K27" s="18" t="s">
        <v>1968</v>
      </c>
      <c r="N27" s="34"/>
      <c r="O27" s="35"/>
      <c r="P27" s="35"/>
    </row>
    <row r="28" spans="1:19">
      <c r="A28" s="18" t="s">
        <v>4357</v>
      </c>
      <c r="B28" s="18" t="s">
        <v>4358</v>
      </c>
      <c r="C28" s="18">
        <v>1</v>
      </c>
      <c r="D28" s="18">
        <v>450</v>
      </c>
      <c r="E28" s="18">
        <v>1</v>
      </c>
      <c r="F28" s="18" t="s">
        <v>4359</v>
      </c>
      <c r="G28" s="18"/>
      <c r="H28" s="18"/>
      <c r="I28" s="18" t="s">
        <v>4351</v>
      </c>
      <c r="J28" s="18">
        <f t="shared" si="0"/>
        <v>4500</v>
      </c>
      <c r="K28" s="18" t="s">
        <v>1968</v>
      </c>
      <c r="N28" s="34"/>
      <c r="O28" s="35"/>
      <c r="P28" s="35"/>
    </row>
    <row r="29" spans="1:19">
      <c r="A29" s="18" t="s">
        <v>4360</v>
      </c>
      <c r="B29" s="18"/>
      <c r="C29" s="18">
        <v>1</v>
      </c>
      <c r="D29" s="18">
        <v>5</v>
      </c>
      <c r="E29" s="18">
        <v>1</v>
      </c>
      <c r="F29" s="18"/>
      <c r="G29" s="18"/>
      <c r="H29" s="18"/>
      <c r="I29" s="18" t="s">
        <v>4351</v>
      </c>
      <c r="J29" s="18">
        <f t="shared" si="0"/>
        <v>50</v>
      </c>
      <c r="K29" s="18" t="s">
        <v>1968</v>
      </c>
      <c r="N29" s="34"/>
      <c r="O29" s="35"/>
      <c r="P29" s="35"/>
    </row>
    <row r="30" spans="1:19">
      <c r="A30" s="18" t="s">
        <v>4361</v>
      </c>
      <c r="B30" s="18"/>
      <c r="C30" s="18">
        <v>1</v>
      </c>
      <c r="D30" s="18">
        <v>350</v>
      </c>
      <c r="E30" s="18">
        <v>1</v>
      </c>
      <c r="F30" s="18" t="s">
        <v>4362</v>
      </c>
      <c r="G30" s="18"/>
      <c r="H30" s="18"/>
      <c r="I30" s="18" t="s">
        <v>4351</v>
      </c>
      <c r="J30" s="18">
        <f t="shared" si="0"/>
        <v>3500</v>
      </c>
      <c r="K30" s="18" t="s">
        <v>1854</v>
      </c>
      <c r="N30" s="34"/>
      <c r="O30" s="35"/>
      <c r="P30" s="35"/>
    </row>
    <row r="31" spans="1:19">
      <c r="A31" s="18" t="s">
        <v>4363</v>
      </c>
      <c r="B31" s="18"/>
      <c r="C31" s="18">
        <v>1</v>
      </c>
      <c r="D31" s="18"/>
      <c r="E31" s="18"/>
      <c r="F31" s="18"/>
      <c r="G31" s="18"/>
      <c r="H31" s="18"/>
      <c r="I31" s="18" t="s">
        <v>4351</v>
      </c>
      <c r="J31" s="18">
        <f t="shared" si="0"/>
        <v>0</v>
      </c>
      <c r="K31" s="18" t="s">
        <v>1854</v>
      </c>
      <c r="N31" s="34"/>
      <c r="O31" s="35"/>
      <c r="P31" s="35"/>
    </row>
    <row r="32" spans="1:19">
      <c r="A32" s="18" t="s">
        <v>4364</v>
      </c>
      <c r="B32" s="18"/>
      <c r="C32" s="18">
        <v>1</v>
      </c>
      <c r="D32" s="18">
        <v>30</v>
      </c>
      <c r="E32" s="18">
        <v>1</v>
      </c>
      <c r="F32" s="18" t="s">
        <v>4365</v>
      </c>
      <c r="G32" s="18"/>
      <c r="H32" s="18"/>
      <c r="I32" s="18" t="s">
        <v>4351</v>
      </c>
      <c r="J32" s="18">
        <f t="shared" si="0"/>
        <v>300</v>
      </c>
      <c r="K32" s="18" t="s">
        <v>1854</v>
      </c>
      <c r="N32" s="34"/>
      <c r="O32" s="35"/>
      <c r="P32" s="35"/>
    </row>
    <row r="33" spans="1:16">
      <c r="A33" s="18" t="s">
        <v>4366</v>
      </c>
      <c r="B33" s="18"/>
      <c r="C33" s="18">
        <v>1</v>
      </c>
      <c r="D33" s="18">
        <v>420</v>
      </c>
      <c r="E33" s="18">
        <v>5</v>
      </c>
      <c r="F33" s="18" t="s">
        <v>4367</v>
      </c>
      <c r="G33" s="18"/>
      <c r="H33" s="18"/>
      <c r="I33" s="18" t="s">
        <v>4351</v>
      </c>
      <c r="J33" s="18">
        <f t="shared" si="0"/>
        <v>4200</v>
      </c>
      <c r="K33" s="18" t="s">
        <v>1968</v>
      </c>
      <c r="N33" s="34"/>
      <c r="O33" s="35"/>
      <c r="P33" s="35"/>
    </row>
    <row r="34" spans="1:16">
      <c r="A34" s="18" t="s">
        <v>4368</v>
      </c>
      <c r="B34" s="18"/>
      <c r="C34" s="18">
        <v>1</v>
      </c>
      <c r="D34" s="18">
        <v>1200</v>
      </c>
      <c r="E34" s="18">
        <v>1000</v>
      </c>
      <c r="F34" s="18" t="s">
        <v>4369</v>
      </c>
      <c r="G34" s="4"/>
      <c r="H34" s="4"/>
      <c r="I34" s="4" t="s">
        <v>4351</v>
      </c>
      <c r="J34" s="4">
        <f t="shared" si="0"/>
        <v>12000</v>
      </c>
      <c r="K34" s="4" t="s">
        <v>1968</v>
      </c>
      <c r="N34" s="34"/>
      <c r="O34" s="35"/>
      <c r="P34" s="35"/>
    </row>
    <row r="35" spans="1:16">
      <c r="A35" s="18" t="s">
        <v>4370</v>
      </c>
      <c r="B35" s="18"/>
      <c r="C35" s="18">
        <v>1</v>
      </c>
      <c r="D35" s="18">
        <v>0.01</v>
      </c>
      <c r="E35" s="18"/>
      <c r="F35" s="18"/>
      <c r="G35" s="4"/>
      <c r="H35" s="4"/>
      <c r="I35" s="4" t="s">
        <v>4351</v>
      </c>
      <c r="J35" s="4">
        <f t="shared" si="0"/>
        <v>0.1</v>
      </c>
      <c r="K35" s="4" t="s">
        <v>2691</v>
      </c>
      <c r="N35" s="34"/>
      <c r="O35" s="35"/>
      <c r="P35" s="35"/>
    </row>
    <row r="36" spans="1:16">
      <c r="A36" s="18" t="s">
        <v>4371</v>
      </c>
      <c r="B36" s="18"/>
      <c r="C36" s="18">
        <v>1</v>
      </c>
      <c r="D36" s="18">
        <v>5</v>
      </c>
      <c r="E36" s="18">
        <v>0.5</v>
      </c>
      <c r="F36" s="18" t="s">
        <v>4372</v>
      </c>
      <c r="G36" s="4"/>
      <c r="H36" s="4"/>
      <c r="I36" s="4" t="s">
        <v>4351</v>
      </c>
      <c r="J36" s="4">
        <f t="shared" si="0"/>
        <v>50</v>
      </c>
      <c r="K36" s="4" t="s">
        <v>2691</v>
      </c>
      <c r="N36" s="34"/>
      <c r="O36" s="35"/>
      <c r="P36" s="35"/>
    </row>
    <row r="37" spans="1:16">
      <c r="A37" s="18" t="s">
        <v>4373</v>
      </c>
      <c r="B37" s="18"/>
      <c r="C37" s="18">
        <v>1</v>
      </c>
      <c r="D37" s="18">
        <v>150</v>
      </c>
      <c r="E37" s="18">
        <v>3</v>
      </c>
      <c r="F37" s="18" t="s">
        <v>4374</v>
      </c>
      <c r="G37" s="4"/>
      <c r="H37" s="4"/>
      <c r="I37" s="4" t="s">
        <v>4351</v>
      </c>
      <c r="J37" s="4">
        <f t="shared" si="0"/>
        <v>1500</v>
      </c>
      <c r="K37" s="4" t="s">
        <v>2691</v>
      </c>
      <c r="N37" s="34"/>
      <c r="O37" s="35"/>
      <c r="P37" s="35"/>
    </row>
    <row r="38" spans="1:16">
      <c r="A38" s="18" t="s">
        <v>4375</v>
      </c>
      <c r="B38" s="18"/>
      <c r="C38" s="18">
        <v>1</v>
      </c>
      <c r="D38" s="18">
        <v>200</v>
      </c>
      <c r="E38" s="18">
        <v>1</v>
      </c>
      <c r="F38" s="18" t="s">
        <v>4376</v>
      </c>
      <c r="G38" s="4"/>
      <c r="H38" s="4"/>
      <c r="I38" s="4" t="s">
        <v>4351</v>
      </c>
      <c r="J38" s="4">
        <f t="shared" si="0"/>
        <v>2000</v>
      </c>
      <c r="K38" s="4" t="s">
        <v>2691</v>
      </c>
      <c r="N38" s="39"/>
      <c r="O38" s="36"/>
      <c r="P38" s="36"/>
    </row>
    <row r="39" spans="1:16" ht="12.75" customHeight="1">
      <c r="A39" s="18" t="s">
        <v>4377</v>
      </c>
      <c r="B39" s="18"/>
      <c r="C39" s="18">
        <v>1</v>
      </c>
      <c r="D39" s="18">
        <v>300</v>
      </c>
      <c r="E39" s="18"/>
      <c r="F39" s="18" t="s">
        <v>4378</v>
      </c>
      <c r="G39" s="4"/>
      <c r="H39" s="4"/>
      <c r="I39" s="4" t="s">
        <v>4351</v>
      </c>
      <c r="J39" s="4">
        <f t="shared" si="0"/>
        <v>3000</v>
      </c>
      <c r="K39" s="4" t="s">
        <v>1854</v>
      </c>
      <c r="N39" s="37"/>
      <c r="O39" s="38"/>
      <c r="P39" s="38"/>
    </row>
    <row r="40" spans="1:16">
      <c r="A40" s="18" t="s">
        <v>4379</v>
      </c>
      <c r="B40" s="18"/>
      <c r="C40" s="18">
        <v>1</v>
      </c>
      <c r="D40" s="18">
        <v>100</v>
      </c>
      <c r="E40" s="18"/>
      <c r="F40" s="18"/>
      <c r="G40" s="4"/>
      <c r="H40" s="4"/>
      <c r="I40" s="4" t="s">
        <v>4351</v>
      </c>
      <c r="J40" s="4">
        <f t="shared" si="0"/>
        <v>1000</v>
      </c>
      <c r="K40" s="4" t="s">
        <v>1854</v>
      </c>
      <c r="N40" s="37"/>
      <c r="O40" s="38"/>
      <c r="P40" s="38"/>
    </row>
    <row r="41" spans="1:16">
      <c r="A41" s="18" t="s">
        <v>4380</v>
      </c>
      <c r="B41" s="18"/>
      <c r="C41" s="18">
        <v>1</v>
      </c>
      <c r="D41" s="18">
        <v>50</v>
      </c>
      <c r="E41" s="18"/>
      <c r="F41" s="18"/>
      <c r="G41" s="4"/>
      <c r="H41" s="4"/>
      <c r="I41" s="4" t="s">
        <v>4351</v>
      </c>
      <c r="J41" s="4">
        <f t="shared" si="0"/>
        <v>500</v>
      </c>
      <c r="K41" s="4" t="s">
        <v>1854</v>
      </c>
      <c r="N41" s="37"/>
      <c r="O41" s="38"/>
      <c r="P41" s="38"/>
    </row>
    <row r="42" spans="1:16">
      <c r="A42" s="18" t="s">
        <v>4381</v>
      </c>
      <c r="B42" s="18"/>
      <c r="C42" s="18">
        <v>1</v>
      </c>
      <c r="D42" s="18">
        <v>200</v>
      </c>
      <c r="E42" s="18">
        <v>1</v>
      </c>
      <c r="F42" s="18" t="s">
        <v>4382</v>
      </c>
      <c r="G42" s="18"/>
      <c r="H42" s="18"/>
      <c r="I42" s="18" t="s">
        <v>4383</v>
      </c>
      <c r="J42" s="18">
        <f t="shared" si="0"/>
        <v>2000</v>
      </c>
      <c r="K42" s="18" t="s">
        <v>1854</v>
      </c>
      <c r="N42" s="37"/>
      <c r="O42" s="38"/>
      <c r="P42" s="38"/>
    </row>
    <row r="43" spans="1:16">
      <c r="A43" s="18" t="s">
        <v>4384</v>
      </c>
      <c r="B43" s="18"/>
      <c r="C43" s="18">
        <v>1</v>
      </c>
      <c r="D43" s="18">
        <v>100</v>
      </c>
      <c r="E43" s="18"/>
      <c r="F43" s="18"/>
      <c r="G43" s="4"/>
      <c r="H43" s="4"/>
      <c r="I43" s="4" t="s">
        <v>4383</v>
      </c>
      <c r="J43" s="4">
        <f t="shared" si="0"/>
        <v>1000</v>
      </c>
      <c r="K43" s="4" t="s">
        <v>1968</v>
      </c>
      <c r="N43" s="34"/>
      <c r="O43" s="35"/>
      <c r="P43" s="35"/>
    </row>
    <row r="44" spans="1:16">
      <c r="A44" s="18" t="s">
        <v>4385</v>
      </c>
      <c r="B44" s="18"/>
      <c r="C44" s="18">
        <v>1</v>
      </c>
      <c r="D44" s="18">
        <v>50</v>
      </c>
      <c r="E44" s="18"/>
      <c r="F44" s="18" t="s">
        <v>4386</v>
      </c>
      <c r="G44" s="4"/>
      <c r="H44" s="4"/>
      <c r="I44" s="4" t="s">
        <v>4383</v>
      </c>
      <c r="J44" s="4">
        <f t="shared" si="0"/>
        <v>500</v>
      </c>
      <c r="K44" s="4" t="s">
        <v>1968</v>
      </c>
      <c r="N44" s="34"/>
      <c r="O44" s="35"/>
      <c r="P44" s="35"/>
    </row>
    <row r="45" spans="1:16">
      <c r="A45" s="18" t="s">
        <v>4387</v>
      </c>
      <c r="B45" s="18"/>
      <c r="C45" s="18">
        <v>1</v>
      </c>
      <c r="D45" s="18">
        <v>300</v>
      </c>
      <c r="E45" s="18"/>
      <c r="F45" s="18" t="s">
        <v>4388</v>
      </c>
      <c r="G45" s="4"/>
      <c r="H45" s="4"/>
      <c r="I45" s="4" t="s">
        <v>4389</v>
      </c>
      <c r="J45" s="4">
        <f t="shared" si="0"/>
        <v>3000</v>
      </c>
      <c r="K45" s="4" t="s">
        <v>1854</v>
      </c>
      <c r="N45" s="39"/>
      <c r="O45" s="36"/>
      <c r="P45" s="36"/>
    </row>
    <row r="46" spans="1:16">
      <c r="A46" s="18" t="s">
        <v>4390</v>
      </c>
      <c r="B46" s="18"/>
      <c r="C46" s="18">
        <v>1</v>
      </c>
      <c r="D46" s="18">
        <v>300</v>
      </c>
      <c r="E46" s="18"/>
      <c r="F46" s="18" t="s">
        <v>4391</v>
      </c>
      <c r="G46" s="4"/>
      <c r="H46" s="4"/>
      <c r="I46" s="4" t="s">
        <v>4389</v>
      </c>
      <c r="J46" s="4">
        <f t="shared" si="0"/>
        <v>3000</v>
      </c>
      <c r="K46" s="4" t="s">
        <v>1854</v>
      </c>
      <c r="N46" s="37"/>
      <c r="O46" s="38"/>
      <c r="P46" s="38"/>
    </row>
    <row r="47" spans="1:16">
      <c r="A47" s="18" t="s">
        <v>4392</v>
      </c>
      <c r="B47" s="18"/>
      <c r="C47" s="18">
        <v>1</v>
      </c>
      <c r="D47" s="18">
        <v>200</v>
      </c>
      <c r="E47" s="18"/>
      <c r="F47" s="18" t="s">
        <v>4393</v>
      </c>
      <c r="G47" s="4"/>
      <c r="H47" s="4"/>
      <c r="I47" s="4" t="s">
        <v>4389</v>
      </c>
      <c r="J47" s="4">
        <f t="shared" si="0"/>
        <v>2000</v>
      </c>
      <c r="K47" s="4" t="s">
        <v>1968</v>
      </c>
      <c r="N47" s="37"/>
      <c r="O47" s="38"/>
      <c r="P47" s="38"/>
    </row>
    <row r="48" spans="1:16">
      <c r="A48" s="18" t="s">
        <v>4394</v>
      </c>
      <c r="B48" s="18"/>
      <c r="C48" s="18">
        <v>1</v>
      </c>
      <c r="D48" s="18">
        <v>10</v>
      </c>
      <c r="E48" s="18"/>
      <c r="F48" s="18" t="s">
        <v>4395</v>
      </c>
      <c r="G48" s="4"/>
      <c r="H48" s="4"/>
      <c r="I48" s="4" t="s">
        <v>4389</v>
      </c>
      <c r="J48" s="4">
        <f t="shared" si="0"/>
        <v>100</v>
      </c>
      <c r="K48" s="4" t="s">
        <v>1968</v>
      </c>
      <c r="N48" s="37"/>
      <c r="O48" s="38"/>
      <c r="P48" s="38"/>
    </row>
    <row r="49" spans="1:16">
      <c r="A49" s="18" t="s">
        <v>4396</v>
      </c>
      <c r="B49" s="18"/>
      <c r="C49" s="18">
        <v>1</v>
      </c>
      <c r="D49" s="18">
        <v>100</v>
      </c>
      <c r="E49" s="18"/>
      <c r="F49" s="18" t="s">
        <v>4397</v>
      </c>
      <c r="G49" s="4"/>
      <c r="H49" s="4"/>
      <c r="I49" s="4" t="s">
        <v>4389</v>
      </c>
      <c r="J49" s="4">
        <f t="shared" si="0"/>
        <v>1000</v>
      </c>
      <c r="K49" s="4" t="s">
        <v>2691</v>
      </c>
      <c r="N49" s="37"/>
      <c r="O49" s="38"/>
      <c r="P49" s="38"/>
    </row>
    <row r="50" spans="1:16">
      <c r="A50" s="71" t="s">
        <v>4398</v>
      </c>
      <c r="B50" s="72"/>
      <c r="C50" s="72"/>
      <c r="D50" s="73">
        <v>2</v>
      </c>
      <c r="E50" s="73" t="s">
        <v>3954</v>
      </c>
      <c r="F50" s="73"/>
      <c r="G50" s="48"/>
      <c r="H50" s="48"/>
      <c r="I50" s="48"/>
      <c r="J50" s="48"/>
      <c r="K50" s="48"/>
      <c r="L50" s="17"/>
      <c r="M50" s="17"/>
      <c r="N50" s="248"/>
      <c r="O50" s="249"/>
      <c r="P50" s="249"/>
    </row>
    <row r="51" spans="1:16">
      <c r="A51" s="71" t="s">
        <v>4399</v>
      </c>
      <c r="B51" s="72"/>
      <c r="C51" s="72"/>
      <c r="D51" s="73">
        <v>25</v>
      </c>
      <c r="E51" s="73" t="s">
        <v>4000</v>
      </c>
      <c r="F51" s="71" t="s">
        <v>4400</v>
      </c>
      <c r="G51" s="48"/>
      <c r="H51" s="48"/>
      <c r="I51" s="48"/>
      <c r="J51" s="48"/>
      <c r="K51" s="48"/>
      <c r="L51" s="17"/>
      <c r="M51" s="17"/>
      <c r="N51" s="248"/>
      <c r="O51" s="249"/>
      <c r="P51" s="249"/>
    </row>
    <row r="52" spans="1:16">
      <c r="A52" s="71" t="s">
        <v>4401</v>
      </c>
      <c r="B52" s="72"/>
      <c r="C52" s="72"/>
      <c r="D52" s="73">
        <v>50</v>
      </c>
      <c r="E52" s="73" t="s">
        <v>4000</v>
      </c>
      <c r="F52" s="71" t="s">
        <v>4402</v>
      </c>
      <c r="G52" s="48"/>
      <c r="H52" s="48"/>
      <c r="I52" s="48"/>
      <c r="J52" s="48"/>
      <c r="K52" s="48"/>
      <c r="L52" s="17"/>
      <c r="M52" s="17"/>
      <c r="N52" s="248"/>
      <c r="O52" s="249"/>
      <c r="P52" s="249"/>
    </row>
    <row r="53" spans="1:16">
      <c r="A53" s="74" t="s">
        <v>4403</v>
      </c>
      <c r="B53" s="72"/>
      <c r="C53" s="72"/>
      <c r="D53" s="75">
        <v>1</v>
      </c>
      <c r="E53" s="75" t="s">
        <v>4000</v>
      </c>
      <c r="F53" s="76"/>
      <c r="G53" s="48"/>
      <c r="H53" s="48"/>
      <c r="I53" s="77" t="s">
        <v>4093</v>
      </c>
      <c r="J53" s="48"/>
      <c r="K53" s="48"/>
      <c r="L53" s="17"/>
      <c r="M53" s="17"/>
      <c r="N53" s="248"/>
      <c r="O53" s="249"/>
      <c r="P53" s="249"/>
    </row>
    <row r="54" spans="1:16">
      <c r="A54" s="74" t="s">
        <v>4404</v>
      </c>
      <c r="B54" s="72"/>
      <c r="C54" s="72"/>
      <c r="D54" s="75">
        <v>1</v>
      </c>
      <c r="E54" s="75" t="s">
        <v>4000</v>
      </c>
      <c r="F54" s="76"/>
      <c r="G54" s="48"/>
      <c r="H54" s="48"/>
      <c r="I54" s="77" t="s">
        <v>4093</v>
      </c>
      <c r="J54" s="48"/>
      <c r="K54" s="48"/>
      <c r="L54" s="17"/>
      <c r="M54" s="17"/>
      <c r="N54" s="248"/>
      <c r="O54" s="249"/>
      <c r="P54" s="249"/>
    </row>
    <row r="55" spans="1:16">
      <c r="A55" s="74" t="s">
        <v>4405</v>
      </c>
      <c r="B55" s="72"/>
      <c r="C55" s="72"/>
      <c r="D55" s="75">
        <v>1</v>
      </c>
      <c r="E55" s="75" t="s">
        <v>4406</v>
      </c>
      <c r="F55" s="76"/>
      <c r="G55" s="48"/>
      <c r="H55" s="48"/>
      <c r="I55" s="77" t="s">
        <v>4093</v>
      </c>
      <c r="J55" s="48"/>
      <c r="K55" s="48"/>
      <c r="L55" s="17"/>
      <c r="M55" s="17"/>
      <c r="N55" s="39"/>
      <c r="O55" s="43"/>
      <c r="P55" s="43"/>
    </row>
    <row r="56" spans="1:16">
      <c r="A56" s="74" t="s">
        <v>4407</v>
      </c>
      <c r="B56" s="72"/>
      <c r="C56" s="72"/>
      <c r="D56" s="75" t="s">
        <v>4408</v>
      </c>
      <c r="E56" s="75" t="s">
        <v>4406</v>
      </c>
      <c r="F56" s="76"/>
      <c r="G56" s="48"/>
      <c r="H56" s="48"/>
      <c r="I56" s="77" t="s">
        <v>4093</v>
      </c>
      <c r="J56" s="48"/>
      <c r="K56" s="48"/>
      <c r="L56" s="17"/>
      <c r="M56" s="17"/>
      <c r="N56" s="44"/>
      <c r="O56" s="45"/>
      <c r="P56" s="45"/>
    </row>
    <row r="57" spans="1:16">
      <c r="A57" s="71" t="s">
        <v>4409</v>
      </c>
      <c r="B57" s="72"/>
      <c r="C57" s="72"/>
      <c r="D57" s="73">
        <v>50</v>
      </c>
      <c r="E57" s="73" t="s">
        <v>4410</v>
      </c>
      <c r="F57" s="71" t="s">
        <v>4411</v>
      </c>
      <c r="G57" s="48"/>
      <c r="H57" s="48"/>
      <c r="I57" s="48"/>
      <c r="J57" s="48"/>
      <c r="K57" s="48"/>
      <c r="L57" s="17"/>
      <c r="M57" s="17"/>
      <c r="N57" s="44" t="s">
        <v>4412</v>
      </c>
      <c r="O57" s="45" t="s">
        <v>4413</v>
      </c>
      <c r="P57" s="45" t="s">
        <v>4410</v>
      </c>
    </row>
    <row r="58" spans="1:16">
      <c r="A58" s="74" t="s">
        <v>4414</v>
      </c>
      <c r="B58" s="72"/>
      <c r="C58" s="72"/>
      <c r="D58" s="75">
        <v>10</v>
      </c>
      <c r="E58" s="75" t="s">
        <v>4000</v>
      </c>
      <c r="F58" s="78" t="s">
        <v>4415</v>
      </c>
      <c r="G58" s="48"/>
      <c r="H58" s="48"/>
      <c r="I58" s="48"/>
      <c r="J58" s="48"/>
      <c r="K58" s="48"/>
      <c r="L58" s="17"/>
      <c r="M58" s="17"/>
      <c r="N58" s="253" t="s">
        <v>4416</v>
      </c>
      <c r="O58" s="254" t="s">
        <v>4417</v>
      </c>
      <c r="P58" s="254" t="s">
        <v>4000</v>
      </c>
    </row>
    <row r="59" spans="1:16">
      <c r="A59" s="74" t="s">
        <v>4418</v>
      </c>
      <c r="B59" s="72"/>
      <c r="C59" s="72"/>
      <c r="D59" s="75">
        <v>20</v>
      </c>
      <c r="E59" s="75" t="s">
        <v>4029</v>
      </c>
      <c r="F59" s="78" t="s">
        <v>4415</v>
      </c>
      <c r="G59" s="48"/>
      <c r="H59" s="48"/>
      <c r="I59" s="48"/>
      <c r="J59" s="48"/>
      <c r="K59" s="48"/>
      <c r="L59" s="17"/>
      <c r="M59" s="17"/>
      <c r="N59" s="253"/>
      <c r="O59" s="254"/>
      <c r="P59" s="254"/>
    </row>
    <row r="60" spans="1:16">
      <c r="A60" s="74" t="s">
        <v>4419</v>
      </c>
      <c r="B60" s="72"/>
      <c r="C60" s="72"/>
      <c r="D60" s="75">
        <v>10</v>
      </c>
      <c r="E60" s="75" t="s">
        <v>3954</v>
      </c>
      <c r="F60" s="78" t="s">
        <v>4415</v>
      </c>
      <c r="G60" s="48"/>
      <c r="H60" s="48"/>
      <c r="I60" s="48"/>
      <c r="J60" s="48"/>
      <c r="K60" s="48"/>
      <c r="L60" s="17"/>
      <c r="M60" s="17"/>
      <c r="N60" s="253"/>
      <c r="O60" s="254"/>
      <c r="P60" s="254"/>
    </row>
    <row r="61" spans="1:16">
      <c r="A61" s="74" t="s">
        <v>4420</v>
      </c>
      <c r="B61" s="72"/>
      <c r="C61" s="72"/>
      <c r="D61" s="75">
        <v>5</v>
      </c>
      <c r="E61" s="75" t="s">
        <v>3991</v>
      </c>
      <c r="F61" s="78" t="s">
        <v>4415</v>
      </c>
      <c r="G61" s="48"/>
      <c r="H61" s="48"/>
      <c r="I61" s="48"/>
      <c r="J61" s="48"/>
      <c r="K61" s="48"/>
      <c r="L61" s="17"/>
      <c r="M61" s="17"/>
      <c r="N61" s="253"/>
      <c r="O61" s="254"/>
      <c r="P61" s="254"/>
    </row>
    <row r="62" spans="1:16">
      <c r="A62" s="74" t="s">
        <v>4421</v>
      </c>
      <c r="B62" s="72"/>
      <c r="C62" s="72"/>
      <c r="D62" s="75">
        <v>10</v>
      </c>
      <c r="E62" s="75" t="s">
        <v>4000</v>
      </c>
      <c r="F62" s="78" t="s">
        <v>4415</v>
      </c>
      <c r="G62" s="48"/>
      <c r="H62" s="48"/>
      <c r="I62" s="48"/>
      <c r="J62" s="48"/>
      <c r="K62" s="48"/>
      <c r="L62" s="17"/>
      <c r="M62" s="17"/>
      <c r="N62" s="248" t="s">
        <v>4422</v>
      </c>
      <c r="O62" s="249" t="s">
        <v>4417</v>
      </c>
      <c r="P62" s="249" t="s">
        <v>4423</v>
      </c>
    </row>
    <row r="63" spans="1:16">
      <c r="A63" s="71" t="s">
        <v>4424</v>
      </c>
      <c r="B63" s="72"/>
      <c r="C63" s="72"/>
      <c r="D63" s="73">
        <v>2</v>
      </c>
      <c r="E63" s="73" t="s">
        <v>4018</v>
      </c>
      <c r="F63" s="71" t="s">
        <v>4425</v>
      </c>
      <c r="G63" s="48"/>
      <c r="H63" s="48"/>
      <c r="I63" s="48"/>
      <c r="J63" s="48"/>
      <c r="K63" s="48"/>
      <c r="L63" s="17"/>
      <c r="M63" s="17"/>
      <c r="N63" s="248" t="s">
        <v>4426</v>
      </c>
      <c r="O63" s="249" t="s">
        <v>4413</v>
      </c>
      <c r="P63" s="249" t="s">
        <v>4423</v>
      </c>
    </row>
    <row r="64" spans="1:16">
      <c r="A64" s="71" t="s">
        <v>4427</v>
      </c>
      <c r="B64" s="72"/>
      <c r="C64" s="72"/>
      <c r="D64" s="73">
        <v>1</v>
      </c>
      <c r="E64" s="73" t="s">
        <v>3954</v>
      </c>
      <c r="F64" s="71" t="s">
        <v>4428</v>
      </c>
      <c r="G64" s="48"/>
      <c r="H64" s="48"/>
      <c r="I64" s="48"/>
      <c r="J64" s="48"/>
      <c r="K64" s="48"/>
      <c r="L64" s="17"/>
      <c r="M64" s="17"/>
      <c r="N64" s="248" t="s">
        <v>4429</v>
      </c>
      <c r="O64" s="249" t="s">
        <v>4430</v>
      </c>
      <c r="P64" s="249" t="s">
        <v>4410</v>
      </c>
    </row>
    <row r="65" spans="1:16">
      <c r="A65" s="71" t="s">
        <v>4431</v>
      </c>
      <c r="B65" s="72"/>
      <c r="C65" s="72"/>
      <c r="D65" s="73">
        <v>2</v>
      </c>
      <c r="E65" s="73" t="s">
        <v>4432</v>
      </c>
      <c r="F65" s="71" t="s">
        <v>4433</v>
      </c>
      <c r="G65" s="48"/>
      <c r="H65" s="48"/>
      <c r="I65" s="48"/>
      <c r="J65" s="48"/>
      <c r="K65" s="48"/>
      <c r="L65" s="17"/>
      <c r="M65" s="17"/>
      <c r="N65" s="248" t="s">
        <v>4434</v>
      </c>
      <c r="O65" s="249" t="s">
        <v>4435</v>
      </c>
      <c r="P65" s="249" t="s">
        <v>4410</v>
      </c>
    </row>
    <row r="66" spans="1:16">
      <c r="A66" s="71" t="s">
        <v>4436</v>
      </c>
      <c r="B66" s="72"/>
      <c r="C66" s="72"/>
      <c r="D66" s="73">
        <v>0.4</v>
      </c>
      <c r="E66" s="73" t="s">
        <v>4437</v>
      </c>
      <c r="F66" s="71" t="s">
        <v>4438</v>
      </c>
      <c r="G66" s="48"/>
      <c r="H66" s="48"/>
      <c r="I66" s="48"/>
      <c r="J66" s="48"/>
      <c r="K66" s="48"/>
      <c r="L66" s="17"/>
      <c r="M66" s="17"/>
      <c r="N66" s="248" t="s">
        <v>4439</v>
      </c>
      <c r="O66" s="249" t="s">
        <v>4435</v>
      </c>
      <c r="P66" s="249" t="s">
        <v>4410</v>
      </c>
    </row>
    <row r="67" spans="1:16">
      <c r="A67" s="71" t="s">
        <v>4440</v>
      </c>
      <c r="B67" s="72"/>
      <c r="C67" s="72"/>
      <c r="D67" s="73">
        <v>1</v>
      </c>
      <c r="E67" s="73" t="s">
        <v>4441</v>
      </c>
      <c r="F67" s="71"/>
      <c r="G67" s="48"/>
      <c r="H67" s="48"/>
      <c r="I67" s="48"/>
      <c r="J67" s="48"/>
      <c r="K67" s="48"/>
      <c r="L67" s="17"/>
      <c r="M67" s="17"/>
      <c r="N67" s="248" t="s">
        <v>4442</v>
      </c>
      <c r="O67" s="249" t="s">
        <v>4443</v>
      </c>
      <c r="P67" s="249" t="s">
        <v>4444</v>
      </c>
    </row>
    <row r="68" spans="1:16">
      <c r="A68" s="71" t="s">
        <v>4445</v>
      </c>
      <c r="B68" s="72"/>
      <c r="C68" s="72"/>
      <c r="D68" s="73">
        <v>1</v>
      </c>
      <c r="E68" s="73"/>
      <c r="F68" s="71"/>
      <c r="G68" s="48"/>
      <c r="H68" s="48"/>
      <c r="I68" s="48"/>
      <c r="J68" s="48"/>
      <c r="K68" s="48"/>
      <c r="L68" s="17"/>
      <c r="M68" s="17"/>
      <c r="N68" s="248" t="s">
        <v>4446</v>
      </c>
      <c r="O68" s="249" t="s">
        <v>4447</v>
      </c>
      <c r="P68" s="249" t="s">
        <v>4423</v>
      </c>
    </row>
    <row r="69" spans="1:16">
      <c r="A69" s="71" t="s">
        <v>4448</v>
      </c>
      <c r="B69" s="72"/>
      <c r="C69" s="72"/>
      <c r="D69" s="73">
        <v>0.5</v>
      </c>
      <c r="E69" s="73" t="s">
        <v>4029</v>
      </c>
      <c r="F69" s="71"/>
      <c r="G69" s="48"/>
      <c r="H69" s="48"/>
      <c r="I69" s="48"/>
      <c r="J69" s="48"/>
      <c r="K69" s="48"/>
      <c r="L69" s="17"/>
      <c r="M69" s="17"/>
      <c r="N69" s="248" t="s">
        <v>4449</v>
      </c>
      <c r="O69" s="249" t="s">
        <v>4430</v>
      </c>
      <c r="P69" s="249" t="s">
        <v>4450</v>
      </c>
    </row>
    <row r="70" spans="1:16">
      <c r="A70" s="71" t="s">
        <v>4451</v>
      </c>
      <c r="B70" s="72"/>
      <c r="C70" s="72"/>
      <c r="D70" s="73">
        <v>1</v>
      </c>
      <c r="E70" s="73" t="s">
        <v>4018</v>
      </c>
      <c r="F70" s="71" t="s">
        <v>4452</v>
      </c>
      <c r="G70" s="48"/>
      <c r="H70" s="48"/>
      <c r="I70" s="48"/>
      <c r="J70" s="48"/>
      <c r="K70" s="48"/>
      <c r="L70" s="17"/>
      <c r="M70" s="17"/>
      <c r="N70" s="253" t="s">
        <v>4453</v>
      </c>
      <c r="O70" s="254" t="s">
        <v>4413</v>
      </c>
      <c r="P70" s="254" t="s">
        <v>4450</v>
      </c>
    </row>
    <row r="71" spans="1:16">
      <c r="A71" s="71" t="s">
        <v>4454</v>
      </c>
      <c r="B71" s="72"/>
      <c r="C71" s="72"/>
      <c r="D71" s="73">
        <v>25</v>
      </c>
      <c r="E71" s="73" t="s">
        <v>4455</v>
      </c>
      <c r="F71" s="71" t="s">
        <v>4456</v>
      </c>
      <c r="G71" s="48"/>
      <c r="H71" s="48"/>
      <c r="I71" s="48"/>
      <c r="J71" s="48"/>
      <c r="K71" s="48"/>
      <c r="L71" s="17"/>
      <c r="M71" s="17"/>
      <c r="N71" s="253"/>
      <c r="O71" s="254"/>
      <c r="P71" s="254"/>
    </row>
    <row r="72" spans="1:16">
      <c r="A72" s="71" t="s">
        <v>4457</v>
      </c>
      <c r="B72" s="72"/>
      <c r="C72" s="72"/>
      <c r="D72" s="73">
        <v>2</v>
      </c>
      <c r="E72" s="73" t="s">
        <v>3954</v>
      </c>
      <c r="F72" s="71" t="s">
        <v>4458</v>
      </c>
      <c r="G72" s="48"/>
      <c r="H72" s="48"/>
      <c r="I72" s="48"/>
      <c r="J72" s="48"/>
      <c r="K72" s="48"/>
      <c r="L72" s="17"/>
      <c r="M72" s="17"/>
      <c r="N72" s="248" t="s">
        <v>4459</v>
      </c>
      <c r="O72" s="249" t="s">
        <v>4430</v>
      </c>
      <c r="P72" s="249" t="s">
        <v>4423</v>
      </c>
    </row>
    <row r="73" spans="1:16">
      <c r="A73" s="71" t="s">
        <v>4460</v>
      </c>
      <c r="B73" s="72"/>
      <c r="C73" s="72"/>
      <c r="D73" s="73">
        <v>0.05</v>
      </c>
      <c r="E73" s="73" t="s">
        <v>3954</v>
      </c>
      <c r="F73" s="71" t="s">
        <v>4461</v>
      </c>
      <c r="G73" s="48"/>
      <c r="H73" s="48"/>
      <c r="I73" s="48"/>
      <c r="J73" s="48"/>
      <c r="K73" s="48"/>
      <c r="L73" s="17"/>
      <c r="M73" s="17"/>
      <c r="N73" s="248" t="s">
        <v>4462</v>
      </c>
      <c r="O73" s="249" t="s">
        <v>4463</v>
      </c>
      <c r="P73" s="249" t="s">
        <v>4410</v>
      </c>
    </row>
    <row r="74" spans="1:16">
      <c r="A74" s="71" t="s">
        <v>4464</v>
      </c>
      <c r="B74" s="72"/>
      <c r="C74" s="72"/>
      <c r="D74" s="73">
        <v>1</v>
      </c>
      <c r="E74" s="73" t="s">
        <v>3954</v>
      </c>
      <c r="F74" s="71" t="s">
        <v>4465</v>
      </c>
      <c r="G74" s="48"/>
      <c r="H74" s="48"/>
      <c r="I74" s="48"/>
      <c r="J74" s="48"/>
      <c r="K74" s="48"/>
      <c r="L74" s="17"/>
      <c r="M74" s="17"/>
      <c r="N74" s="253" t="s">
        <v>4466</v>
      </c>
      <c r="O74" s="254" t="s">
        <v>4467</v>
      </c>
      <c r="P74" s="254" t="s">
        <v>4468</v>
      </c>
    </row>
    <row r="75" spans="1:16">
      <c r="A75" s="71" t="s">
        <v>4469</v>
      </c>
      <c r="B75" s="72"/>
      <c r="C75" s="72"/>
      <c r="D75" s="73">
        <v>0.01</v>
      </c>
      <c r="E75" s="73" t="s">
        <v>4410</v>
      </c>
      <c r="F75" s="71" t="s">
        <v>4470</v>
      </c>
      <c r="G75" s="48"/>
      <c r="H75" s="48"/>
      <c r="I75" s="48"/>
      <c r="J75" s="48"/>
      <c r="K75" s="48"/>
      <c r="L75" s="17"/>
      <c r="M75" s="17"/>
      <c r="N75" s="253"/>
      <c r="O75" s="254"/>
      <c r="P75" s="254"/>
    </row>
    <row r="76" spans="1:16">
      <c r="A76" s="71" t="s">
        <v>4471</v>
      </c>
      <c r="B76" s="72"/>
      <c r="C76" s="72"/>
      <c r="D76" s="73">
        <v>1</v>
      </c>
      <c r="E76" s="73" t="s">
        <v>4000</v>
      </c>
      <c r="F76" s="71" t="s">
        <v>4472</v>
      </c>
      <c r="G76" s="48"/>
      <c r="H76" s="48"/>
      <c r="I76" s="48"/>
      <c r="J76" s="48"/>
      <c r="K76" s="48"/>
      <c r="L76" s="17"/>
      <c r="M76" s="17"/>
      <c r="N76" s="253" t="s">
        <v>4473</v>
      </c>
      <c r="O76" s="254" t="s">
        <v>4474</v>
      </c>
      <c r="P76" s="254" t="s">
        <v>4423</v>
      </c>
    </row>
    <row r="77" spans="1:16">
      <c r="A77" s="71" t="s">
        <v>4475</v>
      </c>
      <c r="B77" s="72"/>
      <c r="C77" s="72"/>
      <c r="D77" s="73">
        <v>1</v>
      </c>
      <c r="E77" s="73" t="s">
        <v>4476</v>
      </c>
      <c r="F77" s="71" t="s">
        <v>4477</v>
      </c>
      <c r="G77" s="48"/>
      <c r="H77" s="48"/>
      <c r="I77" s="48"/>
      <c r="J77" s="48"/>
      <c r="K77" s="48"/>
      <c r="L77" s="17"/>
      <c r="M77" s="17"/>
      <c r="N77" s="253"/>
      <c r="O77" s="254"/>
      <c r="P77" s="254"/>
    </row>
    <row r="78" spans="1:16">
      <c r="A78" s="71" t="s">
        <v>4478</v>
      </c>
      <c r="B78" s="72"/>
      <c r="C78" s="72"/>
      <c r="D78" s="73">
        <v>5</v>
      </c>
      <c r="E78" s="73" t="s">
        <v>3943</v>
      </c>
      <c r="F78" s="71" t="s">
        <v>4479</v>
      </c>
      <c r="G78" s="48"/>
      <c r="H78" s="48"/>
      <c r="I78" s="48"/>
      <c r="J78" s="48"/>
      <c r="K78" s="48"/>
      <c r="L78" s="17"/>
      <c r="M78" s="17"/>
      <c r="N78" s="248" t="s">
        <v>4480</v>
      </c>
      <c r="O78" s="249" t="s">
        <v>4413</v>
      </c>
      <c r="P78" s="249" t="s">
        <v>4481</v>
      </c>
    </row>
    <row r="79" spans="1:16">
      <c r="A79" s="71" t="s">
        <v>4482</v>
      </c>
      <c r="B79" s="72"/>
      <c r="C79" s="72"/>
      <c r="D79" s="73">
        <v>0.01</v>
      </c>
      <c r="E79" s="73"/>
      <c r="F79" s="71"/>
      <c r="G79" s="48"/>
      <c r="H79" s="48"/>
      <c r="I79" s="48"/>
      <c r="J79" s="48"/>
      <c r="K79" s="48"/>
      <c r="L79" s="17"/>
      <c r="M79" s="17"/>
      <c r="N79" s="248" t="s">
        <v>4483</v>
      </c>
      <c r="O79" s="249" t="s">
        <v>4443</v>
      </c>
      <c r="P79" s="249" t="s">
        <v>4423</v>
      </c>
    </row>
    <row r="80" spans="1:16">
      <c r="A80" s="71" t="s">
        <v>4484</v>
      </c>
      <c r="B80" s="72"/>
      <c r="C80" s="72"/>
      <c r="D80" s="73">
        <v>5</v>
      </c>
      <c r="E80" s="73" t="s">
        <v>4485</v>
      </c>
      <c r="F80" s="71" t="s">
        <v>4486</v>
      </c>
      <c r="G80" s="48"/>
      <c r="H80" s="48"/>
      <c r="I80" s="48"/>
      <c r="J80" s="48"/>
      <c r="K80" s="48"/>
      <c r="L80" s="17"/>
      <c r="M80" s="17"/>
      <c r="N80" s="248" t="s">
        <v>4487</v>
      </c>
      <c r="O80" s="249" t="s">
        <v>4474</v>
      </c>
      <c r="P80" s="249" t="s">
        <v>4410</v>
      </c>
    </row>
    <row r="81" spans="1:16">
      <c r="A81" s="71" t="s">
        <v>4488</v>
      </c>
      <c r="B81" s="72"/>
      <c r="C81" s="72"/>
      <c r="D81" s="73">
        <v>25</v>
      </c>
      <c r="E81" s="73" t="s">
        <v>3965</v>
      </c>
      <c r="F81" s="71" t="s">
        <v>4489</v>
      </c>
      <c r="G81" s="48"/>
      <c r="H81" s="48"/>
      <c r="I81" s="48"/>
      <c r="J81" s="48"/>
      <c r="K81" s="48"/>
      <c r="L81" s="17"/>
      <c r="M81" s="17"/>
      <c r="N81" s="248" t="s">
        <v>4490</v>
      </c>
      <c r="O81" s="249" t="s">
        <v>4443</v>
      </c>
      <c r="P81" s="249" t="s">
        <v>4410</v>
      </c>
    </row>
    <row r="82" spans="1:16">
      <c r="A82" s="74" t="s">
        <v>4491</v>
      </c>
      <c r="B82" s="72"/>
      <c r="C82" s="72"/>
      <c r="D82" s="75">
        <v>0.5</v>
      </c>
      <c r="E82" s="75" t="s">
        <v>4029</v>
      </c>
      <c r="F82" s="75"/>
      <c r="G82" s="48"/>
      <c r="H82" s="48"/>
      <c r="I82" s="79" t="s">
        <v>4492</v>
      </c>
      <c r="J82" s="48"/>
      <c r="K82" s="48"/>
      <c r="L82" s="17"/>
      <c r="M82" s="17"/>
      <c r="N82" s="248" t="s">
        <v>4493</v>
      </c>
      <c r="O82" s="249" t="s">
        <v>4467</v>
      </c>
      <c r="P82" s="249" t="s">
        <v>4494</v>
      </c>
    </row>
    <row r="83" spans="1:16">
      <c r="A83" s="74" t="s">
        <v>4495</v>
      </c>
      <c r="B83" s="72"/>
      <c r="C83" s="72"/>
      <c r="D83" s="75">
        <v>5</v>
      </c>
      <c r="E83" s="75" t="s">
        <v>4029</v>
      </c>
      <c r="F83" s="75"/>
      <c r="G83" s="48"/>
      <c r="H83" s="48"/>
      <c r="I83" s="48"/>
      <c r="J83" s="48"/>
      <c r="K83" s="48"/>
      <c r="L83" s="17"/>
      <c r="M83" s="17"/>
      <c r="N83" s="248" t="s">
        <v>4496</v>
      </c>
      <c r="O83" s="249" t="s">
        <v>4497</v>
      </c>
      <c r="P83" s="249" t="s">
        <v>4498</v>
      </c>
    </row>
    <row r="84" spans="1:16">
      <c r="A84" s="74" t="s">
        <v>4499</v>
      </c>
      <c r="B84" s="72"/>
      <c r="C84" s="72"/>
      <c r="D84" s="75">
        <v>15</v>
      </c>
      <c r="E84" s="75" t="s">
        <v>3992</v>
      </c>
      <c r="F84" s="75"/>
      <c r="G84" s="48"/>
      <c r="H84" s="48"/>
      <c r="I84" s="48"/>
      <c r="J84" s="48"/>
      <c r="K84" s="48"/>
      <c r="L84" s="17"/>
      <c r="M84" s="17"/>
      <c r="N84" s="248" t="s">
        <v>4500</v>
      </c>
      <c r="O84" s="249" t="s">
        <v>4463</v>
      </c>
      <c r="P84" s="249" t="s">
        <v>4410</v>
      </c>
    </row>
    <row r="85" spans="1:16">
      <c r="A85" s="74" t="s">
        <v>4501</v>
      </c>
      <c r="B85" s="72"/>
      <c r="C85" s="72"/>
      <c r="D85" s="75">
        <v>2</v>
      </c>
      <c r="E85" s="75" t="s">
        <v>3991</v>
      </c>
      <c r="F85" s="75"/>
      <c r="G85" s="48"/>
      <c r="H85" s="48"/>
      <c r="I85" s="48"/>
      <c r="J85" s="48"/>
      <c r="K85" s="48"/>
      <c r="L85" s="17"/>
      <c r="M85" s="17"/>
      <c r="N85" s="248" t="s">
        <v>4502</v>
      </c>
      <c r="O85" s="249" t="s">
        <v>4497</v>
      </c>
      <c r="P85" s="249" t="s">
        <v>4503</v>
      </c>
    </row>
    <row r="86" spans="1:16">
      <c r="A86" s="71" t="s">
        <v>4504</v>
      </c>
      <c r="B86" s="72"/>
      <c r="C86" s="72"/>
      <c r="D86" s="73">
        <v>25</v>
      </c>
      <c r="E86" s="73" t="s">
        <v>3954</v>
      </c>
      <c r="F86" s="71" t="s">
        <v>4505</v>
      </c>
      <c r="G86" s="48"/>
      <c r="H86" s="48"/>
      <c r="I86" s="48"/>
      <c r="J86" s="48"/>
      <c r="K86" s="48"/>
      <c r="L86" s="17"/>
      <c r="M86" s="17"/>
      <c r="N86" s="248" t="s">
        <v>4506</v>
      </c>
      <c r="O86" s="249" t="s">
        <v>4467</v>
      </c>
      <c r="P86" s="249" t="s">
        <v>4494</v>
      </c>
    </row>
    <row r="87" spans="1:16">
      <c r="A87" s="71" t="s">
        <v>4507</v>
      </c>
      <c r="B87" s="72"/>
      <c r="C87" s="72"/>
      <c r="D87" s="73">
        <v>2</v>
      </c>
      <c r="E87" s="73" t="s">
        <v>4018</v>
      </c>
      <c r="F87" s="71" t="s">
        <v>4508</v>
      </c>
      <c r="G87" s="48"/>
      <c r="H87" s="48"/>
      <c r="I87" s="48"/>
      <c r="J87" s="48"/>
      <c r="K87" s="48"/>
      <c r="L87" s="17"/>
      <c r="M87" s="17"/>
      <c r="N87" s="248" t="s">
        <v>4509</v>
      </c>
      <c r="O87" s="249" t="s">
        <v>4510</v>
      </c>
      <c r="P87" s="249" t="s">
        <v>4481</v>
      </c>
    </row>
    <row r="88" spans="1:16">
      <c r="A88" s="74" t="s">
        <v>4511</v>
      </c>
      <c r="B88" s="72"/>
      <c r="C88" s="72"/>
      <c r="D88" s="75">
        <v>1</v>
      </c>
      <c r="E88" s="75" t="s">
        <v>4410</v>
      </c>
      <c r="F88" s="78" t="s">
        <v>4512</v>
      </c>
      <c r="G88" s="48"/>
      <c r="H88" s="48"/>
      <c r="I88" s="48"/>
      <c r="J88" s="48"/>
      <c r="K88" s="48"/>
      <c r="L88" s="17"/>
      <c r="M88" s="17"/>
      <c r="N88" s="253"/>
      <c r="O88" s="254"/>
      <c r="P88" s="254"/>
    </row>
    <row r="89" spans="1:16">
      <c r="A89" s="74" t="s">
        <v>4513</v>
      </c>
      <c r="B89" s="72"/>
      <c r="C89" s="72"/>
      <c r="D89" s="75">
        <v>1</v>
      </c>
      <c r="E89" s="75" t="s">
        <v>4410</v>
      </c>
      <c r="F89" s="78" t="s">
        <v>4512</v>
      </c>
      <c r="G89" s="48"/>
      <c r="H89" s="48"/>
      <c r="I89" s="48"/>
      <c r="J89" s="48"/>
      <c r="K89" s="48"/>
      <c r="L89" s="17"/>
      <c r="M89" s="17"/>
      <c r="N89" s="253"/>
      <c r="O89" s="254"/>
      <c r="P89" s="254"/>
    </row>
    <row r="90" spans="1:16">
      <c r="A90" s="74" t="s">
        <v>4514</v>
      </c>
      <c r="B90" s="72"/>
      <c r="C90" s="72"/>
      <c r="D90" s="75">
        <v>5</v>
      </c>
      <c r="E90" s="75" t="s">
        <v>3991</v>
      </c>
      <c r="F90" s="78" t="s">
        <v>4512</v>
      </c>
      <c r="G90" s="48"/>
      <c r="H90" s="48"/>
      <c r="I90" s="48"/>
      <c r="J90" s="48"/>
      <c r="K90" s="48"/>
      <c r="L90" s="17"/>
      <c r="M90" s="17"/>
      <c r="N90" s="248" t="s">
        <v>4515</v>
      </c>
      <c r="O90" s="249" t="s">
        <v>4516</v>
      </c>
      <c r="P90" s="249" t="s">
        <v>4423</v>
      </c>
    </row>
    <row r="91" spans="1:16">
      <c r="A91" s="74" t="s">
        <v>4517</v>
      </c>
      <c r="B91" s="72"/>
      <c r="C91" s="72"/>
      <c r="D91" s="75">
        <v>10</v>
      </c>
      <c r="E91" s="75" t="s">
        <v>4000</v>
      </c>
      <c r="F91" s="78" t="s">
        <v>4512</v>
      </c>
      <c r="G91" s="48"/>
      <c r="H91" s="48"/>
      <c r="I91" s="48"/>
      <c r="J91" s="48"/>
      <c r="K91" s="48"/>
      <c r="L91" s="17"/>
      <c r="M91" s="17"/>
      <c r="N91" s="248" t="s">
        <v>4518</v>
      </c>
      <c r="O91" s="249" t="s">
        <v>4519</v>
      </c>
      <c r="P91" s="249" t="s">
        <v>4520</v>
      </c>
    </row>
    <row r="92" spans="1:16">
      <c r="A92" s="71" t="s">
        <v>4521</v>
      </c>
      <c r="B92" s="72"/>
      <c r="C92" s="72"/>
      <c r="D92" s="73">
        <v>1</v>
      </c>
      <c r="E92" s="73" t="s">
        <v>3991</v>
      </c>
      <c r="F92" s="71" t="s">
        <v>4522</v>
      </c>
      <c r="G92" s="48"/>
      <c r="H92" s="48"/>
      <c r="I92" s="48"/>
      <c r="J92" s="48"/>
      <c r="K92" s="48"/>
      <c r="L92" s="17"/>
      <c r="M92" s="17"/>
      <c r="N92" s="248" t="s">
        <v>4523</v>
      </c>
      <c r="O92" s="249" t="s">
        <v>4447</v>
      </c>
      <c r="P92" s="249" t="s">
        <v>4450</v>
      </c>
    </row>
    <row r="93" spans="1:16">
      <c r="A93" s="71" t="s">
        <v>4524</v>
      </c>
      <c r="B93" s="72"/>
      <c r="C93" s="72"/>
      <c r="D93" s="73">
        <v>0.02</v>
      </c>
      <c r="E93" s="73" t="s">
        <v>4000</v>
      </c>
      <c r="F93" s="71" t="s">
        <v>4525</v>
      </c>
      <c r="G93" s="48"/>
      <c r="H93" s="48"/>
      <c r="I93" s="48"/>
      <c r="J93" s="48"/>
      <c r="K93" s="48"/>
      <c r="L93" s="17"/>
      <c r="M93" s="17"/>
      <c r="N93" s="248" t="s">
        <v>4526</v>
      </c>
      <c r="O93" s="249" t="s">
        <v>4516</v>
      </c>
      <c r="P93" s="249" t="s">
        <v>4527</v>
      </c>
    </row>
    <row r="94" spans="1:16">
      <c r="A94" s="71" t="s">
        <v>4528</v>
      </c>
      <c r="B94" s="72"/>
      <c r="C94" s="72"/>
      <c r="D94" s="73">
        <v>2</v>
      </c>
      <c r="E94" s="73" t="s">
        <v>3991</v>
      </c>
      <c r="F94" s="71"/>
      <c r="G94" s="48"/>
      <c r="H94" s="48"/>
      <c r="I94" s="48"/>
      <c r="J94" s="48"/>
      <c r="K94" s="48"/>
      <c r="L94" s="17"/>
      <c r="M94" s="17"/>
      <c r="N94" s="248" t="s">
        <v>4529</v>
      </c>
      <c r="O94" s="249" t="s">
        <v>4516</v>
      </c>
      <c r="P94" s="249" t="s">
        <v>4494</v>
      </c>
    </row>
    <row r="95" spans="1:16">
      <c r="A95" s="71" t="s">
        <v>4530</v>
      </c>
      <c r="B95" s="72"/>
      <c r="C95" s="72"/>
      <c r="D95" s="73">
        <v>1</v>
      </c>
      <c r="E95" s="73" t="s">
        <v>4029</v>
      </c>
      <c r="F95" s="71"/>
      <c r="G95" s="48"/>
      <c r="H95" s="48"/>
      <c r="I95" s="48"/>
      <c r="J95" s="48"/>
      <c r="K95" s="48"/>
      <c r="L95" s="17"/>
      <c r="M95" s="17"/>
      <c r="N95" s="248" t="s">
        <v>4531</v>
      </c>
      <c r="O95" s="249" t="s">
        <v>4430</v>
      </c>
      <c r="P95" s="249" t="s">
        <v>4532</v>
      </c>
    </row>
    <row r="96" spans="1:16">
      <c r="A96" s="71" t="s">
        <v>4533</v>
      </c>
      <c r="B96" s="72"/>
      <c r="C96" s="72"/>
      <c r="D96" s="73">
        <v>2</v>
      </c>
      <c r="E96" s="73" t="s">
        <v>3943</v>
      </c>
      <c r="F96" s="71"/>
      <c r="G96" s="48"/>
      <c r="H96" s="48"/>
      <c r="I96" s="48"/>
      <c r="J96" s="48"/>
      <c r="K96" s="48"/>
      <c r="L96" s="17"/>
      <c r="M96" s="17"/>
      <c r="N96" s="248" t="s">
        <v>4534</v>
      </c>
      <c r="O96" s="249" t="s">
        <v>4535</v>
      </c>
      <c r="P96" s="249" t="s">
        <v>4481</v>
      </c>
    </row>
    <row r="97" spans="1:16">
      <c r="A97" s="71" t="s">
        <v>4536</v>
      </c>
      <c r="B97" s="72"/>
      <c r="C97" s="72"/>
      <c r="D97" s="73">
        <v>5</v>
      </c>
      <c r="E97" s="73" t="s">
        <v>4029</v>
      </c>
      <c r="F97" s="71" t="s">
        <v>4537</v>
      </c>
      <c r="G97" s="48"/>
      <c r="H97" s="48"/>
      <c r="I97" s="48"/>
      <c r="J97" s="48"/>
      <c r="K97" s="48"/>
      <c r="L97" s="17"/>
      <c r="M97" s="17"/>
      <c r="N97" s="248" t="s">
        <v>4538</v>
      </c>
      <c r="O97" s="249" t="s">
        <v>4413</v>
      </c>
      <c r="P97" s="249" t="s">
        <v>4539</v>
      </c>
    </row>
    <row r="98" spans="1:16">
      <c r="A98" s="74" t="s">
        <v>4540</v>
      </c>
      <c r="B98" s="72"/>
      <c r="C98" s="72"/>
      <c r="D98" s="75">
        <v>5</v>
      </c>
      <c r="E98" s="75" t="s">
        <v>4000</v>
      </c>
      <c r="F98" s="78" t="s">
        <v>4541</v>
      </c>
      <c r="G98" s="48"/>
      <c r="H98" s="48"/>
      <c r="I98" s="79" t="s">
        <v>4542</v>
      </c>
      <c r="J98" s="48"/>
      <c r="K98" s="48"/>
      <c r="L98" s="17"/>
      <c r="M98" s="17"/>
      <c r="N98" s="248" t="s">
        <v>4543</v>
      </c>
      <c r="O98" s="249" t="s">
        <v>4467</v>
      </c>
      <c r="P98" s="249" t="s">
        <v>4532</v>
      </c>
    </row>
    <row r="99" spans="1:16">
      <c r="A99" s="74" t="s">
        <v>4412</v>
      </c>
      <c r="B99" s="72"/>
      <c r="C99" s="72"/>
      <c r="D99" s="75">
        <v>5</v>
      </c>
      <c r="E99" s="75" t="s">
        <v>4410</v>
      </c>
      <c r="F99" s="78" t="s">
        <v>4541</v>
      </c>
      <c r="G99" s="48"/>
      <c r="H99" s="48"/>
      <c r="I99" s="79" t="s">
        <v>4542</v>
      </c>
      <c r="J99" s="48"/>
      <c r="K99" s="48"/>
      <c r="L99" s="17"/>
      <c r="M99" s="17"/>
      <c r="N99" s="248" t="s">
        <v>4544</v>
      </c>
      <c r="O99" s="249" t="s">
        <v>4497</v>
      </c>
      <c r="P99" s="249" t="s">
        <v>4410</v>
      </c>
    </row>
    <row r="100" spans="1:16">
      <c r="A100" s="74" t="s">
        <v>3680</v>
      </c>
      <c r="B100" s="72"/>
      <c r="C100" s="72"/>
      <c r="D100" s="75">
        <v>5</v>
      </c>
      <c r="E100" s="75" t="s">
        <v>3954</v>
      </c>
      <c r="F100" s="78" t="s">
        <v>4541</v>
      </c>
      <c r="G100" s="48"/>
      <c r="H100" s="48"/>
      <c r="I100" s="79" t="s">
        <v>4542</v>
      </c>
      <c r="J100" s="48"/>
      <c r="K100" s="48"/>
      <c r="L100" s="17"/>
      <c r="M100" s="17"/>
      <c r="N100" s="248" t="s">
        <v>4545</v>
      </c>
      <c r="O100" s="249" t="s">
        <v>4413</v>
      </c>
      <c r="P100" s="249" t="s">
        <v>4410</v>
      </c>
    </row>
    <row r="101" spans="1:16">
      <c r="A101" s="71" t="s">
        <v>4416</v>
      </c>
      <c r="B101" s="72"/>
      <c r="C101" s="72"/>
      <c r="D101" s="71">
        <v>25</v>
      </c>
      <c r="E101" s="71" t="s">
        <v>4000</v>
      </c>
      <c r="F101" s="71" t="s">
        <v>4546</v>
      </c>
      <c r="G101" s="48"/>
      <c r="H101" s="48"/>
      <c r="I101" s="48"/>
      <c r="J101" s="48"/>
      <c r="K101" s="48"/>
      <c r="L101" s="17"/>
      <c r="M101" s="17"/>
      <c r="N101" s="248" t="s">
        <v>4547</v>
      </c>
      <c r="O101" s="249" t="s">
        <v>4435</v>
      </c>
      <c r="P101" s="249" t="s">
        <v>4410</v>
      </c>
    </row>
    <row r="102" spans="1:16">
      <c r="A102" s="71" t="s">
        <v>4422</v>
      </c>
      <c r="B102" s="72"/>
      <c r="C102" s="72"/>
      <c r="D102" s="73">
        <v>25</v>
      </c>
      <c r="E102" s="73" t="s">
        <v>4423</v>
      </c>
      <c r="F102" s="71"/>
      <c r="G102" s="48"/>
      <c r="H102" s="48"/>
      <c r="I102" s="48"/>
      <c r="J102" s="48"/>
      <c r="K102" s="48"/>
      <c r="L102" s="17"/>
      <c r="M102" s="17"/>
      <c r="N102" s="248" t="s">
        <v>4548</v>
      </c>
      <c r="O102" s="249" t="s">
        <v>4467</v>
      </c>
      <c r="P102" s="249" t="s">
        <v>4450</v>
      </c>
    </row>
    <row r="103" spans="1:16">
      <c r="A103" s="71" t="s">
        <v>4426</v>
      </c>
      <c r="B103" s="72"/>
      <c r="C103" s="72"/>
      <c r="D103" s="73">
        <v>5</v>
      </c>
      <c r="E103" s="73" t="s">
        <v>4423</v>
      </c>
      <c r="F103" s="71" t="s">
        <v>4549</v>
      </c>
      <c r="G103" s="48"/>
      <c r="H103" s="48"/>
      <c r="I103" s="48"/>
      <c r="J103" s="48"/>
      <c r="K103" s="48"/>
      <c r="L103" s="17"/>
      <c r="M103" s="17"/>
      <c r="N103" s="248" t="s">
        <v>4550</v>
      </c>
      <c r="O103" s="249" t="s">
        <v>4447</v>
      </c>
      <c r="P103" s="249" t="s">
        <v>4423</v>
      </c>
    </row>
    <row r="104" spans="1:16">
      <c r="A104" s="71" t="s">
        <v>4429</v>
      </c>
      <c r="B104" s="72"/>
      <c r="C104" s="72"/>
      <c r="D104" s="73">
        <v>10</v>
      </c>
      <c r="E104" s="73" t="s">
        <v>4410</v>
      </c>
      <c r="F104" s="71"/>
      <c r="G104" s="48"/>
      <c r="H104" s="48"/>
      <c r="I104" s="48"/>
      <c r="J104" s="48"/>
      <c r="K104" s="48"/>
      <c r="L104" s="17"/>
      <c r="M104" s="17"/>
      <c r="N104" s="248" t="s">
        <v>4551</v>
      </c>
      <c r="O104" s="249" t="s">
        <v>4535</v>
      </c>
      <c r="P104" s="249" t="s">
        <v>4423</v>
      </c>
    </row>
    <row r="105" spans="1:16">
      <c r="A105" s="71" t="s">
        <v>4434</v>
      </c>
      <c r="B105" s="72"/>
      <c r="C105" s="72"/>
      <c r="D105" s="73">
        <v>0.02</v>
      </c>
      <c r="E105" s="73" t="s">
        <v>4410</v>
      </c>
      <c r="F105" s="71"/>
      <c r="G105" s="48"/>
      <c r="H105" s="48"/>
      <c r="I105" s="48"/>
      <c r="J105" s="48"/>
      <c r="K105" s="48"/>
      <c r="L105" s="17"/>
      <c r="M105" s="17"/>
      <c r="N105" s="248" t="s">
        <v>4552</v>
      </c>
      <c r="O105" s="249" t="s">
        <v>4516</v>
      </c>
      <c r="P105" s="249" t="s">
        <v>4410</v>
      </c>
    </row>
    <row r="106" spans="1:16">
      <c r="A106" s="71" t="s">
        <v>4439</v>
      </c>
      <c r="B106" s="72"/>
      <c r="C106" s="72"/>
      <c r="D106" s="73">
        <v>0.02</v>
      </c>
      <c r="E106" s="73" t="s">
        <v>4410</v>
      </c>
      <c r="F106" s="71" t="s">
        <v>4553</v>
      </c>
      <c r="G106" s="48"/>
      <c r="H106" s="48"/>
      <c r="I106" s="48"/>
      <c r="J106" s="48"/>
      <c r="K106" s="48"/>
      <c r="L106" s="17"/>
      <c r="M106" s="17"/>
      <c r="N106" s="248" t="s">
        <v>4554</v>
      </c>
      <c r="O106" s="249" t="s">
        <v>4474</v>
      </c>
      <c r="P106" s="249" t="s">
        <v>4555</v>
      </c>
    </row>
    <row r="107" spans="1:16">
      <c r="A107" s="71" t="s">
        <v>4442</v>
      </c>
      <c r="B107" s="72"/>
      <c r="C107" s="72"/>
      <c r="D107" s="73">
        <v>0.1</v>
      </c>
      <c r="E107" s="73" t="s">
        <v>4444</v>
      </c>
      <c r="F107" s="71"/>
      <c r="G107" s="48"/>
      <c r="H107" s="48"/>
      <c r="I107" s="48"/>
      <c r="J107" s="48"/>
      <c r="K107" s="48"/>
      <c r="L107" s="17"/>
      <c r="M107" s="17"/>
      <c r="N107" s="248" t="s">
        <v>4556</v>
      </c>
      <c r="O107" s="249" t="s">
        <v>4535</v>
      </c>
      <c r="P107" s="249" t="s">
        <v>4423</v>
      </c>
    </row>
    <row r="108" spans="1:16">
      <c r="A108" s="71" t="s">
        <v>4446</v>
      </c>
      <c r="B108" s="72"/>
      <c r="C108" s="72"/>
      <c r="D108" s="73">
        <v>0.5</v>
      </c>
      <c r="E108" s="73" t="s">
        <v>4423</v>
      </c>
      <c r="F108" s="71" t="s">
        <v>4557</v>
      </c>
      <c r="G108" s="48"/>
      <c r="H108" s="48"/>
      <c r="I108" s="48"/>
      <c r="J108" s="48"/>
      <c r="K108" s="48"/>
      <c r="L108" s="17"/>
      <c r="M108" s="17"/>
      <c r="N108" s="17"/>
      <c r="O108" s="17"/>
      <c r="P108" s="17"/>
    </row>
    <row r="109" spans="1:16">
      <c r="A109" s="71" t="s">
        <v>4449</v>
      </c>
      <c r="B109" s="72"/>
      <c r="C109" s="72"/>
      <c r="D109" s="73">
        <v>10</v>
      </c>
      <c r="E109" s="73" t="s">
        <v>4450</v>
      </c>
      <c r="F109" s="71" t="s">
        <v>4558</v>
      </c>
      <c r="G109" s="48"/>
      <c r="H109" s="48"/>
      <c r="I109" s="48"/>
      <c r="J109" s="48"/>
      <c r="K109" s="48"/>
      <c r="L109" s="17"/>
      <c r="M109" s="17"/>
      <c r="N109" s="17"/>
      <c r="O109" s="17"/>
      <c r="P109" s="17"/>
    </row>
    <row r="110" spans="1:16">
      <c r="A110" s="71" t="s">
        <v>4453</v>
      </c>
      <c r="B110" s="72"/>
      <c r="C110" s="72"/>
      <c r="D110" s="71">
        <v>5</v>
      </c>
      <c r="E110" s="71" t="s">
        <v>4450</v>
      </c>
      <c r="F110" s="71" t="s">
        <v>4559</v>
      </c>
      <c r="G110" s="48"/>
      <c r="H110" s="48"/>
      <c r="I110" s="48"/>
      <c r="J110" s="48"/>
      <c r="K110" s="48"/>
      <c r="L110" s="17"/>
      <c r="M110" s="17"/>
      <c r="N110" s="17"/>
      <c r="O110" s="17"/>
      <c r="P110" s="17"/>
    </row>
    <row r="111" spans="1:16">
      <c r="A111" s="71" t="s">
        <v>4459</v>
      </c>
      <c r="B111" s="72"/>
      <c r="C111" s="72"/>
      <c r="D111" s="73">
        <v>10</v>
      </c>
      <c r="E111" s="73" t="s">
        <v>4423</v>
      </c>
      <c r="F111" s="71" t="s">
        <v>4560</v>
      </c>
      <c r="G111" s="48"/>
      <c r="H111" s="48"/>
      <c r="I111" s="48"/>
      <c r="J111" s="48"/>
      <c r="K111" s="48"/>
      <c r="L111" s="17"/>
      <c r="M111" s="17"/>
      <c r="N111" s="17"/>
      <c r="O111" s="17"/>
      <c r="P111" s="17"/>
    </row>
    <row r="112" spans="1:16">
      <c r="A112" s="71" t="s">
        <v>4462</v>
      </c>
      <c r="B112" s="72"/>
      <c r="C112" s="72"/>
      <c r="D112" s="73">
        <v>100</v>
      </c>
      <c r="E112" s="73" t="s">
        <v>4410</v>
      </c>
      <c r="F112" s="71" t="s">
        <v>4561</v>
      </c>
      <c r="G112" s="48"/>
      <c r="H112" s="48"/>
      <c r="I112" s="48"/>
      <c r="J112" s="48"/>
      <c r="K112" s="48"/>
      <c r="L112" s="17"/>
      <c r="M112" s="17"/>
      <c r="N112" s="17"/>
      <c r="O112" s="17"/>
      <c r="P112" s="17"/>
    </row>
    <row r="113" spans="1:16">
      <c r="A113" s="71" t="s">
        <v>4466</v>
      </c>
      <c r="B113" s="72"/>
      <c r="C113" s="72"/>
      <c r="D113" s="71">
        <v>2</v>
      </c>
      <c r="E113" s="71" t="s">
        <v>4468</v>
      </c>
      <c r="F113" s="71" t="s">
        <v>4562</v>
      </c>
      <c r="G113" s="48"/>
      <c r="H113" s="48"/>
      <c r="I113" s="48"/>
      <c r="J113" s="48"/>
      <c r="K113" s="48"/>
      <c r="L113" s="17"/>
      <c r="M113" s="17"/>
      <c r="N113" s="17"/>
      <c r="O113" s="17"/>
      <c r="P113" s="17"/>
    </row>
    <row r="114" spans="1:16">
      <c r="A114" s="71" t="s">
        <v>4473</v>
      </c>
      <c r="B114" s="72"/>
      <c r="C114" s="72"/>
      <c r="D114" s="71">
        <v>0</v>
      </c>
      <c r="E114" s="71" t="s">
        <v>4423</v>
      </c>
      <c r="F114" s="71" t="s">
        <v>4563</v>
      </c>
      <c r="G114" s="48"/>
      <c r="H114" s="48"/>
      <c r="I114" s="48"/>
      <c r="J114" s="48"/>
      <c r="K114" s="48"/>
      <c r="L114" s="17"/>
      <c r="M114" s="17"/>
      <c r="N114" s="17"/>
      <c r="O114" s="17"/>
      <c r="P114" s="17"/>
    </row>
    <row r="115" spans="1:16">
      <c r="A115" s="71" t="s">
        <v>4480</v>
      </c>
      <c r="B115" s="72"/>
      <c r="C115" s="72"/>
      <c r="D115" s="73">
        <v>5</v>
      </c>
      <c r="E115" s="73" t="s">
        <v>4481</v>
      </c>
      <c r="F115" s="71"/>
      <c r="G115" s="48"/>
      <c r="H115" s="48"/>
      <c r="I115" s="48"/>
      <c r="J115" s="48"/>
      <c r="K115" s="48"/>
      <c r="L115" s="17"/>
      <c r="M115" s="17"/>
      <c r="N115" s="17"/>
      <c r="O115" s="17"/>
      <c r="P115" s="17"/>
    </row>
    <row r="116" spans="1:16">
      <c r="A116" s="71" t="s">
        <v>4483</v>
      </c>
      <c r="B116" s="72"/>
      <c r="C116" s="72"/>
      <c r="D116" s="73">
        <v>0.1</v>
      </c>
      <c r="E116" s="73" t="s">
        <v>4423</v>
      </c>
      <c r="F116" s="71" t="s">
        <v>4564</v>
      </c>
      <c r="G116" s="48"/>
      <c r="H116" s="48"/>
      <c r="I116" s="48"/>
      <c r="J116" s="48"/>
      <c r="K116" s="48"/>
      <c r="L116" s="17"/>
      <c r="M116" s="17"/>
      <c r="N116" s="17"/>
      <c r="O116" s="17"/>
      <c r="P116" s="17"/>
    </row>
    <row r="117" spans="1:16">
      <c r="A117" s="71" t="s">
        <v>4487</v>
      </c>
      <c r="B117" s="72"/>
      <c r="C117" s="72"/>
      <c r="D117" s="73">
        <v>0.2</v>
      </c>
      <c r="E117" s="73" t="s">
        <v>4410</v>
      </c>
      <c r="F117" s="71"/>
      <c r="G117" s="48"/>
      <c r="H117" s="48"/>
      <c r="I117" s="48"/>
      <c r="J117" s="48"/>
      <c r="K117" s="48"/>
      <c r="L117" s="17"/>
      <c r="M117" s="17"/>
      <c r="N117" s="17"/>
      <c r="O117" s="17"/>
      <c r="P117" s="17"/>
    </row>
    <row r="118" spans="1:16">
      <c r="A118" s="71" t="s">
        <v>4490</v>
      </c>
      <c r="B118" s="72"/>
      <c r="C118" s="72"/>
      <c r="D118" s="73">
        <v>0.1</v>
      </c>
      <c r="E118" s="73" t="s">
        <v>4410</v>
      </c>
      <c r="F118" s="71"/>
      <c r="G118" s="48"/>
      <c r="H118" s="48"/>
      <c r="I118" s="48"/>
      <c r="J118" s="48"/>
      <c r="K118" s="48"/>
      <c r="L118" s="17"/>
      <c r="M118" s="17"/>
      <c r="N118" s="17"/>
      <c r="O118" s="17"/>
      <c r="P118" s="17"/>
    </row>
    <row r="119" spans="1:16">
      <c r="A119" s="71" t="s">
        <v>4565</v>
      </c>
      <c r="B119" s="72"/>
      <c r="C119" s="72"/>
      <c r="D119" s="73">
        <v>5</v>
      </c>
      <c r="E119" s="73" t="s">
        <v>4410</v>
      </c>
      <c r="F119" s="71"/>
      <c r="G119" s="48"/>
      <c r="H119" s="48"/>
      <c r="I119" s="48"/>
      <c r="J119" s="48"/>
      <c r="K119" s="48"/>
      <c r="L119" s="17"/>
      <c r="M119" s="17"/>
      <c r="N119" s="17"/>
      <c r="O119" s="17"/>
      <c r="P119" s="17"/>
    </row>
    <row r="120" spans="1:16">
      <c r="A120" s="71" t="s">
        <v>4493</v>
      </c>
      <c r="B120" s="72"/>
      <c r="C120" s="72"/>
      <c r="D120" s="73">
        <v>2</v>
      </c>
      <c r="E120" s="73" t="s">
        <v>4494</v>
      </c>
      <c r="F120" s="71"/>
      <c r="G120" s="48"/>
      <c r="H120" s="48"/>
      <c r="I120" s="48"/>
      <c r="J120" s="48"/>
      <c r="K120" s="48"/>
      <c r="L120" s="17"/>
      <c r="M120" s="17"/>
      <c r="N120" s="17"/>
      <c r="O120" s="17"/>
      <c r="P120" s="17"/>
    </row>
    <row r="121" spans="1:16">
      <c r="A121" s="71" t="s">
        <v>4496</v>
      </c>
      <c r="B121" s="72"/>
      <c r="C121" s="72"/>
      <c r="D121" s="73">
        <v>0.05</v>
      </c>
      <c r="E121" s="73" t="s">
        <v>4498</v>
      </c>
      <c r="F121" s="71"/>
      <c r="G121" s="48"/>
      <c r="H121" s="48"/>
      <c r="I121" s="48"/>
      <c r="J121" s="48"/>
      <c r="K121" s="48"/>
      <c r="L121" s="17"/>
      <c r="M121" s="17"/>
      <c r="N121" s="17"/>
      <c r="O121" s="17"/>
      <c r="P121" s="17"/>
    </row>
    <row r="122" spans="1:16">
      <c r="A122" s="71" t="s">
        <v>4500</v>
      </c>
      <c r="B122" s="72"/>
      <c r="C122" s="72"/>
      <c r="D122" s="73">
        <v>100</v>
      </c>
      <c r="E122" s="73" t="s">
        <v>4410</v>
      </c>
      <c r="F122" s="71" t="s">
        <v>4566</v>
      </c>
      <c r="G122" s="48"/>
      <c r="H122" s="48"/>
      <c r="I122" s="48"/>
      <c r="J122" s="48"/>
      <c r="K122" s="48"/>
      <c r="L122" s="17"/>
      <c r="M122" s="17"/>
      <c r="N122" s="17"/>
      <c r="O122" s="17"/>
      <c r="P122" s="17"/>
    </row>
    <row r="123" spans="1:16">
      <c r="A123" s="71" t="s">
        <v>4502</v>
      </c>
      <c r="B123" s="72"/>
      <c r="C123" s="72"/>
      <c r="D123" s="73">
        <v>0.05</v>
      </c>
      <c r="E123" s="73" t="s">
        <v>4503</v>
      </c>
      <c r="F123" s="71"/>
      <c r="G123" s="48"/>
      <c r="H123" s="48"/>
      <c r="I123" s="48"/>
      <c r="J123" s="48"/>
      <c r="K123" s="48"/>
      <c r="L123" s="17"/>
      <c r="M123" s="17"/>
      <c r="N123" s="17"/>
      <c r="O123" s="17"/>
      <c r="P123" s="17"/>
    </row>
    <row r="124" spans="1:16">
      <c r="A124" s="71" t="s">
        <v>4506</v>
      </c>
      <c r="B124" s="72"/>
      <c r="C124" s="72"/>
      <c r="D124" s="73">
        <v>2</v>
      </c>
      <c r="E124" s="73" t="s">
        <v>4494</v>
      </c>
      <c r="F124" s="71" t="s">
        <v>4553</v>
      </c>
      <c r="G124" s="48"/>
      <c r="H124" s="48"/>
      <c r="I124" s="48"/>
      <c r="J124" s="48"/>
      <c r="K124" s="48"/>
      <c r="L124" s="17"/>
      <c r="M124" s="17"/>
      <c r="N124" s="17"/>
      <c r="O124" s="17"/>
      <c r="P124" s="17"/>
    </row>
    <row r="125" spans="1:16">
      <c r="A125" s="71" t="s">
        <v>4509</v>
      </c>
      <c r="B125" s="72"/>
      <c r="C125" s="72"/>
      <c r="D125" s="73">
        <v>50</v>
      </c>
      <c r="E125" s="73" t="s">
        <v>4481</v>
      </c>
      <c r="F125" s="71" t="s">
        <v>4567</v>
      </c>
      <c r="G125" s="48"/>
      <c r="H125" s="48"/>
      <c r="I125" s="48"/>
      <c r="J125" s="48"/>
      <c r="K125" s="48"/>
      <c r="L125" s="17"/>
      <c r="M125" s="17"/>
      <c r="N125" s="17"/>
      <c r="O125" s="17"/>
      <c r="P125" s="17"/>
    </row>
    <row r="126" spans="1:16">
      <c r="A126" s="71" t="s">
        <v>4568</v>
      </c>
      <c r="B126" s="72"/>
      <c r="C126" s="72"/>
      <c r="D126" s="71">
        <v>0.5</v>
      </c>
      <c r="E126" s="71" t="s">
        <v>4423</v>
      </c>
      <c r="F126" s="71" t="s">
        <v>4569</v>
      </c>
      <c r="G126" s="48"/>
      <c r="H126" s="48"/>
      <c r="I126" s="48"/>
      <c r="J126" s="48"/>
      <c r="K126" s="48"/>
      <c r="L126" s="17"/>
      <c r="M126" s="17"/>
      <c r="N126" s="17"/>
      <c r="O126" s="17"/>
      <c r="P126" s="17"/>
    </row>
    <row r="127" spans="1:16">
      <c r="A127" s="71" t="s">
        <v>4515</v>
      </c>
      <c r="B127" s="72"/>
      <c r="C127" s="72"/>
      <c r="D127" s="73">
        <v>1</v>
      </c>
      <c r="E127" s="73" t="s">
        <v>4423</v>
      </c>
      <c r="F127" s="71" t="s">
        <v>4570</v>
      </c>
      <c r="G127" s="48"/>
      <c r="H127" s="48"/>
      <c r="I127" s="48"/>
      <c r="J127" s="48"/>
      <c r="K127" s="48"/>
      <c r="L127" s="17"/>
      <c r="M127" s="17"/>
      <c r="N127" s="17"/>
      <c r="O127" s="17"/>
      <c r="P127" s="17"/>
    </row>
    <row r="128" spans="1:16">
      <c r="A128" s="71" t="s">
        <v>4518</v>
      </c>
      <c r="B128" s="72"/>
      <c r="C128" s="72"/>
      <c r="D128" s="73">
        <v>4</v>
      </c>
      <c r="E128" s="73" t="s">
        <v>4520</v>
      </c>
      <c r="F128" s="71" t="s">
        <v>4571</v>
      </c>
      <c r="G128" s="48"/>
      <c r="H128" s="48"/>
      <c r="I128" s="48"/>
      <c r="J128" s="48"/>
      <c r="K128" s="48"/>
      <c r="L128" s="17"/>
      <c r="M128" s="17"/>
      <c r="N128" s="17"/>
      <c r="O128" s="17"/>
      <c r="P128" s="17"/>
    </row>
    <row r="129" spans="1:16">
      <c r="A129" s="71" t="s">
        <v>4523</v>
      </c>
      <c r="B129" s="72"/>
      <c r="C129" s="72"/>
      <c r="D129" s="73">
        <v>0.5</v>
      </c>
      <c r="E129" s="73" t="s">
        <v>4450</v>
      </c>
      <c r="F129" s="71" t="s">
        <v>4572</v>
      </c>
      <c r="G129" s="48"/>
      <c r="H129" s="48"/>
      <c r="I129" s="48"/>
      <c r="J129" s="48"/>
      <c r="K129" s="48"/>
      <c r="L129" s="17"/>
      <c r="M129" s="17"/>
      <c r="N129" s="17"/>
      <c r="O129" s="17"/>
      <c r="P129" s="17"/>
    </row>
    <row r="130" spans="1:16">
      <c r="A130" s="71" t="s">
        <v>4526</v>
      </c>
      <c r="B130" s="72"/>
      <c r="C130" s="72"/>
      <c r="D130" s="73">
        <v>1</v>
      </c>
      <c r="E130" s="73" t="s">
        <v>4527</v>
      </c>
      <c r="F130" s="71"/>
      <c r="G130" s="48"/>
      <c r="H130" s="48"/>
      <c r="I130" s="48"/>
      <c r="J130" s="48"/>
      <c r="K130" s="48"/>
      <c r="L130" s="17"/>
      <c r="M130" s="17"/>
      <c r="N130" s="17"/>
      <c r="O130" s="17"/>
      <c r="P130" s="17"/>
    </row>
    <row r="131" spans="1:16">
      <c r="A131" s="71" t="s">
        <v>4529</v>
      </c>
      <c r="B131" s="72"/>
      <c r="C131" s="72"/>
      <c r="D131" s="73">
        <v>1</v>
      </c>
      <c r="E131" s="73" t="s">
        <v>4494</v>
      </c>
      <c r="F131" s="71" t="s">
        <v>4573</v>
      </c>
      <c r="G131" s="48"/>
      <c r="H131" s="48"/>
      <c r="I131" s="48"/>
      <c r="J131" s="48"/>
      <c r="K131" s="48"/>
      <c r="L131" s="17"/>
      <c r="M131" s="17"/>
      <c r="N131" s="17"/>
      <c r="O131" s="17"/>
      <c r="P131" s="17"/>
    </row>
    <row r="132" spans="1:16">
      <c r="A132" s="71" t="s">
        <v>4531</v>
      </c>
      <c r="B132" s="72"/>
      <c r="C132" s="72"/>
      <c r="D132" s="73">
        <v>10</v>
      </c>
      <c r="E132" s="73" t="s">
        <v>4532</v>
      </c>
      <c r="F132" s="71" t="s">
        <v>4573</v>
      </c>
      <c r="G132" s="48"/>
      <c r="H132" s="48"/>
      <c r="I132" s="48"/>
      <c r="J132" s="48"/>
      <c r="K132" s="48"/>
      <c r="L132" s="17"/>
      <c r="M132" s="17"/>
      <c r="N132" s="17"/>
      <c r="O132" s="17"/>
      <c r="P132" s="17"/>
    </row>
    <row r="133" spans="1:16">
      <c r="A133" s="71" t="s">
        <v>4534</v>
      </c>
      <c r="B133" s="72"/>
      <c r="C133" s="72"/>
      <c r="D133" s="73">
        <v>0.01</v>
      </c>
      <c r="E133" s="73" t="s">
        <v>4481</v>
      </c>
      <c r="F133" s="71" t="s">
        <v>4574</v>
      </c>
      <c r="G133" s="48"/>
      <c r="H133" s="48"/>
      <c r="I133" s="48"/>
      <c r="J133" s="48"/>
      <c r="K133" s="48"/>
      <c r="L133" s="17"/>
      <c r="M133" s="17"/>
      <c r="N133" s="17"/>
      <c r="O133" s="17"/>
      <c r="P133" s="17"/>
    </row>
    <row r="134" spans="1:16">
      <c r="A134" s="71" t="s">
        <v>4538</v>
      </c>
      <c r="B134" s="72"/>
      <c r="C134" s="72"/>
      <c r="D134" s="73">
        <v>5</v>
      </c>
      <c r="E134" s="73" t="s">
        <v>4539</v>
      </c>
      <c r="F134" s="71" t="s">
        <v>4575</v>
      </c>
      <c r="G134" s="48"/>
      <c r="H134" s="48"/>
      <c r="I134" s="48"/>
      <c r="J134" s="48"/>
      <c r="K134" s="48"/>
      <c r="L134" s="17"/>
      <c r="M134" s="17"/>
      <c r="N134" s="17"/>
      <c r="O134" s="17"/>
      <c r="P134" s="17"/>
    </row>
    <row r="135" spans="1:16">
      <c r="A135" s="71" t="s">
        <v>4576</v>
      </c>
      <c r="B135" s="72"/>
      <c r="C135" s="72"/>
      <c r="D135" s="73" t="s">
        <v>4447</v>
      </c>
      <c r="E135" s="73" t="s">
        <v>4410</v>
      </c>
      <c r="F135" s="71"/>
      <c r="G135" s="48"/>
      <c r="H135" s="48"/>
      <c r="I135" s="48"/>
      <c r="J135" s="48"/>
      <c r="K135" s="48"/>
      <c r="L135" s="17"/>
      <c r="M135" s="17"/>
      <c r="N135" s="17"/>
      <c r="O135" s="17"/>
      <c r="P135" s="17"/>
    </row>
    <row r="136" spans="1:16">
      <c r="A136" s="71" t="s">
        <v>4543</v>
      </c>
      <c r="B136" s="72"/>
      <c r="C136" s="72"/>
      <c r="D136" s="73">
        <v>2</v>
      </c>
      <c r="E136" s="73" t="s">
        <v>4532</v>
      </c>
      <c r="F136" s="71"/>
      <c r="G136" s="48"/>
      <c r="H136" s="48"/>
      <c r="I136" s="48"/>
      <c r="J136" s="48"/>
      <c r="K136" s="48"/>
      <c r="L136" s="17"/>
      <c r="M136" s="17"/>
      <c r="N136" s="17"/>
      <c r="O136" s="17"/>
      <c r="P136" s="17"/>
    </row>
    <row r="137" spans="1:16">
      <c r="A137" s="71" t="s">
        <v>4544</v>
      </c>
      <c r="B137" s="72"/>
      <c r="C137" s="72"/>
      <c r="D137" s="73" t="s">
        <v>4497</v>
      </c>
      <c r="E137" s="73" t="s">
        <v>4410</v>
      </c>
      <c r="F137" s="71"/>
      <c r="G137" s="48"/>
      <c r="H137" s="48"/>
      <c r="I137" s="48"/>
      <c r="J137" s="48"/>
      <c r="K137" s="48"/>
      <c r="L137" s="17"/>
      <c r="M137" s="17"/>
      <c r="N137" s="17"/>
      <c r="O137" s="17"/>
      <c r="P137" s="17"/>
    </row>
    <row r="138" spans="1:16">
      <c r="A138" s="71" t="s">
        <v>4545</v>
      </c>
      <c r="B138" s="72"/>
      <c r="C138" s="72"/>
      <c r="D138" s="73">
        <v>5</v>
      </c>
      <c r="E138" s="73" t="s">
        <v>4410</v>
      </c>
      <c r="F138" s="71"/>
      <c r="G138" s="48"/>
      <c r="H138" s="48"/>
      <c r="I138" s="48"/>
      <c r="J138" s="48"/>
      <c r="K138" s="48"/>
      <c r="L138" s="17"/>
      <c r="M138" s="17"/>
      <c r="N138" s="17"/>
      <c r="O138" s="17"/>
      <c r="P138" s="17"/>
    </row>
    <row r="139" spans="1:16">
      <c r="A139" s="71" t="s">
        <v>4547</v>
      </c>
      <c r="B139" s="72"/>
      <c r="C139" s="72"/>
      <c r="D139" s="73" t="s">
        <v>4435</v>
      </c>
      <c r="E139" s="73" t="s">
        <v>4410</v>
      </c>
      <c r="F139" s="71"/>
      <c r="G139" s="48"/>
      <c r="H139" s="48"/>
      <c r="I139" s="48"/>
      <c r="J139" s="48"/>
      <c r="K139" s="48"/>
      <c r="L139" s="17"/>
      <c r="M139" s="17"/>
      <c r="N139" s="17"/>
      <c r="O139" s="17"/>
      <c r="P139" s="17"/>
    </row>
    <row r="140" spans="1:16">
      <c r="A140" s="71" t="s">
        <v>4577</v>
      </c>
      <c r="B140" s="72"/>
      <c r="C140" s="72"/>
      <c r="D140" s="73">
        <v>50</v>
      </c>
      <c r="E140" s="73" t="s">
        <v>4539</v>
      </c>
      <c r="F140" s="71" t="s">
        <v>4578</v>
      </c>
      <c r="G140" s="48"/>
      <c r="H140" s="48"/>
      <c r="I140" s="48"/>
      <c r="J140" s="48"/>
      <c r="K140" s="48"/>
      <c r="L140" s="17"/>
      <c r="M140" s="17"/>
      <c r="N140" s="17"/>
      <c r="O140" s="17"/>
      <c r="P140" s="17"/>
    </row>
    <row r="141" spans="1:16">
      <c r="A141" s="71" t="s">
        <v>4579</v>
      </c>
      <c r="B141" s="72"/>
      <c r="C141" s="72"/>
      <c r="D141" s="73">
        <v>1</v>
      </c>
      <c r="E141" s="73" t="s">
        <v>4532</v>
      </c>
      <c r="F141" s="71"/>
      <c r="G141" s="48"/>
      <c r="H141" s="48"/>
      <c r="I141" s="48"/>
      <c r="J141" s="48"/>
      <c r="K141" s="48"/>
      <c r="L141" s="17"/>
      <c r="M141" s="17"/>
      <c r="N141" s="17"/>
      <c r="O141" s="17"/>
      <c r="P141" s="17"/>
    </row>
    <row r="142" spans="1:16">
      <c r="A142" s="71" t="s">
        <v>4375</v>
      </c>
      <c r="B142" s="72"/>
      <c r="C142" s="72"/>
      <c r="D142" s="73">
        <v>1000</v>
      </c>
      <c r="E142" s="73" t="s">
        <v>4423</v>
      </c>
      <c r="F142" s="71" t="s">
        <v>4580</v>
      </c>
      <c r="G142" s="48"/>
      <c r="H142" s="48"/>
      <c r="I142" s="48"/>
      <c r="J142" s="48"/>
      <c r="K142" s="48"/>
      <c r="L142" s="17"/>
      <c r="M142" s="17"/>
      <c r="N142" s="17"/>
      <c r="O142" s="17"/>
      <c r="P142" s="17"/>
    </row>
    <row r="143" spans="1:16">
      <c r="A143" s="71" t="s">
        <v>4548</v>
      </c>
      <c r="B143" s="72"/>
      <c r="C143" s="72"/>
      <c r="D143" s="73">
        <v>2</v>
      </c>
      <c r="E143" s="73" t="s">
        <v>4450</v>
      </c>
      <c r="F143" s="71" t="s">
        <v>4581</v>
      </c>
      <c r="G143" s="48"/>
      <c r="H143" s="48"/>
      <c r="I143" s="48"/>
      <c r="J143" s="48"/>
      <c r="K143" s="48"/>
      <c r="L143" s="17"/>
      <c r="M143" s="17"/>
      <c r="N143" s="17"/>
      <c r="O143" s="17"/>
      <c r="P143" s="17"/>
    </row>
    <row r="144" spans="1:16">
      <c r="A144" s="71" t="s">
        <v>4550</v>
      </c>
      <c r="B144" s="72"/>
      <c r="C144" s="72"/>
      <c r="D144" s="73" t="s">
        <v>4447</v>
      </c>
      <c r="E144" s="73" t="s">
        <v>4423</v>
      </c>
      <c r="F144" s="71" t="s">
        <v>4582</v>
      </c>
      <c r="G144" s="48"/>
      <c r="H144" s="48"/>
      <c r="I144" s="48"/>
      <c r="J144" s="48"/>
      <c r="K144" s="48"/>
      <c r="L144" s="17"/>
      <c r="M144" s="17"/>
      <c r="N144" s="17"/>
      <c r="O144" s="17"/>
      <c r="P144" s="17"/>
    </row>
    <row r="145" spans="1:16">
      <c r="A145" s="71" t="s">
        <v>4551</v>
      </c>
      <c r="B145" s="72"/>
      <c r="C145" s="72"/>
      <c r="D145" s="73" t="s">
        <v>4535</v>
      </c>
      <c r="E145" s="73" t="s">
        <v>4423</v>
      </c>
      <c r="F145" s="71" t="s">
        <v>4583</v>
      </c>
      <c r="G145" s="48"/>
      <c r="H145" s="48"/>
      <c r="I145" s="48"/>
      <c r="J145" s="48"/>
      <c r="K145" s="48"/>
      <c r="L145" s="17"/>
      <c r="M145" s="17"/>
      <c r="N145" s="17"/>
      <c r="O145" s="17"/>
      <c r="P145" s="17"/>
    </row>
    <row r="146" spans="1:16">
      <c r="A146" s="71" t="s">
        <v>4552</v>
      </c>
      <c r="B146" s="72"/>
      <c r="C146" s="72"/>
      <c r="D146" s="73">
        <v>1</v>
      </c>
      <c r="E146" s="73" t="s">
        <v>4410</v>
      </c>
      <c r="F146" s="71" t="s">
        <v>4584</v>
      </c>
      <c r="G146" s="48"/>
      <c r="H146" s="48"/>
      <c r="I146" s="48"/>
      <c r="J146" s="48"/>
      <c r="K146" s="48"/>
      <c r="L146" s="17"/>
      <c r="M146" s="17"/>
      <c r="N146" s="17"/>
      <c r="O146" s="17"/>
      <c r="P146" s="17"/>
    </row>
    <row r="147" spans="1:16">
      <c r="A147" s="71" t="s">
        <v>4554</v>
      </c>
      <c r="B147" s="72"/>
      <c r="C147" s="72"/>
      <c r="D147" s="73" t="s">
        <v>4474</v>
      </c>
      <c r="E147" s="73" t="s">
        <v>4555</v>
      </c>
      <c r="F147" s="71" t="s">
        <v>4585</v>
      </c>
      <c r="G147" s="48"/>
      <c r="H147" s="48"/>
      <c r="I147" s="48"/>
      <c r="J147" s="48"/>
      <c r="K147" s="48"/>
      <c r="L147" s="17"/>
      <c r="M147" s="17"/>
      <c r="N147" s="17"/>
      <c r="O147" s="17"/>
      <c r="P147" s="17"/>
    </row>
    <row r="148" spans="1:16">
      <c r="A148" s="71" t="s">
        <v>4556</v>
      </c>
      <c r="B148" s="72"/>
      <c r="C148" s="72"/>
      <c r="D148" s="73" t="s">
        <v>4535</v>
      </c>
      <c r="E148" s="73" t="s">
        <v>4423</v>
      </c>
      <c r="F148" s="73"/>
      <c r="G148" s="48"/>
      <c r="H148" s="48"/>
      <c r="I148" s="48"/>
      <c r="J148" s="48"/>
      <c r="K148" s="48"/>
      <c r="L148" s="17"/>
      <c r="M148" s="17"/>
      <c r="N148" s="17"/>
      <c r="O148" s="17"/>
      <c r="P148" s="17"/>
    </row>
    <row r="149" spans="1:16">
      <c r="A149" s="18"/>
      <c r="B149" s="80"/>
      <c r="C149" s="80"/>
      <c r="D149" s="72"/>
      <c r="E149" s="72"/>
      <c r="F149" s="18"/>
      <c r="G149" s="48"/>
      <c r="H149" s="48"/>
      <c r="I149" s="48"/>
      <c r="J149" s="48"/>
      <c r="K149" s="48"/>
      <c r="L149" s="17"/>
      <c r="M149" s="17"/>
      <c r="N149" s="17"/>
      <c r="O149" s="17"/>
      <c r="P149" s="17"/>
    </row>
    <row r="150" spans="1:16">
      <c r="A150" s="81" t="s">
        <v>4586</v>
      </c>
      <c r="B150" s="72"/>
      <c r="C150" s="72"/>
      <c r="D150" s="82">
        <v>50</v>
      </c>
      <c r="E150" s="82" t="s">
        <v>4587</v>
      </c>
      <c r="F150" s="83" t="s">
        <v>4588</v>
      </c>
      <c r="G150" s="48"/>
      <c r="H150" s="48"/>
      <c r="I150" s="80" t="s">
        <v>4589</v>
      </c>
      <c r="J150" s="48"/>
      <c r="K150" s="48"/>
      <c r="L150" s="17"/>
      <c r="M150" s="17"/>
      <c r="N150" s="17"/>
      <c r="O150" s="17"/>
      <c r="P150" s="17"/>
    </row>
    <row r="151" spans="1:16">
      <c r="A151" s="81" t="s">
        <v>4590</v>
      </c>
      <c r="B151" s="72"/>
      <c r="C151" s="72"/>
      <c r="D151" s="82">
        <v>20</v>
      </c>
      <c r="E151" s="82" t="s">
        <v>4591</v>
      </c>
      <c r="F151" s="83" t="s">
        <v>4588</v>
      </c>
      <c r="G151" s="48"/>
      <c r="H151" s="48"/>
      <c r="I151" s="48"/>
      <c r="J151" s="48"/>
      <c r="K151" s="48"/>
      <c r="L151" s="17"/>
      <c r="M151" s="17"/>
      <c r="N151" s="17"/>
      <c r="O151" s="17"/>
      <c r="P151" s="17"/>
    </row>
    <row r="152" spans="1:16">
      <c r="A152" s="81" t="s">
        <v>4592</v>
      </c>
      <c r="B152" s="72"/>
      <c r="C152" s="72"/>
      <c r="D152" s="82">
        <v>10</v>
      </c>
      <c r="E152" s="82" t="s">
        <v>4532</v>
      </c>
      <c r="F152" s="83" t="s">
        <v>4588</v>
      </c>
      <c r="G152" s="48"/>
      <c r="H152" s="48"/>
      <c r="I152" s="48"/>
      <c r="J152" s="48"/>
      <c r="K152" s="48"/>
      <c r="L152" s="17"/>
      <c r="M152" s="17"/>
      <c r="N152" s="17"/>
      <c r="O152" s="17"/>
      <c r="P152" s="17"/>
    </row>
    <row r="153" spans="1:16">
      <c r="A153" s="81" t="s">
        <v>4593</v>
      </c>
      <c r="B153" s="72"/>
      <c r="C153" s="72"/>
      <c r="D153" s="82">
        <v>8</v>
      </c>
      <c r="E153" s="82" t="s">
        <v>4468</v>
      </c>
      <c r="F153" s="83" t="s">
        <v>4588</v>
      </c>
      <c r="G153" s="48"/>
      <c r="H153" s="48"/>
      <c r="I153" s="48"/>
      <c r="J153" s="48"/>
      <c r="K153" s="48"/>
      <c r="L153" s="17"/>
      <c r="M153" s="17"/>
      <c r="N153" s="17"/>
      <c r="O153" s="17"/>
      <c r="P153" s="17"/>
    </row>
    <row r="154" spans="1:16">
      <c r="A154" s="81" t="s">
        <v>4594</v>
      </c>
      <c r="B154" s="72"/>
      <c r="C154" s="72"/>
      <c r="D154" s="82">
        <v>15</v>
      </c>
      <c r="E154" s="82" t="s">
        <v>4468</v>
      </c>
      <c r="F154" s="83" t="s">
        <v>4588</v>
      </c>
      <c r="G154" s="48"/>
      <c r="H154" s="48"/>
      <c r="I154" s="48"/>
      <c r="J154" s="48"/>
      <c r="K154" s="48"/>
      <c r="L154" s="17"/>
      <c r="M154" s="17"/>
      <c r="N154" s="17"/>
      <c r="O154" s="17"/>
      <c r="P154" s="17"/>
    </row>
    <row r="155" spans="1:16">
      <c r="A155" s="81" t="s">
        <v>4595</v>
      </c>
      <c r="B155" s="72"/>
      <c r="C155" s="72"/>
      <c r="D155" s="82">
        <v>5</v>
      </c>
      <c r="E155" s="82" t="s">
        <v>4532</v>
      </c>
      <c r="F155" s="83" t="s">
        <v>4588</v>
      </c>
      <c r="G155" s="48"/>
      <c r="H155" s="48"/>
      <c r="I155" s="48"/>
      <c r="J155" s="48"/>
      <c r="K155" s="48"/>
      <c r="L155" s="17"/>
      <c r="M155" s="17"/>
      <c r="N155" s="17"/>
      <c r="O155" s="17"/>
      <c r="P155" s="17"/>
    </row>
    <row r="156" spans="1:16">
      <c r="A156" s="81" t="s">
        <v>4596</v>
      </c>
      <c r="B156" s="72"/>
      <c r="C156" s="72"/>
      <c r="D156" s="82">
        <v>1</v>
      </c>
      <c r="E156" s="82" t="s">
        <v>4587</v>
      </c>
      <c r="F156" s="83" t="s">
        <v>4588</v>
      </c>
      <c r="G156" s="48"/>
      <c r="H156" s="48"/>
      <c r="I156" s="48"/>
      <c r="J156" s="48"/>
      <c r="K156" s="48"/>
      <c r="L156" s="17"/>
      <c r="M156" s="17"/>
      <c r="N156" s="17"/>
      <c r="O156" s="17"/>
      <c r="P156" s="17"/>
    </row>
    <row r="157" spans="1:16">
      <c r="A157" s="81" t="s">
        <v>4597</v>
      </c>
      <c r="B157" s="72"/>
      <c r="C157" s="72"/>
      <c r="D157" s="82">
        <v>30</v>
      </c>
      <c r="E157" s="82" t="s">
        <v>4532</v>
      </c>
      <c r="F157" s="83" t="s">
        <v>4588</v>
      </c>
      <c r="G157" s="48"/>
      <c r="H157" s="48"/>
      <c r="I157" s="48"/>
      <c r="J157" s="48"/>
      <c r="K157" s="48"/>
      <c r="L157" s="17"/>
      <c r="M157" s="17"/>
      <c r="N157" s="17"/>
      <c r="O157" s="17"/>
      <c r="P157" s="17"/>
    </row>
    <row r="158" spans="1:16">
      <c r="A158" s="81" t="s">
        <v>4598</v>
      </c>
      <c r="B158" s="72"/>
      <c r="C158" s="72"/>
      <c r="D158" s="82">
        <v>25</v>
      </c>
      <c r="E158" s="82" t="s">
        <v>4450</v>
      </c>
      <c r="F158" s="83" t="s">
        <v>4588</v>
      </c>
      <c r="G158" s="48"/>
      <c r="H158" s="48"/>
      <c r="I158" s="48"/>
      <c r="J158" s="48"/>
      <c r="K158" s="48"/>
      <c r="L158" s="17"/>
      <c r="M158" s="17"/>
      <c r="N158" s="17"/>
      <c r="O158" s="17"/>
      <c r="P158" s="17"/>
    </row>
    <row r="159" spans="1:16">
      <c r="A159" s="81" t="s">
        <v>4599</v>
      </c>
      <c r="B159" s="72"/>
      <c r="C159" s="72"/>
      <c r="D159" s="82">
        <v>5</v>
      </c>
      <c r="E159" s="82" t="s">
        <v>4532</v>
      </c>
      <c r="F159" s="83" t="s">
        <v>4588</v>
      </c>
      <c r="G159" s="48"/>
      <c r="H159" s="48"/>
      <c r="I159" s="48"/>
      <c r="J159" s="48"/>
      <c r="K159" s="48"/>
      <c r="L159" s="17"/>
      <c r="M159" s="17"/>
      <c r="N159" s="17"/>
      <c r="O159" s="17"/>
      <c r="P159" s="17"/>
    </row>
    <row r="160" spans="1:16">
      <c r="A160" s="81" t="s">
        <v>4600</v>
      </c>
      <c r="B160" s="72"/>
      <c r="C160" s="72"/>
      <c r="D160" s="82">
        <v>10</v>
      </c>
      <c r="E160" s="82" t="s">
        <v>4587</v>
      </c>
      <c r="F160" s="83" t="s">
        <v>4588</v>
      </c>
      <c r="G160" s="48"/>
      <c r="H160" s="48"/>
      <c r="I160" s="48"/>
      <c r="J160" s="48"/>
      <c r="K160" s="48"/>
      <c r="L160" s="17"/>
      <c r="M160" s="17"/>
      <c r="N160" s="17"/>
      <c r="O160" s="17"/>
      <c r="P160" s="17"/>
    </row>
    <row r="161" spans="1:16">
      <c r="A161" s="81" t="s">
        <v>4601</v>
      </c>
      <c r="B161" s="72"/>
      <c r="C161" s="72"/>
      <c r="D161" s="82">
        <v>10</v>
      </c>
      <c r="E161" s="82" t="s">
        <v>4532</v>
      </c>
      <c r="F161" s="83" t="s">
        <v>4588</v>
      </c>
      <c r="G161" s="48"/>
      <c r="H161" s="48"/>
      <c r="I161" s="48"/>
      <c r="J161" s="48"/>
      <c r="K161" s="48"/>
      <c r="L161" s="17"/>
      <c r="M161" s="17"/>
      <c r="N161" s="17"/>
      <c r="O161" s="17"/>
      <c r="P161" s="17"/>
    </row>
    <row r="162" spans="1:16">
      <c r="A162" s="81" t="s">
        <v>4602</v>
      </c>
      <c r="B162" s="72"/>
      <c r="C162" s="72"/>
      <c r="D162" s="82">
        <v>10</v>
      </c>
      <c r="E162" s="82" t="s">
        <v>4539</v>
      </c>
      <c r="F162" s="83" t="s">
        <v>4588</v>
      </c>
      <c r="G162" s="48"/>
      <c r="H162" s="48"/>
      <c r="I162" s="48"/>
      <c r="J162" s="48"/>
      <c r="K162" s="48"/>
      <c r="L162" s="17"/>
      <c r="M162" s="17"/>
      <c r="N162" s="17"/>
      <c r="O162" s="17"/>
      <c r="P162" s="17"/>
    </row>
    <row r="163" spans="1:16">
      <c r="A163" s="81" t="s">
        <v>4603</v>
      </c>
      <c r="B163" s="72"/>
      <c r="C163" s="72"/>
      <c r="D163" s="82">
        <v>20</v>
      </c>
      <c r="E163" s="82" t="s">
        <v>4587</v>
      </c>
      <c r="F163" s="83" t="s">
        <v>4588</v>
      </c>
      <c r="G163" s="48"/>
      <c r="H163" s="48"/>
      <c r="I163" s="48"/>
      <c r="J163" s="48"/>
      <c r="K163" s="48"/>
      <c r="L163" s="17"/>
      <c r="M163" s="17"/>
      <c r="N163" s="17"/>
      <c r="O163" s="17"/>
      <c r="P163" s="17"/>
    </row>
    <row r="164" spans="1:16">
      <c r="A164" s="81" t="s">
        <v>4604</v>
      </c>
      <c r="B164" s="72"/>
      <c r="C164" s="72"/>
      <c r="D164" s="82">
        <v>50</v>
      </c>
      <c r="E164" s="82" t="s">
        <v>4494</v>
      </c>
      <c r="F164" s="83" t="s">
        <v>4588</v>
      </c>
      <c r="G164" s="48"/>
      <c r="H164" s="48"/>
      <c r="I164" s="48"/>
      <c r="J164" s="48"/>
      <c r="K164" s="48"/>
      <c r="L164" s="17"/>
      <c r="M164" s="17"/>
      <c r="N164" s="17"/>
      <c r="O164" s="17"/>
      <c r="P164" s="17"/>
    </row>
    <row r="165" spans="1:16">
      <c r="A165" s="81" t="s">
        <v>4605</v>
      </c>
      <c r="B165" s="72"/>
      <c r="C165" s="72"/>
      <c r="D165" s="82">
        <v>1</v>
      </c>
      <c r="E165" s="82" t="s">
        <v>4532</v>
      </c>
      <c r="F165" s="83" t="s">
        <v>4588</v>
      </c>
      <c r="G165" s="48"/>
      <c r="H165" s="48"/>
      <c r="I165" s="48"/>
      <c r="J165" s="48"/>
      <c r="K165" s="48"/>
      <c r="L165" s="17"/>
      <c r="M165" s="17"/>
      <c r="N165" s="17"/>
      <c r="O165" s="17"/>
      <c r="P165" s="17"/>
    </row>
    <row r="166" spans="1:16">
      <c r="A166" s="81" t="s">
        <v>4606</v>
      </c>
      <c r="B166" s="72"/>
      <c r="C166" s="72"/>
      <c r="D166" s="82">
        <v>1</v>
      </c>
      <c r="E166" s="82" t="s">
        <v>4532</v>
      </c>
      <c r="F166" s="83" t="s">
        <v>4588</v>
      </c>
      <c r="G166" s="48"/>
      <c r="H166" s="48"/>
      <c r="I166" s="48"/>
      <c r="J166" s="48"/>
      <c r="K166" s="48"/>
      <c r="L166" s="17"/>
      <c r="M166" s="17"/>
      <c r="N166" s="17"/>
      <c r="O166" s="17"/>
      <c r="P166" s="17"/>
    </row>
    <row r="167" spans="1:16">
      <c r="A167" s="84" t="s">
        <v>4607</v>
      </c>
      <c r="B167" s="72"/>
      <c r="C167" s="72"/>
      <c r="D167" s="84">
        <v>25</v>
      </c>
      <c r="E167" s="84" t="s">
        <v>4539</v>
      </c>
      <c r="F167" s="85" t="s">
        <v>4608</v>
      </c>
      <c r="G167" s="48"/>
      <c r="H167" s="48"/>
      <c r="I167" s="48"/>
      <c r="J167" s="48"/>
      <c r="K167" s="48"/>
      <c r="L167" s="17"/>
      <c r="M167" s="17"/>
      <c r="N167" s="17"/>
      <c r="O167" s="17"/>
      <c r="P167" s="17"/>
    </row>
    <row r="168" spans="1:16">
      <c r="A168" s="84" t="s">
        <v>4609</v>
      </c>
      <c r="B168" s="72"/>
      <c r="C168" s="72"/>
      <c r="D168" s="84">
        <v>15</v>
      </c>
      <c r="E168" s="84" t="s">
        <v>4532</v>
      </c>
      <c r="F168" s="85" t="s">
        <v>4610</v>
      </c>
      <c r="G168" s="48"/>
      <c r="H168" s="48"/>
      <c r="I168" s="48"/>
      <c r="J168" s="48"/>
      <c r="K168" s="48"/>
      <c r="L168" s="17"/>
      <c r="M168" s="17"/>
      <c r="N168" s="17"/>
      <c r="O168" s="17"/>
      <c r="P168" s="17"/>
    </row>
    <row r="169" spans="1:16">
      <c r="A169" s="72" t="s">
        <v>3623</v>
      </c>
      <c r="B169" s="72"/>
      <c r="C169" s="72"/>
      <c r="D169" s="72" t="s">
        <v>4611</v>
      </c>
      <c r="E169" s="72"/>
      <c r="F169" s="72"/>
      <c r="G169" s="48"/>
      <c r="H169" s="48"/>
      <c r="I169" s="48"/>
      <c r="J169" s="48"/>
      <c r="K169" s="48"/>
      <c r="L169" s="17"/>
      <c r="M169" s="17"/>
      <c r="N169" s="17"/>
      <c r="O169" s="17"/>
      <c r="P169" s="17"/>
    </row>
    <row r="170" spans="1:16">
      <c r="A170" s="72" t="s">
        <v>4612</v>
      </c>
      <c r="B170" s="72"/>
      <c r="C170" s="72"/>
      <c r="D170" s="72" t="s">
        <v>4613</v>
      </c>
      <c r="E170" s="72"/>
      <c r="F170" s="72"/>
      <c r="G170" s="48"/>
      <c r="H170" s="48"/>
      <c r="I170" s="48"/>
      <c r="J170" s="48"/>
      <c r="K170" s="48"/>
      <c r="L170" s="17"/>
      <c r="M170" s="17"/>
      <c r="N170" s="17"/>
      <c r="O170" s="17"/>
      <c r="P170" s="17"/>
    </row>
    <row r="171" spans="1:16">
      <c r="A171" s="72" t="s">
        <v>4614</v>
      </c>
      <c r="B171" s="72"/>
      <c r="C171" s="72"/>
      <c r="D171" s="72" t="s">
        <v>4615</v>
      </c>
      <c r="E171" s="72"/>
      <c r="F171" s="72" t="s">
        <v>4616</v>
      </c>
      <c r="G171" s="48"/>
      <c r="H171" s="48"/>
      <c r="I171" s="48"/>
      <c r="J171" s="48"/>
      <c r="K171" s="48"/>
      <c r="L171" s="17"/>
      <c r="M171" s="17"/>
      <c r="N171" s="17"/>
      <c r="O171" s="17"/>
      <c r="P171" s="17"/>
    </row>
    <row r="172" spans="1:16">
      <c r="A172" s="72" t="s">
        <v>4617</v>
      </c>
      <c r="B172" s="72"/>
      <c r="C172" s="72"/>
      <c r="D172" s="72" t="s">
        <v>4618</v>
      </c>
      <c r="E172" s="72"/>
      <c r="F172" s="72" t="s">
        <v>4619</v>
      </c>
      <c r="G172" s="48"/>
      <c r="H172" s="48"/>
      <c r="I172" s="48"/>
      <c r="J172" s="48"/>
      <c r="K172" s="48"/>
      <c r="L172" s="17"/>
      <c r="M172" s="17"/>
      <c r="N172" s="17"/>
      <c r="O172" s="17"/>
      <c r="P172" s="17"/>
    </row>
    <row r="173" spans="1:16">
      <c r="A173" s="72" t="s">
        <v>4620</v>
      </c>
      <c r="B173" s="72"/>
      <c r="C173" s="72"/>
      <c r="D173" s="72" t="s">
        <v>4621</v>
      </c>
      <c r="E173" s="72"/>
      <c r="F173" s="72"/>
      <c r="G173" s="48"/>
      <c r="H173" s="48"/>
      <c r="I173" s="48"/>
      <c r="J173" s="48"/>
      <c r="K173" s="48"/>
      <c r="L173" s="17"/>
      <c r="M173" s="17"/>
      <c r="N173" s="17"/>
      <c r="O173" s="17"/>
      <c r="P173" s="17"/>
    </row>
    <row r="174" spans="1:16">
      <c r="A174" s="72" t="s">
        <v>4622</v>
      </c>
      <c r="B174" s="72"/>
      <c r="C174" s="72"/>
      <c r="D174" s="72" t="s">
        <v>4623</v>
      </c>
      <c r="E174" s="72"/>
      <c r="F174" s="72" t="s">
        <v>4624</v>
      </c>
      <c r="G174" s="48"/>
      <c r="H174" s="48"/>
      <c r="I174" s="48"/>
      <c r="J174" s="48"/>
      <c r="K174" s="48"/>
      <c r="L174" s="17"/>
      <c r="M174" s="17"/>
      <c r="N174" s="17"/>
      <c r="O174" s="17"/>
      <c r="P174" s="17"/>
    </row>
    <row r="175" spans="1:16">
      <c r="A175" s="72" t="s">
        <v>4625</v>
      </c>
      <c r="B175" s="72"/>
      <c r="C175" s="72"/>
      <c r="D175" s="72" t="s">
        <v>4021</v>
      </c>
      <c r="E175" s="72"/>
      <c r="F175" s="72" t="s">
        <v>4626</v>
      </c>
      <c r="G175" s="48"/>
      <c r="H175" s="48"/>
      <c r="I175" s="48"/>
      <c r="J175" s="48"/>
      <c r="K175" s="72" t="s">
        <v>55</v>
      </c>
      <c r="L175" s="17"/>
      <c r="M175" s="17"/>
      <c r="N175" s="17"/>
      <c r="O175" s="17"/>
      <c r="P175" s="17"/>
    </row>
    <row r="176" spans="1:16">
      <c r="A176" s="72" t="s">
        <v>4627</v>
      </c>
      <c r="B176" s="72"/>
      <c r="C176" s="72"/>
      <c r="D176" s="72" t="s">
        <v>4628</v>
      </c>
      <c r="E176" s="72"/>
      <c r="F176" s="72" t="s">
        <v>4629</v>
      </c>
      <c r="G176" s="48"/>
      <c r="H176" s="48"/>
      <c r="I176" s="48"/>
      <c r="J176" s="48"/>
      <c r="K176" s="72" t="s">
        <v>55</v>
      </c>
      <c r="L176" s="17"/>
      <c r="M176" s="17"/>
      <c r="N176" s="17"/>
      <c r="O176" s="17"/>
      <c r="P176" s="17"/>
    </row>
    <row r="177" spans="1:16">
      <c r="A177" s="72" t="s">
        <v>4630</v>
      </c>
      <c r="B177" s="72"/>
      <c r="C177" s="72"/>
      <c r="D177" s="72" t="s">
        <v>4631</v>
      </c>
      <c r="E177" s="72"/>
      <c r="F177" s="72" t="s">
        <v>4632</v>
      </c>
      <c r="G177" s="48"/>
      <c r="H177" s="48"/>
      <c r="I177" s="48"/>
      <c r="J177" s="48"/>
      <c r="K177" s="72" t="s">
        <v>44</v>
      </c>
      <c r="L177" s="17"/>
      <c r="M177" s="17"/>
      <c r="N177" s="17"/>
      <c r="O177" s="17"/>
      <c r="P177" s="17"/>
    </row>
    <row r="178" spans="1:16">
      <c r="A178" s="72" t="s">
        <v>4633</v>
      </c>
      <c r="B178" s="72"/>
      <c r="C178" s="72"/>
      <c r="D178" s="72" t="s">
        <v>4634</v>
      </c>
      <c r="E178" s="72"/>
      <c r="F178" s="72" t="s">
        <v>4635</v>
      </c>
      <c r="G178" s="48"/>
      <c r="H178" s="48"/>
      <c r="I178" s="48"/>
      <c r="J178" s="48"/>
      <c r="K178" s="72" t="s">
        <v>55</v>
      </c>
      <c r="L178" s="17"/>
      <c r="M178" s="17"/>
      <c r="N178" s="17"/>
      <c r="O178" s="17"/>
      <c r="P178" s="17"/>
    </row>
    <row r="179" spans="1:16">
      <c r="A179" s="72" t="s">
        <v>4636</v>
      </c>
      <c r="B179" s="72"/>
      <c r="C179" s="72"/>
      <c r="D179" s="72" t="s">
        <v>4637</v>
      </c>
      <c r="E179" s="72"/>
      <c r="F179" s="72" t="s">
        <v>4638</v>
      </c>
      <c r="G179" s="48"/>
      <c r="H179" s="48"/>
      <c r="I179" s="48"/>
      <c r="J179" s="48"/>
      <c r="K179" s="72" t="s">
        <v>49</v>
      </c>
      <c r="L179" s="17"/>
      <c r="M179" s="17"/>
      <c r="N179" s="17"/>
      <c r="O179" s="17"/>
      <c r="P179" s="17"/>
    </row>
    <row r="180" spans="1:16">
      <c r="A180" s="72" t="s">
        <v>4639</v>
      </c>
      <c r="B180" s="72"/>
      <c r="C180" s="72"/>
      <c r="D180" s="72" t="s">
        <v>4640</v>
      </c>
      <c r="E180" s="72"/>
      <c r="F180" s="72" t="s">
        <v>4641</v>
      </c>
      <c r="G180" s="48"/>
      <c r="H180" s="48"/>
      <c r="I180" s="48"/>
      <c r="J180" s="48"/>
      <c r="K180" s="72" t="s">
        <v>44</v>
      </c>
      <c r="L180" s="17"/>
      <c r="M180" s="17"/>
      <c r="N180" s="17"/>
      <c r="O180" s="17"/>
      <c r="P180" s="17"/>
    </row>
    <row r="181" spans="1:16">
      <c r="A181" s="72" t="s">
        <v>3389</v>
      </c>
      <c r="B181" s="72"/>
      <c r="C181" s="72"/>
      <c r="D181" s="72" t="s">
        <v>4642</v>
      </c>
      <c r="E181" s="72"/>
      <c r="F181" s="72"/>
      <c r="G181" s="48"/>
      <c r="H181" s="48"/>
      <c r="I181" s="48"/>
      <c r="J181" s="48"/>
      <c r="K181" s="72" t="s">
        <v>49</v>
      </c>
      <c r="L181" s="17"/>
      <c r="M181" s="17"/>
      <c r="N181" s="17"/>
      <c r="O181" s="17"/>
      <c r="P181" s="17"/>
    </row>
    <row r="182" spans="1:16">
      <c r="A182" s="72" t="s">
        <v>3390</v>
      </c>
      <c r="B182" s="72"/>
      <c r="C182" s="72"/>
      <c r="D182" s="72" t="s">
        <v>4643</v>
      </c>
      <c r="E182" s="72"/>
      <c r="F182" s="72"/>
      <c r="G182" s="48"/>
      <c r="H182" s="48"/>
      <c r="I182" s="48"/>
      <c r="J182" s="48"/>
      <c r="K182" s="72" t="s">
        <v>44</v>
      </c>
      <c r="L182" s="17"/>
      <c r="M182" s="17"/>
      <c r="N182" s="17"/>
      <c r="O182" s="17"/>
      <c r="P182" s="17"/>
    </row>
    <row r="183" spans="1:16">
      <c r="A183" s="72" t="s">
        <v>3391</v>
      </c>
      <c r="B183" s="72"/>
      <c r="C183" s="72"/>
      <c r="D183" s="72" t="s">
        <v>4642</v>
      </c>
      <c r="E183" s="72"/>
      <c r="F183" s="72"/>
      <c r="G183" s="48"/>
      <c r="H183" s="48"/>
      <c r="I183" s="48"/>
      <c r="J183" s="48"/>
      <c r="K183" s="72" t="s">
        <v>49</v>
      </c>
      <c r="L183" s="17"/>
      <c r="M183" s="17"/>
      <c r="N183" s="17"/>
      <c r="O183" s="17"/>
      <c r="P183" s="17"/>
    </row>
    <row r="184" spans="1:16">
      <c r="A184" s="72" t="s">
        <v>3392</v>
      </c>
      <c r="B184" s="72"/>
      <c r="C184" s="72"/>
      <c r="D184" s="72" t="s">
        <v>4644</v>
      </c>
      <c r="E184" s="72"/>
      <c r="F184" s="72"/>
      <c r="G184" s="48"/>
      <c r="H184" s="48"/>
      <c r="I184" s="48"/>
      <c r="J184" s="48"/>
      <c r="K184" s="72" t="s">
        <v>49</v>
      </c>
      <c r="L184" s="17"/>
      <c r="M184" s="17"/>
      <c r="N184" s="17"/>
      <c r="O184" s="17"/>
      <c r="P184" s="17"/>
    </row>
    <row r="185" spans="1:16">
      <c r="A185" s="72" t="s">
        <v>3393</v>
      </c>
      <c r="B185" s="72"/>
      <c r="C185" s="72"/>
      <c r="D185" s="72" t="s">
        <v>4645</v>
      </c>
      <c r="E185" s="72"/>
      <c r="F185" s="72"/>
      <c r="G185" s="48"/>
      <c r="H185" s="48"/>
      <c r="I185" s="48"/>
      <c r="J185" s="48"/>
      <c r="K185" s="72" t="s">
        <v>689</v>
      </c>
      <c r="L185" s="17"/>
      <c r="M185" s="17"/>
      <c r="N185" s="17"/>
      <c r="O185" s="17"/>
      <c r="P185" s="17"/>
    </row>
    <row r="186" spans="1:16">
      <c r="A186" s="72" t="s">
        <v>3394</v>
      </c>
      <c r="B186" s="72"/>
      <c r="C186" s="72"/>
      <c r="D186" s="72" t="s">
        <v>4646</v>
      </c>
      <c r="E186" s="72"/>
      <c r="F186" s="72"/>
      <c r="G186" s="48"/>
      <c r="H186" s="48"/>
      <c r="I186" s="48"/>
      <c r="J186" s="48"/>
      <c r="K186" s="72" t="s">
        <v>689</v>
      </c>
      <c r="L186" s="17"/>
      <c r="M186" s="17"/>
      <c r="N186" s="17"/>
      <c r="O186" s="17"/>
      <c r="P186" s="17"/>
    </row>
    <row r="187" spans="1:16">
      <c r="A187" s="72" t="s">
        <v>3395</v>
      </c>
      <c r="B187" s="72"/>
      <c r="C187" s="72"/>
      <c r="D187" s="72" t="s">
        <v>4647</v>
      </c>
      <c r="E187" s="72"/>
      <c r="F187" s="72"/>
      <c r="G187" s="48"/>
      <c r="H187" s="48"/>
      <c r="I187" s="48"/>
      <c r="J187" s="48"/>
      <c r="K187" s="72" t="s">
        <v>49</v>
      </c>
      <c r="L187" s="17"/>
      <c r="M187" s="17"/>
      <c r="N187" s="17"/>
      <c r="O187" s="17"/>
      <c r="P187" s="17"/>
    </row>
    <row r="188" spans="1:16">
      <c r="A188" s="72" t="s">
        <v>1928</v>
      </c>
      <c r="B188" s="72"/>
      <c r="C188" s="72"/>
      <c r="D188" s="72" t="s">
        <v>4021</v>
      </c>
      <c r="E188" s="72"/>
      <c r="F188" s="72" t="s">
        <v>4648</v>
      </c>
      <c r="G188" s="48"/>
      <c r="H188" s="48"/>
      <c r="I188" s="48"/>
      <c r="J188" s="48"/>
      <c r="K188" s="72" t="s">
        <v>44</v>
      </c>
      <c r="L188" s="17"/>
      <c r="M188" s="17"/>
      <c r="N188" s="17"/>
      <c r="O188" s="17"/>
      <c r="P188" s="17"/>
    </row>
    <row r="189" spans="1:16">
      <c r="A189" s="72" t="s">
        <v>4649</v>
      </c>
      <c r="B189" s="72"/>
      <c r="C189" s="72"/>
      <c r="D189" s="72" t="s">
        <v>4618</v>
      </c>
      <c r="E189" s="72"/>
      <c r="F189" s="72" t="s">
        <v>4648</v>
      </c>
      <c r="G189" s="48"/>
      <c r="H189" s="48"/>
      <c r="I189" s="48"/>
      <c r="J189" s="48"/>
      <c r="K189" s="72" t="s">
        <v>44</v>
      </c>
      <c r="L189" s="17"/>
      <c r="M189" s="17"/>
      <c r="N189" s="17"/>
      <c r="O189" s="17"/>
      <c r="P189" s="17"/>
    </row>
    <row r="190" spans="1:16">
      <c r="A190" s="72" t="s">
        <v>4650</v>
      </c>
      <c r="B190" s="72"/>
      <c r="C190" s="72"/>
      <c r="D190" s="72" t="s">
        <v>4651</v>
      </c>
      <c r="E190" s="72"/>
      <c r="F190" s="72" t="s">
        <v>4648</v>
      </c>
      <c r="G190" s="48"/>
      <c r="H190" s="48"/>
      <c r="I190" s="48"/>
      <c r="J190" s="48"/>
      <c r="K190" s="72" t="s">
        <v>49</v>
      </c>
      <c r="L190" s="17"/>
      <c r="M190" s="17"/>
      <c r="N190" s="17"/>
      <c r="O190" s="17"/>
      <c r="P190" s="17"/>
    </row>
    <row r="191" spans="1:16">
      <c r="A191" s="72" t="s">
        <v>4652</v>
      </c>
      <c r="B191" s="72"/>
      <c r="C191" s="72"/>
      <c r="D191" s="72" t="s">
        <v>4653</v>
      </c>
      <c r="E191" s="72"/>
      <c r="F191" s="72" t="s">
        <v>4654</v>
      </c>
      <c r="G191" s="48"/>
      <c r="H191" s="48"/>
      <c r="I191" s="48"/>
      <c r="J191" s="48"/>
      <c r="K191" s="72" t="s">
        <v>689</v>
      </c>
      <c r="L191" s="17"/>
      <c r="M191" s="17"/>
      <c r="N191" s="17"/>
      <c r="O191" s="17"/>
      <c r="P191" s="17"/>
    </row>
    <row r="192" spans="1:16">
      <c r="A192" s="72" t="s">
        <v>4655</v>
      </c>
      <c r="B192" s="72"/>
      <c r="C192" s="72"/>
      <c r="D192" s="72" t="s">
        <v>4618</v>
      </c>
      <c r="E192" s="72"/>
      <c r="F192" s="72" t="s">
        <v>4656</v>
      </c>
      <c r="G192" s="48"/>
      <c r="H192" s="48"/>
      <c r="I192" s="48"/>
      <c r="J192" s="48"/>
      <c r="K192" s="72" t="s">
        <v>49</v>
      </c>
      <c r="L192" s="17"/>
      <c r="M192" s="17"/>
      <c r="N192" s="17"/>
      <c r="O192" s="17"/>
      <c r="P192" s="17"/>
    </row>
    <row r="193" spans="1:16">
      <c r="A193" s="72" t="s">
        <v>4657</v>
      </c>
      <c r="B193" s="72"/>
      <c r="C193" s="72"/>
      <c r="D193" s="72" t="s">
        <v>4618</v>
      </c>
      <c r="E193" s="72"/>
      <c r="F193" s="72" t="s">
        <v>4658</v>
      </c>
      <c r="G193" s="48"/>
      <c r="H193" s="48"/>
      <c r="I193" s="48"/>
      <c r="J193" s="48"/>
      <c r="K193" s="72" t="s">
        <v>49</v>
      </c>
      <c r="L193" s="17"/>
      <c r="M193" s="17"/>
      <c r="N193" s="17"/>
      <c r="O193" s="17"/>
      <c r="P193" s="17"/>
    </row>
    <row r="194" spans="1:16">
      <c r="A194" s="72" t="s">
        <v>4659</v>
      </c>
      <c r="B194" s="72"/>
      <c r="C194" s="72"/>
      <c r="D194" s="72" t="s">
        <v>4618</v>
      </c>
      <c r="E194" s="72"/>
      <c r="F194" s="72" t="s">
        <v>4660</v>
      </c>
      <c r="G194" s="48"/>
      <c r="H194" s="48"/>
      <c r="I194" s="48"/>
      <c r="J194" s="48"/>
      <c r="K194" s="72" t="s">
        <v>49</v>
      </c>
      <c r="L194" s="17"/>
      <c r="M194" s="17"/>
      <c r="N194" s="17"/>
      <c r="O194" s="17"/>
      <c r="P194" s="17"/>
    </row>
    <row r="195" spans="1:16">
      <c r="A195" s="72" t="s">
        <v>4661</v>
      </c>
      <c r="B195" s="72"/>
      <c r="C195" s="72"/>
      <c r="D195" s="72" t="s">
        <v>4618</v>
      </c>
      <c r="E195" s="72"/>
      <c r="F195" s="72" t="s">
        <v>4662</v>
      </c>
      <c r="G195" s="48"/>
      <c r="H195" s="48"/>
      <c r="I195" s="48"/>
      <c r="J195" s="48"/>
      <c r="K195" s="72" t="s">
        <v>49</v>
      </c>
      <c r="L195" s="17"/>
      <c r="M195" s="17"/>
      <c r="N195" s="17"/>
      <c r="O195" s="17"/>
      <c r="P195" s="17"/>
    </row>
    <row r="196" spans="1:16">
      <c r="A196" s="72" t="s">
        <v>4663</v>
      </c>
      <c r="B196" s="72"/>
      <c r="C196" s="72"/>
      <c r="D196" s="72" t="s">
        <v>4618</v>
      </c>
      <c r="E196" s="72"/>
      <c r="F196" s="72" t="s">
        <v>4662</v>
      </c>
      <c r="G196" s="48"/>
      <c r="H196" s="48"/>
      <c r="I196" s="48"/>
      <c r="J196" s="48"/>
      <c r="K196" s="72" t="s">
        <v>44</v>
      </c>
      <c r="L196" s="17"/>
      <c r="M196" s="17"/>
      <c r="N196" s="17"/>
      <c r="O196" s="17"/>
      <c r="P196" s="17"/>
    </row>
    <row r="197" spans="1:16">
      <c r="A197" s="72" t="s">
        <v>4664</v>
      </c>
      <c r="B197" s="72"/>
      <c r="C197" s="72"/>
      <c r="D197" s="72" t="s">
        <v>4021</v>
      </c>
      <c r="E197" s="72"/>
      <c r="F197" s="72" t="s">
        <v>4665</v>
      </c>
      <c r="G197" s="48"/>
      <c r="H197" s="48"/>
      <c r="I197" s="48"/>
      <c r="J197" s="48"/>
      <c r="K197" s="72" t="s">
        <v>55</v>
      </c>
      <c r="L197" s="17"/>
      <c r="M197" s="17"/>
      <c r="N197" s="17"/>
      <c r="O197" s="17"/>
      <c r="P197" s="17"/>
    </row>
    <row r="198" spans="1:16">
      <c r="A198" s="72" t="s">
        <v>4666</v>
      </c>
      <c r="B198" s="72"/>
      <c r="C198" s="72"/>
      <c r="D198" s="72" t="s">
        <v>4021</v>
      </c>
      <c r="E198" s="72"/>
      <c r="F198" s="72" t="s">
        <v>4667</v>
      </c>
      <c r="G198" s="48"/>
      <c r="H198" s="48"/>
      <c r="I198" s="48"/>
      <c r="J198" s="48"/>
      <c r="K198" s="72" t="s">
        <v>49</v>
      </c>
      <c r="L198" s="17"/>
      <c r="M198" s="17"/>
      <c r="N198" s="17"/>
      <c r="O198" s="17"/>
      <c r="P198" s="17"/>
    </row>
    <row r="199" spans="1:16">
      <c r="A199" s="72" t="s">
        <v>4668</v>
      </c>
      <c r="B199" s="72"/>
      <c r="C199" s="72"/>
      <c r="D199" s="72" t="s">
        <v>4669</v>
      </c>
      <c r="E199" s="72"/>
      <c r="F199" s="72" t="s">
        <v>4670</v>
      </c>
      <c r="G199" s="48"/>
      <c r="H199" s="48"/>
      <c r="I199" s="48"/>
      <c r="J199" s="48"/>
      <c r="K199" s="72" t="s">
        <v>55</v>
      </c>
      <c r="L199" s="17"/>
      <c r="M199" s="17"/>
      <c r="N199" s="17"/>
      <c r="O199" s="17"/>
      <c r="P199" s="17"/>
    </row>
    <row r="200" spans="1:16">
      <c r="A200" s="72" t="s">
        <v>4671</v>
      </c>
      <c r="B200" s="72"/>
      <c r="C200" s="72"/>
      <c r="D200" s="72" t="s">
        <v>4672</v>
      </c>
      <c r="E200" s="72"/>
      <c r="F200" s="72" t="s">
        <v>4673</v>
      </c>
      <c r="G200" s="48"/>
      <c r="H200" s="48"/>
      <c r="I200" s="48"/>
      <c r="J200" s="48"/>
      <c r="K200" s="72" t="s">
        <v>49</v>
      </c>
      <c r="L200" s="17"/>
      <c r="M200" s="17"/>
      <c r="N200" s="17"/>
      <c r="O200" s="17"/>
      <c r="P200" s="17"/>
    </row>
    <row r="201" spans="1:16">
      <c r="A201" s="72" t="s">
        <v>4674</v>
      </c>
      <c r="B201" s="72"/>
      <c r="C201" s="72"/>
      <c r="D201" s="72" t="s">
        <v>4653</v>
      </c>
      <c r="E201" s="72"/>
      <c r="F201" s="72" t="s">
        <v>4675</v>
      </c>
      <c r="G201" s="48"/>
      <c r="H201" s="48"/>
      <c r="I201" s="48"/>
      <c r="J201" s="48"/>
      <c r="K201" s="72" t="s">
        <v>689</v>
      </c>
      <c r="L201" s="17"/>
      <c r="M201" s="17"/>
      <c r="N201" s="17"/>
      <c r="O201" s="17"/>
      <c r="P201" s="17"/>
    </row>
    <row r="202" spans="1:16">
      <c r="A202" s="72" t="s">
        <v>4676</v>
      </c>
      <c r="B202" s="72"/>
      <c r="C202" s="72"/>
      <c r="D202" s="72" t="s">
        <v>4651</v>
      </c>
      <c r="E202" s="72"/>
      <c r="F202" s="72" t="s">
        <v>4677</v>
      </c>
      <c r="G202" s="48"/>
      <c r="H202" s="48"/>
      <c r="I202" s="48"/>
      <c r="J202" s="48"/>
      <c r="K202" s="72" t="s">
        <v>44</v>
      </c>
      <c r="L202" s="17"/>
      <c r="M202" s="17"/>
      <c r="N202" s="17"/>
      <c r="O202" s="17"/>
      <c r="P202" s="17"/>
    </row>
    <row r="203" spans="1:16">
      <c r="A203" s="72" t="s">
        <v>4678</v>
      </c>
      <c r="B203" s="72"/>
      <c r="C203" s="72"/>
      <c r="D203" s="72" t="s">
        <v>4021</v>
      </c>
      <c r="E203" s="72"/>
      <c r="F203" s="72" t="s">
        <v>4679</v>
      </c>
      <c r="G203" s="48"/>
      <c r="H203" s="48"/>
      <c r="I203" s="48"/>
      <c r="J203" s="48"/>
      <c r="K203" s="72" t="s">
        <v>49</v>
      </c>
      <c r="L203" s="17"/>
      <c r="M203" s="17"/>
      <c r="N203" s="17"/>
      <c r="O203" s="17"/>
      <c r="P203" s="17"/>
    </row>
    <row r="204" spans="1:16">
      <c r="A204" s="72" t="s">
        <v>4680</v>
      </c>
      <c r="B204" s="72"/>
      <c r="C204" s="72"/>
      <c r="D204" s="72" t="s">
        <v>4681</v>
      </c>
      <c r="E204" s="72"/>
      <c r="F204" s="72" t="s">
        <v>4682</v>
      </c>
      <c r="G204" s="48"/>
      <c r="H204" s="48"/>
      <c r="I204" s="48"/>
      <c r="J204" s="48"/>
      <c r="K204" s="72" t="s">
        <v>44</v>
      </c>
      <c r="L204" s="17"/>
      <c r="M204" s="17"/>
      <c r="N204" s="17"/>
      <c r="O204" s="17"/>
      <c r="P204" s="17"/>
    </row>
    <row r="205" spans="1:16">
      <c r="A205" s="72" t="s">
        <v>4683</v>
      </c>
      <c r="B205" s="72"/>
      <c r="C205" s="72"/>
      <c r="D205" s="72" t="s">
        <v>4684</v>
      </c>
      <c r="E205" s="72"/>
      <c r="F205" s="72" t="s">
        <v>4685</v>
      </c>
      <c r="G205" s="48"/>
      <c r="H205" s="48"/>
      <c r="I205" s="48"/>
      <c r="J205" s="48"/>
      <c r="K205" s="48" t="s">
        <v>49</v>
      </c>
      <c r="L205" s="17"/>
      <c r="M205" s="17"/>
      <c r="N205" s="17"/>
      <c r="O205" s="17"/>
      <c r="P205" s="17"/>
    </row>
    <row r="206" spans="1:16">
      <c r="A206" s="72" t="s">
        <v>4686</v>
      </c>
      <c r="B206" s="72"/>
      <c r="C206" s="72"/>
      <c r="D206" s="72" t="s">
        <v>4687</v>
      </c>
      <c r="E206" s="72"/>
      <c r="F206" s="72" t="s">
        <v>4688</v>
      </c>
      <c r="G206" s="48"/>
      <c r="H206" s="48"/>
      <c r="I206" s="48"/>
      <c r="J206" s="48"/>
      <c r="K206" s="48" t="s">
        <v>49</v>
      </c>
      <c r="L206" s="17"/>
      <c r="M206" s="17"/>
      <c r="N206" s="17"/>
      <c r="O206" s="17"/>
      <c r="P206" s="17"/>
    </row>
    <row r="207" spans="1:16">
      <c r="A207" s="72" t="s">
        <v>4689</v>
      </c>
      <c r="B207" s="72"/>
      <c r="C207" s="72"/>
      <c r="D207" s="72" t="s">
        <v>4687</v>
      </c>
      <c r="E207" s="72"/>
      <c r="F207" s="72" t="s">
        <v>4690</v>
      </c>
      <c r="G207" s="48"/>
      <c r="H207" s="48"/>
      <c r="I207" s="48"/>
      <c r="J207" s="48"/>
      <c r="K207" s="48" t="s">
        <v>49</v>
      </c>
      <c r="L207" s="17"/>
      <c r="M207" s="17"/>
      <c r="N207" s="17"/>
      <c r="O207" s="17"/>
      <c r="P207" s="17"/>
    </row>
    <row r="208" spans="1:16">
      <c r="A208" s="72" t="s">
        <v>4691</v>
      </c>
      <c r="B208" s="72"/>
      <c r="C208" s="72"/>
      <c r="D208" s="72" t="s">
        <v>4692</v>
      </c>
      <c r="E208" s="72"/>
      <c r="F208" s="72" t="s">
        <v>4693</v>
      </c>
      <c r="G208" s="48"/>
      <c r="H208" s="48"/>
      <c r="I208" s="48"/>
      <c r="J208" s="48"/>
      <c r="K208" s="48" t="s">
        <v>55</v>
      </c>
      <c r="L208" s="17"/>
      <c r="M208" s="17"/>
      <c r="N208" s="17"/>
      <c r="O208" s="17"/>
      <c r="P208" s="17"/>
    </row>
    <row r="209" spans="1:16">
      <c r="A209" s="72" t="s">
        <v>4694</v>
      </c>
      <c r="B209" s="72"/>
      <c r="C209" s="72"/>
      <c r="D209" s="72" t="s">
        <v>4687</v>
      </c>
      <c r="E209" s="72"/>
      <c r="F209" s="72" t="s">
        <v>4695</v>
      </c>
      <c r="G209" s="48"/>
      <c r="H209" s="48"/>
      <c r="I209" s="48"/>
      <c r="J209" s="48"/>
      <c r="K209" s="48" t="s">
        <v>49</v>
      </c>
      <c r="L209" s="17"/>
      <c r="M209" s="17"/>
      <c r="N209" s="17"/>
      <c r="O209" s="17"/>
      <c r="P209" s="17"/>
    </row>
    <row r="210" spans="1:16">
      <c r="A210" s="72" t="s">
        <v>4696</v>
      </c>
      <c r="B210" s="72"/>
      <c r="C210" s="72"/>
      <c r="D210" s="72" t="s">
        <v>4687</v>
      </c>
      <c r="E210" s="72"/>
      <c r="F210" s="72" t="s">
        <v>4697</v>
      </c>
      <c r="G210" s="48"/>
      <c r="H210" s="48"/>
      <c r="I210" s="48"/>
      <c r="J210" s="48"/>
      <c r="K210" s="48" t="s">
        <v>49</v>
      </c>
      <c r="L210" s="17"/>
      <c r="M210" s="17"/>
      <c r="N210" s="17"/>
      <c r="O210" s="17"/>
      <c r="P210" s="17"/>
    </row>
    <row r="211" spans="1:16">
      <c r="A211" s="72" t="s">
        <v>4698</v>
      </c>
      <c r="B211" s="72"/>
      <c r="C211" s="72"/>
      <c r="D211" s="72" t="s">
        <v>4699</v>
      </c>
      <c r="E211" s="72"/>
      <c r="F211" s="72" t="s">
        <v>4700</v>
      </c>
      <c r="G211" s="48"/>
      <c r="H211" s="48"/>
      <c r="I211" s="48"/>
      <c r="J211" s="48"/>
      <c r="K211" s="48" t="s">
        <v>55</v>
      </c>
      <c r="L211" s="17"/>
      <c r="M211" s="17"/>
      <c r="N211" s="17"/>
      <c r="O211" s="17"/>
      <c r="P211" s="17"/>
    </row>
    <row r="212" spans="1:16">
      <c r="A212" s="72" t="s">
        <v>4701</v>
      </c>
      <c r="B212" s="72"/>
      <c r="C212" s="72"/>
      <c r="D212" s="72" t="s">
        <v>4687</v>
      </c>
      <c r="E212" s="72"/>
      <c r="F212" s="72" t="s">
        <v>4702</v>
      </c>
      <c r="G212" s="48"/>
      <c r="H212" s="48"/>
      <c r="I212" s="48"/>
      <c r="J212" s="48"/>
      <c r="K212" s="48" t="s">
        <v>49</v>
      </c>
      <c r="L212" s="17"/>
      <c r="M212" s="17"/>
      <c r="N212" s="17"/>
      <c r="O212" s="17"/>
      <c r="P212" s="17"/>
    </row>
    <row r="213" spans="1:16">
      <c r="A213" s="72" t="s">
        <v>4703</v>
      </c>
      <c r="B213" s="72"/>
      <c r="C213" s="72"/>
      <c r="D213" s="72" t="s">
        <v>4631</v>
      </c>
      <c r="E213" s="72"/>
      <c r="F213" s="72" t="s">
        <v>4704</v>
      </c>
      <c r="G213" s="48"/>
      <c r="H213" s="48"/>
      <c r="I213" s="48"/>
      <c r="J213" s="48"/>
      <c r="K213" s="48" t="s">
        <v>55</v>
      </c>
      <c r="L213" s="17"/>
      <c r="M213" s="17"/>
      <c r="N213" s="17"/>
      <c r="O213" s="17"/>
      <c r="P213" s="17"/>
    </row>
    <row r="214" spans="1:16">
      <c r="A214" s="72" t="s">
        <v>4705</v>
      </c>
      <c r="B214" s="72"/>
      <c r="C214" s="72"/>
      <c r="D214" s="72" t="s">
        <v>4699</v>
      </c>
      <c r="E214" s="72"/>
      <c r="F214" s="72" t="s">
        <v>4706</v>
      </c>
      <c r="G214" s="48"/>
      <c r="H214" s="48"/>
      <c r="I214" s="48"/>
      <c r="J214" s="48"/>
      <c r="K214" s="48" t="s">
        <v>55</v>
      </c>
      <c r="L214" s="17"/>
      <c r="M214" s="17"/>
      <c r="N214" s="17"/>
      <c r="O214" s="17"/>
      <c r="P214" s="17"/>
    </row>
    <row r="215" spans="1:16">
      <c r="A215" s="72" t="s">
        <v>4707</v>
      </c>
      <c r="B215" s="72"/>
      <c r="C215" s="72"/>
      <c r="D215" s="72" t="s">
        <v>4708</v>
      </c>
      <c r="E215" s="72"/>
      <c r="F215" s="72" t="s">
        <v>4709</v>
      </c>
      <c r="G215" s="48"/>
      <c r="H215" s="48"/>
      <c r="I215" s="48"/>
      <c r="J215" s="48"/>
      <c r="K215" s="48" t="s">
        <v>55</v>
      </c>
      <c r="L215" s="17"/>
      <c r="M215" s="17"/>
      <c r="N215" s="17"/>
      <c r="O215" s="17"/>
      <c r="P215" s="17"/>
    </row>
    <row r="216" spans="1:16">
      <c r="A216" s="72" t="s">
        <v>4710</v>
      </c>
      <c r="B216" s="72"/>
      <c r="C216" s="72"/>
      <c r="D216" s="72" t="s">
        <v>4711</v>
      </c>
      <c r="E216" s="72"/>
      <c r="F216" s="72" t="s">
        <v>4712</v>
      </c>
      <c r="G216" s="48"/>
      <c r="H216" s="48"/>
      <c r="I216" s="48"/>
      <c r="J216" s="48"/>
      <c r="K216" s="48" t="s">
        <v>49</v>
      </c>
      <c r="L216" s="17"/>
      <c r="M216" s="17"/>
      <c r="N216" s="17"/>
      <c r="O216" s="17"/>
      <c r="P216" s="17"/>
    </row>
    <row r="217" spans="1:16">
      <c r="A217" s="72" t="s">
        <v>4713</v>
      </c>
      <c r="B217" s="72"/>
      <c r="C217" s="72"/>
      <c r="D217" s="72" t="s">
        <v>4714</v>
      </c>
      <c r="E217" s="72"/>
      <c r="F217" s="72" t="s">
        <v>4715</v>
      </c>
      <c r="G217" s="48"/>
      <c r="H217" s="48"/>
      <c r="I217" s="48"/>
      <c r="J217" s="48"/>
      <c r="K217" s="48" t="s">
        <v>689</v>
      </c>
      <c r="L217" s="17"/>
      <c r="M217" s="17"/>
      <c r="N217" s="17"/>
      <c r="O217" s="17"/>
      <c r="P217" s="17"/>
    </row>
    <row r="218" spans="1:16">
      <c r="A218" s="72" t="s">
        <v>4716</v>
      </c>
      <c r="B218" s="72"/>
      <c r="C218" s="72"/>
      <c r="D218" s="72" t="s">
        <v>4717</v>
      </c>
      <c r="E218" s="72"/>
      <c r="F218" s="72" t="s">
        <v>4718</v>
      </c>
      <c r="G218" s="48"/>
      <c r="H218" s="48"/>
      <c r="I218" s="48"/>
      <c r="J218" s="48"/>
      <c r="K218" s="48" t="s">
        <v>44</v>
      </c>
      <c r="L218" s="17"/>
      <c r="M218" s="17"/>
      <c r="N218" s="17"/>
      <c r="O218" s="17"/>
      <c r="P218" s="17"/>
    </row>
    <row r="219" spans="1:16">
      <c r="A219" s="72" t="s">
        <v>4719</v>
      </c>
      <c r="B219" s="72"/>
      <c r="C219" s="72"/>
      <c r="D219" s="72" t="s">
        <v>4720</v>
      </c>
      <c r="E219" s="72"/>
      <c r="F219" s="72" t="s">
        <v>4721</v>
      </c>
      <c r="G219" s="48"/>
      <c r="H219" s="48"/>
      <c r="I219" s="48"/>
      <c r="J219" s="48"/>
      <c r="K219" s="48" t="s">
        <v>44</v>
      </c>
      <c r="L219" s="17"/>
      <c r="M219" s="17"/>
      <c r="N219" s="17"/>
      <c r="O219" s="17"/>
      <c r="P219" s="17"/>
    </row>
    <row r="220" spans="1:16">
      <c r="A220" s="72" t="s">
        <v>4722</v>
      </c>
      <c r="B220" s="72"/>
      <c r="C220" s="72"/>
      <c r="D220" s="72" t="s">
        <v>4631</v>
      </c>
      <c r="E220" s="72"/>
      <c r="F220" s="72" t="s">
        <v>4723</v>
      </c>
      <c r="G220" s="48"/>
      <c r="H220" s="48"/>
      <c r="I220" s="48"/>
      <c r="J220" s="48"/>
      <c r="K220" s="48" t="s">
        <v>55</v>
      </c>
      <c r="L220" s="17"/>
      <c r="M220" s="17"/>
      <c r="N220" s="17"/>
      <c r="O220" s="17"/>
      <c r="P220" s="17"/>
    </row>
    <row r="221" spans="1:16">
      <c r="A221" s="72" t="s">
        <v>4724</v>
      </c>
      <c r="B221" s="72"/>
      <c r="C221" s="72"/>
      <c r="D221" s="72" t="s">
        <v>4699</v>
      </c>
      <c r="E221" s="72"/>
      <c r="F221" s="72" t="s">
        <v>4725</v>
      </c>
      <c r="G221" s="48"/>
      <c r="H221" s="48"/>
      <c r="I221" s="48"/>
      <c r="J221" s="48"/>
      <c r="K221" s="48" t="s">
        <v>44</v>
      </c>
      <c r="L221" s="17"/>
      <c r="M221" s="17"/>
      <c r="N221" s="17"/>
      <c r="O221" s="17"/>
      <c r="P221" s="17"/>
    </row>
    <row r="222" spans="1:16">
      <c r="A222" s="72" t="s">
        <v>4726</v>
      </c>
      <c r="B222" s="72"/>
      <c r="C222" s="72"/>
      <c r="D222" s="72" t="s">
        <v>4628</v>
      </c>
      <c r="E222" s="72"/>
      <c r="F222" s="72" t="s">
        <v>4727</v>
      </c>
      <c r="G222" s="48"/>
      <c r="H222" s="48"/>
      <c r="I222" s="48"/>
      <c r="J222" s="48"/>
      <c r="K222" s="48" t="s">
        <v>55</v>
      </c>
      <c r="L222" s="17"/>
      <c r="M222" s="17"/>
      <c r="N222" s="17"/>
      <c r="O222" s="17"/>
      <c r="P222" s="17"/>
    </row>
    <row r="223" spans="1:16">
      <c r="A223" s="72" t="s">
        <v>4728</v>
      </c>
      <c r="B223" s="72"/>
      <c r="C223" s="72"/>
      <c r="D223" s="72" t="s">
        <v>4021</v>
      </c>
      <c r="E223" s="72"/>
      <c r="F223" s="72" t="s">
        <v>4729</v>
      </c>
      <c r="G223" s="48"/>
      <c r="H223" s="48"/>
      <c r="I223" s="48"/>
      <c r="J223" s="48"/>
      <c r="K223" s="48" t="s">
        <v>49</v>
      </c>
      <c r="L223" s="17"/>
      <c r="M223" s="17"/>
      <c r="N223" s="17"/>
      <c r="O223" s="17"/>
      <c r="P223" s="17"/>
    </row>
    <row r="224" spans="1:16">
      <c r="A224" s="72" t="s">
        <v>4730</v>
      </c>
      <c r="B224" s="72"/>
      <c r="C224" s="72"/>
      <c r="D224" s="72" t="s">
        <v>4731</v>
      </c>
      <c r="E224" s="72"/>
      <c r="F224" s="72" t="s">
        <v>4732</v>
      </c>
      <c r="G224" s="48"/>
      <c r="H224" s="48"/>
      <c r="I224" s="48"/>
      <c r="J224" s="48"/>
      <c r="K224" s="72" t="s">
        <v>44</v>
      </c>
      <c r="L224" s="17"/>
      <c r="M224" s="17"/>
      <c r="N224" s="17"/>
      <c r="O224" s="17"/>
      <c r="P224" s="17"/>
    </row>
    <row r="225" spans="1:16">
      <c r="A225" s="72" t="s">
        <v>4733</v>
      </c>
      <c r="B225" s="72"/>
      <c r="C225" s="72"/>
      <c r="D225" s="72" t="s">
        <v>4672</v>
      </c>
      <c r="E225" s="72"/>
      <c r="F225" s="72" t="s">
        <v>4734</v>
      </c>
      <c r="G225" s="48"/>
      <c r="H225" s="48"/>
      <c r="I225" s="48"/>
      <c r="J225" s="48"/>
      <c r="K225" s="72" t="s">
        <v>49</v>
      </c>
      <c r="L225" s="17"/>
      <c r="M225" s="17"/>
      <c r="N225" s="17"/>
      <c r="O225" s="17"/>
      <c r="P225" s="17"/>
    </row>
    <row r="226" spans="1:16">
      <c r="A226" s="72" t="s">
        <v>4735</v>
      </c>
      <c r="B226" s="72"/>
      <c r="C226" s="72"/>
      <c r="D226" s="72" t="s">
        <v>4736</v>
      </c>
      <c r="E226" s="72"/>
      <c r="F226" s="72" t="s">
        <v>4734</v>
      </c>
      <c r="G226" s="48"/>
      <c r="H226" s="48"/>
      <c r="I226" s="48"/>
      <c r="J226" s="48"/>
      <c r="K226" s="72" t="s">
        <v>44</v>
      </c>
      <c r="L226" s="17"/>
      <c r="M226" s="17"/>
      <c r="N226" s="17"/>
      <c r="O226" s="17"/>
      <c r="P226" s="17"/>
    </row>
    <row r="227" spans="1:16">
      <c r="A227" s="72" t="s">
        <v>4737</v>
      </c>
      <c r="B227" s="72"/>
      <c r="C227" s="72"/>
      <c r="D227" s="72" t="s">
        <v>4738</v>
      </c>
      <c r="E227" s="72"/>
      <c r="F227" s="72" t="s">
        <v>4739</v>
      </c>
      <c r="G227" s="48"/>
      <c r="H227" s="48"/>
      <c r="I227" s="48"/>
      <c r="J227" s="48"/>
      <c r="K227" s="72" t="s">
        <v>55</v>
      </c>
      <c r="L227" s="17"/>
      <c r="M227" s="17"/>
      <c r="N227" s="17"/>
      <c r="O227" s="17"/>
      <c r="P227" s="17"/>
    </row>
    <row r="228" spans="1:16">
      <c r="A228" s="72" t="s">
        <v>4740</v>
      </c>
      <c r="B228" s="72"/>
      <c r="C228" s="72"/>
      <c r="D228" s="72" t="s">
        <v>4741</v>
      </c>
      <c r="E228" s="72"/>
      <c r="F228" s="72" t="s">
        <v>4742</v>
      </c>
      <c r="G228" s="48"/>
      <c r="H228" s="48"/>
      <c r="I228" s="48"/>
      <c r="J228" s="48"/>
      <c r="K228" s="72" t="s">
        <v>44</v>
      </c>
      <c r="L228" s="17"/>
      <c r="M228" s="17"/>
      <c r="N228" s="17"/>
      <c r="O228" s="17"/>
      <c r="P228" s="17"/>
    </row>
    <row r="229" spans="1:16">
      <c r="A229" s="72" t="s">
        <v>4743</v>
      </c>
      <c r="B229" s="72"/>
      <c r="C229" s="72"/>
      <c r="D229" s="72" t="s">
        <v>4744</v>
      </c>
      <c r="E229" s="72"/>
      <c r="F229" s="72" t="s">
        <v>4745</v>
      </c>
      <c r="G229" s="48"/>
      <c r="H229" s="48"/>
      <c r="I229" s="48"/>
      <c r="J229" s="48"/>
      <c r="K229" s="72" t="s">
        <v>44</v>
      </c>
      <c r="L229" s="17"/>
      <c r="M229" s="17"/>
      <c r="N229" s="17"/>
      <c r="O229" s="17"/>
      <c r="P229" s="17"/>
    </row>
    <row r="230" spans="1:16">
      <c r="A230" s="72" t="s">
        <v>4746</v>
      </c>
      <c r="B230" s="72"/>
      <c r="C230" s="72"/>
      <c r="D230" s="72" t="s">
        <v>4747</v>
      </c>
      <c r="E230" s="72"/>
      <c r="F230" s="72" t="s">
        <v>4748</v>
      </c>
      <c r="G230" s="48"/>
      <c r="H230" s="48"/>
      <c r="I230" s="48"/>
      <c r="J230" s="48"/>
      <c r="K230" s="72" t="s">
        <v>44</v>
      </c>
      <c r="L230" s="17"/>
      <c r="M230" s="17"/>
      <c r="N230" s="17"/>
      <c r="O230" s="17"/>
      <c r="P230" s="17"/>
    </row>
    <row r="231" spans="1:16">
      <c r="A231" s="72" t="s">
        <v>4749</v>
      </c>
      <c r="B231" s="72"/>
      <c r="C231" s="72"/>
      <c r="D231" s="72" t="s">
        <v>4750</v>
      </c>
      <c r="E231" s="72"/>
      <c r="F231" s="72" t="s">
        <v>4751</v>
      </c>
      <c r="G231" s="48"/>
      <c r="H231" s="48"/>
      <c r="I231" s="48"/>
      <c r="J231" s="48"/>
      <c r="K231" s="72" t="s">
        <v>49</v>
      </c>
      <c r="L231" s="17"/>
      <c r="M231" s="17"/>
      <c r="N231" s="17"/>
      <c r="O231" s="17"/>
      <c r="P231" s="17"/>
    </row>
    <row r="232" spans="1:16">
      <c r="A232" s="72" t="s">
        <v>4752</v>
      </c>
      <c r="B232" s="72"/>
      <c r="C232" s="72"/>
      <c r="D232" s="72" t="s">
        <v>4753</v>
      </c>
      <c r="E232" s="72"/>
      <c r="F232" s="72" t="s">
        <v>4754</v>
      </c>
      <c r="G232" s="48"/>
      <c r="H232" s="48"/>
      <c r="I232" s="48"/>
      <c r="J232" s="48"/>
      <c r="K232" s="72" t="s">
        <v>44</v>
      </c>
      <c r="L232" s="17"/>
      <c r="M232" s="17"/>
      <c r="N232" s="17"/>
      <c r="O232" s="17"/>
      <c r="P232" s="17"/>
    </row>
    <row r="233" spans="1:16">
      <c r="A233" s="72" t="s">
        <v>4755</v>
      </c>
      <c r="B233" s="72"/>
      <c r="C233" s="72"/>
      <c r="D233" s="72" t="s">
        <v>4741</v>
      </c>
      <c r="E233" s="72"/>
      <c r="F233" s="72" t="s">
        <v>4756</v>
      </c>
      <c r="G233" s="48"/>
      <c r="H233" s="48"/>
      <c r="I233" s="48"/>
      <c r="J233" s="48"/>
      <c r="K233" s="72" t="s">
        <v>44</v>
      </c>
      <c r="L233" s="17"/>
      <c r="M233" s="17"/>
      <c r="N233" s="17"/>
      <c r="O233" s="17"/>
      <c r="P233" s="17"/>
    </row>
    <row r="234" spans="1:16">
      <c r="A234" s="72" t="s">
        <v>4757</v>
      </c>
      <c r="B234" s="72"/>
      <c r="C234" s="72"/>
      <c r="D234" s="72" t="s">
        <v>4758</v>
      </c>
      <c r="E234" s="72"/>
      <c r="F234" s="72" t="s">
        <v>4759</v>
      </c>
      <c r="G234" s="48"/>
      <c r="H234" s="48"/>
      <c r="I234" s="48"/>
      <c r="J234" s="48"/>
      <c r="K234" s="72" t="s">
        <v>49</v>
      </c>
      <c r="L234" s="17"/>
      <c r="M234" s="17"/>
      <c r="N234" s="17"/>
      <c r="O234" s="17"/>
      <c r="P234" s="17"/>
    </row>
    <row r="235" spans="1:16">
      <c r="A235" s="72" t="s">
        <v>4760</v>
      </c>
      <c r="B235" s="72"/>
      <c r="C235" s="72"/>
      <c r="D235" s="72" t="s">
        <v>4758</v>
      </c>
      <c r="E235" s="72"/>
      <c r="F235" s="72" t="s">
        <v>4761</v>
      </c>
      <c r="G235" s="48"/>
      <c r="H235" s="48"/>
      <c r="I235" s="48"/>
      <c r="J235" s="48"/>
      <c r="K235" s="72" t="s">
        <v>44</v>
      </c>
      <c r="L235" s="17"/>
      <c r="M235" s="17"/>
      <c r="N235" s="17"/>
      <c r="O235" s="17"/>
      <c r="P235" s="17"/>
    </row>
    <row r="236" spans="1:16">
      <c r="A236" s="72" t="s">
        <v>4762</v>
      </c>
      <c r="B236" s="72"/>
      <c r="C236" s="72"/>
      <c r="D236" s="72" t="s">
        <v>4763</v>
      </c>
      <c r="E236" s="72"/>
      <c r="F236" s="72" t="s">
        <v>4764</v>
      </c>
      <c r="G236" s="48"/>
      <c r="H236" s="48"/>
      <c r="I236" s="48"/>
      <c r="J236" s="48"/>
      <c r="K236" s="72" t="s">
        <v>44</v>
      </c>
      <c r="L236" s="17"/>
      <c r="M236" s="17"/>
      <c r="N236" s="17"/>
      <c r="O236" s="17"/>
      <c r="P236" s="17"/>
    </row>
    <row r="237" spans="1:16">
      <c r="A237" s="72" t="s">
        <v>4765</v>
      </c>
      <c r="B237" s="72"/>
      <c r="C237" s="72"/>
      <c r="D237" s="72" t="s">
        <v>4758</v>
      </c>
      <c r="E237" s="72"/>
      <c r="F237" s="72" t="s">
        <v>4766</v>
      </c>
      <c r="G237" s="48"/>
      <c r="H237" s="48"/>
      <c r="I237" s="48"/>
      <c r="J237" s="48"/>
      <c r="K237" s="72" t="s">
        <v>49</v>
      </c>
      <c r="L237" s="17"/>
      <c r="M237" s="17"/>
      <c r="N237" s="17"/>
      <c r="O237" s="17"/>
      <c r="P237" s="17"/>
    </row>
    <row r="238" spans="1:16">
      <c r="A238" s="72" t="s">
        <v>4767</v>
      </c>
      <c r="B238" s="72"/>
      <c r="C238" s="72"/>
      <c r="D238" s="72" t="s">
        <v>4753</v>
      </c>
      <c r="E238" s="72"/>
      <c r="F238" s="72" t="s">
        <v>4768</v>
      </c>
      <c r="G238" s="48"/>
      <c r="H238" s="48"/>
      <c r="I238" s="48"/>
      <c r="J238" s="48"/>
      <c r="K238" s="72" t="s">
        <v>44</v>
      </c>
      <c r="L238" s="17"/>
      <c r="M238" s="17"/>
      <c r="N238" s="17"/>
      <c r="O238" s="17"/>
      <c r="P238" s="17"/>
    </row>
    <row r="239" spans="1:16">
      <c r="A239" s="72"/>
      <c r="B239" s="72"/>
      <c r="C239" s="72"/>
      <c r="D239" s="72"/>
      <c r="E239" s="72"/>
      <c r="F239" s="72"/>
      <c r="G239" s="48"/>
      <c r="H239" s="48"/>
      <c r="I239" s="48"/>
      <c r="J239" s="48"/>
      <c r="K239" s="48"/>
      <c r="L239" s="17"/>
      <c r="M239" s="17"/>
      <c r="N239" s="17"/>
      <c r="O239" s="17"/>
      <c r="P239" s="17"/>
    </row>
    <row r="240" spans="1:16">
      <c r="A240" s="72" t="s">
        <v>2609</v>
      </c>
      <c r="B240" s="72" t="s">
        <v>2610</v>
      </c>
      <c r="C240" s="72"/>
      <c r="D240" s="72"/>
      <c r="E240" s="72"/>
      <c r="F240" s="72"/>
      <c r="G240" t="s">
        <v>2609</v>
      </c>
      <c r="I240" s="48"/>
      <c r="J240" s="48"/>
      <c r="K240" s="48"/>
      <c r="L240" s="17"/>
      <c r="M240" s="17"/>
      <c r="N240" s="17"/>
      <c r="O240" s="17"/>
      <c r="P240" s="17"/>
    </row>
    <row r="241" spans="1:16">
      <c r="A241" s="72" t="s">
        <v>2613</v>
      </c>
      <c r="B241" s="72" t="s">
        <v>2614</v>
      </c>
      <c r="C241" s="72"/>
      <c r="D241" s="72"/>
      <c r="E241" s="72"/>
      <c r="F241" s="72"/>
      <c r="G241" t="s">
        <v>2613</v>
      </c>
      <c r="I241" s="48"/>
      <c r="J241" s="48"/>
      <c r="K241" s="48"/>
      <c r="L241" s="17"/>
      <c r="M241" s="17"/>
      <c r="N241" s="17"/>
      <c r="O241" s="17"/>
      <c r="P241" s="17"/>
    </row>
    <row r="242" spans="1:16">
      <c r="A242" s="72" t="s">
        <v>2616</v>
      </c>
      <c r="B242" s="72" t="s">
        <v>2617</v>
      </c>
      <c r="C242" s="72"/>
      <c r="D242" s="72"/>
      <c r="E242" s="72"/>
      <c r="F242" s="72"/>
      <c r="G242" t="s">
        <v>2616</v>
      </c>
      <c r="I242" s="48"/>
      <c r="J242" s="48"/>
      <c r="K242" s="48"/>
      <c r="L242" s="17"/>
      <c r="M242" s="17"/>
      <c r="N242" s="17"/>
      <c r="O242" s="17"/>
      <c r="P242" s="17"/>
    </row>
    <row r="243" spans="1:16">
      <c r="A243" s="72" t="s">
        <v>2618</v>
      </c>
      <c r="B243" s="72" t="s">
        <v>2619</v>
      </c>
      <c r="C243" s="72"/>
      <c r="D243" s="72"/>
      <c r="E243" s="72"/>
      <c r="F243" s="72"/>
      <c r="G243" t="s">
        <v>2618</v>
      </c>
      <c r="H243" s="48"/>
      <c r="I243" s="48"/>
      <c r="J243" s="48"/>
      <c r="K243" s="48"/>
      <c r="L243" s="17"/>
      <c r="M243" s="17"/>
      <c r="N243" s="17"/>
      <c r="O243" s="17"/>
      <c r="P243" s="17"/>
    </row>
    <row r="244" spans="1:16">
      <c r="A244" s="72" t="s">
        <v>2620</v>
      </c>
      <c r="B244" s="72" t="s">
        <v>2621</v>
      </c>
      <c r="C244" s="72"/>
      <c r="D244" s="72"/>
      <c r="E244" s="72"/>
      <c r="F244" s="72"/>
      <c r="G244" t="s">
        <v>2620</v>
      </c>
      <c r="H244" s="48"/>
      <c r="I244" s="48"/>
      <c r="J244" s="48"/>
      <c r="K244" s="48"/>
      <c r="L244" s="17"/>
      <c r="M244" s="17"/>
      <c r="N244" s="17"/>
      <c r="O244" s="17"/>
      <c r="P244" s="17"/>
    </row>
    <row r="245" spans="1:16">
      <c r="A245" s="72" t="s">
        <v>2623</v>
      </c>
      <c r="B245" s="72" t="s">
        <v>2624</v>
      </c>
      <c r="C245" s="72"/>
      <c r="D245" s="72"/>
      <c r="E245" s="72"/>
      <c r="F245" s="72"/>
      <c r="G245" t="s">
        <v>2623</v>
      </c>
      <c r="H245" s="48"/>
      <c r="I245" s="48"/>
      <c r="J245" s="48"/>
      <c r="K245" s="48"/>
      <c r="L245" s="17"/>
      <c r="M245" s="17"/>
      <c r="N245" s="17"/>
      <c r="O245" s="17"/>
      <c r="P245" s="17"/>
    </row>
    <row r="246" spans="1:16">
      <c r="A246" s="72" t="s">
        <v>2625</v>
      </c>
      <c r="B246" s="72" t="s">
        <v>2626</v>
      </c>
      <c r="C246" s="72"/>
      <c r="D246" s="72"/>
      <c r="E246" s="72"/>
      <c r="F246" s="72"/>
      <c r="G246" t="s">
        <v>2625</v>
      </c>
      <c r="H246" s="48"/>
      <c r="I246" s="48"/>
      <c r="J246" s="48"/>
      <c r="K246" s="48"/>
      <c r="L246" s="17"/>
      <c r="M246" s="17"/>
      <c r="N246" s="17"/>
      <c r="O246" s="17"/>
      <c r="P246" s="17"/>
    </row>
    <row r="247" spans="1:16">
      <c r="A247" s="72" t="s">
        <v>2628</v>
      </c>
      <c r="B247" s="72" t="s">
        <v>2629</v>
      </c>
      <c r="C247" s="72"/>
      <c r="D247" s="72"/>
      <c r="E247" s="72"/>
      <c r="F247" s="72"/>
      <c r="G247" t="s">
        <v>2628</v>
      </c>
      <c r="H247" s="48"/>
      <c r="I247" s="48"/>
      <c r="J247" s="48"/>
      <c r="K247" s="48"/>
      <c r="L247" s="17"/>
      <c r="M247" s="17"/>
      <c r="N247" s="17"/>
      <c r="O247" s="17"/>
      <c r="P247" s="17"/>
    </row>
    <row r="248" spans="1:16">
      <c r="A248" s="72" t="s">
        <v>2630</v>
      </c>
      <c r="B248" s="72" t="s">
        <v>2631</v>
      </c>
      <c r="C248" s="72"/>
      <c r="D248" s="72"/>
      <c r="E248" s="72"/>
      <c r="F248" s="72"/>
      <c r="G248" t="s">
        <v>2630</v>
      </c>
      <c r="H248" s="48"/>
      <c r="I248" s="48"/>
      <c r="J248" s="48"/>
      <c r="K248" s="48"/>
      <c r="L248" s="17"/>
      <c r="M248" s="17"/>
      <c r="N248" s="17"/>
      <c r="O248" s="17"/>
      <c r="P248" s="17"/>
    </row>
    <row r="249" spans="1:16">
      <c r="A249" s="72" t="s">
        <v>2633</v>
      </c>
      <c r="B249" s="72" t="s">
        <v>2634</v>
      </c>
      <c r="C249" s="72"/>
      <c r="D249" s="72"/>
      <c r="E249" s="72"/>
      <c r="F249" s="72"/>
      <c r="G249" t="s">
        <v>2633</v>
      </c>
      <c r="H249" s="48"/>
      <c r="I249" s="48"/>
      <c r="J249" s="48"/>
      <c r="K249" s="48"/>
      <c r="L249" s="17"/>
      <c r="M249" s="17"/>
      <c r="N249" s="17"/>
      <c r="O249" s="17"/>
      <c r="P249" s="17"/>
    </row>
    <row r="250" spans="1:16">
      <c r="A250" s="72" t="s">
        <v>2636</v>
      </c>
      <c r="B250" s="72" t="s">
        <v>2637</v>
      </c>
      <c r="C250" s="72"/>
      <c r="D250" s="72"/>
      <c r="E250" s="72"/>
      <c r="F250" s="72"/>
      <c r="G250" t="s">
        <v>2636</v>
      </c>
      <c r="H250" s="48"/>
      <c r="I250" s="48"/>
      <c r="J250" s="48"/>
      <c r="K250" s="48"/>
      <c r="L250" s="17"/>
      <c r="M250" s="17"/>
      <c r="N250" s="17"/>
      <c r="O250" s="17"/>
      <c r="P250" s="17"/>
    </row>
    <row r="251" spans="1:16">
      <c r="A251" s="72" t="s">
        <v>2638</v>
      </c>
      <c r="B251" s="72" t="s">
        <v>2639</v>
      </c>
      <c r="C251" s="72"/>
      <c r="D251" s="72"/>
      <c r="E251" s="72"/>
      <c r="F251" s="72"/>
      <c r="G251" t="s">
        <v>2638</v>
      </c>
      <c r="H251" s="48"/>
      <c r="I251" s="48"/>
      <c r="J251" s="48"/>
      <c r="K251" s="48"/>
      <c r="L251" s="17"/>
      <c r="M251" s="17"/>
      <c r="N251" s="17"/>
      <c r="O251" s="17"/>
      <c r="P251" s="17"/>
    </row>
    <row r="252" spans="1:16">
      <c r="A252" s="72" t="s">
        <v>2640</v>
      </c>
      <c r="B252" s="72" t="s">
        <v>2641</v>
      </c>
      <c r="C252" s="72"/>
      <c r="D252" s="72"/>
      <c r="E252" s="72"/>
      <c r="F252" s="72"/>
      <c r="G252" t="s">
        <v>2640</v>
      </c>
      <c r="H252" s="48"/>
      <c r="I252" s="48"/>
      <c r="J252" s="48"/>
      <c r="K252" s="48"/>
      <c r="L252" s="17"/>
      <c r="M252" s="17"/>
      <c r="N252" s="17"/>
      <c r="O252" s="17"/>
      <c r="P252" s="17"/>
    </row>
    <row r="253" spans="1:16">
      <c r="A253" s="72" t="s">
        <v>2642</v>
      </c>
      <c r="B253" s="72" t="s">
        <v>2643</v>
      </c>
      <c r="C253" s="72"/>
      <c r="D253" s="72"/>
      <c r="E253" s="72"/>
      <c r="F253" s="72"/>
      <c r="G253" t="s">
        <v>2642</v>
      </c>
      <c r="H253" s="48"/>
      <c r="I253" s="48"/>
      <c r="J253" s="48"/>
      <c r="K253" s="48"/>
      <c r="L253" s="17"/>
      <c r="M253" s="17"/>
      <c r="N253" s="17"/>
      <c r="O253" s="17"/>
      <c r="P253" s="17"/>
    </row>
    <row r="254" spans="1:16">
      <c r="A254" s="72" t="s">
        <v>2644</v>
      </c>
      <c r="B254" s="72" t="s">
        <v>2645</v>
      </c>
      <c r="C254" s="72"/>
      <c r="D254" s="72"/>
      <c r="E254" s="72"/>
      <c r="F254" s="72"/>
      <c r="G254" t="s">
        <v>2644</v>
      </c>
      <c r="H254" s="48"/>
      <c r="I254" s="48"/>
      <c r="J254" s="48"/>
      <c r="K254" s="48"/>
      <c r="L254" s="17"/>
      <c r="M254" s="17"/>
      <c r="N254" s="17"/>
      <c r="O254" s="17"/>
      <c r="P254" s="17"/>
    </row>
    <row r="255" spans="1:16">
      <c r="A255" s="72" t="s">
        <v>2646</v>
      </c>
      <c r="B255" s="72" t="s">
        <v>2647</v>
      </c>
      <c r="C255" s="72"/>
      <c r="D255" s="72"/>
      <c r="E255" s="72"/>
      <c r="F255" s="72"/>
      <c r="G255" t="s">
        <v>2646</v>
      </c>
      <c r="H255" s="48"/>
      <c r="I255" s="48"/>
      <c r="J255" s="48"/>
      <c r="K255" s="48"/>
      <c r="L255" s="17"/>
      <c r="M255" s="17"/>
      <c r="N255" s="17"/>
      <c r="O255" s="17"/>
      <c r="P255" s="17"/>
    </row>
    <row r="256" spans="1:16">
      <c r="A256" s="72" t="s">
        <v>2648</v>
      </c>
      <c r="B256" s="72" t="s">
        <v>2649</v>
      </c>
      <c r="C256" s="72"/>
      <c r="D256" s="72"/>
      <c r="E256" s="72"/>
      <c r="F256" s="72"/>
      <c r="G256" t="s">
        <v>2648</v>
      </c>
      <c r="H256" s="48"/>
      <c r="I256" s="48"/>
      <c r="J256" s="48"/>
      <c r="K256" s="48"/>
      <c r="L256" s="17"/>
      <c r="M256" s="17"/>
      <c r="N256" s="17"/>
      <c r="O256" s="17"/>
      <c r="P256" s="17"/>
    </row>
    <row r="257" spans="1:16">
      <c r="A257" s="72" t="s">
        <v>2650</v>
      </c>
      <c r="B257" s="72" t="s">
        <v>2651</v>
      </c>
      <c r="C257" s="72"/>
      <c r="D257" s="72"/>
      <c r="E257" s="72"/>
      <c r="F257" s="72"/>
      <c r="G257" t="s">
        <v>2650</v>
      </c>
      <c r="H257" s="48"/>
      <c r="I257" s="48"/>
      <c r="J257" s="48"/>
      <c r="K257" s="48"/>
      <c r="L257" s="17"/>
      <c r="M257" s="17"/>
      <c r="N257" s="17"/>
      <c r="O257" s="17"/>
      <c r="P257" s="17"/>
    </row>
    <row r="258" spans="1:16">
      <c r="A258" s="72" t="s">
        <v>2652</v>
      </c>
      <c r="B258" s="72" t="s">
        <v>2653</v>
      </c>
      <c r="C258" s="72"/>
      <c r="D258" s="72"/>
      <c r="E258" s="72"/>
      <c r="F258" s="72"/>
      <c r="G258" t="s">
        <v>2652</v>
      </c>
      <c r="H258" s="48"/>
      <c r="I258" s="48"/>
      <c r="J258" s="48"/>
      <c r="K258" s="48"/>
      <c r="L258" s="17"/>
      <c r="M258" s="17"/>
      <c r="N258" s="17"/>
      <c r="O258" s="17"/>
      <c r="P258" s="17"/>
    </row>
    <row r="259" spans="1:16">
      <c r="A259" s="72" t="s">
        <v>2654</v>
      </c>
      <c r="B259" s="72" t="s">
        <v>2655</v>
      </c>
      <c r="C259" s="72"/>
      <c r="D259" s="72"/>
      <c r="E259" s="72"/>
      <c r="F259" s="72"/>
      <c r="G259" t="s">
        <v>2654</v>
      </c>
      <c r="H259" s="48"/>
      <c r="I259" s="48"/>
      <c r="J259" s="48"/>
      <c r="K259" s="48"/>
      <c r="L259" s="17"/>
      <c r="M259" s="17"/>
      <c r="N259" s="17"/>
      <c r="O259" s="17"/>
      <c r="P259" s="17"/>
    </row>
    <row r="260" spans="1:16">
      <c r="A260" s="72" t="s">
        <v>2656</v>
      </c>
      <c r="B260" s="72" t="s">
        <v>2657</v>
      </c>
      <c r="C260" s="72"/>
      <c r="D260" s="72"/>
      <c r="E260" s="72"/>
      <c r="F260" s="72"/>
      <c r="G260" t="s">
        <v>2656</v>
      </c>
      <c r="H260" s="48"/>
      <c r="I260" s="48"/>
      <c r="J260" s="48"/>
      <c r="K260" s="48"/>
      <c r="L260" s="17"/>
      <c r="M260" s="17"/>
      <c r="N260" s="17"/>
      <c r="O260" s="17"/>
      <c r="P260" s="17"/>
    </row>
    <row r="261" spans="1:16">
      <c r="A261" s="72" t="s">
        <v>2659</v>
      </c>
      <c r="B261" s="72" t="s">
        <v>2660</v>
      </c>
      <c r="C261" s="72"/>
      <c r="D261" s="72"/>
      <c r="E261" s="72"/>
      <c r="F261" s="72"/>
      <c r="G261" t="s">
        <v>2659</v>
      </c>
      <c r="H261" s="48"/>
      <c r="I261" s="48"/>
      <c r="J261" s="48"/>
      <c r="K261" s="48"/>
      <c r="L261" s="17"/>
      <c r="M261" s="17"/>
      <c r="N261" s="17"/>
      <c r="O261" s="17"/>
      <c r="P261" s="17"/>
    </row>
    <row r="262" spans="1:16">
      <c r="A262" s="72" t="s">
        <v>2661</v>
      </c>
      <c r="B262" s="72" t="s">
        <v>2662</v>
      </c>
      <c r="C262" s="72"/>
      <c r="D262" s="72"/>
      <c r="E262" s="72"/>
      <c r="F262" s="72"/>
      <c r="G262" t="s">
        <v>2661</v>
      </c>
      <c r="H262" s="48"/>
      <c r="I262" s="48"/>
      <c r="J262" s="48"/>
      <c r="K262" s="48"/>
      <c r="L262" s="17"/>
      <c r="M262" s="17"/>
      <c r="N262" s="17"/>
      <c r="O262" s="17"/>
      <c r="P262" s="17"/>
    </row>
    <row r="263" spans="1:16">
      <c r="A263" s="72" t="s">
        <v>2663</v>
      </c>
      <c r="B263" s="72" t="s">
        <v>2664</v>
      </c>
      <c r="C263" s="72"/>
      <c r="D263" s="72"/>
      <c r="E263" s="72"/>
      <c r="F263" s="72"/>
      <c r="G263" t="s">
        <v>2663</v>
      </c>
      <c r="H263" s="48"/>
      <c r="I263" s="48"/>
      <c r="J263" s="48"/>
      <c r="K263" s="48"/>
      <c r="L263" s="17"/>
      <c r="M263" s="17"/>
      <c r="N263" s="17"/>
      <c r="O263" s="17"/>
      <c r="P263" s="17"/>
    </row>
    <row r="264" spans="1:16">
      <c r="A264" s="72" t="s">
        <v>2665</v>
      </c>
      <c r="B264" s="72" t="s">
        <v>2666</v>
      </c>
      <c r="C264" s="72"/>
      <c r="D264" s="72"/>
      <c r="E264" s="72"/>
      <c r="F264" s="72"/>
      <c r="G264" t="s">
        <v>2665</v>
      </c>
      <c r="H264" s="48"/>
      <c r="I264" s="48"/>
      <c r="J264" s="48"/>
      <c r="K264" s="48"/>
      <c r="L264" s="17"/>
      <c r="M264" s="17"/>
      <c r="N264" s="17"/>
      <c r="O264" s="17"/>
      <c r="P264" s="17"/>
    </row>
    <row r="265" spans="1:16">
      <c r="A265" s="72" t="s">
        <v>2667</v>
      </c>
      <c r="B265" s="72" t="s">
        <v>2668</v>
      </c>
      <c r="C265" s="72"/>
      <c r="D265" s="72"/>
      <c r="E265" s="72"/>
      <c r="F265" s="72"/>
      <c r="G265" t="s">
        <v>2667</v>
      </c>
      <c r="H265" s="48"/>
      <c r="I265" s="48"/>
      <c r="J265" s="48"/>
      <c r="K265" s="48"/>
      <c r="L265" s="17"/>
      <c r="M265" s="17"/>
      <c r="N265" s="17"/>
      <c r="O265" s="17"/>
      <c r="P265" s="17"/>
    </row>
    <row r="266" spans="1:16">
      <c r="A266" s="72"/>
      <c r="B266" s="72"/>
      <c r="C266" s="72"/>
      <c r="D266" s="72"/>
      <c r="E266" s="72"/>
      <c r="F266" s="72"/>
      <c r="G266" s="48"/>
      <c r="H266" s="48"/>
      <c r="I266" s="48"/>
      <c r="J266" s="48"/>
      <c r="K266" s="48"/>
      <c r="L266" s="17"/>
      <c r="M266" s="17"/>
      <c r="N266" s="17"/>
      <c r="O266" s="17"/>
      <c r="P266" s="17"/>
    </row>
    <row r="267" spans="1:16">
      <c r="A267" s="72" t="s">
        <v>2263</v>
      </c>
      <c r="B267" s="72" t="s">
        <v>4769</v>
      </c>
      <c r="C267" s="18"/>
      <c r="D267" s="86">
        <v>10</v>
      </c>
      <c r="E267" s="72"/>
      <c r="F267" s="72"/>
      <c r="G267" s="48"/>
      <c r="H267" s="48"/>
      <c r="I267" s="48"/>
      <c r="J267" s="48">
        <f>D267*10</f>
        <v>100</v>
      </c>
      <c r="K267" s="48"/>
      <c r="L267" s="17"/>
      <c r="M267" s="17"/>
      <c r="N267" s="17"/>
      <c r="O267" s="17"/>
      <c r="P267" s="17"/>
    </row>
    <row r="268" spans="1:16">
      <c r="A268" s="72" t="s">
        <v>2268</v>
      </c>
      <c r="B268" s="72" t="s">
        <v>4770</v>
      </c>
      <c r="C268" s="18"/>
      <c r="D268" s="86">
        <v>25</v>
      </c>
      <c r="E268" s="72"/>
      <c r="F268" s="72"/>
      <c r="G268" s="48"/>
      <c r="H268" s="48"/>
      <c r="I268" s="48"/>
      <c r="J268" s="48">
        <f t="shared" ref="J268:J312" si="1">D268*10</f>
        <v>250</v>
      </c>
      <c r="K268" s="48"/>
      <c r="L268" s="17"/>
      <c r="M268" s="17"/>
      <c r="N268" s="17"/>
      <c r="O268" s="17"/>
      <c r="P268" s="17"/>
    </row>
    <row r="269" spans="1:16">
      <c r="A269" s="72" t="s">
        <v>2271</v>
      </c>
      <c r="B269" s="72" t="s">
        <v>4771</v>
      </c>
      <c r="C269" s="18"/>
      <c r="D269" s="86">
        <v>428</v>
      </c>
      <c r="E269" s="72"/>
      <c r="F269" s="72"/>
      <c r="G269" s="48"/>
      <c r="H269" s="48"/>
      <c r="I269" s="48"/>
      <c r="J269" s="48">
        <f t="shared" si="1"/>
        <v>4280</v>
      </c>
      <c r="K269" s="48"/>
      <c r="L269" s="17"/>
      <c r="M269" s="17"/>
      <c r="N269" s="17"/>
      <c r="O269" s="17"/>
      <c r="P269" s="17"/>
    </row>
    <row r="270" spans="1:16">
      <c r="A270" s="72" t="s">
        <v>2275</v>
      </c>
      <c r="B270" s="72" t="s">
        <v>4772</v>
      </c>
      <c r="C270" s="18"/>
      <c r="D270" s="86">
        <v>50</v>
      </c>
      <c r="E270" s="72"/>
      <c r="F270" s="72"/>
      <c r="G270" s="48"/>
      <c r="H270" s="48"/>
      <c r="I270" s="48"/>
      <c r="J270" s="48">
        <f t="shared" si="1"/>
        <v>500</v>
      </c>
      <c r="K270" s="48"/>
      <c r="L270" s="17"/>
      <c r="M270" s="17"/>
      <c r="N270" s="17"/>
      <c r="O270" s="17"/>
      <c r="P270" s="17"/>
    </row>
    <row r="271" spans="1:16">
      <c r="A271" s="72" t="s">
        <v>2279</v>
      </c>
      <c r="B271" s="72" t="s">
        <v>4773</v>
      </c>
      <c r="C271" s="18"/>
      <c r="D271" s="86">
        <v>50</v>
      </c>
      <c r="E271" s="72"/>
      <c r="F271" s="72"/>
      <c r="G271" s="48"/>
      <c r="H271" s="48"/>
      <c r="I271" s="48"/>
      <c r="J271" s="48">
        <f t="shared" si="1"/>
        <v>500</v>
      </c>
      <c r="K271" s="48"/>
      <c r="L271" s="17"/>
      <c r="M271" s="17"/>
      <c r="N271" s="17"/>
      <c r="O271" s="17"/>
      <c r="P271" s="17"/>
    </row>
    <row r="272" spans="1:16">
      <c r="A272" s="72" t="s">
        <v>2282</v>
      </c>
      <c r="B272" s="72" t="s">
        <v>4774</v>
      </c>
      <c r="C272" s="18"/>
      <c r="D272" s="86">
        <v>11</v>
      </c>
      <c r="E272" s="72"/>
      <c r="F272" s="72"/>
      <c r="G272" s="48"/>
      <c r="H272" s="48"/>
      <c r="I272" s="48"/>
      <c r="J272" s="48">
        <f t="shared" si="1"/>
        <v>110</v>
      </c>
      <c r="K272" s="48"/>
      <c r="L272" s="17"/>
      <c r="M272" s="17"/>
      <c r="N272" s="17"/>
      <c r="O272" s="17"/>
      <c r="P272" s="17"/>
    </row>
    <row r="273" spans="1:16">
      <c r="A273" s="72" t="s">
        <v>2285</v>
      </c>
      <c r="B273" s="72" t="s">
        <v>4775</v>
      </c>
      <c r="C273" s="18"/>
      <c r="D273" s="86">
        <v>11</v>
      </c>
      <c r="E273" s="72"/>
      <c r="F273" s="72"/>
      <c r="G273" s="48"/>
      <c r="H273" s="48"/>
      <c r="I273" s="48"/>
      <c r="J273" s="48">
        <f t="shared" si="1"/>
        <v>110</v>
      </c>
      <c r="K273" s="48"/>
      <c r="L273" s="17"/>
      <c r="M273" s="17"/>
      <c r="N273" s="17"/>
      <c r="O273" s="17"/>
      <c r="P273" s="17"/>
    </row>
    <row r="274" spans="1:16">
      <c r="A274" s="72" t="s">
        <v>2288</v>
      </c>
      <c r="B274" s="72" t="s">
        <v>4776</v>
      </c>
      <c r="C274" s="18"/>
      <c r="D274" s="86">
        <v>120</v>
      </c>
      <c r="E274" s="72"/>
      <c r="F274" s="72"/>
      <c r="G274" s="48"/>
      <c r="H274" s="48"/>
      <c r="I274" s="48"/>
      <c r="J274" s="48">
        <f t="shared" si="1"/>
        <v>1200</v>
      </c>
      <c r="K274" s="48"/>
      <c r="L274" s="17"/>
      <c r="M274" s="17"/>
      <c r="N274" s="17"/>
      <c r="O274" s="17"/>
      <c r="P274" s="17"/>
    </row>
    <row r="275" spans="1:16">
      <c r="A275" s="72" t="s">
        <v>2291</v>
      </c>
      <c r="B275" s="72" t="s">
        <v>4777</v>
      </c>
      <c r="C275" s="18"/>
      <c r="D275" s="86">
        <v>35</v>
      </c>
      <c r="E275" s="72"/>
      <c r="F275" s="72"/>
      <c r="G275" s="48"/>
      <c r="H275" s="48"/>
      <c r="I275" s="48"/>
      <c r="J275" s="48">
        <f t="shared" si="1"/>
        <v>350</v>
      </c>
      <c r="K275" s="48"/>
      <c r="L275" s="17"/>
      <c r="M275" s="17"/>
      <c r="N275" s="17"/>
      <c r="O275" s="17"/>
      <c r="P275" s="17"/>
    </row>
    <row r="276" spans="1:16">
      <c r="A276" s="72" t="s">
        <v>2295</v>
      </c>
      <c r="B276" s="72" t="s">
        <v>4778</v>
      </c>
      <c r="C276" s="18"/>
      <c r="D276" s="86">
        <v>20</v>
      </c>
      <c r="E276" s="72"/>
      <c r="F276" s="72"/>
      <c r="G276" s="48"/>
      <c r="H276" s="48"/>
      <c r="I276" s="48"/>
      <c r="J276" s="48">
        <f t="shared" si="1"/>
        <v>200</v>
      </c>
      <c r="K276" s="48"/>
      <c r="L276" s="17"/>
      <c r="M276" s="17"/>
      <c r="N276" s="17"/>
      <c r="O276" s="17"/>
      <c r="P276" s="17"/>
    </row>
    <row r="277" spans="1:16">
      <c r="A277" s="72" t="s">
        <v>2298</v>
      </c>
      <c r="B277" s="72" t="s">
        <v>4779</v>
      </c>
      <c r="C277" s="18"/>
      <c r="D277" s="86">
        <v>20</v>
      </c>
      <c r="E277" s="72"/>
      <c r="F277" s="72"/>
      <c r="G277" s="48"/>
      <c r="H277" s="48"/>
      <c r="I277" s="48"/>
      <c r="J277" s="48">
        <f t="shared" si="1"/>
        <v>200</v>
      </c>
      <c r="K277" s="48"/>
      <c r="L277" s="17"/>
      <c r="M277" s="17"/>
      <c r="N277" s="17"/>
      <c r="O277" s="17"/>
      <c r="P277" s="17"/>
    </row>
    <row r="278" spans="1:16">
      <c r="A278" s="72" t="s">
        <v>2301</v>
      </c>
      <c r="B278" s="72" t="s">
        <v>4780</v>
      </c>
      <c r="C278" s="18"/>
      <c r="D278" s="86">
        <v>35</v>
      </c>
      <c r="E278" s="72"/>
      <c r="F278" s="72"/>
      <c r="G278" s="48"/>
      <c r="H278" s="48"/>
      <c r="I278" s="48"/>
      <c r="J278" s="48">
        <f t="shared" si="1"/>
        <v>350</v>
      </c>
      <c r="K278" s="48"/>
      <c r="L278" s="17"/>
      <c r="M278" s="17"/>
      <c r="N278" s="17"/>
      <c r="O278" s="17"/>
      <c r="P278" s="17"/>
    </row>
    <row r="279" spans="1:16">
      <c r="A279" s="72" t="s">
        <v>2304</v>
      </c>
      <c r="B279" s="72" t="s">
        <v>4781</v>
      </c>
      <c r="C279" s="18"/>
      <c r="D279" s="86">
        <v>125</v>
      </c>
      <c r="E279" s="72"/>
      <c r="F279" s="72"/>
      <c r="G279" s="48"/>
      <c r="H279" s="48"/>
      <c r="I279" s="48"/>
      <c r="J279" s="48">
        <f t="shared" si="1"/>
        <v>1250</v>
      </c>
      <c r="K279" s="48"/>
      <c r="L279" s="17"/>
      <c r="M279" s="17"/>
      <c r="N279" s="17"/>
      <c r="O279" s="17"/>
      <c r="P279" s="17"/>
    </row>
    <row r="280" spans="1:16">
      <c r="A280" s="72" t="s">
        <v>2307</v>
      </c>
      <c r="B280" s="72" t="s">
        <v>4782</v>
      </c>
      <c r="C280" s="18"/>
      <c r="D280" s="86">
        <v>360</v>
      </c>
      <c r="E280" s="72"/>
      <c r="F280" s="72"/>
      <c r="G280" s="48"/>
      <c r="H280" s="48"/>
      <c r="I280" s="48"/>
      <c r="J280" s="48">
        <f t="shared" si="1"/>
        <v>3600</v>
      </c>
      <c r="K280" s="48"/>
      <c r="L280" s="17"/>
      <c r="M280" s="17"/>
      <c r="N280" s="17"/>
      <c r="O280" s="17"/>
      <c r="P280" s="17"/>
    </row>
    <row r="281" spans="1:16">
      <c r="A281" s="72" t="s">
        <v>2310</v>
      </c>
      <c r="B281" s="72" t="s">
        <v>4783</v>
      </c>
      <c r="C281" s="18"/>
      <c r="D281" s="86">
        <v>170</v>
      </c>
      <c r="E281" s="72"/>
      <c r="F281" s="72"/>
      <c r="G281" s="48"/>
      <c r="H281" s="48"/>
      <c r="I281" s="48"/>
      <c r="J281" s="48">
        <f t="shared" si="1"/>
        <v>1700</v>
      </c>
      <c r="K281" s="48"/>
      <c r="L281" s="17"/>
      <c r="M281" s="17"/>
      <c r="N281" s="17"/>
      <c r="O281" s="17"/>
      <c r="P281" s="17"/>
    </row>
    <row r="282" spans="1:16">
      <c r="A282" s="72" t="s">
        <v>2313</v>
      </c>
      <c r="B282" s="72" t="s">
        <v>4784</v>
      </c>
      <c r="C282" s="18"/>
      <c r="D282" s="86">
        <v>16</v>
      </c>
      <c r="E282" s="72"/>
      <c r="F282" s="72"/>
      <c r="G282" s="48"/>
      <c r="H282" s="48"/>
      <c r="I282" s="48"/>
      <c r="J282" s="48">
        <f t="shared" si="1"/>
        <v>160</v>
      </c>
      <c r="K282" s="48"/>
      <c r="L282" s="17"/>
      <c r="M282" s="17"/>
      <c r="N282" s="17"/>
      <c r="O282" s="17"/>
      <c r="P282" s="17"/>
    </row>
    <row r="283" spans="1:16">
      <c r="A283" s="72" t="s">
        <v>2316</v>
      </c>
      <c r="B283" s="72" t="s">
        <v>4785</v>
      </c>
      <c r="C283" s="18"/>
      <c r="D283" s="86">
        <v>15</v>
      </c>
      <c r="E283" s="72"/>
      <c r="F283" s="72"/>
      <c r="G283" s="48"/>
      <c r="H283" s="48"/>
      <c r="I283" s="48"/>
      <c r="J283" s="48">
        <f t="shared" si="1"/>
        <v>150</v>
      </c>
      <c r="K283" s="48"/>
      <c r="L283" s="17"/>
      <c r="M283" s="17"/>
      <c r="N283" s="17"/>
      <c r="O283" s="17"/>
      <c r="P283" s="17"/>
    </row>
    <row r="284" spans="1:16">
      <c r="A284" s="72" t="s">
        <v>2319</v>
      </c>
      <c r="B284" s="72" t="s">
        <v>4786</v>
      </c>
      <c r="C284" s="18"/>
      <c r="D284" s="86">
        <v>15</v>
      </c>
      <c r="E284" s="72"/>
      <c r="F284" s="72"/>
      <c r="G284" s="48"/>
      <c r="H284" s="48"/>
      <c r="I284" s="48"/>
      <c r="J284" s="48">
        <f t="shared" si="1"/>
        <v>150</v>
      </c>
      <c r="K284" s="48"/>
      <c r="L284" s="17"/>
      <c r="M284" s="17"/>
      <c r="N284" s="17"/>
      <c r="O284" s="17"/>
      <c r="P284" s="17"/>
    </row>
    <row r="285" spans="1:16">
      <c r="A285" s="72" t="s">
        <v>2322</v>
      </c>
      <c r="B285" s="72" t="s">
        <v>4787</v>
      </c>
      <c r="C285" s="18"/>
      <c r="D285" s="86">
        <v>15</v>
      </c>
      <c r="E285" s="72"/>
      <c r="F285" s="72"/>
      <c r="G285" s="48"/>
      <c r="H285" s="48"/>
      <c r="I285" s="48"/>
      <c r="J285" s="48">
        <f t="shared" si="1"/>
        <v>150</v>
      </c>
      <c r="K285" s="48"/>
      <c r="L285" s="17"/>
      <c r="M285" s="17"/>
      <c r="N285" s="17"/>
      <c r="O285" s="17"/>
      <c r="P285" s="17"/>
    </row>
    <row r="286" spans="1:16">
      <c r="A286" s="72" t="s">
        <v>2325</v>
      </c>
      <c r="B286" s="72" t="s">
        <v>4788</v>
      </c>
      <c r="C286" s="18"/>
      <c r="D286" s="86">
        <v>15</v>
      </c>
      <c r="E286" s="72"/>
      <c r="F286" s="72"/>
      <c r="G286" s="48"/>
      <c r="H286" s="48"/>
      <c r="I286" s="48"/>
      <c r="J286" s="48">
        <f t="shared" si="1"/>
        <v>150</v>
      </c>
      <c r="K286" s="48"/>
      <c r="L286" s="17"/>
      <c r="M286" s="17"/>
      <c r="N286" s="17"/>
      <c r="O286" s="17"/>
      <c r="P286" s="17"/>
    </row>
    <row r="287" spans="1:16">
      <c r="A287" s="72" t="s">
        <v>2328</v>
      </c>
      <c r="B287" s="72" t="s">
        <v>4789</v>
      </c>
      <c r="C287" s="18"/>
      <c r="D287" s="86">
        <v>15</v>
      </c>
      <c r="E287" s="72"/>
      <c r="F287" s="72"/>
      <c r="G287" s="48"/>
      <c r="H287" s="48"/>
      <c r="I287" s="48"/>
      <c r="J287" s="48">
        <f t="shared" si="1"/>
        <v>150</v>
      </c>
      <c r="K287" s="48"/>
      <c r="L287" s="17"/>
      <c r="M287" s="17"/>
      <c r="N287" s="17"/>
      <c r="O287" s="17"/>
      <c r="P287" s="17"/>
    </row>
    <row r="288" spans="1:16">
      <c r="A288" s="72" t="s">
        <v>2331</v>
      </c>
      <c r="B288" s="72" t="s">
        <v>4790</v>
      </c>
      <c r="C288" s="18"/>
      <c r="D288" s="86">
        <v>15</v>
      </c>
      <c r="E288" s="72"/>
      <c r="F288" s="72"/>
      <c r="G288" s="48"/>
      <c r="H288" s="48"/>
      <c r="I288" s="48"/>
      <c r="J288" s="48">
        <f t="shared" si="1"/>
        <v>150</v>
      </c>
      <c r="K288" s="48"/>
      <c r="L288" s="17"/>
      <c r="M288" s="17"/>
      <c r="N288" s="17"/>
      <c r="O288" s="17"/>
      <c r="P288" s="17"/>
    </row>
    <row r="289" spans="1:16">
      <c r="A289" s="72" t="s">
        <v>2334</v>
      </c>
      <c r="B289" s="72" t="s">
        <v>4791</v>
      </c>
      <c r="C289" s="18"/>
      <c r="D289" s="86">
        <v>35</v>
      </c>
      <c r="E289" s="72"/>
      <c r="F289" s="72"/>
      <c r="G289" s="48"/>
      <c r="H289" s="48"/>
      <c r="I289" s="48"/>
      <c r="J289" s="48">
        <f t="shared" si="1"/>
        <v>350</v>
      </c>
      <c r="K289" s="48"/>
      <c r="L289" s="17"/>
      <c r="M289" s="17"/>
      <c r="N289" s="17"/>
      <c r="O289" s="17"/>
      <c r="P289" s="17"/>
    </row>
    <row r="290" spans="1:16">
      <c r="A290" s="72" t="s">
        <v>2337</v>
      </c>
      <c r="B290" s="72" t="s">
        <v>4792</v>
      </c>
      <c r="C290" s="18"/>
      <c r="D290" s="86">
        <v>20</v>
      </c>
      <c r="E290" s="72"/>
      <c r="F290" s="72"/>
      <c r="G290" s="48"/>
      <c r="H290" s="48"/>
      <c r="I290" s="48"/>
      <c r="J290" s="48">
        <f t="shared" si="1"/>
        <v>200</v>
      </c>
      <c r="K290" s="48"/>
      <c r="L290" s="17"/>
      <c r="M290" s="17"/>
      <c r="N290" s="17"/>
      <c r="O290" s="17"/>
      <c r="P290" s="17"/>
    </row>
    <row r="291" spans="1:16">
      <c r="A291" s="72" t="s">
        <v>2340</v>
      </c>
      <c r="B291" s="72" t="s">
        <v>4793</v>
      </c>
      <c r="C291" s="18"/>
      <c r="D291" s="86">
        <v>40</v>
      </c>
      <c r="E291" s="72"/>
      <c r="F291" s="72"/>
      <c r="G291" s="48"/>
      <c r="H291" s="48"/>
      <c r="I291" s="48"/>
      <c r="J291" s="48">
        <f t="shared" si="1"/>
        <v>400</v>
      </c>
      <c r="K291" s="48"/>
      <c r="L291" s="17"/>
      <c r="M291" s="17"/>
      <c r="N291" s="17"/>
      <c r="O291" s="17"/>
      <c r="P291" s="17"/>
    </row>
    <row r="292" spans="1:16">
      <c r="A292" s="72" t="s">
        <v>2343</v>
      </c>
      <c r="B292" s="72" t="s">
        <v>4794</v>
      </c>
      <c r="C292" s="18"/>
      <c r="D292" s="86">
        <v>10</v>
      </c>
      <c r="E292" s="72"/>
      <c r="F292" s="72"/>
      <c r="G292" s="48"/>
      <c r="H292" s="48"/>
      <c r="I292" s="48"/>
      <c r="J292" s="48">
        <f t="shared" si="1"/>
        <v>100</v>
      </c>
      <c r="K292" s="48"/>
      <c r="L292" s="17"/>
      <c r="M292" s="17"/>
      <c r="N292" s="17"/>
      <c r="O292" s="17"/>
      <c r="P292" s="17"/>
    </row>
    <row r="293" spans="1:16">
      <c r="A293" s="72" t="s">
        <v>2346</v>
      </c>
      <c r="B293" s="72" t="s">
        <v>4795</v>
      </c>
      <c r="C293" s="18"/>
      <c r="D293" s="86">
        <v>35</v>
      </c>
      <c r="E293" s="72"/>
      <c r="F293" s="72"/>
      <c r="G293" s="48"/>
      <c r="H293" s="48"/>
      <c r="I293" s="48"/>
      <c r="J293" s="48">
        <f t="shared" si="1"/>
        <v>350</v>
      </c>
      <c r="K293" s="48"/>
      <c r="L293" s="17"/>
      <c r="M293" s="17"/>
      <c r="N293" s="17"/>
      <c r="O293" s="17"/>
      <c r="P293" s="17"/>
    </row>
    <row r="294" spans="1:16">
      <c r="A294" s="72" t="s">
        <v>2349</v>
      </c>
      <c r="B294" s="72" t="s">
        <v>4796</v>
      </c>
      <c r="C294" s="18"/>
      <c r="D294" s="86">
        <v>50</v>
      </c>
      <c r="E294" s="72"/>
      <c r="F294" s="72"/>
      <c r="G294" s="48"/>
      <c r="H294" s="48"/>
      <c r="I294" s="48"/>
      <c r="J294" s="48">
        <f t="shared" si="1"/>
        <v>500</v>
      </c>
      <c r="K294" s="48"/>
      <c r="L294" s="17"/>
      <c r="M294" s="17"/>
      <c r="N294" s="17"/>
      <c r="O294" s="17"/>
      <c r="P294" s="17"/>
    </row>
    <row r="295" spans="1:16">
      <c r="A295" s="72" t="s">
        <v>2352</v>
      </c>
      <c r="B295" s="72" t="s">
        <v>4797</v>
      </c>
      <c r="C295" s="18"/>
      <c r="D295" s="86">
        <v>625</v>
      </c>
      <c r="E295" s="72"/>
      <c r="F295" s="72"/>
      <c r="G295" s="48"/>
      <c r="H295" s="48"/>
      <c r="I295" s="48"/>
      <c r="J295" s="48">
        <f t="shared" si="1"/>
        <v>6250</v>
      </c>
      <c r="K295" s="48"/>
      <c r="L295" s="17"/>
      <c r="M295" s="17"/>
      <c r="N295" s="17"/>
      <c r="O295" s="17"/>
      <c r="P295" s="17"/>
    </row>
    <row r="296" spans="1:16">
      <c r="A296" s="72" t="s">
        <v>2355</v>
      </c>
      <c r="B296" s="72" t="s">
        <v>4798</v>
      </c>
      <c r="C296" s="18"/>
      <c r="D296" s="86">
        <v>761</v>
      </c>
      <c r="E296" s="72"/>
      <c r="F296" s="72"/>
      <c r="G296" s="48"/>
      <c r="H296" s="48"/>
      <c r="I296" s="48"/>
      <c r="J296" s="48">
        <f t="shared" si="1"/>
        <v>7610</v>
      </c>
      <c r="K296" s="48"/>
      <c r="L296" s="17"/>
      <c r="M296" s="17"/>
      <c r="N296" s="17"/>
      <c r="O296" s="17"/>
      <c r="P296" s="17"/>
    </row>
    <row r="297" spans="1:16">
      <c r="A297" s="72" t="s">
        <v>2358</v>
      </c>
      <c r="B297" s="72" t="s">
        <v>4799</v>
      </c>
      <c r="C297" s="18"/>
      <c r="D297" s="72">
        <v>10</v>
      </c>
      <c r="E297" s="72"/>
      <c r="F297" s="72"/>
      <c r="G297" s="48"/>
      <c r="H297" s="48"/>
      <c r="I297" s="48"/>
      <c r="J297" s="48">
        <f t="shared" si="1"/>
        <v>100</v>
      </c>
      <c r="K297" s="48"/>
      <c r="L297" s="17"/>
      <c r="M297" s="17"/>
      <c r="N297" s="17"/>
      <c r="O297" s="17"/>
      <c r="P297" s="17"/>
    </row>
    <row r="298" spans="1:16">
      <c r="A298" s="72" t="s">
        <v>2361</v>
      </c>
      <c r="B298" s="72" t="s">
        <v>4800</v>
      </c>
      <c r="C298" s="18"/>
      <c r="D298" s="86">
        <v>21</v>
      </c>
      <c r="E298" s="72"/>
      <c r="F298" s="72"/>
      <c r="G298" s="48"/>
      <c r="H298" s="48"/>
      <c r="I298" s="48"/>
      <c r="J298" s="48">
        <f t="shared" si="1"/>
        <v>210</v>
      </c>
      <c r="K298" s="48"/>
      <c r="L298" s="17"/>
      <c r="M298" s="17"/>
      <c r="N298" s="17"/>
      <c r="O298" s="17"/>
      <c r="P298" s="17"/>
    </row>
    <row r="299" spans="1:16">
      <c r="A299" s="72" t="s">
        <v>2364</v>
      </c>
      <c r="B299" s="72" t="s">
        <v>4801</v>
      </c>
      <c r="C299" s="18"/>
      <c r="D299" s="86">
        <v>30</v>
      </c>
      <c r="E299" s="72"/>
      <c r="F299" s="72"/>
      <c r="G299" s="48"/>
      <c r="H299" s="48"/>
      <c r="I299" s="48"/>
      <c r="J299" s="48">
        <f t="shared" si="1"/>
        <v>300</v>
      </c>
      <c r="K299" s="48"/>
      <c r="L299" s="17"/>
      <c r="M299" s="17"/>
      <c r="N299" s="17"/>
      <c r="O299" s="17"/>
      <c r="P299" s="17"/>
    </row>
    <row r="300" spans="1:16">
      <c r="A300" s="72" t="s">
        <v>2367</v>
      </c>
      <c r="B300" s="72" t="s">
        <v>4802</v>
      </c>
      <c r="C300" s="18"/>
      <c r="D300" s="86">
        <v>15</v>
      </c>
      <c r="E300" s="72"/>
      <c r="F300" s="72"/>
      <c r="G300" s="48"/>
      <c r="H300" s="48"/>
      <c r="I300" s="48"/>
      <c r="J300" s="48">
        <f t="shared" si="1"/>
        <v>150</v>
      </c>
      <c r="K300" s="48"/>
      <c r="L300" s="17"/>
      <c r="M300" s="17"/>
      <c r="N300" s="17"/>
      <c r="O300" s="17"/>
      <c r="P300" s="17"/>
    </row>
    <row r="301" spans="1:16">
      <c r="A301" s="72" t="s">
        <v>2370</v>
      </c>
      <c r="B301" s="72" t="s">
        <v>4803</v>
      </c>
      <c r="C301" s="18"/>
      <c r="D301" s="86">
        <v>150</v>
      </c>
      <c r="E301" s="72"/>
      <c r="F301" s="72"/>
      <c r="G301" s="48"/>
      <c r="H301" s="48"/>
      <c r="I301" s="48"/>
      <c r="J301" s="48">
        <f t="shared" si="1"/>
        <v>1500</v>
      </c>
      <c r="K301" s="48"/>
      <c r="L301" s="17"/>
      <c r="M301" s="17"/>
      <c r="N301" s="17"/>
      <c r="O301" s="17"/>
      <c r="P301" s="17"/>
    </row>
    <row r="302" spans="1:16">
      <c r="A302" s="72" t="s">
        <v>2373</v>
      </c>
      <c r="B302" s="72" t="s">
        <v>4804</v>
      </c>
      <c r="C302" s="18"/>
      <c r="D302" s="86">
        <v>210</v>
      </c>
      <c r="E302" s="72"/>
      <c r="F302" s="72"/>
      <c r="G302" s="48"/>
      <c r="H302" s="48"/>
      <c r="I302" s="48"/>
      <c r="J302" s="48">
        <f t="shared" si="1"/>
        <v>2100</v>
      </c>
      <c r="K302" s="48"/>
      <c r="L302" s="17"/>
      <c r="M302" s="17"/>
      <c r="N302" s="17"/>
      <c r="O302" s="17"/>
      <c r="P302" s="17"/>
    </row>
    <row r="303" spans="1:16">
      <c r="A303" s="72" t="s">
        <v>2376</v>
      </c>
      <c r="B303" s="72" t="s">
        <v>4805</v>
      </c>
      <c r="C303" s="18"/>
      <c r="D303" s="86">
        <v>35</v>
      </c>
      <c r="E303" s="72"/>
      <c r="F303" s="72"/>
      <c r="G303" s="48"/>
      <c r="H303" s="48"/>
      <c r="I303" s="48"/>
      <c r="J303" s="48">
        <f t="shared" si="1"/>
        <v>350</v>
      </c>
      <c r="K303" s="48"/>
      <c r="L303" s="17"/>
      <c r="M303" s="17"/>
      <c r="N303" s="17"/>
      <c r="O303" s="17"/>
      <c r="P303" s="17"/>
    </row>
    <row r="304" spans="1:16">
      <c r="A304" s="72" t="s">
        <v>2379</v>
      </c>
      <c r="B304" s="72" t="s">
        <v>4806</v>
      </c>
      <c r="C304" s="18"/>
      <c r="D304" s="86">
        <v>50</v>
      </c>
      <c r="E304" s="72"/>
      <c r="F304" s="72"/>
      <c r="G304" s="48"/>
      <c r="H304" s="48"/>
      <c r="I304" s="48"/>
      <c r="J304" s="48">
        <f t="shared" si="1"/>
        <v>500</v>
      </c>
      <c r="K304" s="48"/>
      <c r="L304" s="17"/>
      <c r="M304" s="17"/>
      <c r="N304" s="17"/>
      <c r="O304" s="17"/>
      <c r="P304" s="17"/>
    </row>
    <row r="305" spans="1:16">
      <c r="A305" s="72" t="s">
        <v>2382</v>
      </c>
      <c r="B305" s="72" t="s">
        <v>4807</v>
      </c>
      <c r="C305" s="18"/>
      <c r="D305" s="86">
        <v>135</v>
      </c>
      <c r="E305" s="72"/>
      <c r="F305" s="72"/>
      <c r="G305" s="48"/>
      <c r="H305" s="48"/>
      <c r="I305" s="48"/>
      <c r="J305" s="48">
        <f t="shared" si="1"/>
        <v>1350</v>
      </c>
      <c r="K305" s="48"/>
      <c r="L305" s="17"/>
      <c r="M305" s="17"/>
      <c r="N305" s="17"/>
      <c r="O305" s="17"/>
      <c r="P305" s="17"/>
    </row>
    <row r="306" spans="1:16">
      <c r="A306" s="72" t="s">
        <v>2386</v>
      </c>
      <c r="B306" s="72" t="s">
        <v>4808</v>
      </c>
      <c r="C306" s="18"/>
      <c r="D306" s="86">
        <v>400</v>
      </c>
      <c r="E306" s="72"/>
      <c r="F306" s="72"/>
      <c r="G306" s="48"/>
      <c r="H306" s="48"/>
      <c r="I306" s="48"/>
      <c r="J306" s="48">
        <f t="shared" si="1"/>
        <v>4000</v>
      </c>
      <c r="K306" s="48"/>
      <c r="L306" s="17"/>
      <c r="M306" s="17"/>
      <c r="N306" s="17"/>
      <c r="O306" s="17"/>
      <c r="P306" s="17"/>
    </row>
    <row r="307" spans="1:16">
      <c r="A307" s="72" t="s">
        <v>2389</v>
      </c>
      <c r="B307" s="72" t="s">
        <v>4668</v>
      </c>
      <c r="C307" s="18"/>
      <c r="D307" s="86">
        <v>30</v>
      </c>
      <c r="E307" s="72"/>
      <c r="F307" s="72"/>
      <c r="G307" s="48"/>
      <c r="H307" s="48"/>
      <c r="I307" s="48"/>
      <c r="J307" s="48">
        <f t="shared" si="1"/>
        <v>300</v>
      </c>
      <c r="K307" s="48"/>
      <c r="L307" s="17"/>
      <c r="M307" s="17"/>
      <c r="N307" s="17"/>
      <c r="O307" s="17"/>
      <c r="P307" s="17"/>
    </row>
    <row r="308" spans="1:16">
      <c r="A308" s="72" t="s">
        <v>2392</v>
      </c>
      <c r="B308" s="72" t="s">
        <v>4735</v>
      </c>
      <c r="C308" s="18"/>
      <c r="D308" s="86">
        <v>2</v>
      </c>
      <c r="E308" s="72"/>
      <c r="F308" s="72"/>
      <c r="G308" s="48"/>
      <c r="H308" s="48"/>
      <c r="I308" s="48"/>
      <c r="J308" s="48">
        <f t="shared" si="1"/>
        <v>20</v>
      </c>
      <c r="K308" s="48"/>
      <c r="L308" s="17"/>
      <c r="M308" s="17"/>
      <c r="N308" s="17"/>
      <c r="O308" s="17"/>
      <c r="P308" s="17"/>
    </row>
    <row r="309" spans="1:16">
      <c r="A309" s="72" t="s">
        <v>2395</v>
      </c>
      <c r="B309" s="72" t="s">
        <v>4809</v>
      </c>
      <c r="C309" s="18"/>
      <c r="D309" s="86">
        <v>50</v>
      </c>
      <c r="E309" s="72"/>
      <c r="F309" s="72"/>
      <c r="G309" s="48"/>
      <c r="H309" s="48"/>
      <c r="I309" s="48"/>
      <c r="J309" s="48">
        <f t="shared" si="1"/>
        <v>500</v>
      </c>
      <c r="K309" s="48"/>
      <c r="L309" s="17"/>
      <c r="M309" s="17"/>
      <c r="N309" s="17"/>
      <c r="O309" s="17"/>
      <c r="P309" s="17"/>
    </row>
    <row r="310" spans="1:16">
      <c r="A310" s="72" t="s">
        <v>2398</v>
      </c>
      <c r="B310" s="72" t="s">
        <v>4678</v>
      </c>
      <c r="C310" s="18"/>
      <c r="D310" s="86">
        <v>50</v>
      </c>
      <c r="E310" s="72"/>
      <c r="F310" s="72"/>
      <c r="G310" s="48"/>
      <c r="H310" s="48"/>
      <c r="I310" s="48"/>
      <c r="J310" s="48">
        <f t="shared" si="1"/>
        <v>500</v>
      </c>
      <c r="K310" s="48"/>
      <c r="L310" s="17"/>
      <c r="M310" s="17"/>
      <c r="N310" s="17"/>
      <c r="O310" s="17"/>
      <c r="P310" s="17"/>
    </row>
    <row r="311" spans="1:16">
      <c r="A311" s="72" t="s">
        <v>2401</v>
      </c>
      <c r="B311" s="72" t="s">
        <v>4810</v>
      </c>
      <c r="C311" s="18"/>
      <c r="D311" s="86">
        <v>1</v>
      </c>
      <c r="E311" s="72"/>
      <c r="F311" s="72"/>
      <c r="G311" s="48"/>
      <c r="H311" s="48"/>
      <c r="I311" s="48"/>
      <c r="J311" s="48">
        <f t="shared" si="1"/>
        <v>10</v>
      </c>
      <c r="K311" s="48"/>
      <c r="L311" s="17"/>
      <c r="M311" s="17"/>
      <c r="N311" s="17"/>
      <c r="O311" s="17"/>
      <c r="P311" s="17"/>
    </row>
    <row r="312" spans="1:16">
      <c r="A312" s="72" t="s">
        <v>2404</v>
      </c>
      <c r="B312" s="72" t="s">
        <v>4811</v>
      </c>
      <c r="C312" s="72"/>
      <c r="D312" s="72"/>
      <c r="E312" s="72"/>
      <c r="F312" s="72"/>
      <c r="G312" s="48"/>
      <c r="H312" s="48"/>
      <c r="I312" s="48"/>
      <c r="J312" s="48">
        <f t="shared" si="1"/>
        <v>0</v>
      </c>
      <c r="K312" s="48"/>
      <c r="L312" s="17"/>
      <c r="M312" s="17"/>
      <c r="N312" s="17"/>
      <c r="O312" s="17"/>
      <c r="P312" s="17"/>
    </row>
    <row r="313" spans="1:16">
      <c r="A313" s="72"/>
      <c r="B313" s="5" t="s">
        <v>4812</v>
      </c>
      <c r="C313" s="18"/>
      <c r="D313" s="5" t="s">
        <v>4618</v>
      </c>
      <c r="E313" s="72"/>
      <c r="F313" s="72"/>
      <c r="G313" s="48"/>
      <c r="H313" s="48"/>
      <c r="I313" s="48"/>
      <c r="J313" s="48"/>
      <c r="K313" s="48"/>
      <c r="L313" s="17"/>
      <c r="M313" s="17"/>
      <c r="N313" s="17"/>
      <c r="O313" s="17"/>
      <c r="P313" s="17"/>
    </row>
    <row r="314" spans="1:16">
      <c r="A314" s="72"/>
      <c r="B314" s="5" t="s">
        <v>4813</v>
      </c>
      <c r="C314" s="18"/>
      <c r="D314" s="5" t="s">
        <v>4618</v>
      </c>
      <c r="E314" s="72"/>
      <c r="F314" s="72"/>
      <c r="G314" s="48"/>
      <c r="H314" s="48"/>
      <c r="I314" s="48"/>
      <c r="J314" s="48"/>
      <c r="K314" s="48"/>
      <c r="L314" s="17"/>
      <c r="M314" s="17"/>
      <c r="N314" s="17"/>
      <c r="O314" s="17"/>
      <c r="P314" s="17"/>
    </row>
    <row r="315" spans="1:16">
      <c r="A315" s="72"/>
      <c r="B315" s="5" t="s">
        <v>4814</v>
      </c>
      <c r="C315" s="18"/>
      <c r="D315" s="5" t="s">
        <v>4815</v>
      </c>
      <c r="E315" s="72"/>
      <c r="F315" s="72"/>
      <c r="G315" s="48"/>
      <c r="H315" s="48"/>
      <c r="I315" s="48"/>
      <c r="J315" s="48"/>
      <c r="K315" s="48"/>
      <c r="L315" s="17"/>
      <c r="M315" s="17"/>
      <c r="N315" s="17"/>
      <c r="O315" s="17"/>
      <c r="P315" s="17"/>
    </row>
    <row r="316" spans="1:16">
      <c r="A316" s="72"/>
      <c r="B316" s="5" t="s">
        <v>4816</v>
      </c>
      <c r="C316" s="18"/>
      <c r="D316" s="5" t="s">
        <v>4815</v>
      </c>
      <c r="E316" s="72"/>
      <c r="F316" s="72"/>
      <c r="G316" s="48"/>
      <c r="H316" s="48"/>
      <c r="I316" s="48"/>
      <c r="J316" s="48"/>
      <c r="K316" s="48"/>
      <c r="L316" s="17"/>
      <c r="M316" s="17"/>
      <c r="N316" s="17"/>
      <c r="O316" s="17"/>
      <c r="P316" s="17"/>
    </row>
    <row r="317" spans="1:16">
      <c r="A317" s="72"/>
      <c r="B317" s="5" t="s">
        <v>4817</v>
      </c>
      <c r="C317" s="18"/>
      <c r="D317" s="5" t="s">
        <v>4818</v>
      </c>
      <c r="E317" s="72"/>
      <c r="F317" s="72"/>
      <c r="G317" s="48"/>
      <c r="H317" s="48"/>
      <c r="I317" s="48"/>
      <c r="J317" s="48"/>
      <c r="K317" s="48"/>
      <c r="L317" s="17"/>
      <c r="M317" s="17"/>
      <c r="N317" s="17"/>
      <c r="O317" s="17"/>
      <c r="P317" s="17"/>
    </row>
    <row r="318" spans="1:16">
      <c r="A318" s="72"/>
      <c r="B318" s="5" t="s">
        <v>4819</v>
      </c>
      <c r="C318" s="18"/>
      <c r="D318" s="5" t="s">
        <v>4681</v>
      </c>
      <c r="E318" s="72"/>
      <c r="F318" s="72"/>
      <c r="G318" s="48"/>
      <c r="H318" s="48"/>
      <c r="I318" s="48"/>
      <c r="J318" s="48"/>
      <c r="K318" s="48"/>
      <c r="L318" s="17"/>
      <c r="M318" s="17"/>
      <c r="N318" s="17"/>
      <c r="O318" s="17"/>
      <c r="P318" s="17"/>
    </row>
    <row r="319" spans="1:16">
      <c r="A319" s="72"/>
      <c r="B319" s="5" t="s">
        <v>4820</v>
      </c>
      <c r="C319" s="18"/>
      <c r="D319" s="5" t="s">
        <v>4651</v>
      </c>
      <c r="E319" s="72"/>
      <c r="F319" s="72"/>
      <c r="G319" s="48"/>
      <c r="H319" s="48"/>
      <c r="I319" s="48"/>
      <c r="J319" s="48"/>
      <c r="K319" s="48"/>
      <c r="L319" s="17"/>
      <c r="M319" s="17"/>
      <c r="N319" s="17"/>
      <c r="O319" s="17"/>
      <c r="P319" s="17"/>
    </row>
    <row r="320" spans="1:16">
      <c r="A320" s="72"/>
      <c r="B320" s="5" t="s">
        <v>4821</v>
      </c>
      <c r="C320" s="18"/>
      <c r="D320" s="5" t="s">
        <v>4651</v>
      </c>
      <c r="E320" s="72"/>
      <c r="F320" s="72"/>
      <c r="G320" s="48"/>
      <c r="H320" s="48"/>
      <c r="I320" s="48"/>
      <c r="J320" s="48"/>
      <c r="K320" s="48"/>
      <c r="L320" s="17"/>
      <c r="M320" s="17"/>
      <c r="N320" s="17"/>
      <c r="O320" s="17"/>
      <c r="P320" s="17"/>
    </row>
    <row r="321" spans="1:16">
      <c r="A321" s="72"/>
      <c r="B321" s="5" t="s">
        <v>4822</v>
      </c>
      <c r="C321" s="18"/>
      <c r="D321" s="5" t="s">
        <v>4681</v>
      </c>
      <c r="E321" s="72"/>
      <c r="F321" s="72"/>
      <c r="G321" s="48"/>
      <c r="H321" s="48"/>
      <c r="I321" s="48"/>
      <c r="J321" s="48"/>
      <c r="K321" s="48"/>
      <c r="L321" s="17"/>
      <c r="M321" s="17"/>
      <c r="N321" s="17"/>
      <c r="O321" s="17"/>
      <c r="P321" s="17"/>
    </row>
    <row r="322" spans="1:16">
      <c r="A322" s="72"/>
      <c r="B322" s="5" t="s">
        <v>4823</v>
      </c>
      <c r="C322" s="18"/>
      <c r="D322" s="5" t="s">
        <v>4824</v>
      </c>
      <c r="E322" s="72"/>
      <c r="F322" s="72"/>
      <c r="G322" s="48"/>
      <c r="H322" s="48"/>
      <c r="I322" s="48"/>
      <c r="J322" s="48"/>
      <c r="K322" s="48"/>
      <c r="L322" s="17"/>
      <c r="M322" s="17"/>
      <c r="N322" s="17"/>
      <c r="O322" s="17"/>
      <c r="P322" s="17"/>
    </row>
    <row r="323" spans="1:16">
      <c r="A323" s="72"/>
      <c r="B323" s="5" t="s">
        <v>4825</v>
      </c>
      <c r="C323" s="18"/>
      <c r="D323" s="5" t="s">
        <v>4826</v>
      </c>
      <c r="E323" s="72"/>
      <c r="F323" s="72"/>
      <c r="G323" s="48"/>
      <c r="H323" s="48"/>
      <c r="I323" s="48"/>
      <c r="J323" s="48"/>
      <c r="K323" s="48"/>
      <c r="L323" s="17"/>
      <c r="M323" s="17"/>
      <c r="N323" s="17"/>
      <c r="O323" s="17"/>
      <c r="P323" s="17"/>
    </row>
    <row r="324" spans="1:16">
      <c r="A324" s="72"/>
      <c r="B324" s="5" t="s">
        <v>4827</v>
      </c>
      <c r="C324" s="18"/>
      <c r="D324" s="5" t="s">
        <v>4828</v>
      </c>
      <c r="E324" s="72"/>
      <c r="F324" s="72"/>
      <c r="G324" s="48"/>
      <c r="H324" s="48"/>
      <c r="I324" s="48"/>
      <c r="J324" s="48"/>
      <c r="K324" s="48"/>
      <c r="L324" s="17"/>
      <c r="M324" s="17"/>
      <c r="N324" s="17"/>
      <c r="O324" s="17"/>
      <c r="P324" s="17"/>
    </row>
    <row r="325" spans="1:16">
      <c r="A325" s="72"/>
      <c r="B325" s="5" t="s">
        <v>4829</v>
      </c>
      <c r="C325" s="18"/>
      <c r="D325" s="5" t="s">
        <v>4830</v>
      </c>
      <c r="E325" s="72"/>
      <c r="F325" s="72"/>
      <c r="G325" s="48"/>
      <c r="H325" s="48"/>
      <c r="I325" s="48"/>
      <c r="J325" s="48"/>
      <c r="K325" s="48"/>
      <c r="L325" s="17"/>
      <c r="M325" s="17"/>
      <c r="N325" s="17"/>
      <c r="O325" s="17"/>
      <c r="P325" s="17"/>
    </row>
    <row r="326" spans="1:16">
      <c r="A326" s="72"/>
      <c r="B326" s="5" t="s">
        <v>4831</v>
      </c>
      <c r="C326" s="18"/>
      <c r="D326" s="5" t="s">
        <v>4832</v>
      </c>
      <c r="E326" s="72"/>
      <c r="F326" s="72"/>
      <c r="G326" s="48"/>
      <c r="H326" s="48"/>
      <c r="I326" s="48"/>
      <c r="J326" s="48"/>
      <c r="K326" s="48"/>
      <c r="L326" s="17"/>
      <c r="M326" s="17"/>
      <c r="N326" s="17"/>
      <c r="O326" s="17"/>
      <c r="P326" s="17"/>
    </row>
    <row r="327" spans="1:16">
      <c r="A327" s="72"/>
      <c r="B327" s="5" t="s">
        <v>4833</v>
      </c>
      <c r="C327" s="18"/>
      <c r="D327" s="5" t="s">
        <v>4832</v>
      </c>
      <c r="E327" s="72"/>
      <c r="F327" s="72"/>
      <c r="G327" s="48"/>
      <c r="H327" s="48"/>
      <c r="I327" s="48"/>
      <c r="J327" s="48"/>
      <c r="K327" s="48"/>
      <c r="L327" s="17"/>
      <c r="M327" s="17"/>
      <c r="N327" s="17"/>
      <c r="O327" s="17"/>
      <c r="P327" s="17"/>
    </row>
    <row r="328" spans="1:16">
      <c r="A328" s="72"/>
      <c r="B328" s="5" t="s">
        <v>4834</v>
      </c>
      <c r="C328" s="18"/>
      <c r="D328" s="5" t="s">
        <v>4832</v>
      </c>
      <c r="E328" s="72"/>
      <c r="F328" s="72"/>
      <c r="G328" s="48"/>
      <c r="H328" s="48"/>
      <c r="I328" s="48"/>
      <c r="J328" s="48"/>
      <c r="K328" s="48"/>
      <c r="L328" s="17"/>
      <c r="M328" s="17"/>
      <c r="N328" s="17"/>
      <c r="O328" s="17"/>
      <c r="P328" s="17"/>
    </row>
    <row r="329" spans="1:16">
      <c r="A329" s="72"/>
      <c r="B329" s="5" t="s">
        <v>4835</v>
      </c>
      <c r="C329" s="18"/>
      <c r="D329" s="5" t="s">
        <v>4832</v>
      </c>
      <c r="E329" s="72"/>
      <c r="F329" s="72"/>
      <c r="G329" s="48"/>
      <c r="H329" s="48"/>
      <c r="I329" s="48"/>
      <c r="J329" s="48"/>
      <c r="K329" s="48"/>
      <c r="L329" s="17"/>
      <c r="M329" s="17"/>
      <c r="N329" s="17"/>
      <c r="O329" s="17"/>
      <c r="P329" s="17"/>
    </row>
    <row r="330" spans="1:16">
      <c r="A330" s="72"/>
      <c r="B330" s="5" t="s">
        <v>4836</v>
      </c>
      <c r="C330" s="18"/>
      <c r="D330" s="5" t="s">
        <v>4832</v>
      </c>
      <c r="E330" s="72"/>
      <c r="F330" s="72"/>
      <c r="G330" s="48"/>
      <c r="H330" s="48"/>
      <c r="I330" s="48"/>
      <c r="J330" s="48"/>
      <c r="K330" s="48"/>
      <c r="L330" s="17"/>
      <c r="M330" s="17"/>
      <c r="N330" s="17"/>
      <c r="O330" s="17"/>
      <c r="P330" s="17"/>
    </row>
    <row r="331" spans="1:16">
      <c r="A331" s="72"/>
      <c r="B331" s="5" t="s">
        <v>4837</v>
      </c>
      <c r="C331" s="18"/>
      <c r="D331" s="5" t="s">
        <v>4832</v>
      </c>
      <c r="E331" s="72"/>
      <c r="F331" s="72"/>
      <c r="G331" s="48"/>
      <c r="H331" s="48"/>
      <c r="I331" s="48"/>
      <c r="J331" s="48"/>
      <c r="K331" s="48"/>
      <c r="L331" s="17"/>
      <c r="M331" s="17"/>
      <c r="N331" s="17"/>
      <c r="O331" s="17"/>
      <c r="P331" s="17"/>
    </row>
    <row r="332" spans="1:16">
      <c r="A332" s="72"/>
      <c r="B332" s="5" t="s">
        <v>4838</v>
      </c>
      <c r="C332" s="18"/>
      <c r="D332" s="5" t="s">
        <v>4681</v>
      </c>
      <c r="E332" s="72"/>
      <c r="F332" s="72"/>
      <c r="G332" s="48"/>
      <c r="H332" s="48"/>
      <c r="I332" s="48"/>
      <c r="J332" s="48"/>
      <c r="K332" s="48"/>
      <c r="L332" s="17"/>
      <c r="M332" s="17"/>
      <c r="N332" s="17"/>
      <c r="O332" s="17"/>
      <c r="P332" s="17"/>
    </row>
    <row r="333" spans="1:16">
      <c r="A333" s="72"/>
      <c r="B333" s="5" t="s">
        <v>4839</v>
      </c>
      <c r="C333" s="18"/>
      <c r="D333" s="5" t="s">
        <v>4651</v>
      </c>
      <c r="E333" s="72"/>
      <c r="F333" s="72"/>
      <c r="G333" s="48"/>
      <c r="H333" s="48"/>
      <c r="I333" s="48"/>
      <c r="J333" s="48"/>
      <c r="K333" s="48"/>
      <c r="L333" s="17"/>
      <c r="M333" s="17"/>
      <c r="N333" s="17"/>
      <c r="O333" s="17"/>
      <c r="P333" s="17"/>
    </row>
    <row r="334" spans="1:16">
      <c r="A334" s="72"/>
      <c r="B334" s="5" t="s">
        <v>4840</v>
      </c>
      <c r="C334" s="18"/>
      <c r="D334" s="5" t="s">
        <v>4653</v>
      </c>
      <c r="E334" s="72"/>
      <c r="F334" s="72"/>
      <c r="G334" s="48"/>
      <c r="H334" s="48"/>
      <c r="I334" s="48"/>
      <c r="J334" s="48"/>
      <c r="K334" s="48"/>
      <c r="L334" s="17"/>
      <c r="M334" s="17"/>
      <c r="N334" s="17"/>
      <c r="O334" s="17"/>
      <c r="P334" s="17"/>
    </row>
    <row r="335" spans="1:16">
      <c r="A335" s="72"/>
      <c r="B335" s="5" t="s">
        <v>4841</v>
      </c>
      <c r="C335" s="18"/>
      <c r="D335" s="5" t="s">
        <v>4672</v>
      </c>
      <c r="E335" s="72"/>
      <c r="F335" s="72"/>
      <c r="G335" s="48"/>
      <c r="H335" s="48"/>
      <c r="I335" s="48"/>
      <c r="J335" s="48"/>
      <c r="K335" s="48"/>
      <c r="L335" s="17"/>
      <c r="M335" s="17"/>
      <c r="N335" s="17"/>
      <c r="O335" s="17"/>
      <c r="P335" s="17"/>
    </row>
    <row r="336" spans="1:16">
      <c r="A336" s="72"/>
      <c r="B336" s="5" t="s">
        <v>4842</v>
      </c>
      <c r="C336" s="18"/>
      <c r="D336" s="5" t="s">
        <v>4681</v>
      </c>
      <c r="E336" s="72"/>
      <c r="F336" s="72"/>
      <c r="G336" s="48"/>
      <c r="H336" s="48"/>
      <c r="I336" s="48"/>
      <c r="J336" s="48"/>
      <c r="K336" s="48"/>
      <c r="L336" s="17"/>
      <c r="M336" s="17"/>
      <c r="N336" s="17"/>
      <c r="O336" s="17"/>
      <c r="P336" s="17"/>
    </row>
    <row r="337" spans="1:16">
      <c r="A337" s="72"/>
      <c r="B337" s="5" t="s">
        <v>4843</v>
      </c>
      <c r="C337" s="18"/>
      <c r="D337" s="5" t="s">
        <v>4618</v>
      </c>
      <c r="E337" s="72"/>
      <c r="F337" s="72"/>
      <c r="G337" s="48"/>
      <c r="H337" s="48"/>
      <c r="I337" s="48"/>
      <c r="J337" s="48"/>
      <c r="K337" s="48"/>
      <c r="L337" s="17"/>
      <c r="M337" s="17"/>
      <c r="N337" s="17"/>
      <c r="O337" s="17"/>
      <c r="P337" s="17"/>
    </row>
    <row r="338" spans="1:16">
      <c r="A338" s="72"/>
      <c r="B338" s="5" t="s">
        <v>4844</v>
      </c>
      <c r="C338" s="18"/>
      <c r="D338" s="5" t="s">
        <v>4845</v>
      </c>
      <c r="E338" s="72"/>
      <c r="F338" s="72"/>
      <c r="G338" s="48"/>
      <c r="H338" s="48"/>
      <c r="I338" s="48"/>
      <c r="J338" s="48"/>
      <c r="K338" s="48"/>
      <c r="L338" s="17"/>
      <c r="M338" s="17"/>
      <c r="N338" s="17"/>
      <c r="O338" s="17"/>
      <c r="P338" s="17"/>
    </row>
    <row r="339" spans="1:16">
      <c r="A339" s="72"/>
      <c r="B339" s="5" t="s">
        <v>4846</v>
      </c>
      <c r="C339" s="18"/>
      <c r="D339" s="5" t="s">
        <v>4847</v>
      </c>
      <c r="E339" s="72"/>
      <c r="F339" s="72"/>
      <c r="G339" s="48"/>
      <c r="H339" s="48"/>
      <c r="I339" s="48"/>
      <c r="J339" s="48"/>
      <c r="K339" s="48"/>
      <c r="L339" s="17"/>
      <c r="M339" s="17"/>
      <c r="N339" s="17"/>
      <c r="O339" s="17"/>
      <c r="P339" s="17"/>
    </row>
    <row r="340" spans="1:16">
      <c r="A340" s="72"/>
      <c r="B340" s="5" t="s">
        <v>4848</v>
      </c>
      <c r="C340" s="18"/>
      <c r="D340" s="5" t="s">
        <v>4672</v>
      </c>
      <c r="E340" s="72"/>
      <c r="F340" s="72"/>
      <c r="G340" s="48"/>
      <c r="H340" s="48"/>
      <c r="I340" s="48"/>
      <c r="J340" s="48"/>
      <c r="K340" s="48"/>
      <c r="L340" s="17"/>
      <c r="M340" s="17"/>
      <c r="N340" s="17"/>
      <c r="O340" s="17"/>
      <c r="P340" s="17"/>
    </row>
    <row r="341" spans="1:16">
      <c r="A341" s="72"/>
      <c r="B341" s="5" t="s">
        <v>4849</v>
      </c>
      <c r="C341" s="18"/>
      <c r="D341" s="5" t="s">
        <v>4850</v>
      </c>
      <c r="E341" s="72"/>
      <c r="F341" s="72"/>
      <c r="G341" s="48"/>
      <c r="H341" s="48"/>
      <c r="I341" s="48"/>
      <c r="J341" s="48"/>
      <c r="K341" s="48"/>
      <c r="L341" s="17"/>
      <c r="M341" s="17"/>
      <c r="N341" s="17"/>
      <c r="O341" s="17"/>
      <c r="P341" s="17"/>
    </row>
    <row r="342" spans="1:16">
      <c r="A342" s="72"/>
      <c r="B342" s="5" t="s">
        <v>4851</v>
      </c>
      <c r="C342" s="18"/>
      <c r="D342" s="5" t="s">
        <v>4615</v>
      </c>
      <c r="E342" s="72"/>
      <c r="F342" s="72"/>
      <c r="G342" s="48"/>
      <c r="H342" s="48"/>
      <c r="I342" s="48"/>
      <c r="J342" s="48"/>
      <c r="K342" s="48"/>
      <c r="L342" s="17"/>
      <c r="M342" s="17"/>
      <c r="N342" s="17"/>
      <c r="O342" s="17"/>
      <c r="P342" s="17"/>
    </row>
    <row r="343" spans="1:16">
      <c r="A343" s="72"/>
      <c r="B343" s="5" t="s">
        <v>4852</v>
      </c>
      <c r="C343" s="18"/>
      <c r="D343" s="5" t="s">
        <v>4832</v>
      </c>
      <c r="E343" s="72"/>
      <c r="F343" s="72"/>
      <c r="G343" s="48"/>
      <c r="H343" s="48"/>
      <c r="I343" s="48"/>
      <c r="J343" s="48"/>
      <c r="K343" s="48"/>
      <c r="L343" s="17"/>
      <c r="M343" s="17"/>
      <c r="N343" s="17"/>
      <c r="O343" s="17"/>
      <c r="P343" s="17"/>
    </row>
    <row r="344" spans="1:16">
      <c r="A344" s="72"/>
      <c r="B344" s="5" t="s">
        <v>4853</v>
      </c>
      <c r="C344" s="18"/>
      <c r="D344" s="5" t="s">
        <v>4623</v>
      </c>
      <c r="E344" s="72"/>
      <c r="F344" s="72"/>
      <c r="G344" s="48"/>
      <c r="H344" s="48"/>
      <c r="I344" s="48"/>
      <c r="J344" s="48"/>
      <c r="K344" s="48"/>
      <c r="L344" s="17"/>
      <c r="M344" s="17"/>
      <c r="N344" s="17"/>
      <c r="O344" s="17"/>
      <c r="P344" s="17"/>
    </row>
    <row r="345" spans="1:16">
      <c r="A345" s="72"/>
      <c r="B345" s="5" t="s">
        <v>4854</v>
      </c>
      <c r="C345" s="18"/>
      <c r="D345" s="5" t="s">
        <v>4855</v>
      </c>
      <c r="E345" s="72"/>
      <c r="F345" s="72"/>
      <c r="G345" s="48"/>
      <c r="H345" s="48"/>
      <c r="I345" s="48"/>
      <c r="J345" s="48"/>
      <c r="K345" s="48"/>
      <c r="L345" s="17"/>
      <c r="M345" s="17"/>
      <c r="N345" s="17"/>
      <c r="O345" s="17"/>
      <c r="P345" s="17"/>
    </row>
    <row r="346" spans="1:16">
      <c r="A346" s="72"/>
      <c r="B346" s="5" t="s">
        <v>4856</v>
      </c>
      <c r="C346" s="18"/>
      <c r="D346" s="5" t="s">
        <v>4681</v>
      </c>
      <c r="E346" s="72"/>
      <c r="F346" s="72"/>
      <c r="G346" s="48"/>
      <c r="H346" s="48"/>
      <c r="I346" s="48"/>
      <c r="J346" s="48"/>
      <c r="K346" s="48"/>
      <c r="L346" s="17"/>
      <c r="M346" s="17"/>
      <c r="N346" s="17"/>
      <c r="O346" s="17"/>
      <c r="P346" s="17"/>
    </row>
    <row r="347" spans="1:16">
      <c r="A347" s="72"/>
      <c r="B347" s="5" t="s">
        <v>4857</v>
      </c>
      <c r="C347" s="18"/>
      <c r="D347" s="5" t="s">
        <v>4618</v>
      </c>
      <c r="E347" s="72"/>
      <c r="F347" s="72"/>
      <c r="G347" s="48"/>
      <c r="H347" s="48"/>
      <c r="I347" s="48"/>
      <c r="J347" s="48"/>
      <c r="K347" s="48"/>
      <c r="L347" s="17"/>
      <c r="M347" s="17"/>
      <c r="N347" s="17"/>
      <c r="O347" s="17"/>
      <c r="P347" s="17"/>
    </row>
    <row r="348" spans="1:16">
      <c r="A348" s="72"/>
      <c r="B348" s="5" t="s">
        <v>4858</v>
      </c>
      <c r="C348" s="18"/>
      <c r="D348" s="5" t="s">
        <v>4859</v>
      </c>
      <c r="E348" s="72"/>
      <c r="F348" s="72"/>
      <c r="G348" s="48"/>
      <c r="H348" s="48"/>
      <c r="I348" s="48"/>
      <c r="J348" s="48"/>
      <c r="K348" s="48"/>
      <c r="L348" s="17"/>
      <c r="M348" s="17"/>
      <c r="N348" s="17"/>
      <c r="O348" s="17"/>
      <c r="P348" s="17"/>
    </row>
    <row r="349" spans="1:16">
      <c r="A349" s="72"/>
      <c r="B349" s="5" t="s">
        <v>4860</v>
      </c>
      <c r="C349" s="18"/>
      <c r="D349" s="5" t="s">
        <v>4861</v>
      </c>
      <c r="E349" s="72"/>
      <c r="F349" s="72"/>
      <c r="G349" s="48"/>
      <c r="H349" s="48"/>
      <c r="I349" s="48"/>
      <c r="J349" s="48"/>
      <c r="K349" s="48"/>
      <c r="L349" s="17"/>
      <c r="M349" s="17"/>
      <c r="N349" s="17"/>
      <c r="O349" s="17"/>
      <c r="P349" s="17"/>
    </row>
    <row r="350" spans="1:16">
      <c r="A350" s="72"/>
      <c r="B350" s="5" t="s">
        <v>4862</v>
      </c>
      <c r="C350" s="18"/>
      <c r="D350" s="5" t="s">
        <v>4615</v>
      </c>
      <c r="E350" s="72"/>
      <c r="F350" s="72"/>
      <c r="G350" s="48"/>
      <c r="H350" s="48"/>
      <c r="I350" s="48"/>
      <c r="J350" s="48"/>
      <c r="K350" s="48"/>
      <c r="L350" s="17"/>
      <c r="M350" s="17"/>
      <c r="N350" s="17"/>
      <c r="O350" s="17"/>
      <c r="P350" s="17"/>
    </row>
    <row r="351" spans="1:16">
      <c r="A351" s="72"/>
      <c r="B351" s="5" t="s">
        <v>4863</v>
      </c>
      <c r="C351" s="18"/>
      <c r="D351" s="5" t="s">
        <v>4736</v>
      </c>
      <c r="E351" s="72"/>
      <c r="F351" s="72"/>
      <c r="G351" s="48"/>
      <c r="H351" s="48"/>
      <c r="I351" s="48"/>
      <c r="J351" s="48"/>
      <c r="K351" s="48"/>
      <c r="L351" s="17"/>
      <c r="M351" s="17"/>
      <c r="N351" s="17"/>
      <c r="O351" s="17"/>
      <c r="P351" s="17"/>
    </row>
    <row r="352" spans="1:16">
      <c r="A352" s="72"/>
      <c r="B352" s="5" t="s">
        <v>4864</v>
      </c>
      <c r="C352" s="18"/>
      <c r="D352" s="5" t="s">
        <v>4618</v>
      </c>
      <c r="E352" s="72"/>
      <c r="F352" s="72"/>
      <c r="G352" s="48"/>
      <c r="H352" s="48"/>
      <c r="I352" s="48"/>
      <c r="J352" s="48"/>
      <c r="K352" s="48"/>
      <c r="L352" s="17"/>
      <c r="M352" s="17"/>
      <c r="N352" s="17"/>
      <c r="O352" s="17"/>
      <c r="P352" s="17"/>
    </row>
    <row r="353" spans="1:16">
      <c r="A353" s="72"/>
      <c r="B353" s="5" t="s">
        <v>4865</v>
      </c>
      <c r="C353" s="18"/>
      <c r="D353" s="5" t="s">
        <v>4618</v>
      </c>
      <c r="E353" s="72"/>
      <c r="F353" s="72"/>
      <c r="G353" s="48"/>
      <c r="H353" s="48"/>
      <c r="I353" s="48"/>
      <c r="J353" s="48"/>
      <c r="K353" s="48"/>
      <c r="L353" s="17"/>
      <c r="M353" s="17"/>
      <c r="N353" s="17"/>
      <c r="O353" s="17"/>
      <c r="P353" s="17"/>
    </row>
    <row r="354" spans="1:16">
      <c r="A354" s="72"/>
      <c r="B354" s="5" t="s">
        <v>4866</v>
      </c>
      <c r="C354" s="18"/>
      <c r="D354" s="5" t="s">
        <v>4720</v>
      </c>
      <c r="E354" s="72"/>
      <c r="F354" s="72"/>
      <c r="G354" s="48"/>
      <c r="H354" s="48"/>
      <c r="I354" s="48"/>
      <c r="J354" s="48"/>
      <c r="K354" s="48"/>
      <c r="L354" s="17"/>
      <c r="M354" s="17"/>
      <c r="N354" s="17"/>
      <c r="O354" s="17"/>
      <c r="P354" s="17"/>
    </row>
    <row r="355" spans="1:16">
      <c r="A355" s="72"/>
      <c r="B355" s="5" t="s">
        <v>4867</v>
      </c>
      <c r="C355" s="18"/>
      <c r="D355" s="5" t="s">
        <v>4615</v>
      </c>
      <c r="E355" s="72"/>
      <c r="F355" s="72"/>
      <c r="G355" s="48"/>
      <c r="H355" s="48"/>
      <c r="I355" s="48"/>
      <c r="J355" s="48"/>
      <c r="K355" s="48"/>
      <c r="L355" s="17"/>
      <c r="M355" s="17"/>
      <c r="N355" s="17"/>
      <c r="O355" s="17"/>
      <c r="P355" s="17"/>
    </row>
    <row r="356" spans="1:16">
      <c r="A356" s="72"/>
      <c r="B356" s="5" t="s">
        <v>4868</v>
      </c>
      <c r="C356" s="18"/>
      <c r="D356" s="5" t="s">
        <v>4672</v>
      </c>
      <c r="E356" s="72"/>
      <c r="F356" s="72"/>
      <c r="G356" s="48"/>
      <c r="H356" s="48"/>
      <c r="I356" s="48"/>
      <c r="J356" s="48"/>
      <c r="K356" s="48"/>
      <c r="L356" s="17"/>
      <c r="M356" s="17"/>
      <c r="N356" s="17"/>
      <c r="O356" s="17"/>
      <c r="P356" s="17"/>
    </row>
    <row r="357" spans="1:16">
      <c r="A357" s="72"/>
      <c r="B357" s="5" t="s">
        <v>4869</v>
      </c>
      <c r="C357" s="18"/>
      <c r="D357" s="5" t="s">
        <v>4021</v>
      </c>
      <c r="E357" s="72"/>
      <c r="F357" s="72"/>
      <c r="G357" s="48"/>
      <c r="H357" s="48"/>
      <c r="I357" s="48"/>
      <c r="J357" s="48"/>
      <c r="K357" s="48"/>
      <c r="L357" s="17"/>
      <c r="M357" s="17"/>
      <c r="N357" s="17"/>
      <c r="O357" s="17"/>
      <c r="P357" s="17"/>
    </row>
    <row r="358" spans="1:16">
      <c r="A358" s="72"/>
      <c r="B358" s="5" t="s">
        <v>4870</v>
      </c>
      <c r="C358" s="18"/>
      <c r="D358" s="5" t="s">
        <v>4871</v>
      </c>
      <c r="E358" s="72"/>
      <c r="F358" s="72"/>
      <c r="G358" s="48"/>
      <c r="H358" s="48"/>
      <c r="I358" s="48"/>
      <c r="J358" s="48"/>
      <c r="K358" s="48"/>
      <c r="L358" s="17"/>
      <c r="M358" s="17"/>
      <c r="N358" s="17"/>
      <c r="O358" s="17"/>
      <c r="P358" s="17"/>
    </row>
    <row r="359" spans="1:16">
      <c r="A359" s="87" t="s">
        <v>4872</v>
      </c>
      <c r="B359" s="87" t="s">
        <v>4872</v>
      </c>
      <c r="C359" s="88" t="s">
        <v>4873</v>
      </c>
      <c r="D359" s="88">
        <v>3</v>
      </c>
      <c r="E359" s="88" t="s">
        <v>2680</v>
      </c>
      <c r="F359" s="42"/>
      <c r="G359" t="s">
        <v>4874</v>
      </c>
      <c r="H359" s="17"/>
      <c r="I359" s="17"/>
      <c r="J359" s="17"/>
      <c r="K359" s="17"/>
      <c r="L359" s="17"/>
      <c r="M359" s="17"/>
      <c r="N359" s="17"/>
      <c r="O359" s="17"/>
      <c r="P359" s="17"/>
    </row>
    <row r="360" spans="1:16" ht="25.5">
      <c r="A360" s="87" t="s">
        <v>4875</v>
      </c>
      <c r="B360" s="87" t="s">
        <v>4875</v>
      </c>
      <c r="C360" s="88" t="s">
        <v>4876</v>
      </c>
      <c r="D360" s="88">
        <v>20</v>
      </c>
      <c r="E360" s="88" t="s">
        <v>2680</v>
      </c>
      <c r="F360" s="42"/>
      <c r="G360" t="s">
        <v>4877</v>
      </c>
      <c r="H360" s="17"/>
      <c r="I360" s="17"/>
      <c r="J360" s="17"/>
      <c r="K360" s="17"/>
      <c r="L360" s="17"/>
      <c r="M360" s="17"/>
      <c r="N360" s="17"/>
      <c r="O360" s="17"/>
      <c r="P360" s="17"/>
    </row>
    <row r="361" spans="1:16">
      <c r="A361" s="87" t="s">
        <v>4878</v>
      </c>
      <c r="B361" s="87" t="s">
        <v>4878</v>
      </c>
      <c r="C361" s="88" t="s">
        <v>4876</v>
      </c>
      <c r="D361" s="88">
        <v>20</v>
      </c>
      <c r="E361" s="88" t="s">
        <v>4879</v>
      </c>
      <c r="F361" s="42"/>
      <c r="G361" t="s">
        <v>4880</v>
      </c>
      <c r="H361" s="17"/>
      <c r="I361" s="17"/>
      <c r="J361" s="17"/>
      <c r="K361" s="17"/>
      <c r="L361" s="17"/>
      <c r="M361" s="17"/>
      <c r="N361" s="17"/>
      <c r="O361" s="17"/>
      <c r="P361" s="17"/>
    </row>
    <row r="362" spans="1:16">
      <c r="A362" s="87" t="s">
        <v>4881</v>
      </c>
      <c r="B362" s="87" t="s">
        <v>4881</v>
      </c>
      <c r="C362" s="88" t="s">
        <v>4882</v>
      </c>
      <c r="D362" s="88">
        <v>5</v>
      </c>
      <c r="E362" s="88" t="s">
        <v>4883</v>
      </c>
      <c r="F362" s="42"/>
      <c r="G362" t="s">
        <v>4884</v>
      </c>
      <c r="H362" s="17"/>
      <c r="I362" s="17"/>
      <c r="J362" s="17"/>
      <c r="K362" s="17"/>
      <c r="L362" s="17"/>
      <c r="M362" s="17"/>
      <c r="N362" s="17"/>
      <c r="O362" s="17"/>
      <c r="P362" s="17"/>
    </row>
    <row r="363" spans="1:16">
      <c r="A363" s="87" t="s">
        <v>4885</v>
      </c>
      <c r="B363" s="87" t="s">
        <v>4885</v>
      </c>
      <c r="C363" s="88" t="s">
        <v>4876</v>
      </c>
      <c r="D363" s="88">
        <v>20</v>
      </c>
      <c r="E363" s="88" t="s">
        <v>4879</v>
      </c>
      <c r="F363" s="42"/>
      <c r="G363" t="s">
        <v>4886</v>
      </c>
      <c r="H363" s="17"/>
      <c r="I363" s="17"/>
      <c r="J363" s="17"/>
      <c r="K363" s="17"/>
      <c r="L363" s="17"/>
      <c r="M363" s="17"/>
      <c r="N363" s="17"/>
      <c r="O363" s="17"/>
      <c r="P363" s="17"/>
    </row>
    <row r="364" spans="1:16" ht="25.5">
      <c r="A364" s="87" t="s">
        <v>4887</v>
      </c>
      <c r="B364" s="87" t="s">
        <v>4887</v>
      </c>
      <c r="C364" s="88" t="s">
        <v>4888</v>
      </c>
      <c r="D364" s="88" t="s">
        <v>4889</v>
      </c>
      <c r="E364" s="88" t="s">
        <v>4883</v>
      </c>
      <c r="F364" s="42"/>
      <c r="G364" t="s">
        <v>4890</v>
      </c>
      <c r="H364" s="17"/>
      <c r="I364" s="17"/>
      <c r="J364" s="17"/>
      <c r="K364" s="17"/>
      <c r="L364" s="17"/>
      <c r="M364" s="17"/>
      <c r="N364" s="17"/>
      <c r="O364" s="17"/>
      <c r="P364" s="17"/>
    </row>
    <row r="365" spans="1:16">
      <c r="A365" s="87" t="s">
        <v>4891</v>
      </c>
      <c r="B365" s="87" t="s">
        <v>4891</v>
      </c>
      <c r="C365" s="88" t="s">
        <v>4892</v>
      </c>
      <c r="D365" s="88">
        <v>2</v>
      </c>
      <c r="E365" s="88" t="s">
        <v>4883</v>
      </c>
      <c r="F365" s="42"/>
      <c r="G365" t="s">
        <v>4893</v>
      </c>
      <c r="H365" s="17"/>
      <c r="I365" s="17"/>
      <c r="J365" s="17"/>
      <c r="K365" s="17"/>
      <c r="L365" s="17"/>
      <c r="M365" s="17"/>
      <c r="N365" s="17"/>
      <c r="O365" s="17"/>
      <c r="P365" s="17"/>
    </row>
    <row r="366" spans="1:16">
      <c r="A366" s="87" t="s">
        <v>4894</v>
      </c>
      <c r="B366" s="87" t="s">
        <v>4894</v>
      </c>
      <c r="C366" s="88" t="s">
        <v>4873</v>
      </c>
      <c r="D366" s="88">
        <v>3</v>
      </c>
      <c r="E366" s="88" t="s">
        <v>4895</v>
      </c>
      <c r="F366" s="42"/>
      <c r="G366" t="s">
        <v>4896</v>
      </c>
      <c r="H366" s="17"/>
      <c r="I366" s="17"/>
      <c r="J366" s="17"/>
      <c r="K366" s="17"/>
      <c r="L366" s="17"/>
      <c r="M366" s="17"/>
      <c r="N366" s="17"/>
      <c r="O366" s="17"/>
      <c r="P366" s="17"/>
    </row>
    <row r="367" spans="1:16" ht="25.5">
      <c r="A367" s="87" t="s">
        <v>4897</v>
      </c>
      <c r="B367" s="87" t="s">
        <v>4897</v>
      </c>
      <c r="C367" s="88" t="s">
        <v>4898</v>
      </c>
      <c r="D367" s="88">
        <v>40</v>
      </c>
      <c r="E367" s="88" t="s">
        <v>4899</v>
      </c>
      <c r="F367" s="42"/>
      <c r="G367" t="s">
        <v>4900</v>
      </c>
      <c r="H367" s="17"/>
      <c r="I367" s="17"/>
      <c r="J367" s="17"/>
      <c r="K367" s="17"/>
      <c r="L367" s="17"/>
      <c r="M367" s="17"/>
      <c r="N367" s="17"/>
      <c r="O367" s="17"/>
      <c r="P367" s="17"/>
    </row>
    <row r="368" spans="1:16">
      <c r="A368" s="87" t="s">
        <v>4901</v>
      </c>
      <c r="B368" s="87" t="s">
        <v>4901</v>
      </c>
      <c r="C368" s="88" t="s">
        <v>4882</v>
      </c>
      <c r="D368" s="88">
        <v>5</v>
      </c>
      <c r="E368" s="88" t="s">
        <v>4883</v>
      </c>
      <c r="F368" s="42"/>
      <c r="G368" s="17"/>
      <c r="H368" s="17"/>
      <c r="I368" s="17"/>
      <c r="J368" s="17"/>
      <c r="K368" s="17"/>
      <c r="L368" s="17"/>
      <c r="M368" s="17"/>
      <c r="N368" s="17"/>
      <c r="O368" s="17"/>
      <c r="P368" s="17"/>
    </row>
    <row r="369" spans="1:16">
      <c r="A369" s="42"/>
      <c r="B369" s="87" t="s">
        <v>4902</v>
      </c>
      <c r="C369" s="88" t="s">
        <v>4876</v>
      </c>
      <c r="D369" s="88">
        <v>20</v>
      </c>
      <c r="E369" s="42"/>
      <c r="F369" s="42"/>
      <c r="G369" t="s">
        <v>4903</v>
      </c>
      <c r="H369" s="17"/>
      <c r="I369" s="17"/>
      <c r="J369" s="17"/>
      <c r="K369" s="17"/>
      <c r="L369" s="17"/>
      <c r="M369" s="17"/>
      <c r="N369" s="17"/>
      <c r="O369" s="17"/>
      <c r="P369" s="17"/>
    </row>
    <row r="370" spans="1:16" ht="38.25">
      <c r="A370" s="42"/>
      <c r="B370" s="87" t="s">
        <v>4904</v>
      </c>
      <c r="C370" s="88" t="s">
        <v>4905</v>
      </c>
      <c r="D370" s="88">
        <v>1</v>
      </c>
      <c r="E370" s="88" t="s">
        <v>4906</v>
      </c>
      <c r="F370" s="42"/>
      <c r="G370" t="s">
        <v>4907</v>
      </c>
      <c r="H370" s="17"/>
      <c r="I370" s="17"/>
      <c r="J370" s="17"/>
      <c r="K370" s="17"/>
      <c r="L370" s="17"/>
      <c r="M370" s="17"/>
      <c r="N370" s="17"/>
      <c r="O370" s="17"/>
      <c r="P370" s="17"/>
    </row>
    <row r="371" spans="1:16" ht="25.5">
      <c r="A371" s="42"/>
      <c r="B371" s="87" t="s">
        <v>4908</v>
      </c>
      <c r="C371" s="88" t="s">
        <v>4876</v>
      </c>
      <c r="D371" s="88">
        <v>20</v>
      </c>
      <c r="E371" s="88"/>
      <c r="F371" s="42"/>
      <c r="G371" t="s">
        <v>4909</v>
      </c>
      <c r="H371" s="17"/>
      <c r="I371" s="17"/>
      <c r="J371" s="17"/>
      <c r="K371" s="17"/>
      <c r="L371" s="17"/>
      <c r="M371" s="17"/>
      <c r="N371" s="17"/>
      <c r="O371" s="17"/>
      <c r="P371" s="17"/>
    </row>
    <row r="372" spans="1:16">
      <c r="A372" s="42"/>
      <c r="B372" s="87" t="s">
        <v>4910</v>
      </c>
      <c r="C372" s="88" t="s">
        <v>4911</v>
      </c>
      <c r="D372" s="88">
        <v>30</v>
      </c>
      <c r="E372" s="88" t="s">
        <v>4883</v>
      </c>
      <c r="F372" s="42"/>
      <c r="G372" t="s">
        <v>4912</v>
      </c>
      <c r="H372" s="17"/>
      <c r="I372" s="17"/>
      <c r="J372" s="17"/>
      <c r="K372" s="17"/>
      <c r="L372" s="17"/>
      <c r="M372" s="17"/>
      <c r="N372" s="17"/>
      <c r="O372" s="17"/>
      <c r="P372" s="17"/>
    </row>
    <row r="373" spans="1:16">
      <c r="A373" s="42"/>
      <c r="B373" s="87" t="s">
        <v>4913</v>
      </c>
      <c r="C373" s="88" t="s">
        <v>4914</v>
      </c>
      <c r="D373" s="88">
        <v>75</v>
      </c>
      <c r="E373" s="88"/>
      <c r="F373" s="42"/>
      <c r="G373" t="s">
        <v>4915</v>
      </c>
      <c r="H373" s="17"/>
      <c r="I373" s="17"/>
      <c r="J373" s="17"/>
      <c r="K373" s="17"/>
      <c r="L373" s="17"/>
      <c r="M373" s="17"/>
      <c r="N373" s="17"/>
      <c r="O373" s="17"/>
      <c r="P373" s="17"/>
    </row>
    <row r="374" spans="1:16">
      <c r="A374" s="42"/>
      <c r="B374" s="87" t="s">
        <v>4916</v>
      </c>
      <c r="C374" s="88" t="s">
        <v>4917</v>
      </c>
      <c r="D374" s="88">
        <v>6</v>
      </c>
      <c r="E374" s="88" t="s">
        <v>4918</v>
      </c>
      <c r="F374" s="42"/>
      <c r="G374" t="s">
        <v>4919</v>
      </c>
      <c r="H374" s="17"/>
      <c r="I374" s="17"/>
      <c r="J374" s="17"/>
      <c r="K374" s="17"/>
      <c r="L374" s="17"/>
      <c r="M374" s="17"/>
      <c r="N374" s="17"/>
      <c r="O374" s="17"/>
      <c r="P374" s="17"/>
    </row>
    <row r="375" spans="1:16">
      <c r="A375" s="42"/>
      <c r="B375" s="87" t="s">
        <v>4920</v>
      </c>
      <c r="C375" s="88" t="s">
        <v>4921</v>
      </c>
      <c r="D375" s="88">
        <v>30</v>
      </c>
      <c r="E375" s="88" t="s">
        <v>4922</v>
      </c>
      <c r="F375" s="42"/>
      <c r="G375" t="s">
        <v>4923</v>
      </c>
      <c r="H375" s="17"/>
      <c r="I375" s="17"/>
      <c r="J375" s="17"/>
      <c r="K375" s="17"/>
      <c r="L375" s="17"/>
      <c r="M375" s="17"/>
      <c r="N375" s="17"/>
      <c r="O375" s="17"/>
      <c r="P375" s="17"/>
    </row>
    <row r="376" spans="1:16" ht="25.5">
      <c r="A376" s="42"/>
      <c r="B376" s="87" t="s">
        <v>4924</v>
      </c>
      <c r="C376" s="88" t="s">
        <v>4898</v>
      </c>
      <c r="D376" s="88">
        <v>40</v>
      </c>
      <c r="E376" s="88" t="s">
        <v>4879</v>
      </c>
      <c r="F376" s="42"/>
      <c r="G376" t="s">
        <v>4925</v>
      </c>
      <c r="H376" s="17"/>
      <c r="I376" s="17"/>
      <c r="J376" s="17"/>
      <c r="K376" s="17"/>
      <c r="L376" s="17"/>
      <c r="M376" s="17"/>
      <c r="N376" s="17"/>
      <c r="O376" s="17"/>
      <c r="P376" s="17"/>
    </row>
    <row r="377" spans="1:16">
      <c r="A377" s="42"/>
      <c r="B377" s="87" t="s">
        <v>4926</v>
      </c>
      <c r="D377" s="88">
        <v>5</v>
      </c>
      <c r="E377" s="88" t="s">
        <v>4883</v>
      </c>
      <c r="F377" s="42"/>
      <c r="G377" t="s">
        <v>4927</v>
      </c>
      <c r="H377" s="17"/>
      <c r="I377" s="17"/>
      <c r="J377" s="17"/>
      <c r="K377" s="17"/>
      <c r="L377" s="17"/>
      <c r="M377" s="17"/>
      <c r="N377" s="17"/>
      <c r="O377" s="17"/>
      <c r="P377" s="17"/>
    </row>
    <row r="378" spans="1:16" ht="25.5">
      <c r="A378" s="42"/>
      <c r="B378" s="87" t="s">
        <v>4928</v>
      </c>
      <c r="D378" s="88">
        <v>45</v>
      </c>
      <c r="E378" s="88" t="s">
        <v>2680</v>
      </c>
      <c r="F378" s="42"/>
      <c r="G378" t="s">
        <v>4929</v>
      </c>
      <c r="H378" s="17"/>
      <c r="I378" s="17"/>
      <c r="J378" s="17"/>
      <c r="K378" s="17"/>
      <c r="L378" s="17"/>
      <c r="M378" s="17"/>
      <c r="N378" s="17"/>
      <c r="O378" s="17"/>
      <c r="P378" s="17"/>
    </row>
    <row r="379" spans="1:16">
      <c r="A379" s="42"/>
      <c r="B379" s="87" t="s">
        <v>4930</v>
      </c>
      <c r="D379" s="88" t="s">
        <v>4931</v>
      </c>
      <c r="E379" s="88" t="s">
        <v>4932</v>
      </c>
      <c r="F379" s="42"/>
      <c r="G379" t="s">
        <v>4933</v>
      </c>
      <c r="H379" s="17"/>
      <c r="I379" s="17"/>
      <c r="J379" s="17"/>
      <c r="K379" s="17"/>
      <c r="L379" s="17"/>
      <c r="M379" s="17"/>
      <c r="N379" s="17"/>
      <c r="O379" s="17"/>
      <c r="P379" s="17"/>
    </row>
    <row r="380" spans="1:16">
      <c r="A380" s="42"/>
      <c r="B380"/>
      <c r="F380" s="42"/>
      <c r="G380" s="17"/>
      <c r="H380" s="17"/>
      <c r="I380" s="17"/>
      <c r="J380" s="17"/>
      <c r="K380" s="17"/>
      <c r="L380" s="17"/>
      <c r="M380" s="17"/>
      <c r="N380" s="17"/>
      <c r="O380" s="17"/>
      <c r="P380" s="17"/>
    </row>
    <row r="381" spans="1:16" ht="25.5">
      <c r="A381" s="42"/>
      <c r="B381" s="87" t="s">
        <v>4934</v>
      </c>
      <c r="D381" s="88"/>
      <c r="E381" s="88"/>
      <c r="F381" s="42"/>
      <c r="G381" t="s">
        <v>4935</v>
      </c>
      <c r="H381" s="17"/>
      <c r="I381" s="17"/>
      <c r="J381" s="17"/>
      <c r="K381" s="17"/>
      <c r="L381" s="17"/>
      <c r="M381" s="17"/>
      <c r="N381" s="17"/>
      <c r="O381" s="17"/>
      <c r="P381" s="17"/>
    </row>
    <row r="382" spans="1:16">
      <c r="A382" s="42"/>
      <c r="B382" s="87" t="s">
        <v>4936</v>
      </c>
      <c r="D382" s="88">
        <v>20</v>
      </c>
      <c r="E382" s="88" t="s">
        <v>4895</v>
      </c>
      <c r="F382" s="42"/>
      <c r="G382" t="s">
        <v>4937</v>
      </c>
      <c r="H382" s="17"/>
      <c r="I382" s="17"/>
      <c r="J382" s="17"/>
      <c r="K382" s="17"/>
      <c r="L382" s="17"/>
      <c r="M382" s="17"/>
      <c r="N382" s="17"/>
      <c r="O382" s="17"/>
      <c r="P382" s="17"/>
    </row>
    <row r="383" spans="1:16" ht="25.5">
      <c r="A383" s="42"/>
      <c r="B383" s="87" t="s">
        <v>4938</v>
      </c>
      <c r="D383" s="88">
        <v>10</v>
      </c>
      <c r="E383" s="88" t="s">
        <v>4879</v>
      </c>
      <c r="F383" s="42"/>
      <c r="G383" t="s">
        <v>4939</v>
      </c>
      <c r="H383" s="17"/>
      <c r="I383" s="17"/>
      <c r="J383" s="17"/>
      <c r="K383" s="17"/>
      <c r="L383" s="17"/>
      <c r="M383" s="17"/>
      <c r="N383" s="17"/>
      <c r="O383" s="17"/>
      <c r="P383" s="17"/>
    </row>
    <row r="384" spans="1:16">
      <c r="A384" s="42"/>
      <c r="B384" s="87" t="s">
        <v>4940</v>
      </c>
      <c r="D384" s="88">
        <v>200</v>
      </c>
      <c r="E384" s="88" t="s">
        <v>4879</v>
      </c>
      <c r="F384" s="42"/>
      <c r="G384" t="s">
        <v>4941</v>
      </c>
      <c r="H384" s="17"/>
      <c r="I384" s="17"/>
      <c r="J384" s="17"/>
      <c r="K384" s="17"/>
      <c r="L384" s="17"/>
      <c r="M384" s="17"/>
      <c r="N384" s="17"/>
      <c r="O384" s="17"/>
      <c r="P384" s="17"/>
    </row>
    <row r="385" spans="1:16" ht="25.5">
      <c r="A385" s="42"/>
      <c r="B385" s="87" t="s">
        <v>4942</v>
      </c>
      <c r="D385" s="88">
        <v>20</v>
      </c>
      <c r="E385" s="88" t="s">
        <v>2680</v>
      </c>
      <c r="F385" s="42"/>
      <c r="G385" t="s">
        <v>4943</v>
      </c>
      <c r="H385" s="17"/>
      <c r="I385" s="17"/>
      <c r="J385" s="17"/>
      <c r="K385" s="17"/>
      <c r="L385" s="17"/>
      <c r="M385" s="17"/>
      <c r="N385" s="17"/>
      <c r="O385" s="17"/>
      <c r="P385" s="17"/>
    </row>
    <row r="386" spans="1:16">
      <c r="A386" s="42"/>
      <c r="B386" s="87" t="s">
        <v>4944</v>
      </c>
      <c r="D386" s="88">
        <v>20</v>
      </c>
      <c r="E386" s="88" t="s">
        <v>4945</v>
      </c>
      <c r="F386" s="42"/>
      <c r="G386" t="s">
        <v>4946</v>
      </c>
      <c r="H386" s="17"/>
      <c r="I386" s="17"/>
      <c r="J386" s="17"/>
      <c r="K386" s="17"/>
      <c r="L386" s="17"/>
      <c r="M386" s="17"/>
      <c r="N386" s="17"/>
      <c r="O386" s="17"/>
      <c r="P386" s="17"/>
    </row>
    <row r="387" spans="1:16">
      <c r="A387" s="42"/>
      <c r="B387" s="87" t="s">
        <v>4947</v>
      </c>
      <c r="D387" s="88">
        <v>10</v>
      </c>
      <c r="E387" s="88" t="s">
        <v>4883</v>
      </c>
      <c r="F387" s="42"/>
      <c r="G387" t="s">
        <v>4948</v>
      </c>
      <c r="H387" s="17"/>
      <c r="I387" s="17"/>
      <c r="J387" s="17"/>
      <c r="K387" s="17"/>
      <c r="L387" s="17"/>
      <c r="M387" s="17"/>
      <c r="N387" s="17"/>
      <c r="O387" s="17"/>
      <c r="P387" s="17"/>
    </row>
    <row r="388" spans="1:16">
      <c r="A388" s="42"/>
      <c r="B388" s="87" t="s">
        <v>4949</v>
      </c>
      <c r="D388" s="88" t="s">
        <v>4950</v>
      </c>
      <c r="E388" s="88" t="s">
        <v>4895</v>
      </c>
      <c r="F388" s="42"/>
      <c r="G388" t="s">
        <v>4951</v>
      </c>
      <c r="H388" s="17"/>
      <c r="I388" s="17"/>
      <c r="J388" s="17"/>
      <c r="K388" s="17"/>
      <c r="L388" s="17"/>
      <c r="M388" s="17"/>
      <c r="N388" s="17"/>
      <c r="O388" s="17"/>
      <c r="P388" s="17"/>
    </row>
    <row r="389" spans="1:16">
      <c r="A389" s="42"/>
      <c r="B389" s="87" t="s">
        <v>4952</v>
      </c>
      <c r="D389" s="88" t="s">
        <v>4953</v>
      </c>
      <c r="E389" s="88" t="s">
        <v>4883</v>
      </c>
      <c r="F389" s="42"/>
      <c r="G389" t="s">
        <v>4954</v>
      </c>
      <c r="H389" s="17"/>
      <c r="I389" s="17"/>
      <c r="J389" s="17"/>
      <c r="K389" s="17"/>
      <c r="L389" s="17"/>
      <c r="M389" s="17"/>
      <c r="N389" s="17"/>
      <c r="O389" s="17"/>
      <c r="P389" s="17"/>
    </row>
    <row r="390" spans="1:16">
      <c r="A390" s="42"/>
      <c r="B390" s="87" t="s">
        <v>4955</v>
      </c>
      <c r="D390" s="88">
        <v>2</v>
      </c>
      <c r="E390" s="88" t="s">
        <v>4883</v>
      </c>
      <c r="F390" s="42"/>
      <c r="G390" t="s">
        <v>4956</v>
      </c>
      <c r="H390" s="17"/>
      <c r="I390" s="17"/>
      <c r="J390" s="17"/>
      <c r="K390" s="17"/>
      <c r="L390" s="17"/>
      <c r="M390" s="17"/>
      <c r="N390" s="17"/>
      <c r="O390" s="17"/>
      <c r="P390" s="17"/>
    </row>
    <row r="391" spans="1:16" ht="25.5">
      <c r="A391" s="42"/>
      <c r="B391" s="87" t="s">
        <v>4957</v>
      </c>
      <c r="D391" s="88">
        <v>4</v>
      </c>
      <c r="E391" s="88" t="s">
        <v>2680</v>
      </c>
      <c r="F391" s="42"/>
      <c r="G391" t="s">
        <v>4958</v>
      </c>
      <c r="H391" s="17"/>
      <c r="I391" s="17"/>
      <c r="J391" s="17"/>
      <c r="K391" s="17"/>
      <c r="L391" s="17"/>
      <c r="M391" s="17"/>
      <c r="N391" s="17"/>
      <c r="O391" s="17"/>
      <c r="P391" s="17"/>
    </row>
    <row r="392" spans="1:16">
      <c r="A392" s="42"/>
      <c r="B392" s="87" t="s">
        <v>4959</v>
      </c>
      <c r="D392" s="88">
        <v>35</v>
      </c>
      <c r="E392" s="88" t="s">
        <v>2680</v>
      </c>
      <c r="F392" s="42"/>
      <c r="G392" t="s">
        <v>4960</v>
      </c>
      <c r="H392" s="17"/>
      <c r="I392" s="17"/>
      <c r="J392" s="17"/>
      <c r="K392" s="17"/>
      <c r="L392" s="17"/>
      <c r="M392" s="17"/>
      <c r="N392" s="17"/>
      <c r="O392" s="17"/>
      <c r="P392" s="17"/>
    </row>
    <row r="393" spans="1:16">
      <c r="A393" s="42"/>
      <c r="B393" s="87" t="s">
        <v>4961</v>
      </c>
      <c r="D393" s="88">
        <v>10</v>
      </c>
      <c r="E393" s="88" t="s">
        <v>4962</v>
      </c>
      <c r="F393" s="42"/>
      <c r="G393" t="s">
        <v>4963</v>
      </c>
      <c r="H393" s="17"/>
      <c r="I393" s="17"/>
      <c r="J393" s="17"/>
      <c r="K393" s="17"/>
      <c r="L393" s="17"/>
      <c r="M393" s="17"/>
      <c r="N393" s="17"/>
      <c r="O393" s="17"/>
      <c r="P393" s="17"/>
    </row>
    <row r="394" spans="1:16">
      <c r="A394" s="42"/>
      <c r="B394" s="87" t="s">
        <v>4964</v>
      </c>
      <c r="D394" s="88">
        <v>1</v>
      </c>
      <c r="E394" s="88" t="s">
        <v>4883</v>
      </c>
      <c r="F394" s="42"/>
      <c r="G394" t="s">
        <v>4965</v>
      </c>
      <c r="H394" s="17"/>
      <c r="I394" s="17"/>
      <c r="J394" s="17"/>
      <c r="K394" s="17"/>
      <c r="L394" s="17"/>
      <c r="M394" s="17"/>
      <c r="N394" s="17"/>
      <c r="O394" s="17"/>
      <c r="P394" s="17"/>
    </row>
    <row r="395" spans="1:16">
      <c r="A395" s="42"/>
      <c r="B395" s="87" t="s">
        <v>4966</v>
      </c>
      <c r="D395" s="88">
        <v>20</v>
      </c>
      <c r="E395" s="88" t="s">
        <v>4895</v>
      </c>
      <c r="F395" s="42"/>
      <c r="G395" t="s">
        <v>4967</v>
      </c>
      <c r="H395" s="17"/>
      <c r="I395" s="17"/>
      <c r="J395" s="17"/>
      <c r="K395" s="17"/>
      <c r="L395" s="17"/>
      <c r="M395" s="17"/>
      <c r="N395" s="17"/>
      <c r="O395" s="17"/>
      <c r="P395" s="17"/>
    </row>
    <row r="396" spans="1:16">
      <c r="A396" s="42"/>
      <c r="B396" s="87" t="s">
        <v>4968</v>
      </c>
      <c r="D396" s="88">
        <v>5</v>
      </c>
      <c r="E396" s="88" t="s">
        <v>4883</v>
      </c>
      <c r="F396" s="42"/>
      <c r="G396" t="s">
        <v>4969</v>
      </c>
      <c r="H396" s="17"/>
      <c r="I396" s="17"/>
      <c r="J396" s="17"/>
      <c r="K396" s="17"/>
      <c r="L396" s="17"/>
      <c r="M396" s="17"/>
      <c r="N396" s="17"/>
      <c r="O396" s="17"/>
      <c r="P396" s="17"/>
    </row>
    <row r="397" spans="1:16">
      <c r="A397" s="42"/>
      <c r="B397" s="87" t="s">
        <v>4970</v>
      </c>
      <c r="D397" s="88">
        <v>5</v>
      </c>
      <c r="E397" s="88" t="s">
        <v>4883</v>
      </c>
      <c r="F397" s="42"/>
      <c r="G397" t="s">
        <v>4971</v>
      </c>
      <c r="H397" s="17"/>
      <c r="I397" s="17"/>
      <c r="J397" s="17"/>
      <c r="K397" s="17"/>
      <c r="L397" s="17"/>
      <c r="M397" s="17"/>
      <c r="N397" s="17"/>
      <c r="O397" s="17"/>
      <c r="P397" s="17"/>
    </row>
    <row r="398" spans="1:16" ht="25.5">
      <c r="A398" s="42"/>
      <c r="B398" s="87" t="s">
        <v>4972</v>
      </c>
      <c r="D398" s="88">
        <v>10</v>
      </c>
      <c r="E398" s="88" t="s">
        <v>4895</v>
      </c>
      <c r="F398" s="42"/>
      <c r="G398" t="s">
        <v>4973</v>
      </c>
      <c r="H398" s="17"/>
      <c r="I398" s="17"/>
      <c r="J398" s="17"/>
      <c r="K398" s="17"/>
      <c r="L398" s="17"/>
      <c r="M398" s="17"/>
      <c r="N398" s="17"/>
      <c r="O398" s="17"/>
      <c r="P398" s="17"/>
    </row>
    <row r="399" spans="1:16">
      <c r="A399" s="42"/>
      <c r="B399" s="87" t="s">
        <v>4974</v>
      </c>
      <c r="D399" s="88">
        <v>50</v>
      </c>
      <c r="E399" s="88" t="s">
        <v>4879</v>
      </c>
      <c r="F399" s="42"/>
      <c r="G399" t="s">
        <v>4975</v>
      </c>
      <c r="H399" s="17"/>
      <c r="I399" s="17"/>
      <c r="J399" s="17"/>
      <c r="K399" s="17"/>
      <c r="L399" s="17"/>
      <c r="M399" s="17"/>
      <c r="N399" s="17"/>
      <c r="O399" s="17"/>
      <c r="P399" s="17"/>
    </row>
    <row r="400" spans="1:16">
      <c r="A400" s="42"/>
      <c r="B400" s="87" t="s">
        <v>4976</v>
      </c>
      <c r="D400" s="88">
        <v>2</v>
      </c>
      <c r="E400" s="88" t="s">
        <v>4895</v>
      </c>
      <c r="F400" s="42"/>
      <c r="G400" t="s">
        <v>4977</v>
      </c>
      <c r="H400" s="17"/>
      <c r="I400" s="17"/>
      <c r="J400" s="17"/>
      <c r="K400" s="17"/>
      <c r="L400" s="17"/>
      <c r="M400" s="17"/>
      <c r="N400" s="17"/>
      <c r="O400" s="17"/>
      <c r="P400" s="17"/>
    </row>
    <row r="401" spans="1:16">
      <c r="A401" s="42"/>
      <c r="B401" s="87" t="s">
        <v>4978</v>
      </c>
      <c r="D401" s="88">
        <v>10</v>
      </c>
      <c r="E401" s="88" t="s">
        <v>4883</v>
      </c>
      <c r="F401" s="42"/>
      <c r="G401" t="s">
        <v>4979</v>
      </c>
      <c r="H401" s="17"/>
      <c r="I401" s="17"/>
      <c r="J401" s="17"/>
      <c r="K401" s="17"/>
      <c r="L401" s="17"/>
      <c r="M401" s="17"/>
      <c r="N401" s="17"/>
      <c r="O401" s="17"/>
      <c r="P401" s="17"/>
    </row>
    <row r="402" spans="1:16">
      <c r="A402" s="42"/>
      <c r="B402" s="87" t="s">
        <v>4980</v>
      </c>
      <c r="D402" s="88"/>
      <c r="E402" s="88" t="s">
        <v>4981</v>
      </c>
      <c r="F402" s="42"/>
      <c r="G402" t="s">
        <v>4982</v>
      </c>
      <c r="H402" s="17"/>
      <c r="I402" s="17"/>
      <c r="J402" s="17"/>
      <c r="K402" s="17"/>
      <c r="L402" s="17"/>
      <c r="M402" s="17"/>
      <c r="N402" s="17"/>
      <c r="O402" s="17"/>
      <c r="P402" s="17"/>
    </row>
    <row r="403" spans="1:16">
      <c r="A403" s="42"/>
      <c r="B403" s="87" t="s">
        <v>4983</v>
      </c>
      <c r="D403" s="88">
        <v>15</v>
      </c>
      <c r="E403" s="88" t="s">
        <v>4984</v>
      </c>
      <c r="F403" s="42"/>
      <c r="G403" t="s">
        <v>4985</v>
      </c>
      <c r="H403" s="17"/>
      <c r="I403" s="17"/>
      <c r="J403" s="17"/>
      <c r="K403" s="17"/>
      <c r="L403" s="17"/>
      <c r="M403" s="17"/>
      <c r="N403" s="17"/>
      <c r="O403" s="17"/>
      <c r="P403" s="17"/>
    </row>
    <row r="404" spans="1:16">
      <c r="A404" s="42"/>
      <c r="B404" s="87" t="s">
        <v>4986</v>
      </c>
      <c r="D404" s="88">
        <v>5</v>
      </c>
      <c r="E404" s="88" t="s">
        <v>4883</v>
      </c>
      <c r="F404" s="42"/>
      <c r="G404" t="s">
        <v>4987</v>
      </c>
      <c r="H404" s="17"/>
      <c r="I404" s="17"/>
      <c r="J404" s="17"/>
      <c r="K404" s="17"/>
      <c r="L404" s="17"/>
      <c r="M404" s="17"/>
      <c r="N404" s="17"/>
      <c r="O404" s="17"/>
      <c r="P404" s="17"/>
    </row>
    <row r="405" spans="1:16">
      <c r="A405" s="42"/>
      <c r="B405" s="87" t="s">
        <v>4988</v>
      </c>
      <c r="D405" s="88">
        <v>1</v>
      </c>
      <c r="E405" s="88" t="s">
        <v>4989</v>
      </c>
      <c r="F405" s="42"/>
      <c r="G405" t="s">
        <v>4990</v>
      </c>
      <c r="H405" s="17"/>
      <c r="I405" s="17"/>
      <c r="J405" s="17"/>
      <c r="K405" s="17"/>
      <c r="L405" s="17"/>
      <c r="M405" s="17"/>
      <c r="N405" s="17"/>
      <c r="O405" s="17"/>
      <c r="P405" s="17"/>
    </row>
    <row r="406" spans="1:16">
      <c r="A406" s="42"/>
      <c r="B406" s="87" t="s">
        <v>4991</v>
      </c>
      <c r="D406" s="88">
        <v>2</v>
      </c>
      <c r="E406" s="88" t="s">
        <v>2680</v>
      </c>
      <c r="F406" s="42"/>
      <c r="G406" t="s">
        <v>4992</v>
      </c>
      <c r="H406" s="17"/>
      <c r="I406" s="17"/>
      <c r="J406" s="17"/>
      <c r="K406" s="17"/>
      <c r="L406" s="17"/>
      <c r="M406" s="17"/>
      <c r="N406" s="17"/>
      <c r="O406" s="17"/>
      <c r="P406" s="17"/>
    </row>
    <row r="407" spans="1:16">
      <c r="A407" s="42"/>
      <c r="B407" s="87" t="s">
        <v>4993</v>
      </c>
      <c r="D407" s="88">
        <v>15</v>
      </c>
      <c r="E407" s="88" t="s">
        <v>4899</v>
      </c>
      <c r="F407" s="42"/>
      <c r="G407" t="s">
        <v>4994</v>
      </c>
      <c r="H407" s="17"/>
      <c r="I407" s="17"/>
      <c r="J407" s="17"/>
      <c r="K407" s="17"/>
      <c r="L407" s="17"/>
      <c r="M407" s="17"/>
      <c r="N407" s="17"/>
      <c r="O407" s="17"/>
      <c r="P407" s="17"/>
    </row>
    <row r="408" spans="1:16">
      <c r="A408" s="42"/>
      <c r="B408" s="87" t="s">
        <v>4995</v>
      </c>
      <c r="D408" s="88">
        <v>2</v>
      </c>
      <c r="E408" s="88" t="s">
        <v>2680</v>
      </c>
      <c r="F408" s="42"/>
      <c r="G408" t="s">
        <v>4996</v>
      </c>
      <c r="H408" s="17"/>
      <c r="I408" s="17"/>
      <c r="J408" s="17"/>
      <c r="K408" s="17"/>
      <c r="L408" s="17"/>
      <c r="M408" s="17"/>
      <c r="N408" s="17"/>
      <c r="O408" s="17"/>
      <c r="P408" s="17"/>
    </row>
    <row r="409" spans="1:16">
      <c r="A409" s="42"/>
      <c r="B409" s="87" t="s">
        <v>4997</v>
      </c>
      <c r="D409" s="88">
        <v>35</v>
      </c>
      <c r="E409" s="88" t="s">
        <v>4899</v>
      </c>
      <c r="F409" s="42"/>
      <c r="G409" t="s">
        <v>4998</v>
      </c>
      <c r="H409" s="17"/>
      <c r="I409" s="17"/>
      <c r="J409" s="17"/>
      <c r="K409" s="17"/>
      <c r="L409" s="17"/>
      <c r="M409" s="17"/>
      <c r="N409" s="17"/>
      <c r="O409" s="17"/>
      <c r="P409" s="17"/>
    </row>
    <row r="410" spans="1:16">
      <c r="A410" s="42"/>
      <c r="B410" s="87" t="s">
        <v>4999</v>
      </c>
      <c r="D410" s="88">
        <v>15</v>
      </c>
      <c r="E410" s="88" t="s">
        <v>5000</v>
      </c>
      <c r="F410" s="42"/>
      <c r="G410" t="s">
        <v>5001</v>
      </c>
      <c r="H410" s="17"/>
      <c r="I410" s="17"/>
      <c r="J410" s="17"/>
      <c r="K410" s="17"/>
      <c r="L410" s="17"/>
      <c r="M410" s="17"/>
      <c r="N410" s="17"/>
      <c r="O410" s="17"/>
      <c r="P410" s="17"/>
    </row>
    <row r="411" spans="1:16">
      <c r="A411" s="42"/>
      <c r="B411" s="87" t="s">
        <v>5002</v>
      </c>
      <c r="D411" s="88">
        <v>60</v>
      </c>
      <c r="E411" s="88" t="s">
        <v>4883</v>
      </c>
      <c r="F411" s="42"/>
      <c r="G411" t="s">
        <v>5003</v>
      </c>
      <c r="H411" s="17"/>
      <c r="I411" s="17"/>
      <c r="J411" s="17"/>
      <c r="K411" s="17"/>
      <c r="L411" s="17"/>
      <c r="M411" s="17"/>
      <c r="N411" s="17"/>
      <c r="O411" s="17"/>
      <c r="P411" s="17"/>
    </row>
    <row r="412" spans="1:16">
      <c r="A412" s="42"/>
      <c r="B412" s="87" t="s">
        <v>5004</v>
      </c>
      <c r="D412" s="88">
        <v>5</v>
      </c>
      <c r="E412" s="88" t="s">
        <v>4899</v>
      </c>
      <c r="F412" s="42"/>
      <c r="G412" t="s">
        <v>5005</v>
      </c>
      <c r="H412" s="17"/>
      <c r="I412" s="17"/>
      <c r="J412" s="17"/>
      <c r="K412" s="17"/>
      <c r="L412" s="17"/>
      <c r="M412" s="17"/>
      <c r="N412" s="17"/>
      <c r="O412" s="17"/>
      <c r="P412" s="17"/>
    </row>
    <row r="413" spans="1:16">
      <c r="A413" s="42"/>
      <c r="B413" s="87" t="s">
        <v>5006</v>
      </c>
      <c r="D413" s="88">
        <v>5</v>
      </c>
      <c r="E413" s="88" t="s">
        <v>4879</v>
      </c>
      <c r="F413" s="42"/>
      <c r="G413" t="s">
        <v>5007</v>
      </c>
      <c r="H413" s="17"/>
      <c r="I413" s="17"/>
      <c r="J413" s="17"/>
      <c r="K413" s="17"/>
      <c r="L413" s="17"/>
      <c r="M413" s="17"/>
      <c r="N413" s="17"/>
      <c r="O413" s="17"/>
      <c r="P413" s="17"/>
    </row>
    <row r="414" spans="1:16">
      <c r="A414" s="42"/>
      <c r="B414" s="87" t="s">
        <v>5008</v>
      </c>
      <c r="D414" s="88">
        <v>5</v>
      </c>
      <c r="E414" s="88" t="s">
        <v>5009</v>
      </c>
      <c r="F414" s="42"/>
      <c r="G414" t="s">
        <v>5010</v>
      </c>
      <c r="H414" s="17"/>
      <c r="I414" s="17"/>
      <c r="J414" s="17"/>
      <c r="K414" s="17"/>
      <c r="L414" s="17"/>
      <c r="M414" s="17"/>
      <c r="N414" s="17"/>
      <c r="O414" s="17"/>
      <c r="P414" s="17"/>
    </row>
    <row r="415" spans="1:16">
      <c r="A415" s="42"/>
      <c r="B415" s="87" t="s">
        <v>5011</v>
      </c>
      <c r="D415" s="88">
        <v>60</v>
      </c>
      <c r="E415" s="88" t="s">
        <v>5012</v>
      </c>
      <c r="F415" s="42"/>
      <c r="G415" t="s">
        <v>5013</v>
      </c>
      <c r="H415" s="17"/>
      <c r="I415" s="17"/>
      <c r="J415" s="17"/>
      <c r="K415" s="17"/>
      <c r="L415" s="17"/>
      <c r="M415" s="17"/>
      <c r="N415" s="17"/>
      <c r="O415" s="17"/>
      <c r="P415" s="17"/>
    </row>
    <row r="416" spans="1:16">
      <c r="A416" s="42"/>
      <c r="B416" s="87" t="s">
        <v>5014</v>
      </c>
      <c r="D416" s="88">
        <v>5</v>
      </c>
      <c r="E416" s="88"/>
      <c r="F416" s="42"/>
      <c r="G416" t="s">
        <v>5015</v>
      </c>
      <c r="H416" s="17"/>
      <c r="I416" s="17"/>
      <c r="J416" s="17"/>
      <c r="K416" s="17"/>
      <c r="L416" s="17"/>
      <c r="M416" s="17"/>
      <c r="N416" s="17"/>
      <c r="O416" s="17"/>
      <c r="P416" s="17"/>
    </row>
    <row r="417" spans="1:16">
      <c r="A417" s="42"/>
      <c r="B417" s="87" t="s">
        <v>5016</v>
      </c>
      <c r="D417" s="88">
        <v>20</v>
      </c>
      <c r="E417" s="88" t="s">
        <v>5017</v>
      </c>
      <c r="F417" s="42"/>
      <c r="G417" t="s">
        <v>5018</v>
      </c>
      <c r="H417" s="17"/>
      <c r="I417" s="17"/>
      <c r="J417" s="17"/>
      <c r="K417" s="17"/>
      <c r="L417" s="17"/>
      <c r="M417" s="17"/>
      <c r="N417" s="17"/>
      <c r="O417" s="17"/>
      <c r="P417" s="17"/>
    </row>
    <row r="418" spans="1:16">
      <c r="A418" s="42"/>
      <c r="B418" s="87" t="s">
        <v>5019</v>
      </c>
      <c r="D418" s="88" t="s">
        <v>5020</v>
      </c>
      <c r="E418" s="88" t="s">
        <v>5021</v>
      </c>
      <c r="F418" s="42"/>
      <c r="G418" t="s">
        <v>5022</v>
      </c>
      <c r="H418" s="17"/>
      <c r="I418" s="17"/>
      <c r="J418" s="17"/>
      <c r="K418" s="17"/>
      <c r="L418" s="17"/>
      <c r="M418" s="17"/>
      <c r="N418" s="17"/>
      <c r="O418" s="17"/>
      <c r="P418" s="17"/>
    </row>
    <row r="419" spans="1:16">
      <c r="A419" s="42"/>
      <c r="B419" s="87" t="s">
        <v>5023</v>
      </c>
      <c r="D419" s="88">
        <v>10</v>
      </c>
      <c r="E419" s="88" t="s">
        <v>4883</v>
      </c>
      <c r="F419" s="42"/>
      <c r="G419" t="s">
        <v>5024</v>
      </c>
      <c r="H419" s="17"/>
      <c r="I419" s="17"/>
      <c r="J419" s="17"/>
      <c r="K419" s="17"/>
      <c r="L419" s="17"/>
      <c r="M419" s="17"/>
      <c r="N419" s="17"/>
      <c r="O419" s="17"/>
      <c r="P419" s="17"/>
    </row>
    <row r="420" spans="1:16">
      <c r="A420" s="42"/>
      <c r="B420" s="87" t="s">
        <v>5025</v>
      </c>
      <c r="D420" s="88">
        <v>3</v>
      </c>
      <c r="E420" s="88" t="s">
        <v>4895</v>
      </c>
      <c r="F420" s="42"/>
      <c r="G420" t="s">
        <v>5024</v>
      </c>
      <c r="H420" s="17"/>
      <c r="I420" s="17"/>
      <c r="J420" s="17"/>
      <c r="K420" s="17"/>
      <c r="L420" s="17"/>
      <c r="M420" s="17"/>
      <c r="N420" s="17"/>
      <c r="O420" s="17"/>
      <c r="P420" s="17"/>
    </row>
    <row r="421" spans="1:16">
      <c r="A421" s="42"/>
      <c r="B421" s="87" t="s">
        <v>5026</v>
      </c>
      <c r="D421" s="88">
        <v>5</v>
      </c>
      <c r="E421" s="88" t="s">
        <v>4895</v>
      </c>
      <c r="F421" s="42"/>
      <c r="G421" t="s">
        <v>5024</v>
      </c>
      <c r="H421" s="17"/>
      <c r="I421" s="17"/>
      <c r="J421" s="17"/>
      <c r="K421" s="17"/>
      <c r="L421" s="17"/>
      <c r="M421" s="17"/>
      <c r="N421" s="17"/>
      <c r="O421" s="17"/>
      <c r="P421" s="17"/>
    </row>
    <row r="422" spans="1:16">
      <c r="A422" s="42"/>
      <c r="B422" s="87" t="s">
        <v>5027</v>
      </c>
      <c r="D422" s="88">
        <v>4</v>
      </c>
      <c r="E422" s="88" t="s">
        <v>4899</v>
      </c>
      <c r="F422" s="42"/>
      <c r="G422" t="s">
        <v>5024</v>
      </c>
      <c r="H422" s="17"/>
      <c r="I422" s="17"/>
      <c r="J422" s="17"/>
      <c r="K422" s="17"/>
      <c r="L422" s="17"/>
      <c r="M422" s="17"/>
      <c r="N422" s="17"/>
      <c r="O422" s="17"/>
      <c r="P422" s="17"/>
    </row>
    <row r="423" spans="1:16">
      <c r="A423" s="42"/>
      <c r="B423" s="87" t="s">
        <v>5028</v>
      </c>
      <c r="D423" s="88">
        <v>2</v>
      </c>
      <c r="E423" s="88" t="s">
        <v>5000</v>
      </c>
      <c r="F423" s="42"/>
      <c r="G423" t="s">
        <v>5024</v>
      </c>
      <c r="H423" s="17"/>
      <c r="I423" s="17"/>
      <c r="J423" s="17"/>
      <c r="K423" s="17"/>
      <c r="L423" s="17"/>
      <c r="M423" s="17"/>
      <c r="N423" s="17"/>
      <c r="O423" s="17"/>
      <c r="P423" s="17"/>
    </row>
    <row r="424" spans="1:16" ht="25.5">
      <c r="A424" s="42"/>
      <c r="B424" s="87" t="s">
        <v>5029</v>
      </c>
      <c r="D424" s="88">
        <v>1</v>
      </c>
      <c r="E424" s="88" t="s">
        <v>4945</v>
      </c>
      <c r="F424" s="42"/>
      <c r="G424" t="s">
        <v>5030</v>
      </c>
      <c r="H424" s="17"/>
      <c r="I424" s="17"/>
      <c r="J424" s="17"/>
      <c r="K424" s="17"/>
      <c r="L424" s="17"/>
      <c r="M424" s="17"/>
      <c r="N424" s="17"/>
      <c r="O424" s="17"/>
      <c r="P424" s="17"/>
    </row>
    <row r="425" spans="1:16" ht="25.5">
      <c r="A425" s="42"/>
      <c r="B425" s="87" t="s">
        <v>5031</v>
      </c>
      <c r="D425" s="88">
        <v>3</v>
      </c>
      <c r="E425" s="88" t="s">
        <v>5000</v>
      </c>
      <c r="F425" s="42"/>
      <c r="G425" t="s">
        <v>5032</v>
      </c>
      <c r="H425" s="17"/>
      <c r="I425" s="17"/>
      <c r="J425" s="17"/>
      <c r="K425" s="17"/>
      <c r="L425" s="17"/>
      <c r="M425" s="17"/>
      <c r="N425" s="17"/>
      <c r="O425" s="17"/>
      <c r="P425" s="17"/>
    </row>
    <row r="426" spans="1:16">
      <c r="A426" s="42"/>
      <c r="B426" s="87" t="s">
        <v>5033</v>
      </c>
      <c r="D426" s="88">
        <v>15</v>
      </c>
      <c r="E426" s="88" t="s">
        <v>4879</v>
      </c>
      <c r="F426" s="42"/>
      <c r="G426" t="s">
        <v>5034</v>
      </c>
      <c r="H426" s="17"/>
      <c r="I426" s="17"/>
      <c r="J426" s="17"/>
      <c r="K426" s="17"/>
      <c r="L426" s="17"/>
      <c r="M426" s="17"/>
      <c r="N426" s="17"/>
      <c r="O426" s="17"/>
      <c r="P426" s="17"/>
    </row>
    <row r="427" spans="1:16">
      <c r="A427" s="42"/>
      <c r="B427" s="87" t="s">
        <v>5035</v>
      </c>
      <c r="D427" s="88">
        <v>30</v>
      </c>
      <c r="E427" s="88" t="s">
        <v>4879</v>
      </c>
      <c r="F427" s="42"/>
      <c r="G427" t="s">
        <v>5036</v>
      </c>
      <c r="H427" s="17"/>
      <c r="I427" s="17"/>
      <c r="J427" s="17"/>
      <c r="K427" s="17"/>
      <c r="L427" s="17"/>
      <c r="M427" s="17"/>
      <c r="N427" s="17"/>
      <c r="O427" s="17"/>
      <c r="P427" s="17"/>
    </row>
    <row r="428" spans="1:16" ht="25.5">
      <c r="A428" s="42"/>
      <c r="B428" s="87" t="s">
        <v>5037</v>
      </c>
      <c r="D428" s="88">
        <v>0.1</v>
      </c>
      <c r="E428" s="88" t="s">
        <v>2680</v>
      </c>
      <c r="F428" s="42"/>
      <c r="G428" t="s">
        <v>5038</v>
      </c>
      <c r="H428" s="17"/>
      <c r="I428" s="17"/>
      <c r="J428" s="17"/>
      <c r="K428" s="17"/>
      <c r="L428" s="17"/>
      <c r="M428" s="17"/>
      <c r="N428" s="17"/>
      <c r="O428" s="17"/>
      <c r="P428" s="17"/>
    </row>
    <row r="429" spans="1:16" ht="25.5">
      <c r="A429" s="42"/>
      <c r="B429" s="87" t="s">
        <v>5039</v>
      </c>
      <c r="D429" s="88">
        <v>25</v>
      </c>
      <c r="E429" s="88" t="s">
        <v>4883</v>
      </c>
      <c r="F429" s="42"/>
      <c r="G429" t="s">
        <v>5040</v>
      </c>
      <c r="H429" s="17"/>
      <c r="I429" s="17"/>
      <c r="J429" s="17"/>
      <c r="K429" s="17"/>
      <c r="L429" s="17"/>
      <c r="M429" s="17"/>
      <c r="N429" s="17"/>
      <c r="O429" s="17"/>
      <c r="P429" s="17"/>
    </row>
    <row r="430" spans="1:16" ht="25.5">
      <c r="A430" s="42"/>
      <c r="B430" s="87" t="s">
        <v>5041</v>
      </c>
      <c r="C430" s="87"/>
      <c r="D430" s="88">
        <v>0.2</v>
      </c>
      <c r="E430" s="88" t="s">
        <v>2680</v>
      </c>
      <c r="F430" s="42"/>
      <c r="G430" t="s">
        <v>5042</v>
      </c>
      <c r="H430" s="17"/>
      <c r="I430" s="17"/>
      <c r="J430" s="17"/>
      <c r="K430" s="17"/>
      <c r="L430" s="17"/>
      <c r="M430" s="17"/>
      <c r="N430" s="17"/>
      <c r="O430" s="17"/>
      <c r="P430" s="17"/>
    </row>
    <row r="431" spans="1:16">
      <c r="A431" s="42"/>
      <c r="B431" s="87" t="s">
        <v>5043</v>
      </c>
      <c r="D431" s="88">
        <v>50</v>
      </c>
      <c r="E431" s="88" t="s">
        <v>4879</v>
      </c>
      <c r="F431" s="42"/>
      <c r="G431" t="s">
        <v>5044</v>
      </c>
      <c r="H431" s="17"/>
      <c r="I431" s="17"/>
      <c r="J431" s="17"/>
      <c r="K431" s="17"/>
      <c r="L431" s="17"/>
      <c r="M431" s="17"/>
      <c r="N431" s="17"/>
      <c r="O431" s="17"/>
      <c r="P431" s="17"/>
    </row>
    <row r="432" spans="1:16">
      <c r="A432" s="42"/>
      <c r="B432" s="87" t="s">
        <v>5045</v>
      </c>
      <c r="D432" s="88">
        <v>25</v>
      </c>
      <c r="E432" s="88" t="s">
        <v>4895</v>
      </c>
      <c r="F432" s="42"/>
      <c r="G432" t="s">
        <v>5046</v>
      </c>
      <c r="H432" s="17"/>
      <c r="I432" s="17"/>
      <c r="J432" s="17"/>
      <c r="K432" s="17"/>
      <c r="L432" s="17"/>
      <c r="M432" s="17"/>
      <c r="N432" s="17"/>
      <c r="O432" s="17"/>
      <c r="P432" s="17"/>
    </row>
    <row r="433" spans="1:16">
      <c r="A433" s="42"/>
      <c r="B433" s="87" t="s">
        <v>5047</v>
      </c>
      <c r="D433" s="88">
        <v>10</v>
      </c>
      <c r="E433" s="88" t="s">
        <v>4879</v>
      </c>
      <c r="F433" s="42"/>
      <c r="G433" t="s">
        <v>5048</v>
      </c>
      <c r="H433" s="17"/>
      <c r="I433" s="17"/>
      <c r="J433" s="17"/>
      <c r="K433" s="17"/>
      <c r="L433" s="17"/>
      <c r="M433" s="17"/>
      <c r="N433" s="17"/>
      <c r="O433" s="17"/>
      <c r="P433" s="17"/>
    </row>
    <row r="434" spans="1:16">
      <c r="A434" s="42"/>
      <c r="B434" s="87" t="s">
        <v>5049</v>
      </c>
      <c r="D434" s="88">
        <v>250</v>
      </c>
      <c r="E434" s="88" t="s">
        <v>4899</v>
      </c>
      <c r="F434" s="42"/>
      <c r="G434" t="s">
        <v>5050</v>
      </c>
      <c r="H434" s="17"/>
      <c r="I434" s="17"/>
      <c r="J434" s="17"/>
      <c r="K434" s="17"/>
      <c r="L434" s="17"/>
      <c r="M434" s="17"/>
      <c r="N434" s="17"/>
      <c r="O434" s="17"/>
      <c r="P434" s="17"/>
    </row>
    <row r="435" spans="1:16">
      <c r="A435" s="42"/>
      <c r="B435" s="87" t="s">
        <v>5051</v>
      </c>
      <c r="D435" s="88">
        <v>40</v>
      </c>
      <c r="E435" s="88" t="s">
        <v>4895</v>
      </c>
      <c r="F435" s="42"/>
      <c r="G435" t="s">
        <v>5052</v>
      </c>
      <c r="H435" s="17"/>
      <c r="I435" s="17"/>
      <c r="J435" s="17"/>
      <c r="K435" s="17"/>
      <c r="L435" s="17"/>
      <c r="M435" s="17"/>
      <c r="N435" s="17"/>
      <c r="O435" s="17"/>
      <c r="P435" s="17"/>
    </row>
    <row r="436" spans="1:16">
      <c r="A436" s="42"/>
      <c r="B436" s="87" t="s">
        <v>5053</v>
      </c>
      <c r="D436" s="88">
        <v>15</v>
      </c>
      <c r="E436" s="88" t="s">
        <v>4879</v>
      </c>
      <c r="F436" s="42"/>
      <c r="G436" t="s">
        <v>5054</v>
      </c>
      <c r="H436" s="17"/>
      <c r="I436" s="17"/>
      <c r="J436" s="17"/>
      <c r="K436" s="17"/>
      <c r="L436" s="17"/>
      <c r="M436" s="17"/>
      <c r="N436" s="17"/>
      <c r="O436" s="17"/>
      <c r="P436" s="17"/>
    </row>
    <row r="437" spans="1:16">
      <c r="A437" s="42"/>
      <c r="B437" s="87" t="s">
        <v>5055</v>
      </c>
      <c r="D437" s="88">
        <v>10</v>
      </c>
      <c r="E437" s="88" t="s">
        <v>5056</v>
      </c>
      <c r="F437" s="42"/>
      <c r="G437" t="s">
        <v>5057</v>
      </c>
      <c r="H437" s="17"/>
      <c r="I437" s="17"/>
      <c r="J437" s="17"/>
      <c r="K437" s="17"/>
      <c r="L437" s="17"/>
      <c r="M437" s="17"/>
      <c r="N437" s="17"/>
      <c r="O437" s="17"/>
      <c r="P437" s="17"/>
    </row>
    <row r="438" spans="1:16">
      <c r="A438" s="42"/>
      <c r="B438" s="87" t="s">
        <v>5058</v>
      </c>
      <c r="D438" s="88">
        <v>9</v>
      </c>
      <c r="E438" s="88" t="s">
        <v>5000</v>
      </c>
      <c r="F438" s="42"/>
      <c r="G438" t="s">
        <v>5059</v>
      </c>
      <c r="H438" s="17"/>
      <c r="I438" s="17"/>
      <c r="J438" s="17"/>
      <c r="K438" s="17"/>
      <c r="L438" s="17"/>
      <c r="M438" s="17"/>
      <c r="N438" s="17"/>
      <c r="O438" s="17"/>
      <c r="P438" s="17"/>
    </row>
    <row r="439" spans="1:16">
      <c r="A439" s="42"/>
      <c r="B439" s="87" t="s">
        <v>5060</v>
      </c>
      <c r="D439" s="88">
        <v>6</v>
      </c>
      <c r="E439" s="88" t="s">
        <v>4945</v>
      </c>
      <c r="F439" s="42"/>
      <c r="G439" t="s">
        <v>5061</v>
      </c>
      <c r="H439" s="17"/>
      <c r="I439" s="17"/>
      <c r="J439" s="17"/>
      <c r="K439" s="17"/>
      <c r="L439" s="17"/>
      <c r="M439" s="17"/>
      <c r="N439" s="17"/>
      <c r="O439" s="17"/>
      <c r="P439" s="17"/>
    </row>
    <row r="440" spans="1:16">
      <c r="A440" s="42"/>
      <c r="B440" s="87" t="s">
        <v>5062</v>
      </c>
      <c r="D440" s="88">
        <v>20</v>
      </c>
      <c r="E440" s="88" t="s">
        <v>5063</v>
      </c>
      <c r="F440" s="42"/>
      <c r="G440" t="s">
        <v>5064</v>
      </c>
      <c r="H440" s="17"/>
      <c r="I440" s="17"/>
      <c r="J440" s="17"/>
      <c r="K440" s="17"/>
      <c r="L440" s="17"/>
      <c r="M440" s="17"/>
      <c r="N440" s="17"/>
      <c r="O440" s="17"/>
      <c r="P440" s="17"/>
    </row>
    <row r="441" spans="1:16">
      <c r="A441" s="42"/>
      <c r="B441" t="s">
        <v>5065</v>
      </c>
      <c r="D441" s="88">
        <v>5</v>
      </c>
      <c r="E441" s="88" t="s">
        <v>5066</v>
      </c>
      <c r="F441" s="42"/>
      <c r="G441" s="89"/>
      <c r="H441" s="17"/>
      <c r="I441" s="17"/>
      <c r="J441" s="17"/>
      <c r="K441" s="17"/>
      <c r="L441" s="17"/>
      <c r="M441" s="17"/>
      <c r="N441" s="17"/>
      <c r="O441" s="17"/>
      <c r="P441" s="17"/>
    </row>
    <row r="442" spans="1:16">
      <c r="A442" s="42"/>
      <c r="B442" t="s">
        <v>5067</v>
      </c>
      <c r="D442">
        <v>0.3</v>
      </c>
      <c r="E442" t="s">
        <v>5068</v>
      </c>
      <c r="F442" s="42"/>
      <c r="G442" t="s">
        <v>5069</v>
      </c>
      <c r="H442" s="17"/>
      <c r="I442" s="17"/>
      <c r="J442" s="17"/>
      <c r="K442" s="17"/>
      <c r="L442" s="17"/>
      <c r="M442" s="17"/>
      <c r="N442" s="17"/>
      <c r="O442" s="17"/>
      <c r="P442" s="17"/>
    </row>
    <row r="443" spans="1:16">
      <c r="A443" s="42"/>
      <c r="B443" t="s">
        <v>5070</v>
      </c>
      <c r="D443">
        <v>30</v>
      </c>
      <c r="E443" t="s">
        <v>5071</v>
      </c>
      <c r="F443" s="42"/>
      <c r="G443" t="s">
        <v>5072</v>
      </c>
      <c r="H443" s="17"/>
      <c r="I443" s="17"/>
      <c r="J443" s="17"/>
      <c r="K443" s="17"/>
      <c r="L443" s="17"/>
      <c r="M443" s="17"/>
      <c r="N443" s="17"/>
      <c r="O443" s="17"/>
      <c r="P443" s="17"/>
    </row>
    <row r="444" spans="1:16">
      <c r="A444" s="42"/>
      <c r="B444" t="s">
        <v>5073</v>
      </c>
      <c r="D444">
        <v>0.5</v>
      </c>
      <c r="E444" t="s">
        <v>5071</v>
      </c>
      <c r="F444" s="42"/>
      <c r="G444" t="s">
        <v>5072</v>
      </c>
      <c r="H444" s="17"/>
      <c r="I444" s="17"/>
      <c r="J444" s="17"/>
      <c r="K444" s="17"/>
      <c r="L444" s="17"/>
      <c r="M444" s="17"/>
      <c r="N444" s="17"/>
      <c r="O444" s="17"/>
      <c r="P444" s="17"/>
    </row>
    <row r="445" spans="1:16">
      <c r="A445" s="42"/>
      <c r="B445" t="s">
        <v>5074</v>
      </c>
      <c r="D445">
        <v>1</v>
      </c>
      <c r="E445" t="s">
        <v>5075</v>
      </c>
      <c r="F445" s="42"/>
      <c r="G445" t="s">
        <v>5072</v>
      </c>
      <c r="H445" s="17"/>
      <c r="I445" s="17"/>
      <c r="J445" s="17"/>
      <c r="K445" s="17"/>
      <c r="L445" s="17"/>
      <c r="M445" s="17"/>
      <c r="N445" s="17"/>
      <c r="O445" s="17"/>
      <c r="P445" s="17"/>
    </row>
    <row r="446" spans="1:16">
      <c r="A446" s="42"/>
      <c r="B446" t="s">
        <v>5076</v>
      </c>
      <c r="D446">
        <v>0.3</v>
      </c>
      <c r="E446" t="s">
        <v>5077</v>
      </c>
      <c r="F446" s="42"/>
      <c r="G446" t="s">
        <v>5072</v>
      </c>
      <c r="H446" s="17"/>
      <c r="I446" s="17"/>
      <c r="J446" s="17"/>
      <c r="K446" s="17"/>
      <c r="L446" s="17"/>
      <c r="M446" s="17"/>
      <c r="N446" s="17"/>
      <c r="O446" s="17"/>
      <c r="P446" s="17"/>
    </row>
    <row r="447" spans="1:16">
      <c r="A447" s="42"/>
      <c r="B447" t="s">
        <v>5078</v>
      </c>
      <c r="D447">
        <v>1</v>
      </c>
      <c r="E447" t="s">
        <v>5071</v>
      </c>
      <c r="F447" s="42"/>
      <c r="G447" t="s">
        <v>5079</v>
      </c>
      <c r="H447" s="17"/>
      <c r="I447" s="17"/>
      <c r="J447" s="17"/>
      <c r="K447" s="17"/>
      <c r="L447" s="17"/>
      <c r="M447" s="17"/>
      <c r="N447" s="17"/>
      <c r="O447" s="17"/>
      <c r="P447" s="17"/>
    </row>
    <row r="448" spans="1:16">
      <c r="A448" s="42"/>
      <c r="B448" t="s">
        <v>5080</v>
      </c>
      <c r="D448">
        <v>10</v>
      </c>
      <c r="E448" t="s">
        <v>5071</v>
      </c>
      <c r="F448" s="42"/>
      <c r="G448" t="s">
        <v>5072</v>
      </c>
      <c r="H448" s="17"/>
      <c r="I448" s="17"/>
      <c r="J448" s="17"/>
      <c r="K448" s="17"/>
      <c r="L448" s="17"/>
      <c r="M448" s="17"/>
      <c r="N448" s="17"/>
      <c r="O448" s="17"/>
      <c r="P448" s="17"/>
    </row>
    <row r="449" spans="1:16">
      <c r="A449" s="42"/>
      <c r="B449" t="s">
        <v>5081</v>
      </c>
      <c r="D449">
        <v>0.05</v>
      </c>
      <c r="E449" t="s">
        <v>4906</v>
      </c>
      <c r="F449" s="42"/>
      <c r="G449" t="s">
        <v>5082</v>
      </c>
      <c r="H449" s="17"/>
      <c r="I449" s="17"/>
      <c r="J449" s="17"/>
      <c r="K449" s="17"/>
      <c r="L449" s="17"/>
      <c r="M449" s="17"/>
      <c r="N449" s="17"/>
      <c r="O449" s="17"/>
      <c r="P449" s="17"/>
    </row>
    <row r="450" spans="1:16">
      <c r="A450" s="42"/>
      <c r="B450" t="s">
        <v>5083</v>
      </c>
      <c r="D450">
        <v>0.1</v>
      </c>
      <c r="E450" t="s">
        <v>5071</v>
      </c>
      <c r="F450" s="42"/>
      <c r="G450" t="s">
        <v>5082</v>
      </c>
      <c r="H450" s="17"/>
      <c r="I450" s="17"/>
      <c r="J450" s="17"/>
      <c r="K450" s="17"/>
      <c r="L450" s="17"/>
      <c r="M450" s="17"/>
      <c r="N450" s="17"/>
      <c r="O450" s="17"/>
      <c r="P450" s="17"/>
    </row>
    <row r="451" spans="1:16">
      <c r="A451" s="42"/>
      <c r="B451" t="s">
        <v>5084</v>
      </c>
      <c r="D451">
        <v>0.8</v>
      </c>
      <c r="E451" t="s">
        <v>5085</v>
      </c>
      <c r="F451" s="42"/>
      <c r="G451" t="s">
        <v>5082</v>
      </c>
      <c r="H451" s="17"/>
      <c r="I451" s="17"/>
      <c r="J451" s="17"/>
      <c r="K451" s="17"/>
      <c r="L451" s="17"/>
      <c r="M451" s="17"/>
      <c r="N451" s="17"/>
      <c r="O451" s="17"/>
      <c r="P451" s="17"/>
    </row>
    <row r="452" spans="1:16">
      <c r="A452" s="42"/>
      <c r="B452" t="s">
        <v>5086</v>
      </c>
      <c r="D452">
        <v>0.5</v>
      </c>
      <c r="E452" t="s">
        <v>5071</v>
      </c>
      <c r="F452" s="42"/>
      <c r="G452" t="s">
        <v>5082</v>
      </c>
      <c r="H452" s="17"/>
      <c r="I452" s="17"/>
      <c r="J452" s="17"/>
      <c r="K452" s="17"/>
      <c r="L452" s="17"/>
      <c r="M452" s="17"/>
      <c r="N452" s="17"/>
      <c r="O452" s="17"/>
      <c r="P452" s="17"/>
    </row>
    <row r="453" spans="1:16">
      <c r="A453" s="42"/>
      <c r="B453" t="s">
        <v>5087</v>
      </c>
      <c r="D453">
        <v>4</v>
      </c>
      <c r="E453" t="s">
        <v>5071</v>
      </c>
      <c r="F453" s="42"/>
      <c r="G453" t="s">
        <v>5082</v>
      </c>
      <c r="H453" s="17"/>
      <c r="I453" s="17"/>
      <c r="J453" s="17"/>
      <c r="K453" s="17"/>
      <c r="L453" s="17"/>
      <c r="M453" s="17"/>
      <c r="N453" s="17"/>
      <c r="O453" s="17"/>
      <c r="P453" s="17"/>
    </row>
    <row r="454" spans="1:16">
      <c r="A454" s="42"/>
      <c r="B454" t="s">
        <v>5088</v>
      </c>
      <c r="D454">
        <v>8</v>
      </c>
      <c r="E454" t="s">
        <v>2680</v>
      </c>
      <c r="F454" s="42"/>
      <c r="G454" t="s">
        <v>5082</v>
      </c>
      <c r="H454" s="17"/>
      <c r="I454" s="17"/>
      <c r="J454" s="17"/>
      <c r="K454" s="17"/>
      <c r="L454" s="17"/>
      <c r="M454" s="17"/>
      <c r="N454" s="17"/>
      <c r="O454" s="17"/>
      <c r="P454" s="17"/>
    </row>
    <row r="455" spans="1:16">
      <c r="A455" s="42"/>
      <c r="B455" t="s">
        <v>5089</v>
      </c>
      <c r="D455">
        <v>5</v>
      </c>
      <c r="E455" t="s">
        <v>5071</v>
      </c>
      <c r="F455" s="42"/>
      <c r="G455" s="17"/>
      <c r="H455" s="17"/>
      <c r="I455" s="17"/>
      <c r="J455" s="17"/>
      <c r="K455" s="17"/>
      <c r="L455" s="17"/>
      <c r="M455" s="17"/>
      <c r="N455" s="17"/>
      <c r="O455" s="17"/>
      <c r="P455" s="17"/>
    </row>
    <row r="456" spans="1:16">
      <c r="A456" s="42"/>
      <c r="B456"/>
      <c r="D456">
        <v>1</v>
      </c>
      <c r="E456" t="s">
        <v>5071</v>
      </c>
      <c r="F456" s="42"/>
      <c r="G456" t="s">
        <v>5090</v>
      </c>
      <c r="H456" s="17"/>
      <c r="I456" s="17"/>
      <c r="J456" s="17"/>
      <c r="K456" s="17"/>
      <c r="L456" s="17"/>
      <c r="M456" s="17"/>
      <c r="N456" s="17"/>
      <c r="O456" s="17"/>
      <c r="P456" s="17"/>
    </row>
    <row r="457" spans="1:16">
      <c r="A457" s="42"/>
      <c r="B457" t="s">
        <v>5091</v>
      </c>
      <c r="D457"/>
      <c r="E457"/>
      <c r="F457" s="42"/>
      <c r="G457" s="17"/>
      <c r="H457" s="17"/>
      <c r="I457" s="17"/>
      <c r="J457" s="17"/>
      <c r="K457" s="17"/>
      <c r="L457" s="17"/>
      <c r="M457" s="17"/>
      <c r="N457" s="17"/>
      <c r="O457" s="17"/>
      <c r="P457" s="17"/>
    </row>
    <row r="458" spans="1:16">
      <c r="A458" s="42"/>
      <c r="B458" t="s">
        <v>5092</v>
      </c>
      <c r="D458">
        <v>1</v>
      </c>
      <c r="E458" t="s">
        <v>5093</v>
      </c>
      <c r="F458" s="42"/>
      <c r="G458" t="s">
        <v>5090</v>
      </c>
      <c r="H458" s="17"/>
      <c r="I458" s="17"/>
      <c r="J458" s="17"/>
      <c r="K458" s="17"/>
      <c r="L458" s="17"/>
      <c r="M458" s="17"/>
      <c r="N458" s="17"/>
      <c r="O458" s="17"/>
      <c r="P458" s="17"/>
    </row>
    <row r="459" spans="1:16">
      <c r="A459" s="42"/>
      <c r="B459" t="s">
        <v>5094</v>
      </c>
      <c r="D459">
        <v>0.08</v>
      </c>
      <c r="E459" t="s">
        <v>2680</v>
      </c>
      <c r="F459" s="42"/>
      <c r="G459" t="s">
        <v>5095</v>
      </c>
      <c r="H459" s="17"/>
      <c r="I459" s="17"/>
      <c r="J459" s="17"/>
      <c r="K459" s="17"/>
      <c r="L459" s="17"/>
      <c r="M459" s="17"/>
      <c r="N459" s="17"/>
      <c r="O459" s="17"/>
      <c r="P459" s="17"/>
    </row>
    <row r="460" spans="1:16">
      <c r="A460" s="42"/>
      <c r="B460" t="s">
        <v>5096</v>
      </c>
      <c r="D460">
        <v>0.1</v>
      </c>
      <c r="E460" t="s">
        <v>2680</v>
      </c>
      <c r="F460" s="42"/>
      <c r="G460" t="s">
        <v>5095</v>
      </c>
      <c r="H460" s="17"/>
      <c r="I460" s="17"/>
      <c r="J460" s="17"/>
      <c r="K460" s="17"/>
      <c r="L460" s="17"/>
      <c r="M460" s="17"/>
      <c r="N460" s="17"/>
      <c r="O460" s="17"/>
      <c r="P460" s="17"/>
    </row>
    <row r="461" spans="1:16">
      <c r="A461" s="42"/>
      <c r="B461" t="s">
        <v>5081</v>
      </c>
      <c r="D461">
        <v>6</v>
      </c>
      <c r="E461" t="s">
        <v>2680</v>
      </c>
      <c r="F461" s="42"/>
      <c r="G461" t="s">
        <v>5095</v>
      </c>
      <c r="H461" s="17"/>
      <c r="I461" s="17"/>
      <c r="J461" s="17"/>
      <c r="K461" s="17"/>
      <c r="L461" s="17"/>
      <c r="M461" s="17"/>
      <c r="N461" s="17"/>
      <c r="O461" s="17"/>
      <c r="P461" s="17"/>
    </row>
    <row r="462" spans="1:16">
      <c r="A462" s="42"/>
      <c r="B462" t="s">
        <v>5083</v>
      </c>
      <c r="D462">
        <v>0.6</v>
      </c>
      <c r="E462" t="s">
        <v>5068</v>
      </c>
      <c r="F462" s="42"/>
      <c r="G462" t="s">
        <v>5097</v>
      </c>
      <c r="H462" s="17"/>
      <c r="I462" s="17"/>
      <c r="J462" s="17"/>
      <c r="K462" s="17"/>
      <c r="L462" s="17"/>
      <c r="M462" s="17"/>
      <c r="N462" s="17"/>
      <c r="O462" s="17"/>
      <c r="P462" s="17"/>
    </row>
    <row r="463" spans="1:16">
      <c r="A463" s="42"/>
      <c r="B463" t="s">
        <v>5084</v>
      </c>
      <c r="D463">
        <v>1</v>
      </c>
      <c r="E463" t="s">
        <v>5093</v>
      </c>
      <c r="F463" s="42"/>
      <c r="G463" t="s">
        <v>5097</v>
      </c>
      <c r="H463" s="17"/>
      <c r="I463" s="17"/>
      <c r="J463" s="17"/>
      <c r="K463" s="17"/>
      <c r="L463" s="17"/>
      <c r="M463" s="17"/>
      <c r="N463" s="17"/>
      <c r="O463" s="17"/>
      <c r="P463" s="17"/>
    </row>
    <row r="464" spans="1:16">
      <c r="A464" s="42"/>
      <c r="B464" t="s">
        <v>5086</v>
      </c>
      <c r="D464">
        <v>1</v>
      </c>
      <c r="E464" t="s">
        <v>5093</v>
      </c>
      <c r="F464" s="42"/>
      <c r="G464" t="s">
        <v>5097</v>
      </c>
      <c r="H464" s="17"/>
      <c r="I464" s="17"/>
      <c r="J464" s="17"/>
      <c r="K464" s="17"/>
      <c r="L464" s="17"/>
      <c r="M464" s="17"/>
      <c r="N464" s="17"/>
      <c r="O464" s="17"/>
      <c r="P464" s="17"/>
    </row>
    <row r="465" spans="1:16">
      <c r="A465" s="42"/>
      <c r="B465" t="s">
        <v>5087</v>
      </c>
      <c r="D465">
        <v>8</v>
      </c>
      <c r="E465" t="s">
        <v>5071</v>
      </c>
      <c r="F465" s="42"/>
      <c r="G465" t="s">
        <v>5097</v>
      </c>
      <c r="H465" s="17"/>
      <c r="I465" s="17"/>
      <c r="J465" s="17"/>
      <c r="K465" s="17"/>
      <c r="L465" s="17"/>
      <c r="M465" s="17"/>
      <c r="N465" s="17"/>
      <c r="O465" s="17"/>
      <c r="P465" s="17"/>
    </row>
    <row r="466" spans="1:16">
      <c r="A466" s="42"/>
      <c r="B466" t="s">
        <v>5098</v>
      </c>
      <c r="D466">
        <v>10</v>
      </c>
      <c r="E466" t="s">
        <v>5071</v>
      </c>
      <c r="F466" s="42"/>
      <c r="G466" t="s">
        <v>5097</v>
      </c>
      <c r="H466" s="17"/>
      <c r="I466" s="17"/>
      <c r="J466" s="17"/>
      <c r="K466" s="17"/>
      <c r="L466" s="17"/>
      <c r="M466" s="17"/>
      <c r="N466" s="17"/>
      <c r="O466" s="17"/>
      <c r="P466" s="17"/>
    </row>
    <row r="467" spans="1:16">
      <c r="A467" s="42"/>
      <c r="B467" t="s">
        <v>5099</v>
      </c>
      <c r="D467" t="s">
        <v>5100</v>
      </c>
      <c r="E467" t="s">
        <v>5101</v>
      </c>
      <c r="F467" s="42"/>
      <c r="G467" t="s">
        <v>5097</v>
      </c>
      <c r="H467" s="17"/>
      <c r="I467" s="17"/>
      <c r="J467" s="17"/>
      <c r="K467" s="17"/>
      <c r="L467" s="17"/>
      <c r="M467" s="17"/>
      <c r="N467" s="17"/>
      <c r="O467" s="17"/>
      <c r="P467" s="17"/>
    </row>
    <row r="468" spans="1:16">
      <c r="A468" s="42"/>
      <c r="B468" t="s">
        <v>5102</v>
      </c>
      <c r="D468" t="s">
        <v>5103</v>
      </c>
      <c r="E468" t="s">
        <v>2680</v>
      </c>
      <c r="F468" s="42"/>
      <c r="G468" s="17"/>
      <c r="H468" s="17"/>
      <c r="I468" s="17"/>
      <c r="J468" s="17"/>
      <c r="K468" s="17"/>
      <c r="L468" s="17"/>
      <c r="M468" s="17"/>
      <c r="N468" s="17"/>
      <c r="O468" s="17"/>
      <c r="P468" s="17"/>
    </row>
    <row r="469" spans="1:16">
      <c r="A469" s="42"/>
      <c r="B469" t="s">
        <v>5104</v>
      </c>
      <c r="C469"/>
      <c r="D469"/>
      <c r="E469" s="42"/>
      <c r="F469" s="42"/>
      <c r="G469" s="17"/>
      <c r="H469" s="17"/>
      <c r="I469" s="17"/>
      <c r="J469" s="17"/>
      <c r="K469" s="17"/>
      <c r="L469" s="17"/>
      <c r="M469" s="17"/>
      <c r="N469" s="17"/>
      <c r="O469" s="17"/>
      <c r="P469" s="17"/>
    </row>
    <row r="470" spans="1:16">
      <c r="A470" s="42"/>
      <c r="B470" t="s">
        <v>5105</v>
      </c>
      <c r="C470"/>
      <c r="D470" t="s">
        <v>5106</v>
      </c>
      <c r="E470" t="s">
        <v>5068</v>
      </c>
      <c r="F470" s="42"/>
      <c r="G470" t="s">
        <v>5102</v>
      </c>
      <c r="H470" s="17"/>
      <c r="I470" s="17"/>
      <c r="J470" s="17"/>
      <c r="K470" s="17"/>
      <c r="L470" s="17"/>
      <c r="M470" s="17"/>
      <c r="N470" s="17"/>
      <c r="O470" s="17"/>
      <c r="P470" s="17"/>
    </row>
    <row r="471" spans="1:16">
      <c r="A471" s="42"/>
      <c r="B471" t="s">
        <v>5107</v>
      </c>
      <c r="C471"/>
      <c r="D471" t="s">
        <v>5108</v>
      </c>
      <c r="E471" t="s">
        <v>5093</v>
      </c>
      <c r="F471" s="42"/>
      <c r="G471" t="s">
        <v>5102</v>
      </c>
      <c r="H471" s="17"/>
      <c r="I471" s="17"/>
      <c r="J471" s="17"/>
      <c r="K471" s="17"/>
      <c r="L471" s="17"/>
      <c r="M471" s="17"/>
      <c r="N471" s="17"/>
      <c r="O471" s="17"/>
      <c r="P471" s="17"/>
    </row>
    <row r="472" spans="1:16">
      <c r="A472" s="42"/>
      <c r="B472" t="s">
        <v>5109</v>
      </c>
      <c r="C472"/>
      <c r="D472" t="s">
        <v>5110</v>
      </c>
      <c r="E472" t="s">
        <v>5101</v>
      </c>
      <c r="F472" s="42"/>
      <c r="G472" t="s">
        <v>5102</v>
      </c>
      <c r="H472" s="17"/>
      <c r="I472" s="17"/>
      <c r="J472" s="17"/>
      <c r="K472" s="17"/>
      <c r="L472" s="17"/>
      <c r="M472" s="17"/>
      <c r="N472" s="17"/>
      <c r="O472" s="17"/>
      <c r="P472" s="17"/>
    </row>
    <row r="473" spans="1:16">
      <c r="A473" s="42"/>
      <c r="B473" t="s">
        <v>5111</v>
      </c>
      <c r="C473"/>
      <c r="D473" t="s">
        <v>5112</v>
      </c>
      <c r="E473" s="42"/>
      <c r="F473" s="42"/>
      <c r="G473" s="17"/>
      <c r="H473" s="17"/>
      <c r="I473" s="17"/>
      <c r="J473" s="17"/>
      <c r="K473" s="17"/>
      <c r="L473" s="17"/>
      <c r="M473" s="17"/>
      <c r="N473" s="17"/>
      <c r="O473" s="17"/>
      <c r="P473" s="17"/>
    </row>
    <row r="474" spans="1:16">
      <c r="A474" s="42"/>
      <c r="B474" t="s">
        <v>5113</v>
      </c>
      <c r="C474"/>
      <c r="D474">
        <v>10</v>
      </c>
      <c r="E474" s="42"/>
      <c r="F474" s="42"/>
      <c r="G474" s="17"/>
      <c r="H474" s="17"/>
      <c r="I474" s="17"/>
      <c r="J474" s="17"/>
      <c r="K474" s="17"/>
      <c r="L474" s="17"/>
      <c r="M474" s="17"/>
      <c r="N474" s="17"/>
      <c r="O474" s="17"/>
      <c r="P474" s="17"/>
    </row>
    <row r="475" spans="1:16">
      <c r="A475" s="42"/>
      <c r="B475" t="s">
        <v>5104</v>
      </c>
      <c r="C475"/>
      <c r="D475">
        <v>25</v>
      </c>
      <c r="E475" t="s">
        <v>5114</v>
      </c>
      <c r="F475" s="42"/>
      <c r="G475" s="17"/>
      <c r="H475" s="17"/>
      <c r="I475" s="17"/>
      <c r="J475" s="17"/>
      <c r="K475" s="17"/>
      <c r="L475" s="17"/>
      <c r="M475" s="17"/>
      <c r="N475" s="17"/>
      <c r="O475" s="17"/>
      <c r="P475" s="17"/>
    </row>
    <row r="476" spans="1:16">
      <c r="A476" s="42"/>
      <c r="B476" t="s">
        <v>5115</v>
      </c>
      <c r="C476"/>
      <c r="D476" t="s">
        <v>5116</v>
      </c>
      <c r="E476" t="s">
        <v>2680</v>
      </c>
      <c r="F476" s="42"/>
      <c r="G476" t="s">
        <v>5117</v>
      </c>
      <c r="H476" s="17"/>
      <c r="I476" s="17"/>
      <c r="J476" s="17"/>
      <c r="K476" s="17"/>
      <c r="L476" s="17"/>
      <c r="M476" s="17"/>
      <c r="N476" s="17"/>
      <c r="O476" s="17"/>
      <c r="P476" s="17"/>
    </row>
    <row r="477" spans="1:16">
      <c r="A477" s="42"/>
      <c r="B477" t="s">
        <v>5118</v>
      </c>
      <c r="C477"/>
      <c r="D477" t="s">
        <v>5106</v>
      </c>
      <c r="E477" t="s">
        <v>5119</v>
      </c>
      <c r="F477" s="42"/>
      <c r="G477" t="s">
        <v>5117</v>
      </c>
      <c r="H477" s="17"/>
      <c r="I477" s="17"/>
      <c r="J477" s="17"/>
      <c r="K477" s="17"/>
      <c r="L477" s="17"/>
      <c r="M477" s="17"/>
      <c r="N477" s="17"/>
      <c r="O477" s="17"/>
      <c r="P477" s="17"/>
    </row>
    <row r="478" spans="1:16">
      <c r="A478" s="42"/>
      <c r="B478" t="s">
        <v>5120</v>
      </c>
      <c r="C478"/>
      <c r="D478">
        <v>2</v>
      </c>
      <c r="E478" t="s">
        <v>5071</v>
      </c>
      <c r="F478" s="42"/>
      <c r="G478" t="s">
        <v>5117</v>
      </c>
      <c r="H478" s="17"/>
      <c r="I478" s="17"/>
      <c r="J478" s="17"/>
      <c r="K478" s="17"/>
      <c r="L478" s="17"/>
      <c r="M478" s="17"/>
      <c r="N478" s="17"/>
      <c r="O478" s="17"/>
      <c r="P478" s="17"/>
    </row>
    <row r="479" spans="1:16">
      <c r="A479" s="42"/>
      <c r="B479" t="s">
        <v>5121</v>
      </c>
      <c r="C479"/>
      <c r="D479">
        <v>8</v>
      </c>
      <c r="E479" t="s">
        <v>5122</v>
      </c>
      <c r="F479" s="42"/>
      <c r="G479" t="s">
        <v>5117</v>
      </c>
      <c r="H479" s="17"/>
      <c r="I479" s="17"/>
      <c r="J479" s="17"/>
      <c r="K479" s="17"/>
      <c r="L479" s="17"/>
      <c r="M479" s="17"/>
      <c r="N479" s="17"/>
      <c r="O479" s="17"/>
      <c r="P479" s="17"/>
    </row>
    <row r="480" spans="1:16">
      <c r="A480" s="42"/>
      <c r="B480" t="s">
        <v>5123</v>
      </c>
      <c r="C480"/>
      <c r="D480" t="s">
        <v>5108</v>
      </c>
      <c r="E480" t="s">
        <v>5093</v>
      </c>
      <c r="F480" s="42"/>
      <c r="G480" t="s">
        <v>5124</v>
      </c>
      <c r="H480" s="17"/>
      <c r="I480" s="17"/>
      <c r="J480" s="17"/>
      <c r="K480" s="17"/>
      <c r="L480" s="17"/>
      <c r="M480" s="17"/>
      <c r="N480" s="17"/>
      <c r="O480" s="17"/>
      <c r="P480" s="17"/>
    </row>
    <row r="481" spans="1:16">
      <c r="A481" s="42"/>
      <c r="B481" t="s">
        <v>5125</v>
      </c>
      <c r="C481"/>
      <c r="D481" t="s">
        <v>5126</v>
      </c>
      <c r="E481" t="s">
        <v>5127</v>
      </c>
      <c r="F481" s="42"/>
      <c r="G481" t="s">
        <v>5124</v>
      </c>
      <c r="H481" s="17"/>
      <c r="I481" s="17"/>
      <c r="J481" s="17"/>
      <c r="K481" s="17"/>
      <c r="L481" s="17"/>
      <c r="M481" s="17"/>
      <c r="N481" s="17"/>
      <c r="O481" s="17"/>
      <c r="P481" s="17"/>
    </row>
    <row r="482" spans="1:16">
      <c r="A482" s="42"/>
      <c r="B482" t="s">
        <v>5128</v>
      </c>
      <c r="C482"/>
      <c r="D482">
        <v>20</v>
      </c>
      <c r="E482" t="s">
        <v>5129</v>
      </c>
      <c r="F482" s="42"/>
      <c r="G482" t="s">
        <v>5124</v>
      </c>
      <c r="H482" s="17"/>
      <c r="I482" s="17"/>
      <c r="J482" s="17"/>
      <c r="K482" s="17"/>
      <c r="L482" s="17"/>
      <c r="M482" s="17"/>
      <c r="N482" s="17"/>
      <c r="O482" s="17"/>
      <c r="P482" s="17"/>
    </row>
    <row r="483" spans="1:16">
      <c r="A483" s="42"/>
      <c r="B483" t="s">
        <v>5130</v>
      </c>
      <c r="C483"/>
      <c r="D483">
        <v>75</v>
      </c>
      <c r="E483" t="s">
        <v>5131</v>
      </c>
      <c r="F483" s="42"/>
      <c r="G483" t="s">
        <v>5132</v>
      </c>
      <c r="I483" s="17"/>
      <c r="J483" s="17"/>
      <c r="K483" s="17"/>
      <c r="L483" s="17"/>
      <c r="M483" s="17"/>
      <c r="N483" s="17"/>
      <c r="O483" s="17"/>
      <c r="P483" s="17"/>
    </row>
    <row r="484" spans="1:16">
      <c r="A484" s="42"/>
      <c r="B484" t="s">
        <v>5133</v>
      </c>
      <c r="C484"/>
      <c r="D484">
        <v>4</v>
      </c>
      <c r="E484" t="s">
        <v>5068</v>
      </c>
      <c r="F484" s="42"/>
      <c r="G484" s="17"/>
      <c r="H484" t="s">
        <v>5134</v>
      </c>
      <c r="I484" s="17"/>
      <c r="J484" s="17"/>
      <c r="K484" s="17"/>
      <c r="L484" s="17"/>
      <c r="M484" s="17"/>
      <c r="N484" s="17"/>
      <c r="O484" s="17"/>
      <c r="P484" s="17"/>
    </row>
    <row r="485" spans="1:16">
      <c r="A485" s="42"/>
      <c r="B485" t="s">
        <v>5083</v>
      </c>
      <c r="C485"/>
      <c r="D485" t="s">
        <v>5112</v>
      </c>
      <c r="E485" t="s">
        <v>5071</v>
      </c>
      <c r="F485" s="42"/>
      <c r="G485" s="17"/>
      <c r="H485" t="s">
        <v>5135</v>
      </c>
      <c r="I485" s="17"/>
      <c r="J485" s="17"/>
      <c r="K485" s="17"/>
      <c r="L485" s="17"/>
      <c r="M485" s="17"/>
      <c r="N485" s="17"/>
      <c r="O485" s="17"/>
      <c r="P485" s="17"/>
    </row>
    <row r="486" spans="1:16">
      <c r="A486" s="42"/>
      <c r="B486" t="s">
        <v>5080</v>
      </c>
      <c r="D486" t="s">
        <v>5108</v>
      </c>
      <c r="E486" s="42"/>
      <c r="F486" s="42"/>
      <c r="G486" s="17" t="s">
        <v>5136</v>
      </c>
      <c r="H486" s="17"/>
      <c r="I486" s="17"/>
      <c r="J486" s="17"/>
      <c r="K486" s="17"/>
      <c r="L486" s="17"/>
      <c r="M486" s="17"/>
      <c r="N486" s="17"/>
      <c r="O486" s="17"/>
      <c r="P486" s="17"/>
    </row>
    <row r="487" spans="1:16">
      <c r="A487" s="42"/>
      <c r="B487" t="s">
        <v>5137</v>
      </c>
      <c r="D487" t="s">
        <v>5138</v>
      </c>
      <c r="E487" s="42"/>
      <c r="F487" s="42"/>
      <c r="G487" s="17" t="s">
        <v>5136</v>
      </c>
      <c r="H487" s="17"/>
      <c r="I487" s="17"/>
      <c r="J487" s="17"/>
      <c r="K487" s="17"/>
      <c r="L487" s="17"/>
      <c r="M487" s="17"/>
      <c r="N487" s="17"/>
      <c r="O487" s="17"/>
      <c r="P487" s="17"/>
    </row>
    <row r="488" spans="1:16">
      <c r="A488" s="42"/>
      <c r="B488" t="s">
        <v>5087</v>
      </c>
      <c r="D488" t="s">
        <v>5126</v>
      </c>
      <c r="E488" s="42"/>
      <c r="F488" s="42"/>
      <c r="G488" s="17" t="s">
        <v>5136</v>
      </c>
      <c r="H488" s="17"/>
      <c r="I488" s="17"/>
      <c r="J488" s="17"/>
      <c r="K488" s="17"/>
      <c r="L488" s="17"/>
      <c r="M488" s="17"/>
      <c r="N488" s="17"/>
      <c r="O488" s="17"/>
      <c r="P488" s="17"/>
    </row>
    <row r="489" spans="1:16">
      <c r="A489" s="42"/>
      <c r="B489" t="s">
        <v>5139</v>
      </c>
      <c r="D489">
        <v>15</v>
      </c>
      <c r="E489" s="42"/>
      <c r="F489" s="42"/>
      <c r="G489" s="17" t="s">
        <v>5136</v>
      </c>
      <c r="H489" s="17"/>
      <c r="I489" s="17"/>
      <c r="J489" s="17"/>
      <c r="K489" s="17"/>
      <c r="L489" s="17"/>
      <c r="M489" s="17"/>
      <c r="N489" s="17"/>
      <c r="O489" s="17"/>
      <c r="P489" s="17"/>
    </row>
    <row r="490" spans="1:16">
      <c r="A490" s="42"/>
      <c r="B490" t="s">
        <v>5140</v>
      </c>
      <c r="D490">
        <v>8</v>
      </c>
      <c r="E490" s="42"/>
      <c r="F490" s="42"/>
      <c r="G490" s="17"/>
      <c r="H490" s="17"/>
      <c r="I490" s="17"/>
      <c r="J490" s="17"/>
      <c r="K490" s="17"/>
      <c r="L490" s="17"/>
      <c r="M490" s="17"/>
      <c r="N490" s="17"/>
      <c r="O490" s="17"/>
      <c r="P490" s="17"/>
    </row>
    <row r="491" spans="1:16">
      <c r="A491" s="42"/>
      <c r="B491" t="s">
        <v>5141</v>
      </c>
      <c r="D491" t="s">
        <v>5142</v>
      </c>
      <c r="E491" s="42"/>
      <c r="F491" s="42"/>
      <c r="G491" s="17"/>
      <c r="H491" s="17"/>
      <c r="I491" s="17"/>
      <c r="J491" s="17"/>
      <c r="K491" s="17"/>
      <c r="L491" s="17"/>
      <c r="M491" s="17"/>
      <c r="N491" s="17"/>
      <c r="O491" s="17"/>
      <c r="P491" s="17"/>
    </row>
    <row r="492" spans="1:16">
      <c r="A492" s="42"/>
      <c r="B492" t="s">
        <v>5143</v>
      </c>
      <c r="D492" t="s">
        <v>5144</v>
      </c>
      <c r="E492" s="42"/>
      <c r="F492" s="42"/>
      <c r="G492" s="17"/>
      <c r="H492" s="17"/>
      <c r="I492" s="17"/>
      <c r="J492" s="17"/>
      <c r="K492" s="17"/>
      <c r="L492" s="17"/>
      <c r="M492" s="17"/>
      <c r="N492" s="17"/>
      <c r="O492" s="17"/>
      <c r="P492" s="17"/>
    </row>
    <row r="493" spans="1:16">
      <c r="A493" s="42"/>
      <c r="B493" t="s">
        <v>5145</v>
      </c>
      <c r="D493" t="s">
        <v>5116</v>
      </c>
      <c r="E493" s="42"/>
      <c r="F493" s="42"/>
      <c r="G493" s="17"/>
      <c r="H493" s="17"/>
      <c r="I493" s="17"/>
      <c r="J493" s="17"/>
      <c r="K493" s="17"/>
      <c r="L493" s="17"/>
      <c r="M493" s="17"/>
      <c r="N493" s="17"/>
      <c r="O493" s="17"/>
      <c r="P493" s="17"/>
    </row>
    <row r="494" spans="1:16">
      <c r="A494" s="42"/>
      <c r="B494" t="s">
        <v>5146</v>
      </c>
      <c r="D494" t="s">
        <v>5147</v>
      </c>
      <c r="E494" s="42"/>
      <c r="F494" s="42"/>
      <c r="G494" s="17"/>
      <c r="H494" s="17"/>
      <c r="I494" s="17"/>
      <c r="J494" s="17"/>
      <c r="K494" s="17"/>
      <c r="L494" s="17"/>
      <c r="M494" s="17"/>
      <c r="N494" s="17"/>
      <c r="O494" s="17"/>
      <c r="P494" s="17"/>
    </row>
    <row r="495" spans="1:16">
      <c r="A495" s="42"/>
      <c r="B495" t="s">
        <v>5148</v>
      </c>
      <c r="D495" t="s">
        <v>5116</v>
      </c>
      <c r="E495" s="42"/>
      <c r="F495" s="42"/>
      <c r="G495" s="17"/>
      <c r="H495" s="17"/>
      <c r="I495" s="17"/>
      <c r="J495" s="17"/>
      <c r="K495" s="17"/>
      <c r="L495" s="17"/>
      <c r="M495" s="17"/>
      <c r="N495" s="17"/>
      <c r="O495" s="17"/>
      <c r="P495" s="17"/>
    </row>
    <row r="496" spans="1:16">
      <c r="A496" s="42"/>
      <c r="B496" t="s">
        <v>5149</v>
      </c>
      <c r="D496" t="s">
        <v>5144</v>
      </c>
      <c r="E496" s="42"/>
      <c r="F496" s="42"/>
      <c r="G496" s="17"/>
      <c r="H496" s="17"/>
      <c r="I496" s="17"/>
      <c r="J496" s="17"/>
      <c r="K496" s="17"/>
      <c r="L496" s="17"/>
      <c r="M496" s="17"/>
      <c r="N496" s="17"/>
      <c r="O496" s="17"/>
      <c r="P496" s="17"/>
    </row>
    <row r="497" spans="1:16">
      <c r="A497" s="42"/>
      <c r="B497" t="s">
        <v>5150</v>
      </c>
      <c r="D497" t="s">
        <v>5151</v>
      </c>
      <c r="E497" s="42"/>
      <c r="F497" s="42"/>
      <c r="G497" s="17"/>
      <c r="H497" s="17"/>
      <c r="I497" s="17"/>
      <c r="J497" s="17"/>
      <c r="K497" s="17"/>
      <c r="L497" s="17"/>
      <c r="M497" s="17"/>
      <c r="N497" s="17"/>
      <c r="O497" s="17"/>
      <c r="P497" s="17"/>
    </row>
    <row r="498" spans="1:16">
      <c r="A498" s="42"/>
      <c r="B498" t="s">
        <v>5152</v>
      </c>
      <c r="D498">
        <v>1</v>
      </c>
      <c r="E498" s="42"/>
      <c r="F498" s="42"/>
      <c r="G498" t="s">
        <v>5134</v>
      </c>
      <c r="H498" s="17"/>
      <c r="I498" s="17"/>
      <c r="J498" s="17"/>
      <c r="K498" s="17"/>
      <c r="L498" s="17"/>
      <c r="M498" s="17"/>
      <c r="N498" s="17"/>
      <c r="O498" s="17"/>
      <c r="P498" s="17"/>
    </row>
    <row r="499" spans="1:16">
      <c r="A499" s="42"/>
      <c r="B499" t="s">
        <v>5153</v>
      </c>
      <c r="D499">
        <v>1</v>
      </c>
      <c r="E499" t="s">
        <v>5071</v>
      </c>
      <c r="F499" s="42"/>
      <c r="G499" s="17"/>
      <c r="H499" s="17"/>
      <c r="I499" s="17"/>
      <c r="J499" s="17"/>
      <c r="K499" s="17"/>
      <c r="L499" s="17"/>
      <c r="M499" s="17"/>
      <c r="N499" s="17"/>
      <c r="O499" s="17"/>
      <c r="P499" s="17"/>
    </row>
    <row r="500" spans="1:16">
      <c r="A500" s="42"/>
      <c r="B500" t="s">
        <v>5154</v>
      </c>
      <c r="D500" t="s">
        <v>5147</v>
      </c>
      <c r="E500" t="s">
        <v>5119</v>
      </c>
      <c r="F500" s="42"/>
      <c r="G500" s="17"/>
      <c r="H500" s="17"/>
      <c r="I500" s="17"/>
      <c r="J500" s="17"/>
      <c r="K500" s="17"/>
      <c r="L500" s="17"/>
      <c r="M500" s="17"/>
      <c r="N500" s="17"/>
      <c r="O500" s="17"/>
      <c r="P500" s="17"/>
    </row>
    <row r="501" spans="1:16">
      <c r="B501" t="s">
        <v>5155</v>
      </c>
      <c r="D501" t="s">
        <v>5156</v>
      </c>
    </row>
    <row r="502" spans="1:16">
      <c r="B502" t="s">
        <v>5092</v>
      </c>
      <c r="D502">
        <v>6</v>
      </c>
    </row>
    <row r="503" spans="1:16">
      <c r="B503" t="s">
        <v>5094</v>
      </c>
      <c r="D503" t="s">
        <v>5157</v>
      </c>
      <c r="E503" t="s">
        <v>5068</v>
      </c>
      <c r="G503" t="s">
        <v>5158</v>
      </c>
    </row>
    <row r="504" spans="1:16">
      <c r="B504" t="s">
        <v>5159</v>
      </c>
      <c r="D504">
        <v>1</v>
      </c>
      <c r="E504" t="s">
        <v>5068</v>
      </c>
      <c r="G504" t="s">
        <v>5158</v>
      </c>
    </row>
    <row r="505" spans="1:16">
      <c r="B505" t="s">
        <v>5096</v>
      </c>
      <c r="D505">
        <v>3</v>
      </c>
      <c r="E505" t="s">
        <v>5093</v>
      </c>
      <c r="G505" t="s">
        <v>5158</v>
      </c>
    </row>
    <row r="506" spans="1:16">
      <c r="B506" t="s">
        <v>5160</v>
      </c>
      <c r="D506">
        <v>5</v>
      </c>
      <c r="E506" t="s">
        <v>5068</v>
      </c>
      <c r="G506" t="s">
        <v>5158</v>
      </c>
    </row>
    <row r="507" spans="1:16">
      <c r="B507" t="s">
        <v>5161</v>
      </c>
      <c r="D507" t="s">
        <v>5162</v>
      </c>
      <c r="E507" t="s">
        <v>5163</v>
      </c>
      <c r="G507" t="s">
        <v>5164</v>
      </c>
    </row>
    <row r="508" spans="1:16">
      <c r="B508" t="s">
        <v>5165</v>
      </c>
      <c r="D508" t="s">
        <v>5162</v>
      </c>
      <c r="E508" t="s">
        <v>5166</v>
      </c>
      <c r="G508" t="s">
        <v>5164</v>
      </c>
    </row>
    <row r="509" spans="1:16">
      <c r="B509" t="s">
        <v>5104</v>
      </c>
      <c r="D509" t="s">
        <v>5167</v>
      </c>
      <c r="E509" t="s">
        <v>5163</v>
      </c>
      <c r="G509" t="s">
        <v>5164</v>
      </c>
    </row>
    <row r="510" spans="1:16">
      <c r="B510" t="s">
        <v>5105</v>
      </c>
      <c r="D510" t="s">
        <v>5147</v>
      </c>
      <c r="E510" t="s">
        <v>2680</v>
      </c>
      <c r="G510" t="s">
        <v>5168</v>
      </c>
    </row>
    <row r="511" spans="1:16">
      <c r="B511" t="s">
        <v>5169</v>
      </c>
      <c r="D511" t="s">
        <v>5116</v>
      </c>
      <c r="E511" t="s">
        <v>2680</v>
      </c>
      <c r="G511" t="s">
        <v>5168</v>
      </c>
    </row>
    <row r="512" spans="1:16">
      <c r="B512" t="s">
        <v>5092</v>
      </c>
      <c r="D512">
        <v>4</v>
      </c>
      <c r="E512" t="s">
        <v>2680</v>
      </c>
      <c r="G512" t="s">
        <v>5168</v>
      </c>
    </row>
    <row r="513" spans="2:7">
      <c r="B513" t="s">
        <v>5094</v>
      </c>
      <c r="D513" t="s">
        <v>5138</v>
      </c>
      <c r="E513" t="s">
        <v>5163</v>
      </c>
      <c r="G513" t="s">
        <v>5170</v>
      </c>
    </row>
    <row r="514" spans="2:7">
      <c r="B514" t="s">
        <v>5159</v>
      </c>
      <c r="D514" t="s">
        <v>5157</v>
      </c>
      <c r="E514" t="s">
        <v>5119</v>
      </c>
      <c r="G514" t="s">
        <v>5170</v>
      </c>
    </row>
    <row r="515" spans="2:7">
      <c r="B515" t="s">
        <v>5096</v>
      </c>
      <c r="D515">
        <v>5</v>
      </c>
      <c r="E515" t="s">
        <v>5119</v>
      </c>
      <c r="G515" t="s">
        <v>5170</v>
      </c>
    </row>
    <row r="516" spans="2:7">
      <c r="B516" t="s">
        <v>5083</v>
      </c>
      <c r="D516">
        <v>10</v>
      </c>
      <c r="E516" t="s">
        <v>2680</v>
      </c>
      <c r="G516" t="s">
        <v>5170</v>
      </c>
    </row>
    <row r="517" spans="2:7">
      <c r="B517" t="s">
        <v>5171</v>
      </c>
      <c r="D517" t="s">
        <v>5106</v>
      </c>
      <c r="E517" t="s">
        <v>4906</v>
      </c>
      <c r="G517" t="s">
        <v>5172</v>
      </c>
    </row>
    <row r="518" spans="2:7">
      <c r="B518" t="s">
        <v>5173</v>
      </c>
      <c r="D518" t="s">
        <v>5147</v>
      </c>
      <c r="E518" t="s">
        <v>5119</v>
      </c>
      <c r="G518" t="s">
        <v>5172</v>
      </c>
    </row>
    <row r="519" spans="2:7">
      <c r="B519" t="s">
        <v>5174</v>
      </c>
      <c r="D519" t="s">
        <v>5116</v>
      </c>
      <c r="E519" t="s">
        <v>2680</v>
      </c>
      <c r="G519" t="s">
        <v>5172</v>
      </c>
    </row>
    <row r="520" spans="2:7">
      <c r="B520" t="s">
        <v>5175</v>
      </c>
      <c r="D520">
        <v>15</v>
      </c>
      <c r="E520" t="s">
        <v>2680</v>
      </c>
      <c r="G520" t="s">
        <v>5172</v>
      </c>
    </row>
    <row r="521" spans="2:7">
      <c r="B521" t="s">
        <v>5176</v>
      </c>
      <c r="D521" t="s">
        <v>5177</v>
      </c>
      <c r="E521" t="s">
        <v>5071</v>
      </c>
      <c r="G521" t="s">
        <v>5172</v>
      </c>
    </row>
    <row r="522" spans="2:7">
      <c r="B522" t="s">
        <v>5178</v>
      </c>
      <c r="D522" t="s">
        <v>5167</v>
      </c>
      <c r="E522" t="s">
        <v>2680</v>
      </c>
    </row>
    <row r="523" spans="2:7">
      <c r="B523" t="s">
        <v>5179</v>
      </c>
      <c r="D523" t="s">
        <v>5180</v>
      </c>
      <c r="E523" t="s">
        <v>2680</v>
      </c>
    </row>
    <row r="524" spans="2:7">
      <c r="B524" t="s">
        <v>5181</v>
      </c>
      <c r="D524" t="s">
        <v>5108</v>
      </c>
      <c r="E524" t="s">
        <v>5119</v>
      </c>
    </row>
    <row r="525" spans="2:7">
      <c r="B525" t="s">
        <v>5159</v>
      </c>
      <c r="D525" t="s">
        <v>5144</v>
      </c>
      <c r="E525" t="s">
        <v>5093</v>
      </c>
      <c r="G525" t="s">
        <v>5182</v>
      </c>
    </row>
    <row r="526" spans="2:7">
      <c r="B526" t="s">
        <v>5096</v>
      </c>
      <c r="D526">
        <v>5</v>
      </c>
      <c r="E526" t="s">
        <v>5093</v>
      </c>
      <c r="G526" t="s">
        <v>5182</v>
      </c>
    </row>
    <row r="527" spans="2:7">
      <c r="B527" t="s">
        <v>5092</v>
      </c>
      <c r="D527">
        <v>45</v>
      </c>
      <c r="E527" t="s">
        <v>5093</v>
      </c>
      <c r="G527" t="s">
        <v>5182</v>
      </c>
    </row>
    <row r="528" spans="2:7">
      <c r="B528" t="s">
        <v>5094</v>
      </c>
      <c r="D528" t="s">
        <v>5138</v>
      </c>
      <c r="E528" t="s">
        <v>5071</v>
      </c>
      <c r="G528" t="s">
        <v>5183</v>
      </c>
    </row>
    <row r="529" spans="2:7">
      <c r="B529" t="s">
        <v>5159</v>
      </c>
      <c r="D529" t="s">
        <v>5108</v>
      </c>
      <c r="E529" t="s">
        <v>5071</v>
      </c>
      <c r="G529" t="s">
        <v>5183</v>
      </c>
    </row>
    <row r="530" spans="2:7">
      <c r="B530" t="s">
        <v>5096</v>
      </c>
      <c r="D530">
        <v>2</v>
      </c>
      <c r="E530" t="s">
        <v>5071</v>
      </c>
      <c r="G530" t="s">
        <v>5183</v>
      </c>
    </row>
    <row r="531" spans="2:7">
      <c r="B531" t="s">
        <v>5184</v>
      </c>
      <c r="D531">
        <v>5</v>
      </c>
      <c r="E531" t="s">
        <v>5071</v>
      </c>
      <c r="G531" t="s">
        <v>5135</v>
      </c>
    </row>
    <row r="532" spans="2:7">
      <c r="D532">
        <v>25</v>
      </c>
      <c r="E532" t="s">
        <v>5068</v>
      </c>
    </row>
    <row r="533" spans="2:7">
      <c r="B533" t="s">
        <v>5185</v>
      </c>
      <c r="D533" t="s">
        <v>5138</v>
      </c>
    </row>
    <row r="534" spans="2:7">
      <c r="B534" t="s">
        <v>5186</v>
      </c>
      <c r="D534" t="s">
        <v>5187</v>
      </c>
    </row>
    <row r="535" spans="2:7">
      <c r="B535" t="s">
        <v>5188</v>
      </c>
      <c r="D535" t="s">
        <v>5157</v>
      </c>
    </row>
    <row r="536" spans="2:7">
      <c r="B536" t="s">
        <v>5189</v>
      </c>
      <c r="D536" t="s">
        <v>5162</v>
      </c>
    </row>
    <row r="537" spans="2:7">
      <c r="B537" t="s">
        <v>5190</v>
      </c>
      <c r="D537" t="s">
        <v>4950</v>
      </c>
    </row>
    <row r="538" spans="2:7">
      <c r="B538" t="s">
        <v>839</v>
      </c>
      <c r="D538" t="s">
        <v>4950</v>
      </c>
    </row>
    <row r="539" spans="2:7">
      <c r="B539" t="s">
        <v>5191</v>
      </c>
      <c r="D539">
        <v>1</v>
      </c>
    </row>
    <row r="540" spans="2:7">
      <c r="B540" t="s">
        <v>1013</v>
      </c>
      <c r="D540" t="s">
        <v>5192</v>
      </c>
    </row>
    <row r="541" spans="2:7">
      <c r="B541" t="s">
        <v>5193</v>
      </c>
      <c r="D541">
        <v>1</v>
      </c>
    </row>
    <row r="542" spans="2:7">
      <c r="B542" t="s">
        <v>5194</v>
      </c>
      <c r="D542" t="s">
        <v>5151</v>
      </c>
    </row>
    <row r="543" spans="2:7">
      <c r="B543" t="s">
        <v>5195</v>
      </c>
      <c r="D543">
        <v>20</v>
      </c>
    </row>
    <row r="544" spans="2:7">
      <c r="B544" t="s">
        <v>5196</v>
      </c>
      <c r="D544" t="s">
        <v>5157</v>
      </c>
    </row>
    <row r="545" spans="2:4">
      <c r="B545" t="s">
        <v>5197</v>
      </c>
      <c r="D545" t="s">
        <v>5187</v>
      </c>
    </row>
    <row r="546" spans="2:4">
      <c r="B546" t="s">
        <v>5198</v>
      </c>
      <c r="D546">
        <v>15</v>
      </c>
    </row>
    <row r="547" spans="2:4">
      <c r="B547" t="s">
        <v>839</v>
      </c>
      <c r="D547" t="s">
        <v>5187</v>
      </c>
    </row>
    <row r="548" spans="2:4">
      <c r="B548" t="s">
        <v>951</v>
      </c>
      <c r="D548" t="s">
        <v>5187</v>
      </c>
    </row>
    <row r="549" spans="2:4">
      <c r="B549" t="s">
        <v>5199</v>
      </c>
      <c r="D549" t="s">
        <v>5157</v>
      </c>
    </row>
    <row r="550" spans="2:4">
      <c r="B550" t="s">
        <v>5200</v>
      </c>
      <c r="D550" t="s">
        <v>5162</v>
      </c>
    </row>
    <row r="551" spans="2:4">
      <c r="B551" t="s">
        <v>1013</v>
      </c>
      <c r="D551" t="s">
        <v>5201</v>
      </c>
    </row>
    <row r="552" spans="2:4">
      <c r="B552" t="s">
        <v>1019</v>
      </c>
      <c r="D552">
        <v>10</v>
      </c>
    </row>
    <row r="553" spans="2:4">
      <c r="B553" t="s">
        <v>5202</v>
      </c>
      <c r="D553" t="s">
        <v>5203</v>
      </c>
    </row>
    <row r="554" spans="2:4">
      <c r="B554" t="s">
        <v>1084</v>
      </c>
      <c r="D554" t="s">
        <v>5201</v>
      </c>
    </row>
    <row r="555" spans="2:4">
      <c r="B555" t="s">
        <v>1094</v>
      </c>
      <c r="D555" t="s">
        <v>5151</v>
      </c>
    </row>
    <row r="556" spans="2:4">
      <c r="B556" t="s">
        <v>5204</v>
      </c>
      <c r="D556" t="s">
        <v>5162</v>
      </c>
    </row>
    <row r="557" spans="2:4">
      <c r="B557" t="s">
        <v>5205</v>
      </c>
      <c r="D557">
        <v>4</v>
      </c>
    </row>
    <row r="558" spans="2:4">
      <c r="B558" t="s">
        <v>5206</v>
      </c>
      <c r="D558" t="s">
        <v>4950</v>
      </c>
    </row>
    <row r="559" spans="2:4">
      <c r="B559" t="s">
        <v>5207</v>
      </c>
      <c r="D559" t="s">
        <v>5208</v>
      </c>
    </row>
    <row r="560" spans="2:4">
      <c r="B560" t="s">
        <v>5209</v>
      </c>
      <c r="D560" t="s">
        <v>5157</v>
      </c>
    </row>
    <row r="561" spans="2:4">
      <c r="B561" t="s">
        <v>5210</v>
      </c>
      <c r="D561">
        <v>25</v>
      </c>
    </row>
    <row r="562" spans="2:4">
      <c r="B562" t="s">
        <v>1172</v>
      </c>
      <c r="D562" t="s">
        <v>5151</v>
      </c>
    </row>
    <row r="563" spans="2:4">
      <c r="B563" t="s">
        <v>5211</v>
      </c>
      <c r="D563" t="s">
        <v>5187</v>
      </c>
    </row>
    <row r="564" spans="2:4">
      <c r="B564" t="s">
        <v>5212</v>
      </c>
      <c r="D564" t="s">
        <v>5151</v>
      </c>
    </row>
    <row r="565" spans="2:4">
      <c r="B565" t="s">
        <v>5213</v>
      </c>
      <c r="D565">
        <v>30</v>
      </c>
    </row>
    <row r="566" spans="2:4">
      <c r="B566" t="s">
        <v>5214</v>
      </c>
      <c r="D566" t="s">
        <v>4950</v>
      </c>
    </row>
    <row r="567" spans="2:4">
      <c r="B567" t="s">
        <v>5215</v>
      </c>
      <c r="D567" t="s">
        <v>5203</v>
      </c>
    </row>
    <row r="568" spans="2:4">
      <c r="B568"/>
      <c r="D568"/>
    </row>
    <row r="569" spans="2:4">
      <c r="B569" t="s">
        <v>5216</v>
      </c>
      <c r="D569">
        <v>30</v>
      </c>
    </row>
    <row r="570" spans="2:4">
      <c r="B570" t="s">
        <v>5217</v>
      </c>
      <c r="D570">
        <v>5</v>
      </c>
    </row>
    <row r="571" spans="2:4">
      <c r="B571" t="s">
        <v>5218</v>
      </c>
      <c r="D571">
        <v>5</v>
      </c>
    </row>
    <row r="572" spans="2:4">
      <c r="B572" t="s">
        <v>5219</v>
      </c>
      <c r="D572" t="s">
        <v>5177</v>
      </c>
    </row>
    <row r="573" spans="2:4">
      <c r="B573" t="s">
        <v>5220</v>
      </c>
      <c r="D573">
        <v>65</v>
      </c>
    </row>
    <row r="574" spans="2:4">
      <c r="B574" t="s">
        <v>5221</v>
      </c>
      <c r="D574" t="s">
        <v>5157</v>
      </c>
    </row>
    <row r="575" spans="2:4">
      <c r="B575" t="s">
        <v>5222</v>
      </c>
      <c r="D575" t="s">
        <v>5201</v>
      </c>
    </row>
    <row r="576" spans="2:4">
      <c r="B576" t="s">
        <v>5223</v>
      </c>
      <c r="D576" t="s">
        <v>5157</v>
      </c>
    </row>
    <row r="577" spans="2:5">
      <c r="B577" t="s">
        <v>5224</v>
      </c>
      <c r="D577">
        <v>1</v>
      </c>
    </row>
    <row r="578" spans="2:5">
      <c r="B578" t="s">
        <v>1373</v>
      </c>
      <c r="D578" t="s">
        <v>5157</v>
      </c>
    </row>
    <row r="579" spans="2:5">
      <c r="B579" t="s">
        <v>1385</v>
      </c>
      <c r="D579">
        <v>25</v>
      </c>
    </row>
    <row r="580" spans="2:5">
      <c r="B580" t="s">
        <v>5225</v>
      </c>
      <c r="D580" t="s">
        <v>5157</v>
      </c>
      <c r="E580" s="7" t="s">
        <v>5226</v>
      </c>
    </row>
    <row r="582" spans="2:5">
      <c r="B582" t="s">
        <v>760</v>
      </c>
      <c r="D582">
        <v>1</v>
      </c>
      <c r="E582" s="7" t="s">
        <v>5227</v>
      </c>
    </row>
    <row r="583" spans="2:5">
      <c r="B583" t="s">
        <v>5228</v>
      </c>
      <c r="D583" t="s">
        <v>5177</v>
      </c>
      <c r="E583" s="7" t="s">
        <v>5227</v>
      </c>
    </row>
    <row r="584" spans="2:5">
      <c r="B584" t="s">
        <v>5229</v>
      </c>
      <c r="D584">
        <v>3</v>
      </c>
      <c r="E584" s="7" t="s">
        <v>5227</v>
      </c>
    </row>
    <row r="585" spans="2:5">
      <c r="B585" t="s">
        <v>5230</v>
      </c>
      <c r="D585">
        <v>2</v>
      </c>
      <c r="E585" s="7" t="s">
        <v>5227</v>
      </c>
    </row>
    <row r="586" spans="2:5">
      <c r="B586" t="s">
        <v>5231</v>
      </c>
      <c r="D586" t="s">
        <v>5232</v>
      </c>
      <c r="E586" s="7" t="s">
        <v>5227</v>
      </c>
    </row>
    <row r="587" spans="2:5">
      <c r="B587" t="s">
        <v>5233</v>
      </c>
      <c r="D587" t="s">
        <v>5232</v>
      </c>
      <c r="E587" s="7" t="s">
        <v>5227</v>
      </c>
    </row>
    <row r="588" spans="2:5">
      <c r="B588" t="s">
        <v>5234</v>
      </c>
      <c r="D588">
        <v>5</v>
      </c>
      <c r="E588" s="7" t="s">
        <v>5227</v>
      </c>
    </row>
    <row r="589" spans="2:5">
      <c r="B589" t="s">
        <v>5235</v>
      </c>
      <c r="D589" t="s">
        <v>5232</v>
      </c>
      <c r="E589" s="7" t="s">
        <v>5227</v>
      </c>
    </row>
    <row r="590" spans="2:5">
      <c r="B590" t="s">
        <v>5236</v>
      </c>
      <c r="D590" t="s">
        <v>5201</v>
      </c>
      <c r="E590" s="7" t="s">
        <v>5227</v>
      </c>
    </row>
    <row r="591" spans="2:5">
      <c r="B591" t="s">
        <v>5237</v>
      </c>
      <c r="D591">
        <v>2</v>
      </c>
    </row>
    <row r="592" spans="2:5">
      <c r="B592" t="s">
        <v>5238</v>
      </c>
      <c r="D592">
        <v>1</v>
      </c>
    </row>
    <row r="593" spans="2:7">
      <c r="B593" t="s">
        <v>5239</v>
      </c>
      <c r="D593" t="s">
        <v>5240</v>
      </c>
    </row>
    <row r="594" spans="2:7">
      <c r="B594" t="s">
        <v>5241</v>
      </c>
      <c r="D594">
        <v>3</v>
      </c>
    </row>
    <row r="595" spans="2:7">
      <c r="B595" t="s">
        <v>5242</v>
      </c>
      <c r="D595" t="s">
        <v>5243</v>
      </c>
      <c r="G595" t="s">
        <v>5244</v>
      </c>
    </row>
    <row r="596" spans="2:7">
      <c r="B596" t="s">
        <v>5245</v>
      </c>
      <c r="D596" t="s">
        <v>5246</v>
      </c>
      <c r="G596" t="s">
        <v>5244</v>
      </c>
    </row>
    <row r="597" spans="2:7">
      <c r="B597" t="s">
        <v>847</v>
      </c>
      <c r="D597" t="s">
        <v>5247</v>
      </c>
      <c r="G597" t="s">
        <v>5244</v>
      </c>
    </row>
    <row r="598" spans="2:7">
      <c r="B598" t="s">
        <v>5248</v>
      </c>
      <c r="D598" t="s">
        <v>5249</v>
      </c>
      <c r="G598" t="s">
        <v>5244</v>
      </c>
    </row>
    <row r="599" spans="2:7">
      <c r="B599" t="s">
        <v>5250</v>
      </c>
      <c r="D599" t="s">
        <v>5247</v>
      </c>
      <c r="G599" t="s">
        <v>5244</v>
      </c>
    </row>
    <row r="600" spans="2:7">
      <c r="B600" t="s">
        <v>5251</v>
      </c>
      <c r="D600" t="s">
        <v>5249</v>
      </c>
      <c r="G600" t="s">
        <v>5244</v>
      </c>
    </row>
    <row r="601" spans="2:7">
      <c r="B601" t="s">
        <v>5252</v>
      </c>
      <c r="D601" t="s">
        <v>5247</v>
      </c>
      <c r="G601" t="s">
        <v>5244</v>
      </c>
    </row>
    <row r="602" spans="2:7">
      <c r="B602" t="s">
        <v>5253</v>
      </c>
      <c r="D602" t="s">
        <v>5254</v>
      </c>
      <c r="G602" t="s">
        <v>5244</v>
      </c>
    </row>
    <row r="603" spans="2:7">
      <c r="B603" t="s">
        <v>5255</v>
      </c>
      <c r="D603" t="s">
        <v>5256</v>
      </c>
      <c r="G603" t="s">
        <v>5244</v>
      </c>
    </row>
    <row r="604" spans="2:7">
      <c r="B604" t="s">
        <v>5229</v>
      </c>
      <c r="D604" t="s">
        <v>5257</v>
      </c>
      <c r="G604" t="s">
        <v>5244</v>
      </c>
    </row>
    <row r="605" spans="2:7">
      <c r="B605" t="s">
        <v>5258</v>
      </c>
      <c r="D605" t="s">
        <v>5259</v>
      </c>
      <c r="G605" t="s">
        <v>5244</v>
      </c>
    </row>
    <row r="606" spans="2:7">
      <c r="B606" t="s">
        <v>1214</v>
      </c>
      <c r="D606" t="s">
        <v>5260</v>
      </c>
      <c r="G606" t="s">
        <v>5244</v>
      </c>
    </row>
    <row r="607" spans="2:7">
      <c r="B607" t="s">
        <v>5261</v>
      </c>
      <c r="D607" t="s">
        <v>5246</v>
      </c>
      <c r="G607" t="s">
        <v>5244</v>
      </c>
    </row>
    <row r="608" spans="2:7">
      <c r="B608" t="s">
        <v>5262</v>
      </c>
      <c r="D608" t="s">
        <v>5263</v>
      </c>
      <c r="G608" t="s">
        <v>5244</v>
      </c>
    </row>
    <row r="609" spans="2:7">
      <c r="B609" t="s">
        <v>5264</v>
      </c>
      <c r="D609" t="s">
        <v>5265</v>
      </c>
      <c r="G609" t="s">
        <v>5244</v>
      </c>
    </row>
    <row r="610" spans="2:7">
      <c r="B610" t="s">
        <v>5266</v>
      </c>
      <c r="D610" t="s">
        <v>5259</v>
      </c>
    </row>
    <row r="611" spans="2:7">
      <c r="B611" t="s">
        <v>5267</v>
      </c>
      <c r="D611" t="s">
        <v>5259</v>
      </c>
    </row>
    <row r="612" spans="2:7">
      <c r="B612" t="s">
        <v>5268</v>
      </c>
      <c r="D612">
        <v>3</v>
      </c>
    </row>
    <row r="613" spans="2:7">
      <c r="B613" t="s">
        <v>5269</v>
      </c>
      <c r="D613">
        <v>20</v>
      </c>
    </row>
    <row r="614" spans="2:7">
      <c r="B614" t="s">
        <v>5270</v>
      </c>
      <c r="D614">
        <v>1</v>
      </c>
    </row>
    <row r="615" spans="2:7">
      <c r="B615" t="s">
        <v>5271</v>
      </c>
      <c r="D615" t="s">
        <v>5177</v>
      </c>
    </row>
    <row r="616" spans="2:7">
      <c r="B616" t="s">
        <v>5272</v>
      </c>
      <c r="D616">
        <v>10</v>
      </c>
    </row>
    <row r="617" spans="2:7">
      <c r="B617" t="s">
        <v>5273</v>
      </c>
      <c r="D617">
        <v>15</v>
      </c>
    </row>
    <row r="618" spans="2:7">
      <c r="B618" t="s">
        <v>5274</v>
      </c>
      <c r="D618" t="s">
        <v>5162</v>
      </c>
    </row>
    <row r="619" spans="2:7">
      <c r="B619" s="7" t="s">
        <v>5275</v>
      </c>
      <c r="C619" s="7" t="s">
        <v>5276</v>
      </c>
      <c r="D619">
        <v>5</v>
      </c>
    </row>
    <row r="620" spans="2:7">
      <c r="B620" s="7" t="s">
        <v>5277</v>
      </c>
      <c r="C620" s="7" t="s">
        <v>5276</v>
      </c>
      <c r="D620">
        <v>10</v>
      </c>
    </row>
    <row r="621" spans="2:7">
      <c r="B621" s="7" t="s">
        <v>5278</v>
      </c>
      <c r="C621" s="7" t="s">
        <v>5276</v>
      </c>
      <c r="D621">
        <v>2</v>
      </c>
    </row>
    <row r="622" spans="2:7">
      <c r="B622" s="7" t="s">
        <v>5279</v>
      </c>
      <c r="C622" s="7" t="s">
        <v>5276</v>
      </c>
      <c r="D622">
        <v>3</v>
      </c>
    </row>
    <row r="623" spans="2:7">
      <c r="B623" s="7" t="s">
        <v>5280</v>
      </c>
      <c r="C623" s="7" t="s">
        <v>5276</v>
      </c>
      <c r="D623">
        <v>10</v>
      </c>
    </row>
    <row r="624" spans="2:7">
      <c r="B624" s="7" t="s">
        <v>5281</v>
      </c>
      <c r="C624" s="7" t="s">
        <v>5276</v>
      </c>
      <c r="D624" t="s">
        <v>5162</v>
      </c>
    </row>
    <row r="625" spans="2:4">
      <c r="B625" s="7" t="s">
        <v>5282</v>
      </c>
      <c r="C625" s="7" t="s">
        <v>5276</v>
      </c>
      <c r="D625" t="s">
        <v>4950</v>
      </c>
    </row>
    <row r="626" spans="2:4">
      <c r="B626" s="7" t="s">
        <v>5283</v>
      </c>
      <c r="C626" s="7" t="s">
        <v>5276</v>
      </c>
      <c r="D626" t="s">
        <v>5157</v>
      </c>
    </row>
    <row r="627" spans="2:4">
      <c r="B627" t="s">
        <v>5284</v>
      </c>
      <c r="D627" t="s">
        <v>5285</v>
      </c>
    </row>
    <row r="628" spans="2:4">
      <c r="B628" t="s">
        <v>5286</v>
      </c>
      <c r="D628" t="s">
        <v>5287</v>
      </c>
    </row>
    <row r="629" spans="2:4">
      <c r="B629" t="s">
        <v>5288</v>
      </c>
      <c r="D629" t="s">
        <v>5289</v>
      </c>
    </row>
    <row r="630" spans="2:4">
      <c r="B630" t="s">
        <v>5290</v>
      </c>
      <c r="D630" t="s">
        <v>5291</v>
      </c>
    </row>
    <row r="631" spans="2:4">
      <c r="B631" t="s">
        <v>5292</v>
      </c>
      <c r="D631" t="s">
        <v>5293</v>
      </c>
    </row>
    <row r="632" spans="2:4">
      <c r="B632" t="s">
        <v>5294</v>
      </c>
      <c r="D632">
        <v>3</v>
      </c>
    </row>
    <row r="633" spans="2:4">
      <c r="B633" t="s">
        <v>5295</v>
      </c>
      <c r="D633">
        <v>5</v>
      </c>
    </row>
    <row r="634" spans="2:4">
      <c r="B634" t="s">
        <v>5296</v>
      </c>
      <c r="D634">
        <v>7</v>
      </c>
    </row>
    <row r="635" spans="2:4">
      <c r="B635" t="s">
        <v>5297</v>
      </c>
      <c r="D635">
        <v>2</v>
      </c>
    </row>
    <row r="636" spans="2:4">
      <c r="B636" t="s">
        <v>5298</v>
      </c>
      <c r="D636">
        <v>4</v>
      </c>
    </row>
    <row r="637" spans="2:4">
      <c r="B637" t="s">
        <v>5299</v>
      </c>
      <c r="D637">
        <v>30</v>
      </c>
    </row>
    <row r="638" spans="2:4">
      <c r="B638" t="s">
        <v>5300</v>
      </c>
      <c r="D638">
        <v>45</v>
      </c>
    </row>
    <row r="639" spans="2:4">
      <c r="B639"/>
      <c r="D639"/>
    </row>
    <row r="640" spans="2:4">
      <c r="B640" t="s">
        <v>5301</v>
      </c>
      <c r="D640">
        <v>5</v>
      </c>
    </row>
    <row r="641" spans="2:4">
      <c r="B641" t="s">
        <v>5302</v>
      </c>
      <c r="D641">
        <v>7</v>
      </c>
    </row>
    <row r="642" spans="2:4">
      <c r="B642"/>
      <c r="D642"/>
    </row>
    <row r="643" spans="2:4">
      <c r="B643" t="s">
        <v>5303</v>
      </c>
      <c r="D643">
        <v>3</v>
      </c>
    </row>
    <row r="644" spans="2:4">
      <c r="B644" t="s">
        <v>5304</v>
      </c>
      <c r="D644">
        <v>5</v>
      </c>
    </row>
    <row r="645" spans="2:4">
      <c r="B645"/>
      <c r="D645"/>
    </row>
    <row r="646" spans="2:4">
      <c r="B646"/>
      <c r="D646"/>
    </row>
    <row r="647" spans="2:4">
      <c r="B647" t="s">
        <v>5305</v>
      </c>
      <c r="D647">
        <v>4</v>
      </c>
    </row>
    <row r="648" spans="2:4">
      <c r="B648"/>
      <c r="D648">
        <v>5</v>
      </c>
    </row>
    <row r="649" spans="2:4">
      <c r="B649" t="s">
        <v>5306</v>
      </c>
      <c r="D649">
        <v>3</v>
      </c>
    </row>
    <row r="650" spans="2:4">
      <c r="B650" t="s">
        <v>5297</v>
      </c>
      <c r="D650">
        <v>1</v>
      </c>
    </row>
    <row r="651" spans="2:4">
      <c r="B651"/>
      <c r="D651"/>
    </row>
    <row r="652" spans="2:4">
      <c r="B652" t="s">
        <v>5307</v>
      </c>
      <c r="D652">
        <v>10</v>
      </c>
    </row>
    <row r="653" spans="2:4">
      <c r="B653" t="s">
        <v>5308</v>
      </c>
      <c r="D653">
        <v>15</v>
      </c>
    </row>
    <row r="654" spans="2:4">
      <c r="B654" t="s">
        <v>5309</v>
      </c>
      <c r="D654">
        <v>4</v>
      </c>
    </row>
    <row r="655" spans="2:4">
      <c r="B655" t="s">
        <v>5310</v>
      </c>
      <c r="C655" s="7" t="s">
        <v>5311</v>
      </c>
      <c r="D655">
        <v>15</v>
      </c>
    </row>
    <row r="656" spans="2:4">
      <c r="B656" t="s">
        <v>5312</v>
      </c>
      <c r="C656" s="7" t="s">
        <v>5311</v>
      </c>
      <c r="D656">
        <v>30</v>
      </c>
    </row>
    <row r="657" spans="2:7">
      <c r="B657" t="s">
        <v>5313</v>
      </c>
      <c r="C657" s="7" t="s">
        <v>5311</v>
      </c>
      <c r="D657">
        <v>60</v>
      </c>
    </row>
    <row r="658" spans="2:7">
      <c r="B658" t="s">
        <v>5314</v>
      </c>
      <c r="C658" s="7" t="s">
        <v>5311</v>
      </c>
      <c r="D658">
        <v>10</v>
      </c>
    </row>
    <row r="659" spans="2:7">
      <c r="B659" t="s">
        <v>5315</v>
      </c>
      <c r="D659">
        <v>2</v>
      </c>
    </row>
    <row r="660" spans="2:7">
      <c r="B660" t="s">
        <v>5316</v>
      </c>
      <c r="D660">
        <v>8</v>
      </c>
    </row>
    <row r="661" spans="2:7">
      <c r="B661" t="s">
        <v>5317</v>
      </c>
      <c r="C661" s="7" t="s">
        <v>5318</v>
      </c>
      <c r="D661">
        <v>40</v>
      </c>
    </row>
    <row r="662" spans="2:7">
      <c r="B662" t="s">
        <v>5319</v>
      </c>
      <c r="C662" s="7" t="s">
        <v>5318</v>
      </c>
      <c r="D662">
        <v>100</v>
      </c>
    </row>
    <row r="663" spans="2:7">
      <c r="B663" t="s">
        <v>5320</v>
      </c>
      <c r="C663" s="7" t="s">
        <v>5318</v>
      </c>
      <c r="D663">
        <v>90</v>
      </c>
    </row>
    <row r="664" spans="2:7">
      <c r="B664" t="s">
        <v>5321</v>
      </c>
      <c r="C664" s="7" t="s">
        <v>5318</v>
      </c>
      <c r="D664" t="s">
        <v>5322</v>
      </c>
    </row>
    <row r="665" spans="2:7">
      <c r="B665" t="s">
        <v>5323</v>
      </c>
      <c r="C665"/>
      <c r="D665">
        <v>150</v>
      </c>
    </row>
    <row r="666" spans="2:7">
      <c r="B666" t="s">
        <v>5324</v>
      </c>
      <c r="C666"/>
      <c r="D666">
        <v>15</v>
      </c>
    </row>
    <row r="667" spans="2:7">
      <c r="B667" t="s">
        <v>5325</v>
      </c>
      <c r="C667"/>
      <c r="D667">
        <v>220</v>
      </c>
    </row>
    <row r="668" spans="2:7">
      <c r="B668"/>
      <c r="C668"/>
      <c r="D668"/>
    </row>
    <row r="669" spans="2:7">
      <c r="B669" t="s">
        <v>5326</v>
      </c>
      <c r="C669"/>
      <c r="D669">
        <v>30</v>
      </c>
    </row>
    <row r="670" spans="2:7">
      <c r="B670" t="s">
        <v>5327</v>
      </c>
      <c r="D670">
        <v>10</v>
      </c>
      <c r="E670" t="s">
        <v>4945</v>
      </c>
      <c r="G670" t="s">
        <v>5328</v>
      </c>
    </row>
    <row r="671" spans="2:7">
      <c r="B671" t="s">
        <v>5329</v>
      </c>
      <c r="D671">
        <v>20</v>
      </c>
      <c r="E671" t="s">
        <v>5075</v>
      </c>
      <c r="G671" t="s">
        <v>5330</v>
      </c>
    </row>
    <row r="672" spans="2:7">
      <c r="B672" t="s">
        <v>5331</v>
      </c>
      <c r="D672">
        <v>150</v>
      </c>
      <c r="E672" t="s">
        <v>5122</v>
      </c>
      <c r="G672" t="s">
        <v>5332</v>
      </c>
    </row>
    <row r="673" spans="2:7">
      <c r="B673" t="s">
        <v>5333</v>
      </c>
      <c r="D673">
        <v>20</v>
      </c>
      <c r="E673" t="s">
        <v>5122</v>
      </c>
      <c r="G673" t="s">
        <v>5334</v>
      </c>
    </row>
    <row r="674" spans="2:7">
      <c r="B674" t="s">
        <v>5335</v>
      </c>
      <c r="D674">
        <v>50</v>
      </c>
      <c r="E674" t="s">
        <v>5336</v>
      </c>
      <c r="G674" t="s">
        <v>5337</v>
      </c>
    </row>
    <row r="675" spans="2:7">
      <c r="B675" t="s">
        <v>5338</v>
      </c>
      <c r="D675">
        <v>20</v>
      </c>
      <c r="E675" t="s">
        <v>5336</v>
      </c>
      <c r="G675" t="s">
        <v>5339</v>
      </c>
    </row>
    <row r="676" spans="2:7">
      <c r="B676" t="s">
        <v>5340</v>
      </c>
      <c r="D676">
        <v>30</v>
      </c>
      <c r="E676" t="s">
        <v>2680</v>
      </c>
      <c r="G676" t="s">
        <v>5341</v>
      </c>
    </row>
    <row r="677" spans="2:7">
      <c r="B677" t="s">
        <v>5342</v>
      </c>
      <c r="D677">
        <v>20</v>
      </c>
      <c r="E677" t="s">
        <v>2680</v>
      </c>
      <c r="G677" t="s">
        <v>5343</v>
      </c>
    </row>
    <row r="678" spans="2:7">
      <c r="B678" t="s">
        <v>5344</v>
      </c>
      <c r="D678" t="s">
        <v>5345</v>
      </c>
      <c r="E678" t="s">
        <v>5346</v>
      </c>
    </row>
    <row r="679" spans="2:7">
      <c r="B679" t="s">
        <v>5347</v>
      </c>
      <c r="D679" t="s">
        <v>5348</v>
      </c>
      <c r="E679" t="s">
        <v>5346</v>
      </c>
    </row>
    <row r="680" spans="2:7">
      <c r="B680" t="s">
        <v>5349</v>
      </c>
      <c r="D680" t="s">
        <v>5350</v>
      </c>
      <c r="E680" t="s">
        <v>5346</v>
      </c>
    </row>
    <row r="681" spans="2:7">
      <c r="B681" t="s">
        <v>5351</v>
      </c>
      <c r="D681" s="250">
        <v>42491</v>
      </c>
      <c r="E681" t="s">
        <v>5093</v>
      </c>
    </row>
    <row r="682" spans="2:7">
      <c r="B682" t="s">
        <v>5352</v>
      </c>
      <c r="D682" s="251">
        <v>45809</v>
      </c>
      <c r="E682" t="s">
        <v>5346</v>
      </c>
    </row>
    <row r="683" spans="2:7">
      <c r="B683" t="s">
        <v>5353</v>
      </c>
      <c r="D683" t="s">
        <v>5354</v>
      </c>
      <c r="E683" t="s">
        <v>5346</v>
      </c>
    </row>
    <row r="684" spans="2:7">
      <c r="B684" t="s">
        <v>5355</v>
      </c>
      <c r="D684" t="s">
        <v>5356</v>
      </c>
      <c r="E684" t="s">
        <v>5346</v>
      </c>
    </row>
    <row r="685" spans="2:7">
      <c r="B685" t="s">
        <v>5357</v>
      </c>
      <c r="D685" t="s">
        <v>5358</v>
      </c>
      <c r="E685" t="s">
        <v>5346</v>
      </c>
    </row>
    <row r="686" spans="2:7">
      <c r="B686" t="s">
        <v>5359</v>
      </c>
      <c r="D686" t="s">
        <v>5348</v>
      </c>
      <c r="E686" t="s">
        <v>5346</v>
      </c>
    </row>
    <row r="687" spans="2:7">
      <c r="B687" t="s">
        <v>5360</v>
      </c>
      <c r="D687" t="s">
        <v>5350</v>
      </c>
      <c r="E687" t="s">
        <v>5346</v>
      </c>
    </row>
    <row r="688" spans="2:7">
      <c r="B688" t="s">
        <v>5361</v>
      </c>
      <c r="D688" t="s">
        <v>5362</v>
      </c>
      <c r="E688" t="s">
        <v>5071</v>
      </c>
    </row>
    <row r="689" spans="2:5">
      <c r="B689" t="s">
        <v>5363</v>
      </c>
      <c r="D689" t="s">
        <v>5364</v>
      </c>
      <c r="E689" t="s">
        <v>5071</v>
      </c>
    </row>
    <row r="690" spans="2:5">
      <c r="B690" t="s">
        <v>5365</v>
      </c>
      <c r="D690" t="s">
        <v>5366</v>
      </c>
      <c r="E690" t="s">
        <v>5071</v>
      </c>
    </row>
    <row r="691" spans="2:5">
      <c r="B691" t="s">
        <v>5367</v>
      </c>
      <c r="D691" t="s">
        <v>5345</v>
      </c>
      <c r="E691" t="s">
        <v>5368</v>
      </c>
    </row>
    <row r="692" spans="2:5">
      <c r="B692" t="s">
        <v>5369</v>
      </c>
      <c r="D692" s="250">
        <v>42645</v>
      </c>
      <c r="E692" t="s">
        <v>5368</v>
      </c>
    </row>
    <row r="693" spans="2:5">
      <c r="B693" t="s">
        <v>5370</v>
      </c>
      <c r="D693" s="251">
        <v>45962</v>
      </c>
      <c r="E693" t="s">
        <v>5368</v>
      </c>
    </row>
    <row r="694" spans="2:5">
      <c r="B694" t="s">
        <v>5371</v>
      </c>
      <c r="D694" t="s">
        <v>5372</v>
      </c>
      <c r="E694" t="s">
        <v>5368</v>
      </c>
    </row>
    <row r="695" spans="2:5">
      <c r="B695" t="s">
        <v>5373</v>
      </c>
      <c r="D695" s="250">
        <v>42491</v>
      </c>
      <c r="E695" t="s">
        <v>5374</v>
      </c>
    </row>
    <row r="696" spans="2:5">
      <c r="B696" t="s">
        <v>5375</v>
      </c>
      <c r="D696" s="251">
        <v>42156</v>
      </c>
      <c r="E696" t="s">
        <v>5374</v>
      </c>
    </row>
    <row r="697" spans="2:5">
      <c r="B697" t="s">
        <v>5376</v>
      </c>
      <c r="D697" t="s">
        <v>5377</v>
      </c>
      <c r="E697" t="s">
        <v>5374</v>
      </c>
    </row>
    <row r="698" spans="2:5">
      <c r="B698" t="s">
        <v>5378</v>
      </c>
      <c r="D698" t="s">
        <v>5379</v>
      </c>
      <c r="E698" t="s">
        <v>5374</v>
      </c>
    </row>
    <row r="699" spans="2:5">
      <c r="B699" t="s">
        <v>5380</v>
      </c>
      <c r="D699" s="250">
        <v>42649</v>
      </c>
      <c r="E699" t="s">
        <v>5374</v>
      </c>
    </row>
    <row r="700" spans="2:5">
      <c r="B700" t="s">
        <v>5381</v>
      </c>
      <c r="D700" s="251">
        <v>44136</v>
      </c>
      <c r="E700" t="s">
        <v>5374</v>
      </c>
    </row>
    <row r="701" spans="2:5">
      <c r="B701" t="s">
        <v>5382</v>
      </c>
      <c r="D701" t="s">
        <v>5383</v>
      </c>
      <c r="E701" t="s">
        <v>5374</v>
      </c>
    </row>
    <row r="702" spans="2:5">
      <c r="B702" t="s">
        <v>5384</v>
      </c>
      <c r="D702" t="s">
        <v>5385</v>
      </c>
      <c r="E702" t="s">
        <v>5374</v>
      </c>
    </row>
    <row r="703" spans="2:5">
      <c r="B703" t="s">
        <v>5386</v>
      </c>
      <c r="D703" s="250">
        <v>42644</v>
      </c>
      <c r="E703" t="s">
        <v>5368</v>
      </c>
    </row>
    <row r="704" spans="2:5">
      <c r="B704" t="s">
        <v>5387</v>
      </c>
      <c r="D704" s="251">
        <v>45962</v>
      </c>
      <c r="E704" t="s">
        <v>5368</v>
      </c>
    </row>
    <row r="705" spans="2:5">
      <c r="B705" t="s">
        <v>5388</v>
      </c>
      <c r="D705" t="s">
        <v>5372</v>
      </c>
      <c r="E705" t="s">
        <v>5368</v>
      </c>
    </row>
    <row r="706" spans="2:5">
      <c r="B706" t="s">
        <v>5389</v>
      </c>
      <c r="D706" t="s">
        <v>5345</v>
      </c>
      <c r="E706" t="s">
        <v>5071</v>
      </c>
    </row>
    <row r="707" spans="2:5">
      <c r="B707" t="s">
        <v>5390</v>
      </c>
      <c r="D707" s="250">
        <v>42645</v>
      </c>
      <c r="E707" t="s">
        <v>5071</v>
      </c>
    </row>
    <row r="708" spans="2:5">
      <c r="B708" t="s">
        <v>5391</v>
      </c>
      <c r="D708" s="251">
        <v>45962</v>
      </c>
      <c r="E708" t="s">
        <v>5071</v>
      </c>
    </row>
    <row r="709" spans="2:5">
      <c r="B709" t="s">
        <v>5392</v>
      </c>
      <c r="D709" t="s">
        <v>5393</v>
      </c>
      <c r="E709" t="s">
        <v>5071</v>
      </c>
    </row>
    <row r="710" spans="2:5">
      <c r="B710" t="s">
        <v>5394</v>
      </c>
      <c r="D710" t="s">
        <v>5345</v>
      </c>
      <c r="E710" t="s">
        <v>5395</v>
      </c>
    </row>
    <row r="711" spans="2:5">
      <c r="B711" t="s">
        <v>5396</v>
      </c>
      <c r="D711" s="250">
        <v>42645</v>
      </c>
      <c r="E711" t="s">
        <v>5346</v>
      </c>
    </row>
    <row r="712" spans="2:5">
      <c r="B712" t="s">
        <v>5397</v>
      </c>
      <c r="D712" s="251">
        <v>45962</v>
      </c>
      <c r="E712" t="s">
        <v>5346</v>
      </c>
    </row>
    <row r="713" spans="2:5">
      <c r="B713" t="s">
        <v>5398</v>
      </c>
      <c r="D713" t="s">
        <v>5372</v>
      </c>
      <c r="E713" t="s">
        <v>5346</v>
      </c>
    </row>
    <row r="714" spans="2:5">
      <c r="B714" t="s">
        <v>5399</v>
      </c>
      <c r="D714" s="250">
        <v>42491</v>
      </c>
      <c r="E714" t="s">
        <v>5400</v>
      </c>
    </row>
    <row r="715" spans="2:5">
      <c r="B715" t="s">
        <v>5401</v>
      </c>
      <c r="D715" s="250">
        <v>42649</v>
      </c>
      <c r="E715" t="s">
        <v>5402</v>
      </c>
    </row>
    <row r="716" spans="2:5">
      <c r="B716" t="s">
        <v>5403</v>
      </c>
      <c r="D716" s="251">
        <v>18568</v>
      </c>
      <c r="E716" t="s">
        <v>5402</v>
      </c>
    </row>
    <row r="717" spans="2:5">
      <c r="B717" t="s">
        <v>5404</v>
      </c>
      <c r="D717" t="s">
        <v>5405</v>
      </c>
      <c r="E717" t="s">
        <v>5402</v>
      </c>
    </row>
  </sheetData>
  <mergeCells count="15">
    <mergeCell ref="N58:N61"/>
    <mergeCell ref="O58:O61"/>
    <mergeCell ref="P58:P61"/>
    <mergeCell ref="N70:N71"/>
    <mergeCell ref="O70:O71"/>
    <mergeCell ref="P70:P71"/>
    <mergeCell ref="N88:N89"/>
    <mergeCell ref="O88:O89"/>
    <mergeCell ref="P88:P89"/>
    <mergeCell ref="N74:N75"/>
    <mergeCell ref="O74:O75"/>
    <mergeCell ref="P74:P75"/>
    <mergeCell ref="N76:N77"/>
    <mergeCell ref="O76:O77"/>
    <mergeCell ref="P76:P77"/>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58"/>
  <sheetViews>
    <sheetView topLeftCell="A64" workbookViewId="0">
      <selection activeCell="A14" sqref="A14"/>
    </sheetView>
  </sheetViews>
  <sheetFormatPr defaultRowHeight="15"/>
  <sheetData>
    <row r="1" spans="1:1">
      <c r="A1" s="10" t="s">
        <v>5406</v>
      </c>
    </row>
    <row r="2" spans="1:1">
      <c r="A2" s="12" t="s">
        <v>5407</v>
      </c>
    </row>
    <row r="3" spans="1:1">
      <c r="A3" s="12" t="s">
        <v>5408</v>
      </c>
    </row>
    <row r="4" spans="1:1">
      <c r="A4" s="12" t="s">
        <v>5409</v>
      </c>
    </row>
    <row r="5" spans="1:1">
      <c r="A5" s="12" t="s">
        <v>5410</v>
      </c>
    </row>
    <row r="6" spans="1:1">
      <c r="A6" s="12" t="s">
        <v>5411</v>
      </c>
    </row>
    <row r="7" spans="1:1">
      <c r="A7" s="12" t="s">
        <v>5412</v>
      </c>
    </row>
    <row r="8" spans="1:1">
      <c r="A8" s="12" t="s">
        <v>5413</v>
      </c>
    </row>
    <row r="9" spans="1:1">
      <c r="A9" s="12" t="s">
        <v>5414</v>
      </c>
    </row>
    <row r="10" spans="1:1">
      <c r="A10" s="12" t="s">
        <v>5415</v>
      </c>
    </row>
    <row r="11" spans="1:1">
      <c r="A11" s="12" t="s">
        <v>5416</v>
      </c>
    </row>
    <row r="12" spans="1:1">
      <c r="A12" s="13" t="s">
        <v>5417</v>
      </c>
    </row>
    <row r="13" spans="1:1">
      <c r="A13" s="15" t="s">
        <v>5418</v>
      </c>
    </row>
    <row r="14" spans="1:1">
      <c r="A14" s="10" t="s">
        <v>5419</v>
      </c>
    </row>
    <row r="15" spans="1:1">
      <c r="A15" s="12" t="s">
        <v>5420</v>
      </c>
    </row>
    <row r="16" spans="1:1">
      <c r="A16" s="12" t="s">
        <v>5421</v>
      </c>
    </row>
    <row r="17" spans="1:1">
      <c r="A17" s="12" t="s">
        <v>5422</v>
      </c>
    </row>
    <row r="18" spans="1:1">
      <c r="A18" s="12" t="s">
        <v>5423</v>
      </c>
    </row>
    <row r="19" spans="1:1">
      <c r="A19" s="12" t="s">
        <v>5424</v>
      </c>
    </row>
    <row r="20" spans="1:1">
      <c r="A20" s="12" t="s">
        <v>5425</v>
      </c>
    </row>
    <row r="21" spans="1:1">
      <c r="A21" s="12" t="s">
        <v>5426</v>
      </c>
    </row>
    <row r="22" spans="1:1">
      <c r="A22" s="12" t="s">
        <v>5427</v>
      </c>
    </row>
    <row r="23" spans="1:1">
      <c r="A23" s="12" t="s">
        <v>5428</v>
      </c>
    </row>
    <row r="24" spans="1:1">
      <c r="A24" s="12" t="s">
        <v>5429</v>
      </c>
    </row>
    <row r="25" spans="1:1">
      <c r="A25" s="13" t="s">
        <v>5430</v>
      </c>
    </row>
    <row r="26" spans="1:1">
      <c r="A26" s="12" t="s">
        <v>5431</v>
      </c>
    </row>
    <row r="27" spans="1:1">
      <c r="A27" s="10" t="s">
        <v>5432</v>
      </c>
    </row>
    <row r="28" spans="1:1">
      <c r="A28" s="12" t="s">
        <v>5433</v>
      </c>
    </row>
    <row r="29" spans="1:1">
      <c r="A29" s="12" t="s">
        <v>5434</v>
      </c>
    </row>
    <row r="30" spans="1:1">
      <c r="A30" s="12" t="s">
        <v>5435</v>
      </c>
    </row>
    <row r="31" spans="1:1">
      <c r="A31" s="12" t="s">
        <v>5436</v>
      </c>
    </row>
    <row r="32" spans="1:1">
      <c r="A32" s="12" t="s">
        <v>5437</v>
      </c>
    </row>
    <row r="33" spans="1:1">
      <c r="A33" s="12" t="s">
        <v>5438</v>
      </c>
    </row>
    <row r="34" spans="1:1">
      <c r="A34" s="12" t="s">
        <v>5439</v>
      </c>
    </row>
    <row r="35" spans="1:1">
      <c r="A35" s="12" t="s">
        <v>5440</v>
      </c>
    </row>
    <row r="36" spans="1:1">
      <c r="A36" s="12" t="s">
        <v>5441</v>
      </c>
    </row>
    <row r="37" spans="1:1">
      <c r="A37" s="12" t="s">
        <v>5442</v>
      </c>
    </row>
    <row r="38" spans="1:1">
      <c r="A38" s="10" t="s">
        <v>5443</v>
      </c>
    </row>
    <row r="39" spans="1:1">
      <c r="A39" s="14" t="s">
        <v>5444</v>
      </c>
    </row>
    <row r="40" spans="1:1">
      <c r="A40" s="14" t="s">
        <v>5445</v>
      </c>
    </row>
    <row r="41" spans="1:1">
      <c r="A41" s="14" t="s">
        <v>5446</v>
      </c>
    </row>
    <row r="42" spans="1:1">
      <c r="A42" s="14" t="s">
        <v>5447</v>
      </c>
    </row>
    <row r="43" spans="1:1">
      <c r="A43" s="14" t="s">
        <v>5448</v>
      </c>
    </row>
    <row r="44" spans="1:1">
      <c r="A44" s="14" t="s">
        <v>5449</v>
      </c>
    </row>
    <row r="45" spans="1:1">
      <c r="A45" s="10" t="s">
        <v>5450</v>
      </c>
    </row>
    <row r="46" spans="1:1">
      <c r="A46" s="13" t="s">
        <v>5451</v>
      </c>
    </row>
    <row r="47" spans="1:1">
      <c r="A47" s="13" t="s">
        <v>5452</v>
      </c>
    </row>
    <row r="48" spans="1:1">
      <c r="A48" s="13" t="s">
        <v>5453</v>
      </c>
    </row>
    <row r="49" spans="1:1">
      <c r="A49" s="13" t="s">
        <v>5454</v>
      </c>
    </row>
    <row r="50" spans="1:1">
      <c r="A50" s="13" t="s">
        <v>5455</v>
      </c>
    </row>
    <row r="51" spans="1:1">
      <c r="A51" s="13" t="s">
        <v>5456</v>
      </c>
    </row>
    <row r="52" spans="1:1">
      <c r="A52" s="13" t="s">
        <v>5457</v>
      </c>
    </row>
    <row r="53" spans="1:1">
      <c r="A53" s="13" t="s">
        <v>5458</v>
      </c>
    </row>
    <row r="54" spans="1:1">
      <c r="A54" s="10" t="s">
        <v>5459</v>
      </c>
    </row>
    <row r="55" spans="1:1">
      <c r="A55" s="13" t="s">
        <v>5460</v>
      </c>
    </row>
    <row r="56" spans="1:1">
      <c r="A56" s="13" t="s">
        <v>5461</v>
      </c>
    </row>
    <row r="57" spans="1:1">
      <c r="A57" s="13" t="s">
        <v>5462</v>
      </c>
    </row>
    <row r="58" spans="1:1" ht="16.5">
      <c r="A58" s="11" t="s">
        <v>5463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tint="-0.499984740745262"/>
  </sheetPr>
  <dimension ref="A1:J15"/>
  <sheetViews>
    <sheetView topLeftCell="A10" workbookViewId="0">
      <selection activeCell="G2" sqref="F2:J13"/>
    </sheetView>
  </sheetViews>
  <sheetFormatPr defaultRowHeight="15"/>
  <cols>
    <col min="1" max="1" width="41.5703125" bestFit="1" customWidth="1"/>
  </cols>
  <sheetData>
    <row r="1" spans="1:10">
      <c r="A1" s="41" t="s">
        <v>5464</v>
      </c>
      <c r="B1" s="41" t="s">
        <v>5465</v>
      </c>
      <c r="C1" s="41" t="s">
        <v>5466</v>
      </c>
    </row>
    <row r="2" spans="1:10">
      <c r="A2" s="5" t="s">
        <v>5467</v>
      </c>
      <c r="B2" s="5">
        <v>100</v>
      </c>
      <c r="C2" s="4" t="s">
        <v>5468</v>
      </c>
      <c r="F2" s="4" t="s">
        <v>5469</v>
      </c>
      <c r="G2" s="4" t="s">
        <v>5470</v>
      </c>
      <c r="H2" s="4" t="s">
        <v>5471</v>
      </c>
      <c r="I2" s="4" t="s">
        <v>311</v>
      </c>
      <c r="J2" s="4" t="s">
        <v>5472</v>
      </c>
    </row>
    <row r="3" spans="1:10">
      <c r="A3" s="5" t="s">
        <v>5473</v>
      </c>
      <c r="B3" s="5">
        <v>250</v>
      </c>
      <c r="C3" s="4" t="s">
        <v>5474</v>
      </c>
      <c r="F3" s="4" t="s">
        <v>5475</v>
      </c>
      <c r="G3" s="4" t="s">
        <v>2680</v>
      </c>
      <c r="H3" s="4" t="s">
        <v>5476</v>
      </c>
      <c r="I3" s="4" t="s">
        <v>5477</v>
      </c>
      <c r="J3" s="4" t="s">
        <v>5478</v>
      </c>
    </row>
    <row r="4" spans="1:10">
      <c r="A4" s="5" t="s">
        <v>3820</v>
      </c>
      <c r="B4" s="5">
        <v>500</v>
      </c>
      <c r="C4" s="4" t="s">
        <v>5474</v>
      </c>
      <c r="F4" s="4" t="s">
        <v>5479</v>
      </c>
      <c r="G4" s="4" t="s">
        <v>5480</v>
      </c>
      <c r="H4" s="4" t="s">
        <v>5481</v>
      </c>
      <c r="I4" s="4" t="s">
        <v>5482</v>
      </c>
      <c r="J4" s="4" t="s">
        <v>5483</v>
      </c>
    </row>
    <row r="5" spans="1:10">
      <c r="A5" s="5" t="s">
        <v>5484</v>
      </c>
      <c r="B5" s="5">
        <v>100</v>
      </c>
      <c r="C5" s="4" t="s">
        <v>5474</v>
      </c>
      <c r="F5" s="4" t="s">
        <v>5485</v>
      </c>
      <c r="G5" s="4" t="s">
        <v>5486</v>
      </c>
      <c r="H5" s="4" t="s">
        <v>5487</v>
      </c>
      <c r="I5" s="4" t="s">
        <v>5488</v>
      </c>
      <c r="J5" s="4" t="s">
        <v>5489</v>
      </c>
    </row>
    <row r="6" spans="1:10">
      <c r="A6" s="5" t="s">
        <v>5490</v>
      </c>
      <c r="B6" s="5">
        <v>500</v>
      </c>
      <c r="C6" s="4" t="s">
        <v>5474</v>
      </c>
      <c r="F6" s="4" t="s">
        <v>5491</v>
      </c>
      <c r="G6" s="4" t="s">
        <v>5492</v>
      </c>
      <c r="H6" s="4" t="s">
        <v>5493</v>
      </c>
      <c r="I6" s="4" t="s">
        <v>5494</v>
      </c>
      <c r="J6" s="4" t="s">
        <v>5495</v>
      </c>
    </row>
    <row r="7" spans="1:10">
      <c r="A7" s="5" t="s">
        <v>5496</v>
      </c>
      <c r="B7" s="5">
        <v>2000</v>
      </c>
      <c r="C7" s="4" t="s">
        <v>5474</v>
      </c>
      <c r="F7" s="4" t="s">
        <v>5497</v>
      </c>
      <c r="G7" s="4" t="s">
        <v>5498</v>
      </c>
      <c r="H7" s="4" t="s">
        <v>5487</v>
      </c>
      <c r="I7" s="4" t="s">
        <v>5499</v>
      </c>
      <c r="J7" s="4" t="s">
        <v>5489</v>
      </c>
    </row>
    <row r="8" spans="1:10">
      <c r="A8" s="5" t="s">
        <v>5500</v>
      </c>
      <c r="B8" s="5">
        <v>1</v>
      </c>
      <c r="C8" s="4" t="s">
        <v>5501</v>
      </c>
      <c r="F8" s="4" t="s">
        <v>5502</v>
      </c>
      <c r="G8" s="4" t="s">
        <v>5476</v>
      </c>
      <c r="H8" s="4" t="s">
        <v>5477</v>
      </c>
      <c r="I8" s="4" t="s">
        <v>5503</v>
      </c>
      <c r="J8" s="4" t="s">
        <v>5504</v>
      </c>
    </row>
    <row r="9" spans="1:10">
      <c r="A9" s="5" t="s">
        <v>5505</v>
      </c>
      <c r="B9" s="5">
        <v>500</v>
      </c>
      <c r="C9" s="4" t="s">
        <v>5474</v>
      </c>
      <c r="F9" s="4" t="s">
        <v>5506</v>
      </c>
      <c r="G9" s="4" t="s">
        <v>5507</v>
      </c>
      <c r="H9" s="4" t="s">
        <v>5508</v>
      </c>
      <c r="I9" s="4" t="s">
        <v>5509</v>
      </c>
      <c r="J9" s="4" t="s">
        <v>5510</v>
      </c>
    </row>
    <row r="10" spans="1:10">
      <c r="A10" s="5" t="s">
        <v>5511</v>
      </c>
      <c r="B10" s="5">
        <v>250</v>
      </c>
      <c r="C10" s="4" t="s">
        <v>5512</v>
      </c>
      <c r="F10" s="4" t="s">
        <v>5513</v>
      </c>
      <c r="G10" s="4" t="s">
        <v>5514</v>
      </c>
      <c r="H10" s="4" t="s">
        <v>5515</v>
      </c>
      <c r="I10" s="4" t="s">
        <v>5516</v>
      </c>
      <c r="J10" s="4" t="s">
        <v>5517</v>
      </c>
    </row>
    <row r="11" spans="1:10">
      <c r="A11" s="5" t="s">
        <v>5518</v>
      </c>
      <c r="B11" s="5">
        <v>100</v>
      </c>
      <c r="C11" s="4" t="s">
        <v>5512</v>
      </c>
      <c r="F11" s="4" t="s">
        <v>5519</v>
      </c>
      <c r="G11" s="4" t="s">
        <v>5520</v>
      </c>
      <c r="H11" s="4" t="s">
        <v>5521</v>
      </c>
      <c r="I11" s="4" t="s">
        <v>5522</v>
      </c>
      <c r="J11" s="4" t="s">
        <v>5523</v>
      </c>
    </row>
    <row r="12" spans="1:10">
      <c r="A12" s="5" t="s">
        <v>5524</v>
      </c>
      <c r="B12" s="5">
        <v>100</v>
      </c>
      <c r="C12" s="4" t="s">
        <v>5512</v>
      </c>
      <c r="F12" s="4" t="s">
        <v>5525</v>
      </c>
      <c r="G12" s="4" t="s">
        <v>5492</v>
      </c>
      <c r="H12" s="4" t="s">
        <v>5493</v>
      </c>
      <c r="I12" s="4" t="s">
        <v>5494</v>
      </c>
      <c r="J12" s="4" t="s">
        <v>5495</v>
      </c>
    </row>
    <row r="13" spans="1:10">
      <c r="A13" s="5" t="s">
        <v>5526</v>
      </c>
      <c r="B13" s="5">
        <v>50</v>
      </c>
      <c r="C13" s="4" t="s">
        <v>5527</v>
      </c>
      <c r="F13" s="4" t="s">
        <v>5528</v>
      </c>
      <c r="G13" s="4" t="s">
        <v>5529</v>
      </c>
      <c r="H13" s="4" t="s">
        <v>5530</v>
      </c>
      <c r="I13" s="4" t="s">
        <v>5531</v>
      </c>
      <c r="J13" s="4" t="s">
        <v>5532</v>
      </c>
    </row>
    <row r="14" spans="1:10">
      <c r="A14" s="5" t="s">
        <v>5533</v>
      </c>
      <c r="B14" s="5" t="s">
        <v>5534</v>
      </c>
      <c r="C14" s="4" t="s">
        <v>5535</v>
      </c>
    </row>
    <row r="15" spans="1:10">
      <c r="A15" s="5" t="s">
        <v>5536</v>
      </c>
      <c r="B15" s="5">
        <v>1</v>
      </c>
      <c r="C15" s="4" t="s">
        <v>5537</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499984740745262"/>
  </sheetPr>
  <dimension ref="A2:L53"/>
  <sheetViews>
    <sheetView workbookViewId="0">
      <selection activeCell="J44" sqref="J44"/>
    </sheetView>
  </sheetViews>
  <sheetFormatPr defaultRowHeight="15"/>
  <cols>
    <col min="2" max="2" width="13.42578125" bestFit="1" customWidth="1"/>
    <col min="3" max="3" width="9.85546875" customWidth="1"/>
    <col min="8" max="8" width="9" style="7"/>
    <col min="12" max="12" width="9.28515625" customWidth="1"/>
  </cols>
  <sheetData>
    <row r="2" spans="1:12">
      <c r="B2" s="255" t="e">
        <f ca="1">B6&amp;" "&amp;C6&amp;", "&amp;F6&amp;", "&amp;"-"&amp;" "&amp;H6&amp;" "&amp;INDEX(B22:D25,MATCH(B16,A22:A25,0),MATCH(F6,B21:D21,0))</f>
        <v>#N/A</v>
      </c>
      <c r="C2" s="255"/>
      <c r="D2" s="255"/>
      <c r="E2" s="255"/>
    </row>
    <row r="3" spans="1:12">
      <c r="B3" s="255"/>
      <c r="C3" s="255"/>
      <c r="D3" s="255"/>
      <c r="E3" s="255"/>
    </row>
    <row r="4" spans="1:12" ht="15.75" thickBot="1"/>
    <row r="5" spans="1:12">
      <c r="A5" s="52"/>
      <c r="B5" s="53"/>
      <c r="C5" s="54"/>
      <c r="D5" s="52"/>
      <c r="E5" s="53">
        <f ca="1">RAND()*6+1</f>
        <v>2.779438686077337</v>
      </c>
      <c r="F5" s="54"/>
    </row>
    <row r="6" spans="1:12">
      <c r="A6" s="55"/>
      <c r="B6" s="56" t="s">
        <v>5538</v>
      </c>
      <c r="C6" s="57" t="str">
        <f ca="1">INDEX(B7:B12,MATCH(ROUNDUP(RAND()*6,0),A7:A12,0))</f>
        <v>Движеничя</v>
      </c>
      <c r="D6" s="55"/>
      <c r="E6" s="56" t="s">
        <v>5539</v>
      </c>
      <c r="F6" s="68" t="str">
        <f ca="1">INDEX(E7:E12,MATCH(ROUNDUP(RAND()*6,0),D7:D12,0))</f>
        <v>Опасность</v>
      </c>
      <c r="G6" s="4"/>
      <c r="H6" s="4" t="e">
        <f ca="1">INDEX(H7:H37,I6,1)</f>
        <v>#N/A</v>
      </c>
      <c r="I6" t="e">
        <f ca="1">MATCH(VLOOKUP(ROUNDUP(RAND()*100,0),G7:G37,1,1),G7:G37,0)</f>
        <v>#N/A</v>
      </c>
    </row>
    <row r="7" spans="1:12">
      <c r="A7" s="58">
        <v>1</v>
      </c>
      <c r="B7" s="4" t="s">
        <v>5540</v>
      </c>
      <c r="C7" s="63">
        <f>1/6</f>
        <v>0.16666666666666666</v>
      </c>
      <c r="D7" s="58">
        <v>1</v>
      </c>
      <c r="E7" s="4" t="s">
        <v>5541</v>
      </c>
      <c r="F7" s="69">
        <f>1/6</f>
        <v>0.16666666666666666</v>
      </c>
      <c r="G7" s="4">
        <v>4</v>
      </c>
      <c r="H7" s="18" t="s">
        <v>5542</v>
      </c>
      <c r="L7" s="4" t="s">
        <v>5543</v>
      </c>
    </row>
    <row r="8" spans="1:12">
      <c r="A8" s="58">
        <v>2</v>
      </c>
      <c r="B8" s="4" t="s">
        <v>5544</v>
      </c>
      <c r="C8" s="63">
        <f>C7+C7</f>
        <v>0.33333333333333331</v>
      </c>
      <c r="D8" s="58">
        <v>2</v>
      </c>
      <c r="E8" s="4" t="s">
        <v>5541</v>
      </c>
      <c r="F8" s="69">
        <f>F7+F7</f>
        <v>0.33333333333333331</v>
      </c>
      <c r="G8" s="4">
        <v>7</v>
      </c>
      <c r="H8" s="18" t="s">
        <v>5545</v>
      </c>
      <c r="L8" s="4" t="s">
        <v>5546</v>
      </c>
    </row>
    <row r="9" spans="1:12">
      <c r="A9" s="58">
        <v>3</v>
      </c>
      <c r="B9" s="4" t="s">
        <v>5547</v>
      </c>
      <c r="C9" s="63">
        <f>C8+C7</f>
        <v>0.5</v>
      </c>
      <c r="D9" s="58">
        <v>3</v>
      </c>
      <c r="E9" s="4" t="s">
        <v>5548</v>
      </c>
      <c r="F9" s="69">
        <f>F8+F7</f>
        <v>0.5</v>
      </c>
      <c r="G9" s="4">
        <v>10</v>
      </c>
      <c r="H9" s="18" t="s">
        <v>5549</v>
      </c>
      <c r="L9" s="4" t="s">
        <v>5550</v>
      </c>
    </row>
    <row r="10" spans="1:12">
      <c r="A10" s="58">
        <v>4</v>
      </c>
      <c r="B10" s="4" t="s">
        <v>5551</v>
      </c>
      <c r="C10" s="63">
        <f>C9+C7</f>
        <v>0.66666666666666663</v>
      </c>
      <c r="D10" s="58">
        <v>4</v>
      </c>
      <c r="E10" s="4" t="s">
        <v>5548</v>
      </c>
      <c r="F10" s="69">
        <f>F9+F7</f>
        <v>0.66666666666666663</v>
      </c>
      <c r="G10" s="4">
        <v>12</v>
      </c>
      <c r="H10" s="18" t="s">
        <v>5552</v>
      </c>
      <c r="L10" s="4" t="s">
        <v>5553</v>
      </c>
    </row>
    <row r="11" spans="1:12">
      <c r="A11" s="58">
        <v>5</v>
      </c>
      <c r="B11" s="4" t="s">
        <v>5554</v>
      </c>
      <c r="C11" s="63">
        <f>C10+C7</f>
        <v>0.83333333333333326</v>
      </c>
      <c r="D11" s="58">
        <v>5</v>
      </c>
      <c r="E11" s="4" t="s">
        <v>5548</v>
      </c>
      <c r="F11" s="69">
        <f>F10+F7</f>
        <v>0.83333333333333326</v>
      </c>
      <c r="G11" s="4">
        <v>14</v>
      </c>
      <c r="H11" s="18" t="s">
        <v>5555</v>
      </c>
      <c r="L11" s="4" t="s">
        <v>5556</v>
      </c>
    </row>
    <row r="12" spans="1:12" ht="15.75" thickBot="1">
      <c r="A12" s="60">
        <v>6</v>
      </c>
      <c r="B12" s="61" t="s">
        <v>5557</v>
      </c>
      <c r="C12" s="64">
        <f>C11+C7</f>
        <v>0.99999999999999989</v>
      </c>
      <c r="D12" s="60">
        <v>6</v>
      </c>
      <c r="E12" s="61" t="s">
        <v>5558</v>
      </c>
      <c r="F12" s="70">
        <f>F11+F7</f>
        <v>0.99999999999999989</v>
      </c>
      <c r="G12" s="4">
        <v>16</v>
      </c>
      <c r="H12" s="18" t="s">
        <v>5559</v>
      </c>
      <c r="L12" s="4" t="s">
        <v>5560</v>
      </c>
    </row>
    <row r="13" spans="1:12">
      <c r="G13" s="4">
        <v>19</v>
      </c>
      <c r="H13" s="18" t="s">
        <v>5561</v>
      </c>
      <c r="L13" s="4" t="s">
        <v>5562</v>
      </c>
    </row>
    <row r="14" spans="1:12">
      <c r="G14" s="4">
        <v>23</v>
      </c>
      <c r="H14" s="18" t="s">
        <v>5563</v>
      </c>
      <c r="L14" s="4" t="s">
        <v>5564</v>
      </c>
    </row>
    <row r="15" spans="1:12">
      <c r="G15" s="4">
        <v>27</v>
      </c>
      <c r="H15" s="18" t="s">
        <v>5565</v>
      </c>
      <c r="L15" s="4" t="s">
        <v>5566</v>
      </c>
    </row>
    <row r="16" spans="1:12">
      <c r="B16">
        <v>10</v>
      </c>
      <c r="G16" s="4">
        <v>30</v>
      </c>
      <c r="H16" s="18" t="s">
        <v>5567</v>
      </c>
      <c r="L16" s="4" t="s">
        <v>5568</v>
      </c>
    </row>
    <row r="17" spans="1:12">
      <c r="G17" s="4">
        <v>33</v>
      </c>
      <c r="H17" s="18" t="s">
        <v>5569</v>
      </c>
      <c r="L17" s="4" t="s">
        <v>5570</v>
      </c>
    </row>
    <row r="18" spans="1:12">
      <c r="G18" s="4">
        <v>36</v>
      </c>
      <c r="H18" s="18" t="str">
        <f ca="1">"Кран выпускает "&amp;IF(I18&lt;2,"blind",IF(I18&lt;3,"acid",IF(I18&lt;4,"zaslon",IF(I18&lt;5,"paralyze",IF(I18&lt;6,"poison",IF(I18&lt;7,"sleep"))))))&amp;" газ: ослепляющий, кислотный, засло-
няющий, парализующий, ядовитый или усыпляющий"</f>
        <v>Кран выпускает poison газ: ослепляющий, кислотный, засло-
няющий, парализующий, ядовитый или усыпляющий</v>
      </c>
      <c r="I18">
        <f ca="1">RAND()*6+1</f>
        <v>5.1080429653432056</v>
      </c>
      <c r="L18" s="4" t="s">
        <v>5571</v>
      </c>
    </row>
    <row r="19" spans="1:12">
      <c r="G19" s="4">
        <v>39</v>
      </c>
      <c r="H19" s="18" t="s">
        <v>5572</v>
      </c>
      <c r="L19" s="4" t="s">
        <v>5573</v>
      </c>
    </row>
    <row r="20" spans="1:12" ht="15.75" thickBot="1">
      <c r="G20" s="4">
        <v>43</v>
      </c>
      <c r="H20" s="18" t="s">
        <v>5574</v>
      </c>
      <c r="L20" s="4" t="s">
        <v>5575</v>
      </c>
    </row>
    <row r="21" spans="1:12">
      <c r="A21" s="65"/>
      <c r="B21" s="66" t="s">
        <v>5541</v>
      </c>
      <c r="C21" s="66" t="s">
        <v>5548</v>
      </c>
      <c r="D21" s="67" t="s">
        <v>5558</v>
      </c>
      <c r="G21" s="4">
        <v>46</v>
      </c>
      <c r="H21" s="18" t="s">
        <v>5576</v>
      </c>
      <c r="L21" s="4" t="s">
        <v>5577</v>
      </c>
    </row>
    <row r="22" spans="1:12">
      <c r="A22" s="58">
        <v>4</v>
      </c>
      <c r="B22" s="4" t="s">
        <v>2926</v>
      </c>
      <c r="C22" s="4" t="s">
        <v>5578</v>
      </c>
      <c r="D22" s="59" t="s">
        <v>2961</v>
      </c>
      <c r="G22" s="4">
        <v>49</v>
      </c>
      <c r="H22" s="18" t="s">
        <v>5579</v>
      </c>
      <c r="L22" s="4" t="s">
        <v>5580</v>
      </c>
    </row>
    <row r="23" spans="1:12">
      <c r="A23" s="58">
        <v>10</v>
      </c>
      <c r="B23" s="4" t="s">
        <v>5578</v>
      </c>
      <c r="C23" s="4" t="s">
        <v>2961</v>
      </c>
      <c r="D23" s="59" t="s">
        <v>5581</v>
      </c>
      <c r="G23" s="4">
        <v>52</v>
      </c>
      <c r="H23" s="18" t="str">
        <f ca="1">"Запертая комната заполняется "&amp;IF(I23&lt;2,"водой","кислотой")</f>
        <v>Запертая комната заполняется водой</v>
      </c>
      <c r="I23">
        <f ca="1">RAND()*2+1</f>
        <v>1.1218078954234452</v>
      </c>
      <c r="L23" s="4" t="s">
        <v>5582</v>
      </c>
    </row>
    <row r="24" spans="1:12">
      <c r="A24" s="58">
        <v>16</v>
      </c>
      <c r="B24" s="4" t="s">
        <v>2961</v>
      </c>
      <c r="C24" s="4" t="s">
        <v>5581</v>
      </c>
      <c r="D24" s="59" t="s">
        <v>5583</v>
      </c>
      <c r="G24" s="4">
        <v>56</v>
      </c>
      <c r="H24" s="18" t="s">
        <v>5584</v>
      </c>
      <c r="L24" s="4" t="s">
        <v>5585</v>
      </c>
    </row>
    <row r="25" spans="1:12" ht="15.75" thickBot="1">
      <c r="A25" s="60">
        <v>20</v>
      </c>
      <c r="B25" s="61" t="s">
        <v>5581</v>
      </c>
      <c r="C25" s="61" t="s">
        <v>5583</v>
      </c>
      <c r="D25" s="62" t="s">
        <v>5586</v>
      </c>
      <c r="G25" s="4">
        <v>59</v>
      </c>
      <c r="H25" s="18" t="s">
        <v>5587</v>
      </c>
      <c r="L25" s="4" t="s">
        <v>5588</v>
      </c>
    </row>
    <row r="26" spans="1:12">
      <c r="G26" s="4">
        <v>62</v>
      </c>
      <c r="H26" s="18" t="s">
        <v>5589</v>
      </c>
      <c r="L26" s="4" t="s">
        <v>5590</v>
      </c>
    </row>
    <row r="27" spans="1:12">
      <c r="G27" s="4">
        <v>67</v>
      </c>
      <c r="H27" s="18" t="str">
        <f ca="1">"Под персонажами раскрывается скрытая яма"&amp;IF(I27&lt;0.25," (на дне находится чёрная слизь или студенистый куб)")</f>
        <v>Под персонажами раскрывается скрытая ямаFALSE</v>
      </c>
      <c r="I27">
        <f ca="1">RAND()</f>
        <v>0.29502801265745004</v>
      </c>
      <c r="L27" s="4" t="s">
        <v>5591</v>
      </c>
    </row>
    <row r="28" spans="1:12">
      <c r="B28" s="51" t="s">
        <v>5592</v>
      </c>
      <c r="G28" s="4">
        <v>70</v>
      </c>
      <c r="H28" s="18" t="str">
        <f ca="1">"Скрытая яма заполняется"&amp;IF(I28&lt;0.5," кислотой"," огнём")</f>
        <v>Скрытая яма заполняется огнём</v>
      </c>
      <c r="I28">
        <f ca="1">RAND()</f>
        <v>0.6367499652369909</v>
      </c>
      <c r="L28" s="4" t="s">
        <v>5593</v>
      </c>
    </row>
    <row r="29" spans="1:12">
      <c r="B29" s="4" t="s">
        <v>5594</v>
      </c>
      <c r="G29" s="4">
        <v>73</v>
      </c>
      <c r="H29" s="18" t="s">
        <v>5595</v>
      </c>
      <c r="L29" s="4" t="s">
        <v>5596</v>
      </c>
    </row>
    <row r="30" spans="1:12">
      <c r="B30" s="4" t="s">
        <v>5597</v>
      </c>
      <c r="G30" s="4">
        <v>77</v>
      </c>
      <c r="H30" s="18" t="s">
        <v>5598</v>
      </c>
      <c r="L30" s="4" t="s">
        <v>5599</v>
      </c>
    </row>
    <row r="31" spans="1:12">
      <c r="B31" s="4" t="s">
        <v>5600</v>
      </c>
      <c r="G31" s="4">
        <v>81</v>
      </c>
      <c r="H31" s="18" t="s">
        <v>5601</v>
      </c>
      <c r="L31" s="4" t="s">
        <v>5602</v>
      </c>
    </row>
    <row r="32" spans="1:12">
      <c r="B32" s="4" t="s">
        <v>5603</v>
      </c>
      <c r="G32" s="4">
        <v>84</v>
      </c>
      <c r="H32" s="18" t="s">
        <v>5604</v>
      </c>
      <c r="L32" s="4" t="s">
        <v>5605</v>
      </c>
    </row>
    <row r="33" spans="2:12">
      <c r="B33" s="4" t="s">
        <v>5606</v>
      </c>
      <c r="G33" s="4">
        <v>88</v>
      </c>
      <c r="H33" s="18" t="s">
        <v>5607</v>
      </c>
      <c r="L33" s="4" t="s">
        <v>5608</v>
      </c>
    </row>
    <row r="34" spans="2:12">
      <c r="B34" s="4" t="s">
        <v>5609</v>
      </c>
      <c r="G34" s="4">
        <v>91</v>
      </c>
      <c r="H34" s="18" t="s">
        <v>5610</v>
      </c>
      <c r="L34" s="4" t="s">
        <v>5611</v>
      </c>
    </row>
    <row r="35" spans="2:12">
      <c r="B35" s="4" t="s">
        <v>5612</v>
      </c>
      <c r="G35" s="4">
        <v>94</v>
      </c>
      <c r="H35" s="18" t="s">
        <v>5613</v>
      </c>
      <c r="L35" s="4" t="s">
        <v>5614</v>
      </c>
    </row>
    <row r="36" spans="2:12">
      <c r="B36" s="4" t="s">
        <v>5615</v>
      </c>
      <c r="G36" s="4">
        <v>97</v>
      </c>
      <c r="H36" s="18" t="s">
        <v>5616</v>
      </c>
      <c r="L36" s="4" t="s">
        <v>5617</v>
      </c>
    </row>
    <row r="37" spans="2:12">
      <c r="B37" s="4" t="s">
        <v>5618</v>
      </c>
      <c r="G37" s="4">
        <v>100</v>
      </c>
      <c r="H37" s="18" t="s">
        <v>5619</v>
      </c>
      <c r="L37" s="4" t="s">
        <v>5620</v>
      </c>
    </row>
    <row r="38" spans="2:12">
      <c r="B38" s="4" t="s">
        <v>5621</v>
      </c>
      <c r="L38" s="4" t="s">
        <v>5622</v>
      </c>
    </row>
    <row r="39" spans="2:12">
      <c r="B39" s="4" t="s">
        <v>5623</v>
      </c>
      <c r="L39" s="4" t="s">
        <v>5624</v>
      </c>
    </row>
    <row r="40" spans="2:12">
      <c r="B40" s="4" t="s">
        <v>5625</v>
      </c>
      <c r="L40" s="4" t="s">
        <v>5626</v>
      </c>
    </row>
    <row r="41" spans="2:12">
      <c r="B41" s="4" t="s">
        <v>5592</v>
      </c>
      <c r="L41" s="4" t="s">
        <v>5627</v>
      </c>
    </row>
    <row r="42" spans="2:12">
      <c r="B42" s="4" t="s">
        <v>5628</v>
      </c>
      <c r="L42" s="4" t="s">
        <v>5629</v>
      </c>
    </row>
    <row r="43" spans="2:12">
      <c r="B43" s="4" t="s">
        <v>5630</v>
      </c>
      <c r="L43" s="4" t="s">
        <v>5631</v>
      </c>
    </row>
    <row r="44" spans="2:12">
      <c r="B44" s="4" t="s">
        <v>5632</v>
      </c>
      <c r="L44" s="4" t="s">
        <v>5633</v>
      </c>
    </row>
    <row r="45" spans="2:12">
      <c r="B45" s="4" t="s">
        <v>5634</v>
      </c>
      <c r="L45" s="4" t="s">
        <v>5635</v>
      </c>
    </row>
    <row r="46" spans="2:12">
      <c r="B46" s="4" t="s">
        <v>5636</v>
      </c>
      <c r="L46" s="4" t="s">
        <v>5637</v>
      </c>
    </row>
    <row r="47" spans="2:12">
      <c r="B47" s="4" t="s">
        <v>5638</v>
      </c>
      <c r="L47" s="4" t="s">
        <v>5639</v>
      </c>
    </row>
    <row r="48" spans="2:12">
      <c r="B48" s="4" t="s">
        <v>5640</v>
      </c>
      <c r="L48" s="4" t="s">
        <v>5641</v>
      </c>
    </row>
    <row r="49" spans="2:2">
      <c r="B49" s="4" t="s">
        <v>5642</v>
      </c>
    </row>
    <row r="50" spans="2:2">
      <c r="B50" s="4" t="s">
        <v>5643</v>
      </c>
    </row>
    <row r="51" spans="2:2">
      <c r="B51" s="4" t="s">
        <v>5644</v>
      </c>
    </row>
    <row r="52" spans="2:2">
      <c r="B52" s="4" t="s">
        <v>5645</v>
      </c>
    </row>
    <row r="53" spans="2:2">
      <c r="B53" s="4" t="s">
        <v>5646</v>
      </c>
    </row>
  </sheetData>
  <mergeCells count="1">
    <mergeCell ref="B2:E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499984740745262"/>
  </sheetPr>
  <dimension ref="A1:AB926"/>
  <sheetViews>
    <sheetView zoomScale="115" zoomScaleNormal="115" workbookViewId="0">
      <pane ySplit="1" topLeftCell="A725" activePane="bottomLeft" state="frozen"/>
      <selection pane="bottomLeft" activeCell="D547" sqref="D547"/>
    </sheetView>
  </sheetViews>
  <sheetFormatPr defaultColWidth="9.140625" defaultRowHeight="15"/>
  <cols>
    <col min="1" max="2" width="9.140625" style="7" customWidth="1"/>
    <col min="3" max="3" width="21.28515625" style="7" customWidth="1"/>
    <col min="4" max="4" width="20.7109375" style="7" customWidth="1"/>
    <col min="5" max="5" width="15.42578125" style="7" customWidth="1"/>
    <col min="6" max="6" width="14.7109375" style="7" customWidth="1"/>
    <col min="7" max="7" width="9.140625" style="7" customWidth="1"/>
    <col min="8" max="8" width="10.42578125" style="7" customWidth="1"/>
    <col min="9" max="9" width="16.7109375" style="7" customWidth="1"/>
    <col min="10" max="10" width="11.7109375" style="7" customWidth="1"/>
    <col min="11" max="11" width="9.7109375" style="7" customWidth="1"/>
    <col min="12" max="12" width="25" style="7" customWidth="1"/>
    <col min="13" max="13" width="13" style="7" customWidth="1"/>
    <col min="14" max="14" width="12.85546875" style="7" customWidth="1"/>
    <col min="15" max="15" width="12.28515625" style="7" customWidth="1"/>
    <col min="16" max="16" width="10.5703125" style="7" customWidth="1"/>
    <col min="17" max="16384" width="9.140625" style="7"/>
  </cols>
  <sheetData>
    <row r="1" spans="1:28" ht="30">
      <c r="A1" s="178" t="s">
        <v>24</v>
      </c>
      <c r="B1" s="178" t="s">
        <v>25</v>
      </c>
      <c r="C1" s="178" t="s">
        <v>26</v>
      </c>
      <c r="D1" s="178" t="s">
        <v>26</v>
      </c>
      <c r="E1" s="178" t="s">
        <v>27</v>
      </c>
      <c r="F1" s="178" t="s">
        <v>28</v>
      </c>
      <c r="G1" s="178"/>
      <c r="H1" s="178" t="s">
        <v>29</v>
      </c>
      <c r="I1" s="178" t="s">
        <v>30</v>
      </c>
      <c r="J1" s="178" t="s">
        <v>31</v>
      </c>
      <c r="K1" s="178" t="s">
        <v>32</v>
      </c>
      <c r="L1" s="178"/>
      <c r="M1" s="178" t="s">
        <v>33</v>
      </c>
      <c r="N1" s="178" t="s">
        <v>34</v>
      </c>
      <c r="O1" s="178" t="s">
        <v>35</v>
      </c>
      <c r="P1" s="178" t="s">
        <v>36</v>
      </c>
      <c r="Q1" s="178"/>
      <c r="R1" s="178" t="s">
        <v>37</v>
      </c>
      <c r="S1" s="178" t="s">
        <v>38</v>
      </c>
    </row>
    <row r="2" spans="1:28">
      <c r="A2" s="18" t="s">
        <v>39</v>
      </c>
      <c r="B2" s="18"/>
      <c r="C2" s="184" t="s">
        <v>40</v>
      </c>
      <c r="D2" s="184" t="s">
        <v>41</v>
      </c>
      <c r="E2" s="184" t="s">
        <v>42</v>
      </c>
      <c r="F2" s="184"/>
      <c r="G2" s="184"/>
      <c r="H2" s="18" t="s">
        <v>43</v>
      </c>
      <c r="I2" s="18"/>
      <c r="J2" s="18" t="s">
        <v>44</v>
      </c>
      <c r="K2" s="18" t="s">
        <v>45</v>
      </c>
      <c r="L2" s="18"/>
      <c r="M2" s="18">
        <v>10</v>
      </c>
      <c r="N2" s="18">
        <v>160</v>
      </c>
      <c r="O2" s="18"/>
      <c r="P2" s="18"/>
      <c r="Q2" s="18"/>
      <c r="R2" s="18"/>
      <c r="S2" s="18"/>
      <c r="AB2" s="7" t="s">
        <v>46</v>
      </c>
    </row>
    <row r="3" spans="1:28">
      <c r="A3" s="18" t="s">
        <v>39</v>
      </c>
      <c r="B3" s="18"/>
      <c r="C3" s="184" t="s">
        <v>47</v>
      </c>
      <c r="D3" s="184" t="s">
        <v>48</v>
      </c>
      <c r="E3" s="184"/>
      <c r="F3" s="184"/>
      <c r="G3" s="184"/>
      <c r="H3" s="18" t="s">
        <v>43</v>
      </c>
      <c r="I3" s="18"/>
      <c r="J3" s="18" t="s">
        <v>49</v>
      </c>
      <c r="K3" s="18" t="s">
        <v>50</v>
      </c>
      <c r="L3" s="18"/>
      <c r="M3" s="18">
        <v>580</v>
      </c>
      <c r="N3" s="18">
        <v>9280</v>
      </c>
      <c r="O3" s="18"/>
      <c r="P3" s="18"/>
      <c r="Q3" s="18"/>
      <c r="R3" s="18"/>
      <c r="S3" s="18"/>
      <c r="AB3" s="7" t="s">
        <v>51</v>
      </c>
    </row>
    <row r="4" spans="1:28">
      <c r="A4" s="18" t="s">
        <v>39</v>
      </c>
      <c r="B4" s="18"/>
      <c r="C4" s="184" t="s">
        <v>52</v>
      </c>
      <c r="D4" s="184" t="s">
        <v>53</v>
      </c>
      <c r="E4" s="184"/>
      <c r="F4" s="184"/>
      <c r="G4" s="184"/>
      <c r="H4" s="18" t="s">
        <v>54</v>
      </c>
      <c r="I4" s="18"/>
      <c r="J4" s="18" t="s">
        <v>55</v>
      </c>
      <c r="K4" s="18" t="s">
        <v>56</v>
      </c>
      <c r="L4" s="18"/>
      <c r="M4" s="18">
        <v>4</v>
      </c>
      <c r="N4" s="18">
        <v>64</v>
      </c>
      <c r="O4" s="18"/>
      <c r="P4" s="18"/>
      <c r="Q4" s="18"/>
      <c r="R4" s="18"/>
      <c r="S4" s="18"/>
      <c r="AB4" s="7" t="s">
        <v>57</v>
      </c>
    </row>
    <row r="5" spans="1:28">
      <c r="A5" s="18" t="s">
        <v>39</v>
      </c>
      <c r="B5" s="18"/>
      <c r="C5" s="184" t="s">
        <v>58</v>
      </c>
      <c r="D5" s="184" t="s">
        <v>59</v>
      </c>
      <c r="E5" s="184"/>
      <c r="F5" s="184"/>
      <c r="G5" s="184"/>
      <c r="H5" s="18" t="s">
        <v>54</v>
      </c>
      <c r="I5" s="18"/>
      <c r="J5" s="18" t="s">
        <v>55</v>
      </c>
      <c r="K5" s="18" t="s">
        <v>60</v>
      </c>
      <c r="L5" s="18"/>
      <c r="M5" s="18">
        <v>2</v>
      </c>
      <c r="N5" s="18">
        <v>32</v>
      </c>
      <c r="O5" s="18"/>
      <c r="P5" s="18"/>
      <c r="Q5" s="18"/>
      <c r="R5" s="18"/>
      <c r="S5" s="18"/>
      <c r="AB5" s="7" t="s">
        <v>61</v>
      </c>
    </row>
    <row r="6" spans="1:28">
      <c r="A6" s="18" t="s">
        <v>39</v>
      </c>
      <c r="B6" s="18"/>
      <c r="C6" s="184" t="s">
        <v>62</v>
      </c>
      <c r="D6" s="184" t="s">
        <v>63</v>
      </c>
      <c r="E6" s="184"/>
      <c r="F6" s="184"/>
      <c r="G6" s="184"/>
      <c r="H6" s="18" t="s">
        <v>54</v>
      </c>
      <c r="I6" s="18"/>
      <c r="J6" s="18" t="s">
        <v>49</v>
      </c>
      <c r="K6" s="18" t="s">
        <v>64</v>
      </c>
      <c r="L6" s="18"/>
      <c r="M6" s="18">
        <v>500</v>
      </c>
      <c r="N6" s="18">
        <v>8000</v>
      </c>
      <c r="O6" s="18"/>
      <c r="P6" s="18"/>
      <c r="Q6" s="18"/>
      <c r="R6" s="18"/>
      <c r="S6" s="18"/>
      <c r="AB6" s="7" t="s">
        <v>65</v>
      </c>
    </row>
    <row r="7" spans="1:28">
      <c r="A7" s="18" t="s">
        <v>39</v>
      </c>
      <c r="B7" s="18"/>
      <c r="C7" s="184" t="s">
        <v>66</v>
      </c>
      <c r="D7" s="184" t="s">
        <v>67</v>
      </c>
      <c r="E7" s="184"/>
      <c r="F7" s="184"/>
      <c r="G7" s="184"/>
      <c r="H7" s="18" t="s">
        <v>68</v>
      </c>
      <c r="I7" s="18"/>
      <c r="J7" s="18" t="s">
        <v>49</v>
      </c>
      <c r="K7" s="18" t="s">
        <v>69</v>
      </c>
      <c r="L7" s="18"/>
      <c r="M7" s="18">
        <v>17</v>
      </c>
      <c r="N7" s="18">
        <v>272</v>
      </c>
      <c r="O7" s="18"/>
      <c r="P7" s="18"/>
      <c r="Q7" s="18"/>
      <c r="R7" s="18"/>
      <c r="S7" s="18"/>
      <c r="AB7" s="7" t="s">
        <v>70</v>
      </c>
    </row>
    <row r="8" spans="1:28">
      <c r="A8" s="18" t="s">
        <v>39</v>
      </c>
      <c r="B8" s="18"/>
      <c r="C8" s="184" t="s">
        <v>71</v>
      </c>
      <c r="D8" s="184" t="s">
        <v>72</v>
      </c>
      <c r="E8" s="184"/>
      <c r="F8" s="184"/>
      <c r="G8" s="184"/>
      <c r="H8" s="18" t="s">
        <v>43</v>
      </c>
      <c r="I8" s="18"/>
      <c r="J8" s="18" t="s">
        <v>49</v>
      </c>
      <c r="K8" s="18" t="s">
        <v>73</v>
      </c>
      <c r="L8" s="18"/>
      <c r="M8" s="18">
        <v>10</v>
      </c>
      <c r="N8" s="18">
        <v>160</v>
      </c>
      <c r="O8" s="18"/>
      <c r="P8" s="18"/>
      <c r="Q8" s="18"/>
      <c r="R8" s="18"/>
      <c r="S8" s="18"/>
      <c r="AB8" s="7" t="s">
        <v>74</v>
      </c>
    </row>
    <row r="9" spans="1:28">
      <c r="A9" s="18" t="s">
        <v>39</v>
      </c>
      <c r="B9" s="18"/>
      <c r="C9" s="184" t="s">
        <v>75</v>
      </c>
      <c r="D9" s="184" t="s">
        <v>76</v>
      </c>
      <c r="E9" s="184"/>
      <c r="F9" s="184"/>
      <c r="G9" s="184"/>
      <c r="H9" s="18" t="s">
        <v>77</v>
      </c>
      <c r="I9" s="18"/>
      <c r="J9" s="18" t="s">
        <v>49</v>
      </c>
      <c r="K9" s="18" t="s">
        <v>78</v>
      </c>
      <c r="L9" s="18"/>
      <c r="M9" s="18">
        <v>100</v>
      </c>
      <c r="N9" s="18">
        <v>1600</v>
      </c>
      <c r="O9" s="18"/>
      <c r="P9" s="18"/>
      <c r="Q9" s="18"/>
      <c r="R9" s="18"/>
      <c r="S9" s="18"/>
      <c r="AB9" s="7" t="s">
        <v>79</v>
      </c>
    </row>
    <row r="10" spans="1:28">
      <c r="A10" s="18" t="s">
        <v>39</v>
      </c>
      <c r="B10" s="18"/>
      <c r="C10" s="184" t="s">
        <v>80</v>
      </c>
      <c r="D10" s="184" t="s">
        <v>81</v>
      </c>
      <c r="E10" s="184"/>
      <c r="F10" s="184"/>
      <c r="G10" s="184"/>
      <c r="H10" s="18" t="s">
        <v>54</v>
      </c>
      <c r="I10" s="18"/>
      <c r="J10" s="18" t="s">
        <v>49</v>
      </c>
      <c r="K10" s="18" t="s">
        <v>82</v>
      </c>
      <c r="L10" s="18"/>
      <c r="M10" s="18">
        <v>18</v>
      </c>
      <c r="N10" s="18">
        <v>288</v>
      </c>
      <c r="O10" s="18"/>
      <c r="P10" s="18"/>
      <c r="Q10" s="18"/>
      <c r="R10" s="18"/>
      <c r="S10" s="18"/>
      <c r="AB10" s="7" t="s">
        <v>83</v>
      </c>
    </row>
    <row r="11" spans="1:28">
      <c r="A11" s="18" t="s">
        <v>39</v>
      </c>
      <c r="B11" s="18"/>
      <c r="C11" s="184" t="s">
        <v>84</v>
      </c>
      <c r="D11" s="184" t="s">
        <v>85</v>
      </c>
      <c r="E11" s="184"/>
      <c r="F11" s="184"/>
      <c r="G11" s="184"/>
      <c r="H11" s="18" t="s">
        <v>54</v>
      </c>
      <c r="I11" s="18"/>
      <c r="J11" s="18" t="s">
        <v>49</v>
      </c>
      <c r="K11" s="18" t="s">
        <v>86</v>
      </c>
      <c r="L11" s="18"/>
      <c r="M11" s="18">
        <v>100</v>
      </c>
      <c r="N11" s="18">
        <v>1600</v>
      </c>
      <c r="O11" s="18"/>
      <c r="P11" s="18"/>
      <c r="Q11" s="18"/>
      <c r="R11" s="18"/>
      <c r="S11" s="18"/>
      <c r="AB11" s="7" t="s">
        <v>87</v>
      </c>
    </row>
    <row r="12" spans="1:28">
      <c r="A12" s="18" t="s">
        <v>39</v>
      </c>
      <c r="B12" s="18"/>
      <c r="C12" s="184" t="s">
        <v>88</v>
      </c>
      <c r="D12" s="184" t="s">
        <v>89</v>
      </c>
      <c r="E12" s="184"/>
      <c r="F12" s="184"/>
      <c r="G12" s="184"/>
      <c r="H12" s="18" t="s">
        <v>43</v>
      </c>
      <c r="I12" s="18"/>
      <c r="J12" s="18" t="s">
        <v>49</v>
      </c>
      <c r="K12" s="18" t="s">
        <v>90</v>
      </c>
      <c r="L12" s="18"/>
      <c r="M12" s="18">
        <v>12</v>
      </c>
      <c r="N12" s="18">
        <v>192</v>
      </c>
      <c r="O12" s="18"/>
      <c r="P12" s="18"/>
      <c r="Q12" s="18"/>
      <c r="R12" s="18"/>
      <c r="S12" s="18"/>
      <c r="AB12" s="7" t="s">
        <v>91</v>
      </c>
    </row>
    <row r="13" spans="1:28">
      <c r="A13" s="18" t="s">
        <v>39</v>
      </c>
      <c r="B13" s="18"/>
      <c r="C13" s="184" t="s">
        <v>92</v>
      </c>
      <c r="D13" s="184" t="s">
        <v>93</v>
      </c>
      <c r="E13" s="184"/>
      <c r="F13" s="184"/>
      <c r="G13" s="184"/>
      <c r="H13" s="18" t="s">
        <v>54</v>
      </c>
      <c r="I13" s="18"/>
      <c r="J13" s="18" t="s">
        <v>49</v>
      </c>
      <c r="K13" s="18" t="s">
        <v>94</v>
      </c>
      <c r="L13" s="18"/>
      <c r="M13" s="18">
        <v>16</v>
      </c>
      <c r="N13" s="18">
        <v>256</v>
      </c>
      <c r="O13" s="18"/>
      <c r="P13" s="18"/>
      <c r="Q13" s="18"/>
      <c r="R13" s="18"/>
      <c r="S13" s="18"/>
      <c r="AB13" s="7" t="s">
        <v>95</v>
      </c>
    </row>
    <row r="14" spans="1:28">
      <c r="A14" s="18" t="s">
        <v>39</v>
      </c>
      <c r="B14" s="18"/>
      <c r="C14" s="184" t="s">
        <v>96</v>
      </c>
      <c r="D14" s="184" t="s">
        <v>97</v>
      </c>
      <c r="E14" s="184"/>
      <c r="F14" s="184"/>
      <c r="G14" s="184"/>
      <c r="H14" s="18" t="s">
        <v>54</v>
      </c>
      <c r="I14" s="18"/>
      <c r="J14" s="18" t="s">
        <v>49</v>
      </c>
      <c r="K14" s="18" t="s">
        <v>98</v>
      </c>
      <c r="L14" s="18"/>
      <c r="M14" s="18">
        <v>2</v>
      </c>
      <c r="N14" s="18">
        <v>32</v>
      </c>
      <c r="O14" s="18"/>
      <c r="P14" s="18"/>
      <c r="Q14" s="18"/>
      <c r="R14" s="18"/>
      <c r="S14" s="18"/>
      <c r="AB14" s="7" t="s">
        <v>99</v>
      </c>
    </row>
    <row r="15" spans="1:28">
      <c r="A15" s="18" t="s">
        <v>39</v>
      </c>
      <c r="B15" s="18"/>
      <c r="C15" s="184" t="s">
        <v>100</v>
      </c>
      <c r="D15" s="184" t="s">
        <v>101</v>
      </c>
      <c r="E15" s="184"/>
      <c r="F15" s="184"/>
      <c r="G15" s="184"/>
      <c r="H15" s="18" t="s">
        <v>43</v>
      </c>
      <c r="I15" s="18"/>
      <c r="J15" s="18" t="s">
        <v>49</v>
      </c>
      <c r="K15" s="18" t="s">
        <v>102</v>
      </c>
      <c r="L15" s="18"/>
      <c r="M15" s="18">
        <v>8</v>
      </c>
      <c r="N15" s="18">
        <v>128</v>
      </c>
      <c r="O15" s="18"/>
      <c r="P15" s="18"/>
      <c r="Q15" s="18"/>
      <c r="R15" s="18"/>
      <c r="S15" s="18"/>
      <c r="AB15" s="7" t="s">
        <v>103</v>
      </c>
    </row>
    <row r="16" spans="1:28">
      <c r="A16" s="18" t="s">
        <v>39</v>
      </c>
      <c r="B16" s="18"/>
      <c r="C16" s="184" t="s">
        <v>104</v>
      </c>
      <c r="D16" s="184" t="s">
        <v>104</v>
      </c>
      <c r="E16" s="184"/>
      <c r="F16" s="184"/>
      <c r="G16" s="184"/>
      <c r="H16" s="18" t="s">
        <v>54</v>
      </c>
      <c r="I16" s="18"/>
      <c r="J16" s="18" t="s">
        <v>49</v>
      </c>
      <c r="K16" s="18" t="s">
        <v>105</v>
      </c>
      <c r="L16" s="18"/>
      <c r="M16" s="18">
        <v>16</v>
      </c>
      <c r="N16" s="18">
        <v>256</v>
      </c>
      <c r="O16" s="18"/>
      <c r="P16" s="18"/>
      <c r="Q16" s="18"/>
      <c r="R16" s="18"/>
      <c r="S16" s="18"/>
      <c r="AB16" s="7" t="s">
        <v>106</v>
      </c>
    </row>
    <row r="17" spans="1:28">
      <c r="A17" s="18" t="s">
        <v>39</v>
      </c>
      <c r="B17" s="18"/>
      <c r="C17" s="184" t="s">
        <v>107</v>
      </c>
      <c r="D17" s="184" t="s">
        <v>108</v>
      </c>
      <c r="E17" s="184"/>
      <c r="F17" s="184"/>
      <c r="G17" s="184"/>
      <c r="H17" s="18" t="s">
        <v>77</v>
      </c>
      <c r="I17" s="18"/>
      <c r="J17" s="18" t="s">
        <v>49</v>
      </c>
      <c r="K17" s="18" t="s">
        <v>109</v>
      </c>
      <c r="L17" s="18"/>
      <c r="M17" s="18"/>
      <c r="N17" s="18">
        <v>1</v>
      </c>
      <c r="O17" s="18"/>
      <c r="P17" s="18"/>
      <c r="Q17" s="18"/>
      <c r="R17" s="18"/>
      <c r="S17" s="18"/>
      <c r="AB17" s="7" t="s">
        <v>110</v>
      </c>
    </row>
    <row r="18" spans="1:28">
      <c r="A18" s="18" t="s">
        <v>39</v>
      </c>
      <c r="B18" s="18"/>
      <c r="C18" s="184" t="s">
        <v>111</v>
      </c>
      <c r="D18" s="184" t="s">
        <v>112</v>
      </c>
      <c r="E18" s="184"/>
      <c r="F18" s="184"/>
      <c r="G18" s="184"/>
      <c r="H18" s="18" t="s">
        <v>68</v>
      </c>
      <c r="I18" s="18"/>
      <c r="J18" s="18" t="s">
        <v>49</v>
      </c>
      <c r="K18" s="18" t="s">
        <v>113</v>
      </c>
      <c r="L18" s="18"/>
      <c r="M18" s="18"/>
      <c r="N18" s="18">
        <v>1</v>
      </c>
      <c r="O18" s="18"/>
      <c r="P18" s="18"/>
      <c r="Q18" s="18"/>
      <c r="R18" s="18"/>
      <c r="S18" s="18"/>
      <c r="AB18" s="7" t="s">
        <v>114</v>
      </c>
    </row>
    <row r="19" spans="1:28">
      <c r="A19" s="18" t="s">
        <v>39</v>
      </c>
      <c r="B19" s="18"/>
      <c r="C19" s="184" t="s">
        <v>115</v>
      </c>
      <c r="D19" s="184" t="s">
        <v>116</v>
      </c>
      <c r="E19" s="184"/>
      <c r="F19" s="184"/>
      <c r="G19" s="184"/>
      <c r="H19" s="18" t="s">
        <v>68</v>
      </c>
      <c r="I19" s="18"/>
      <c r="J19" s="18" t="s">
        <v>49</v>
      </c>
      <c r="K19" s="18" t="s">
        <v>117</v>
      </c>
      <c r="L19" s="18"/>
      <c r="M19" s="18">
        <v>5</v>
      </c>
      <c r="N19" s="18">
        <v>80</v>
      </c>
      <c r="O19" s="18"/>
      <c r="P19" s="18"/>
      <c r="Q19" s="18"/>
      <c r="R19" s="18"/>
      <c r="S19" s="18"/>
      <c r="AB19" s="7" t="s">
        <v>118</v>
      </c>
    </row>
    <row r="20" spans="1:28">
      <c r="A20" s="18" t="s">
        <v>39</v>
      </c>
      <c r="B20" s="18"/>
      <c r="C20" s="184" t="s">
        <v>119</v>
      </c>
      <c r="D20" s="184" t="s">
        <v>120</v>
      </c>
      <c r="E20" s="184" t="s">
        <v>121</v>
      </c>
      <c r="F20" s="184"/>
      <c r="G20" s="184"/>
      <c r="H20" s="18" t="s">
        <v>43</v>
      </c>
      <c r="I20" s="18"/>
      <c r="J20" s="18" t="s">
        <v>49</v>
      </c>
      <c r="K20" s="18" t="s">
        <v>122</v>
      </c>
      <c r="L20" s="18"/>
      <c r="M20" s="18"/>
      <c r="N20" s="18">
        <v>1</v>
      </c>
      <c r="O20" s="18"/>
      <c r="P20" s="18"/>
      <c r="Q20" s="18"/>
      <c r="R20" s="18"/>
      <c r="S20" s="18"/>
      <c r="AB20" s="7" t="s">
        <v>123</v>
      </c>
    </row>
    <row r="21" spans="1:28">
      <c r="A21" s="18" t="s">
        <v>39</v>
      </c>
      <c r="B21" s="18"/>
      <c r="C21" s="184" t="s">
        <v>124</v>
      </c>
      <c r="D21" s="184" t="s">
        <v>125</v>
      </c>
      <c r="E21" s="184"/>
      <c r="F21" s="184"/>
      <c r="G21" s="184"/>
      <c r="H21" s="18" t="s">
        <v>68</v>
      </c>
      <c r="I21" s="18"/>
      <c r="J21" s="18" t="s">
        <v>49</v>
      </c>
      <c r="K21" s="18" t="s">
        <v>126</v>
      </c>
      <c r="L21" s="18"/>
      <c r="M21" s="18"/>
      <c r="N21" s="18">
        <v>1</v>
      </c>
      <c r="O21" s="18"/>
      <c r="P21" s="18"/>
      <c r="Q21" s="18"/>
      <c r="R21" s="18"/>
      <c r="S21" s="18"/>
      <c r="AB21" s="7" t="s">
        <v>127</v>
      </c>
    </row>
    <row r="22" spans="1:28">
      <c r="A22" s="18" t="s">
        <v>39</v>
      </c>
      <c r="B22" s="18"/>
      <c r="C22" s="184" t="s">
        <v>128</v>
      </c>
      <c r="D22" s="184" t="s">
        <v>129</v>
      </c>
      <c r="E22" s="184"/>
      <c r="F22" s="184"/>
      <c r="G22" s="184"/>
      <c r="H22" s="18" t="s">
        <v>43</v>
      </c>
      <c r="I22" s="18"/>
      <c r="J22" s="18" t="s">
        <v>49</v>
      </c>
      <c r="K22" s="18" t="s">
        <v>130</v>
      </c>
      <c r="L22" s="18"/>
      <c r="M22" s="18">
        <v>60</v>
      </c>
      <c r="N22" s="18">
        <v>960</v>
      </c>
      <c r="O22" s="18"/>
      <c r="P22" s="18"/>
      <c r="Q22" s="18"/>
      <c r="R22" s="18"/>
      <c r="S22" s="18"/>
    </row>
    <row r="23" spans="1:28">
      <c r="A23" s="18" t="s">
        <v>39</v>
      </c>
      <c r="B23" s="18"/>
      <c r="C23" s="184" t="s">
        <v>131</v>
      </c>
      <c r="D23" s="184" t="s">
        <v>132</v>
      </c>
      <c r="E23" s="184"/>
      <c r="F23" s="184"/>
      <c r="G23" s="184"/>
      <c r="H23" s="18" t="s">
        <v>68</v>
      </c>
      <c r="I23" s="18"/>
      <c r="J23" s="18" t="s">
        <v>49</v>
      </c>
      <c r="K23" s="18" t="s">
        <v>133</v>
      </c>
      <c r="L23" s="18"/>
      <c r="M23" s="18">
        <v>80</v>
      </c>
      <c r="N23" s="18">
        <v>1280</v>
      </c>
      <c r="O23" s="18"/>
      <c r="P23" s="18"/>
      <c r="Q23" s="18"/>
      <c r="R23" s="18"/>
      <c r="S23" s="18"/>
    </row>
    <row r="24" spans="1:28">
      <c r="A24" s="18" t="s">
        <v>39</v>
      </c>
      <c r="B24" s="18"/>
      <c r="C24" s="184" t="s">
        <v>134</v>
      </c>
      <c r="D24" s="184" t="s">
        <v>135</v>
      </c>
      <c r="E24" s="184"/>
      <c r="F24" s="184"/>
      <c r="G24" s="184"/>
      <c r="H24" s="18" t="s">
        <v>43</v>
      </c>
      <c r="I24" s="18"/>
      <c r="J24" s="18" t="s">
        <v>49</v>
      </c>
      <c r="K24" s="18" t="s">
        <v>136</v>
      </c>
      <c r="L24" s="18"/>
      <c r="M24" s="18">
        <v>14</v>
      </c>
      <c r="N24" s="18">
        <v>224</v>
      </c>
      <c r="O24" s="18"/>
      <c r="P24" s="18"/>
      <c r="Q24" s="18"/>
      <c r="R24" s="18"/>
      <c r="S24" s="18"/>
    </row>
    <row r="25" spans="1:28">
      <c r="A25" s="18" t="s">
        <v>39</v>
      </c>
      <c r="B25" s="18"/>
      <c r="C25" s="184" t="s">
        <v>137</v>
      </c>
      <c r="D25" s="184" t="s">
        <v>138</v>
      </c>
      <c r="E25" s="184"/>
      <c r="F25" s="184"/>
      <c r="G25" s="184"/>
      <c r="H25" s="18" t="s">
        <v>43</v>
      </c>
      <c r="I25" s="18"/>
      <c r="J25" s="18" t="s">
        <v>49</v>
      </c>
      <c r="K25" s="18" t="s">
        <v>139</v>
      </c>
      <c r="L25" s="18"/>
      <c r="M25" s="18">
        <v>500</v>
      </c>
      <c r="N25" s="18">
        <v>8000</v>
      </c>
      <c r="O25" s="18"/>
      <c r="P25" s="18"/>
      <c r="Q25" s="18"/>
      <c r="R25" s="18"/>
      <c r="S25" s="18"/>
    </row>
    <row r="26" spans="1:28">
      <c r="A26" s="18" t="s">
        <v>39</v>
      </c>
      <c r="B26" s="18"/>
      <c r="C26" s="184" t="s">
        <v>140</v>
      </c>
      <c r="D26" s="184" t="s">
        <v>141</v>
      </c>
      <c r="E26" s="184"/>
      <c r="F26" s="184"/>
      <c r="G26" s="184"/>
      <c r="H26" s="18" t="s">
        <v>77</v>
      </c>
      <c r="I26" s="18"/>
      <c r="J26" s="18" t="s">
        <v>49</v>
      </c>
      <c r="K26" s="18" t="s">
        <v>142</v>
      </c>
      <c r="L26" s="18"/>
      <c r="M26" s="18">
        <v>16</v>
      </c>
      <c r="N26" s="18">
        <v>256</v>
      </c>
      <c r="O26" s="18"/>
      <c r="P26" s="18"/>
      <c r="Q26" s="18"/>
      <c r="R26" s="18"/>
      <c r="S26" s="18"/>
    </row>
    <row r="27" spans="1:28">
      <c r="A27" s="18" t="s">
        <v>39</v>
      </c>
      <c r="B27" s="18"/>
      <c r="C27" s="184" t="s">
        <v>143</v>
      </c>
      <c r="D27" s="184" t="s">
        <v>144</v>
      </c>
      <c r="E27" s="184"/>
      <c r="F27" s="184"/>
      <c r="G27" s="184"/>
      <c r="H27" s="18" t="s">
        <v>77</v>
      </c>
      <c r="I27" s="18"/>
      <c r="J27" s="18" t="s">
        <v>49</v>
      </c>
      <c r="K27" s="18" t="s">
        <v>145</v>
      </c>
      <c r="L27" s="18"/>
      <c r="M27" s="18">
        <v>45</v>
      </c>
      <c r="N27" s="18">
        <v>720</v>
      </c>
      <c r="O27" s="18"/>
      <c r="P27" s="18"/>
      <c r="Q27" s="18"/>
      <c r="R27" s="18"/>
      <c r="S27" s="18"/>
    </row>
    <row r="28" spans="1:28">
      <c r="A28" s="18" t="s">
        <v>39</v>
      </c>
      <c r="B28" s="18"/>
      <c r="C28" s="184" t="s">
        <v>146</v>
      </c>
      <c r="D28" s="184" t="s">
        <v>146</v>
      </c>
      <c r="E28" s="184"/>
      <c r="F28" s="184"/>
      <c r="G28" s="184"/>
      <c r="H28" s="18" t="s">
        <v>68</v>
      </c>
      <c r="I28" s="18"/>
      <c r="J28" s="18" t="s">
        <v>49</v>
      </c>
      <c r="K28" s="18" t="s">
        <v>147</v>
      </c>
      <c r="L28" s="18"/>
      <c r="M28" s="18">
        <v>2</v>
      </c>
      <c r="N28" s="18">
        <v>32</v>
      </c>
      <c r="O28" s="18"/>
      <c r="P28" s="18"/>
      <c r="Q28" s="18"/>
      <c r="R28" s="18"/>
      <c r="S28" s="18"/>
    </row>
    <row r="29" spans="1:28">
      <c r="A29" s="18" t="s">
        <v>39</v>
      </c>
      <c r="B29" s="18"/>
      <c r="C29" s="184" t="s">
        <v>148</v>
      </c>
      <c r="D29" s="184" t="s">
        <v>149</v>
      </c>
      <c r="E29" s="184"/>
      <c r="F29" s="184"/>
      <c r="G29" s="184"/>
      <c r="H29" s="18" t="s">
        <v>68</v>
      </c>
      <c r="I29" s="18"/>
      <c r="J29" s="18" t="s">
        <v>49</v>
      </c>
      <c r="K29" s="18" t="s">
        <v>150</v>
      </c>
      <c r="L29" s="18"/>
      <c r="M29" s="18">
        <v>14</v>
      </c>
      <c r="N29" s="18">
        <v>224</v>
      </c>
      <c r="O29" s="18"/>
      <c r="P29" s="18"/>
      <c r="Q29" s="18"/>
      <c r="R29" s="18"/>
      <c r="S29" s="18"/>
    </row>
    <row r="30" spans="1:28">
      <c r="A30" s="18" t="s">
        <v>39</v>
      </c>
      <c r="B30" s="18"/>
      <c r="C30" s="184" t="s">
        <v>151</v>
      </c>
      <c r="D30" s="184" t="s">
        <v>152</v>
      </c>
      <c r="E30" s="184"/>
      <c r="F30" s="184"/>
      <c r="G30" s="184"/>
      <c r="H30" s="18" t="s">
        <v>54</v>
      </c>
      <c r="I30" s="18"/>
      <c r="J30" s="18" t="s">
        <v>49</v>
      </c>
      <c r="K30" s="18" t="s">
        <v>153</v>
      </c>
      <c r="L30" s="18"/>
      <c r="M30" s="18">
        <v>10</v>
      </c>
      <c r="N30" s="18">
        <v>160</v>
      </c>
      <c r="O30" s="18"/>
      <c r="P30" s="18"/>
      <c r="Q30" s="18"/>
      <c r="R30" s="18"/>
      <c r="S30" s="18"/>
    </row>
    <row r="31" spans="1:28">
      <c r="A31" s="18" t="s">
        <v>39</v>
      </c>
      <c r="B31" s="18"/>
      <c r="C31" s="184" t="s">
        <v>154</v>
      </c>
      <c r="D31" s="186" t="s">
        <v>155</v>
      </c>
      <c r="E31" s="184"/>
      <c r="F31" s="184"/>
      <c r="G31" s="184"/>
      <c r="H31" s="18" t="s">
        <v>77</v>
      </c>
      <c r="I31" s="18"/>
      <c r="J31" s="18" t="s">
        <v>49</v>
      </c>
      <c r="K31" s="18" t="s">
        <v>156</v>
      </c>
      <c r="L31" s="18"/>
      <c r="M31" s="18">
        <v>20</v>
      </c>
      <c r="N31" s="18">
        <v>320</v>
      </c>
      <c r="O31" s="18"/>
      <c r="P31" s="18"/>
      <c r="Q31" s="18"/>
      <c r="R31" s="18"/>
      <c r="S31" s="18"/>
    </row>
    <row r="32" spans="1:28">
      <c r="A32" s="18" t="s">
        <v>39</v>
      </c>
      <c r="B32" s="18"/>
      <c r="C32" s="184" t="s">
        <v>157</v>
      </c>
      <c r="D32" s="184" t="s">
        <v>158</v>
      </c>
      <c r="E32" s="184"/>
      <c r="F32" s="184"/>
      <c r="G32" s="184"/>
      <c r="H32" s="18" t="s">
        <v>43</v>
      </c>
      <c r="I32" s="18"/>
      <c r="J32" s="18" t="s">
        <v>49</v>
      </c>
      <c r="K32" s="18" t="s">
        <v>159</v>
      </c>
      <c r="L32" s="18"/>
      <c r="M32" s="18">
        <v>4</v>
      </c>
      <c r="N32" s="18">
        <v>64</v>
      </c>
      <c r="O32" s="18"/>
      <c r="P32" s="18"/>
      <c r="Q32" s="18"/>
      <c r="R32" s="18"/>
      <c r="S32" s="18"/>
    </row>
    <row r="33" spans="1:19">
      <c r="A33" s="18" t="s">
        <v>39</v>
      </c>
      <c r="B33" s="18"/>
      <c r="C33" s="184" t="s">
        <v>160</v>
      </c>
      <c r="D33" s="184" t="s">
        <v>161</v>
      </c>
      <c r="E33" s="184"/>
      <c r="F33" s="184"/>
      <c r="G33" s="184"/>
      <c r="H33" s="18" t="s">
        <v>54</v>
      </c>
      <c r="I33" s="18"/>
      <c r="J33" s="18" t="s">
        <v>49</v>
      </c>
      <c r="K33" s="18" t="s">
        <v>162</v>
      </c>
      <c r="L33" s="18"/>
      <c r="M33" s="18">
        <v>2</v>
      </c>
      <c r="N33" s="18">
        <v>32</v>
      </c>
      <c r="O33" s="18"/>
      <c r="P33" s="18"/>
      <c r="Q33" s="18"/>
      <c r="R33" s="18"/>
      <c r="S33" s="18"/>
    </row>
    <row r="34" spans="1:19">
      <c r="A34" s="18" t="s">
        <v>39</v>
      </c>
      <c r="B34" s="18"/>
      <c r="C34" s="184" t="s">
        <v>163</v>
      </c>
      <c r="D34" s="184" t="s">
        <v>164</v>
      </c>
      <c r="E34" s="184"/>
      <c r="F34" s="184"/>
      <c r="G34" s="184"/>
      <c r="H34" s="18" t="s">
        <v>43</v>
      </c>
      <c r="I34" s="18"/>
      <c r="J34" s="18" t="s">
        <v>49</v>
      </c>
      <c r="K34" s="18" t="s">
        <v>165</v>
      </c>
      <c r="L34" s="18"/>
      <c r="M34" s="18">
        <v>130</v>
      </c>
      <c r="N34" s="18">
        <v>2080</v>
      </c>
      <c r="O34" s="18"/>
      <c r="P34" s="18"/>
      <c r="Q34" s="18"/>
      <c r="R34" s="18"/>
      <c r="S34" s="18"/>
    </row>
    <row r="35" spans="1:19">
      <c r="A35" s="18" t="s">
        <v>39</v>
      </c>
      <c r="B35" s="18"/>
      <c r="C35" s="184" t="s">
        <v>166</v>
      </c>
      <c r="D35" s="184" t="s">
        <v>167</v>
      </c>
      <c r="E35" s="184"/>
      <c r="F35" s="184"/>
      <c r="G35" s="184"/>
      <c r="H35" s="18" t="s">
        <v>54</v>
      </c>
      <c r="I35" s="18"/>
      <c r="J35" s="18" t="s">
        <v>49</v>
      </c>
      <c r="K35" s="18" t="e">
        <v>#VALUE!</v>
      </c>
      <c r="L35" s="18"/>
      <c r="M35" s="18">
        <v>10</v>
      </c>
      <c r="N35" s="18">
        <v>160</v>
      </c>
      <c r="O35" s="18"/>
      <c r="P35" s="18"/>
      <c r="Q35" s="18"/>
      <c r="R35" s="18"/>
      <c r="S35" s="18"/>
    </row>
    <row r="36" spans="1:19">
      <c r="A36" s="18" t="s">
        <v>39</v>
      </c>
      <c r="B36" s="18"/>
      <c r="C36" s="184" t="s">
        <v>168</v>
      </c>
      <c r="D36" s="184" t="s">
        <v>169</v>
      </c>
      <c r="E36" s="184"/>
      <c r="F36" s="184"/>
      <c r="G36" s="184"/>
      <c r="H36" s="18" t="s">
        <v>54</v>
      </c>
      <c r="I36" s="18"/>
      <c r="J36" s="18" t="s">
        <v>49</v>
      </c>
      <c r="K36" s="18" t="s">
        <v>170</v>
      </c>
      <c r="L36" s="18"/>
      <c r="M36" s="18">
        <v>11</v>
      </c>
      <c r="N36" s="18">
        <v>176</v>
      </c>
      <c r="O36" s="18"/>
      <c r="P36" s="18"/>
      <c r="Q36" s="18"/>
      <c r="R36" s="18"/>
      <c r="S36" s="18"/>
    </row>
    <row r="37" spans="1:19">
      <c r="A37" s="18" t="s">
        <v>39</v>
      </c>
      <c r="B37" s="18"/>
      <c r="C37" s="184" t="s">
        <v>171</v>
      </c>
      <c r="D37" s="184" t="s">
        <v>172</v>
      </c>
      <c r="E37" s="184"/>
      <c r="F37" s="184"/>
      <c r="G37" s="184"/>
      <c r="H37" s="18" t="s">
        <v>54</v>
      </c>
      <c r="I37" s="18"/>
      <c r="J37" s="18" t="s">
        <v>49</v>
      </c>
      <c r="K37" s="18" t="s">
        <v>173</v>
      </c>
      <c r="L37" s="18"/>
      <c r="M37" s="18">
        <v>300</v>
      </c>
      <c r="N37" s="18">
        <v>4800</v>
      </c>
      <c r="O37" s="18"/>
      <c r="P37" s="18"/>
      <c r="Q37" s="18"/>
      <c r="R37" s="18"/>
      <c r="S37" s="18"/>
    </row>
    <row r="38" spans="1:19">
      <c r="A38" s="18" t="s">
        <v>39</v>
      </c>
      <c r="B38" s="18"/>
      <c r="C38" s="184" t="s">
        <v>174</v>
      </c>
      <c r="D38" s="186" t="s">
        <v>175</v>
      </c>
      <c r="E38" s="184"/>
      <c r="F38" s="184"/>
      <c r="G38" s="184"/>
      <c r="H38" s="18" t="s">
        <v>68</v>
      </c>
      <c r="I38" s="18"/>
      <c r="J38" s="18" t="s">
        <v>49</v>
      </c>
      <c r="K38" s="18" t="s">
        <v>176</v>
      </c>
      <c r="L38" s="18"/>
      <c r="M38" s="18">
        <v>50</v>
      </c>
      <c r="N38" s="18">
        <v>800</v>
      </c>
      <c r="O38" s="18"/>
      <c r="P38" s="18"/>
      <c r="Q38" s="18"/>
      <c r="R38" s="18"/>
      <c r="S38" s="18"/>
    </row>
    <row r="39" spans="1:19">
      <c r="A39" s="18" t="s">
        <v>39</v>
      </c>
      <c r="B39" s="18"/>
      <c r="C39" s="184" t="s">
        <v>177</v>
      </c>
      <c r="D39" s="186" t="s">
        <v>178</v>
      </c>
      <c r="E39" s="184"/>
      <c r="F39" s="184"/>
      <c r="G39" s="184"/>
      <c r="H39" s="18" t="s">
        <v>54</v>
      </c>
      <c r="I39" s="18"/>
      <c r="J39" s="18" t="s">
        <v>49</v>
      </c>
      <c r="K39" s="18" t="s">
        <v>179</v>
      </c>
      <c r="L39" s="18"/>
      <c r="M39" s="18">
        <v>3</v>
      </c>
      <c r="N39" s="18">
        <v>48</v>
      </c>
      <c r="O39" s="18"/>
      <c r="P39" s="18"/>
      <c r="Q39" s="18"/>
      <c r="R39" s="18"/>
      <c r="S39" s="18"/>
    </row>
    <row r="40" spans="1:19">
      <c r="A40" s="18" t="s">
        <v>39</v>
      </c>
      <c r="B40" s="18"/>
      <c r="C40" s="184" t="s">
        <v>180</v>
      </c>
      <c r="D40" s="186" t="s">
        <v>181</v>
      </c>
      <c r="E40" s="184"/>
      <c r="F40" s="184"/>
      <c r="G40" s="184"/>
      <c r="H40" s="18" t="s">
        <v>43</v>
      </c>
      <c r="I40" s="18"/>
      <c r="J40" s="18" t="s">
        <v>49</v>
      </c>
      <c r="K40" s="18" t="s">
        <v>182</v>
      </c>
      <c r="L40" s="18"/>
      <c r="M40" s="18">
        <v>450</v>
      </c>
      <c r="N40" s="18">
        <v>7200</v>
      </c>
      <c r="O40" s="18"/>
      <c r="P40" s="18"/>
      <c r="Q40" s="18"/>
      <c r="R40" s="18"/>
      <c r="S40" s="18"/>
    </row>
    <row r="41" spans="1:19">
      <c r="A41" s="18" t="s">
        <v>39</v>
      </c>
      <c r="B41" s="18"/>
      <c r="C41" s="184" t="s">
        <v>183</v>
      </c>
      <c r="D41" s="186" t="s">
        <v>184</v>
      </c>
      <c r="E41" s="184"/>
      <c r="F41" s="184"/>
      <c r="G41" s="184"/>
      <c r="H41" s="18" t="s">
        <v>54</v>
      </c>
      <c r="I41" s="18"/>
      <c r="J41" s="18" t="s">
        <v>49</v>
      </c>
      <c r="K41" s="18" t="s">
        <v>185</v>
      </c>
      <c r="L41" s="18"/>
      <c r="M41" s="18">
        <v>12</v>
      </c>
      <c r="N41" s="18">
        <v>192</v>
      </c>
      <c r="O41" s="18"/>
      <c r="P41" s="18"/>
      <c r="Q41" s="18"/>
      <c r="R41" s="18"/>
      <c r="S41" s="18"/>
    </row>
    <row r="42" spans="1:19">
      <c r="A42" s="18" t="s">
        <v>39</v>
      </c>
      <c r="B42" s="18"/>
      <c r="C42" s="184" t="s">
        <v>186</v>
      </c>
      <c r="D42" s="186" t="s">
        <v>187</v>
      </c>
      <c r="E42" s="184"/>
      <c r="F42" s="184"/>
      <c r="G42" s="184"/>
      <c r="H42" s="18" t="s">
        <v>77</v>
      </c>
      <c r="I42" s="18"/>
      <c r="J42" s="18" t="s">
        <v>49</v>
      </c>
      <c r="K42" s="18" t="s">
        <v>188</v>
      </c>
      <c r="L42" s="18"/>
      <c r="M42" s="18">
        <v>2</v>
      </c>
      <c r="N42" s="18">
        <v>32</v>
      </c>
      <c r="O42" s="18"/>
      <c r="P42" s="18"/>
      <c r="Q42" s="18"/>
      <c r="R42" s="18"/>
      <c r="S42" s="18"/>
    </row>
    <row r="43" spans="1:19">
      <c r="A43" s="18" t="s">
        <v>39</v>
      </c>
      <c r="B43" s="18"/>
      <c r="C43" s="184" t="s">
        <v>189</v>
      </c>
      <c r="D43" s="184" t="s">
        <v>190</v>
      </c>
      <c r="E43" s="184"/>
      <c r="F43" s="184"/>
      <c r="G43" s="184"/>
      <c r="H43" s="18" t="s">
        <v>54</v>
      </c>
      <c r="I43" s="18"/>
      <c r="J43" s="18" t="s">
        <v>49</v>
      </c>
      <c r="K43" s="18" t="s">
        <v>159</v>
      </c>
      <c r="L43" s="18"/>
      <c r="M43" s="18">
        <v>4</v>
      </c>
      <c r="N43" s="18">
        <v>64</v>
      </c>
      <c r="O43" s="18"/>
      <c r="P43" s="18"/>
      <c r="Q43" s="18"/>
      <c r="R43" s="18"/>
      <c r="S43" s="18"/>
    </row>
    <row r="44" spans="1:19">
      <c r="A44" s="18" t="s">
        <v>39</v>
      </c>
      <c r="B44" s="18"/>
      <c r="C44" s="184" t="s">
        <v>191</v>
      </c>
      <c r="D44" s="184" t="s">
        <v>192</v>
      </c>
      <c r="E44" s="184"/>
      <c r="F44" s="184"/>
      <c r="G44" s="184"/>
      <c r="H44" s="18" t="s">
        <v>54</v>
      </c>
      <c r="I44" s="18"/>
      <c r="J44" s="18" t="s">
        <v>49</v>
      </c>
      <c r="K44" s="18" t="s">
        <v>193</v>
      </c>
      <c r="L44" s="18"/>
      <c r="M44" s="18">
        <v>9</v>
      </c>
      <c r="N44" s="18">
        <v>144</v>
      </c>
      <c r="O44" s="18"/>
      <c r="P44" s="18"/>
      <c r="Q44" s="18"/>
      <c r="R44" s="18"/>
      <c r="S44" s="18"/>
    </row>
    <row r="45" spans="1:19">
      <c r="A45" s="18" t="s">
        <v>39</v>
      </c>
      <c r="B45" s="18"/>
      <c r="C45" s="184" t="s">
        <v>194</v>
      </c>
      <c r="D45" s="184" t="s">
        <v>195</v>
      </c>
      <c r="E45" s="184"/>
      <c r="F45" s="184"/>
      <c r="G45" s="184"/>
      <c r="H45" s="18" t="s">
        <v>54</v>
      </c>
      <c r="I45" s="18"/>
      <c r="J45" s="18" t="s">
        <v>49</v>
      </c>
      <c r="K45" s="18" t="s">
        <v>196</v>
      </c>
      <c r="L45" s="18"/>
      <c r="M45" s="18">
        <v>10</v>
      </c>
      <c r="N45" s="18">
        <v>160</v>
      </c>
      <c r="O45" s="18"/>
      <c r="P45" s="18"/>
      <c r="Q45" s="18"/>
      <c r="R45" s="18"/>
      <c r="S45" s="18"/>
    </row>
    <row r="46" spans="1:19">
      <c r="A46" s="18" t="s">
        <v>39</v>
      </c>
      <c r="B46" s="18"/>
      <c r="C46" s="184" t="s">
        <v>197</v>
      </c>
      <c r="D46" s="184" t="s">
        <v>198</v>
      </c>
      <c r="E46" s="184"/>
      <c r="F46" s="184"/>
      <c r="G46" s="184"/>
      <c r="H46" s="18" t="s">
        <v>77</v>
      </c>
      <c r="I46" s="18"/>
      <c r="J46" s="18" t="s">
        <v>49</v>
      </c>
      <c r="K46" s="18" t="s">
        <v>199</v>
      </c>
      <c r="L46" s="18"/>
      <c r="M46" s="18">
        <v>50</v>
      </c>
      <c r="N46" s="18">
        <v>800</v>
      </c>
      <c r="O46" s="18"/>
      <c r="P46" s="18"/>
      <c r="Q46" s="18"/>
      <c r="R46" s="18"/>
      <c r="S46" s="18"/>
    </row>
    <row r="47" spans="1:19">
      <c r="A47" s="18" t="s">
        <v>39</v>
      </c>
      <c r="B47" s="18"/>
      <c r="C47" s="184" t="s">
        <v>200</v>
      </c>
      <c r="D47" s="184" t="s">
        <v>201</v>
      </c>
      <c r="E47" s="184"/>
      <c r="F47" s="184"/>
      <c r="G47" s="184"/>
      <c r="H47" s="18" t="s">
        <v>43</v>
      </c>
      <c r="I47" s="18"/>
      <c r="J47" s="18" t="s">
        <v>49</v>
      </c>
      <c r="K47" s="18" t="s">
        <v>202</v>
      </c>
      <c r="L47" s="18"/>
      <c r="M47" s="18"/>
      <c r="N47" s="18">
        <v>1</v>
      </c>
      <c r="O47" s="18"/>
      <c r="P47" s="18"/>
      <c r="Q47" s="18"/>
      <c r="R47" s="18"/>
      <c r="S47" s="18"/>
    </row>
    <row r="48" spans="1:19">
      <c r="A48" s="18" t="s">
        <v>39</v>
      </c>
      <c r="B48" s="18"/>
      <c r="C48" s="184" t="s">
        <v>203</v>
      </c>
      <c r="D48" s="184" t="s">
        <v>204</v>
      </c>
      <c r="E48" s="184"/>
      <c r="F48" s="184"/>
      <c r="G48" s="184"/>
      <c r="H48" s="18" t="s">
        <v>54</v>
      </c>
      <c r="I48" s="18"/>
      <c r="J48" s="18" t="s">
        <v>49</v>
      </c>
      <c r="K48" s="18" t="s">
        <v>205</v>
      </c>
      <c r="L48" s="18"/>
      <c r="M48" s="18">
        <v>17</v>
      </c>
      <c r="N48" s="18">
        <v>272</v>
      </c>
      <c r="O48" s="18"/>
      <c r="P48" s="18"/>
      <c r="Q48" s="18"/>
      <c r="R48" s="18"/>
      <c r="S48" s="18"/>
    </row>
    <row r="49" spans="1:19">
      <c r="A49" s="18" t="s">
        <v>39</v>
      </c>
      <c r="B49" s="18"/>
      <c r="C49" s="184" t="s">
        <v>206</v>
      </c>
      <c r="D49" s="184" t="s">
        <v>206</v>
      </c>
      <c r="E49" s="184"/>
      <c r="F49" s="184"/>
      <c r="G49" s="184"/>
      <c r="H49" s="18" t="s">
        <v>68</v>
      </c>
      <c r="I49" s="18"/>
      <c r="J49" s="18" t="s">
        <v>49</v>
      </c>
      <c r="K49" s="18" t="s">
        <v>94</v>
      </c>
      <c r="L49" s="18"/>
      <c r="M49" s="18">
        <v>2</v>
      </c>
      <c r="N49" s="18">
        <v>32</v>
      </c>
      <c r="O49" s="18"/>
      <c r="P49" s="18"/>
      <c r="Q49" s="18"/>
      <c r="R49" s="18"/>
      <c r="S49" s="18"/>
    </row>
    <row r="50" spans="1:19">
      <c r="A50" s="18" t="s">
        <v>39</v>
      </c>
      <c r="B50" s="18"/>
      <c r="C50" s="184" t="s">
        <v>207</v>
      </c>
      <c r="D50" s="184" t="s">
        <v>208</v>
      </c>
      <c r="E50" s="184"/>
      <c r="F50" s="184"/>
      <c r="G50" s="184"/>
      <c r="H50" s="18" t="s">
        <v>68</v>
      </c>
      <c r="I50" s="18"/>
      <c r="J50" s="18" t="s">
        <v>49</v>
      </c>
      <c r="K50" s="18" t="s">
        <v>209</v>
      </c>
      <c r="L50" s="18"/>
      <c r="M50" s="18">
        <v>50</v>
      </c>
      <c r="N50" s="18">
        <v>800</v>
      </c>
      <c r="O50" s="18"/>
      <c r="P50" s="18"/>
      <c r="Q50" s="18"/>
      <c r="R50" s="18"/>
      <c r="S50" s="18"/>
    </row>
    <row r="51" spans="1:19">
      <c r="A51" s="18" t="s">
        <v>39</v>
      </c>
      <c r="B51" s="18"/>
      <c r="C51" s="184" t="s">
        <v>210</v>
      </c>
      <c r="D51" s="184" t="s">
        <v>211</v>
      </c>
      <c r="E51" s="184"/>
      <c r="F51" s="184"/>
      <c r="G51" s="184"/>
      <c r="H51" s="18" t="s">
        <v>77</v>
      </c>
      <c r="I51" s="18"/>
      <c r="J51" s="18" t="s">
        <v>49</v>
      </c>
      <c r="K51" s="18" t="s">
        <v>212</v>
      </c>
      <c r="L51" s="18"/>
      <c r="M51" s="18">
        <v>10</v>
      </c>
      <c r="N51" s="18">
        <v>160</v>
      </c>
      <c r="O51" s="18"/>
      <c r="P51" s="18"/>
      <c r="Q51" s="18"/>
      <c r="R51" s="18"/>
      <c r="S51" s="18"/>
    </row>
    <row r="52" spans="1:19">
      <c r="A52" s="18" t="s">
        <v>39</v>
      </c>
      <c r="B52" s="18"/>
      <c r="C52" s="184" t="s">
        <v>213</v>
      </c>
      <c r="D52" s="184" t="s">
        <v>214</v>
      </c>
      <c r="E52" s="184"/>
      <c r="F52" s="184"/>
      <c r="G52" s="184"/>
      <c r="H52" s="18" t="s">
        <v>43</v>
      </c>
      <c r="I52" s="18"/>
      <c r="J52" s="18" t="s">
        <v>49</v>
      </c>
      <c r="K52" s="18" t="s">
        <v>215</v>
      </c>
      <c r="L52" s="18"/>
      <c r="M52" s="18">
        <v>18</v>
      </c>
      <c r="N52" s="18">
        <v>288</v>
      </c>
      <c r="O52" s="18"/>
      <c r="P52" s="18"/>
      <c r="Q52" s="18"/>
      <c r="R52" s="18"/>
      <c r="S52" s="18"/>
    </row>
    <row r="53" spans="1:19">
      <c r="A53" s="18" t="s">
        <v>39</v>
      </c>
      <c r="B53" s="18"/>
      <c r="C53" s="184" t="s">
        <v>216</v>
      </c>
      <c r="D53" s="186" t="s">
        <v>216</v>
      </c>
      <c r="E53" s="184"/>
      <c r="F53" s="184"/>
      <c r="G53" s="184"/>
      <c r="H53" s="18" t="s">
        <v>54</v>
      </c>
      <c r="I53" s="18"/>
      <c r="J53" s="18" t="s">
        <v>49</v>
      </c>
      <c r="K53" s="18" t="s">
        <v>217</v>
      </c>
      <c r="L53" s="18"/>
      <c r="M53" s="18">
        <v>25</v>
      </c>
      <c r="N53" s="18">
        <v>400</v>
      </c>
      <c r="O53" s="18"/>
      <c r="P53" s="18"/>
      <c r="Q53" s="18"/>
      <c r="R53" s="18"/>
      <c r="S53" s="18"/>
    </row>
    <row r="54" spans="1:19">
      <c r="A54" s="18" t="s">
        <v>39</v>
      </c>
      <c r="B54" s="18"/>
      <c r="C54" s="184" t="s">
        <v>218</v>
      </c>
      <c r="D54" s="186" t="s">
        <v>219</v>
      </c>
      <c r="E54" s="184"/>
      <c r="F54" s="184"/>
      <c r="G54" s="184"/>
      <c r="H54" s="18" t="s">
        <v>43</v>
      </c>
      <c r="I54" s="18"/>
      <c r="J54" s="18" t="s">
        <v>49</v>
      </c>
      <c r="K54" s="18" t="s">
        <v>220</v>
      </c>
      <c r="L54" s="18"/>
      <c r="M54" s="18">
        <v>200</v>
      </c>
      <c r="N54" s="18">
        <v>3200</v>
      </c>
      <c r="O54" s="18"/>
      <c r="P54" s="18"/>
      <c r="Q54" s="18"/>
      <c r="R54" s="18"/>
      <c r="S54" s="18"/>
    </row>
    <row r="55" spans="1:19">
      <c r="A55" s="18" t="s">
        <v>39</v>
      </c>
      <c r="B55" s="18"/>
      <c r="C55" s="184" t="s">
        <v>221</v>
      </c>
      <c r="D55" s="184" t="s">
        <v>221</v>
      </c>
      <c r="E55" s="184"/>
      <c r="F55" s="184"/>
      <c r="G55" s="184"/>
      <c r="H55" s="18" t="s">
        <v>43</v>
      </c>
      <c r="I55" s="18"/>
      <c r="J55" s="18" t="s">
        <v>49</v>
      </c>
      <c r="K55" s="18" t="s">
        <v>222</v>
      </c>
      <c r="L55" s="18"/>
      <c r="M55" s="18">
        <v>2</v>
      </c>
      <c r="N55" s="18">
        <v>32</v>
      </c>
      <c r="O55" s="18"/>
      <c r="P55" s="18"/>
      <c r="Q55" s="18"/>
      <c r="R55" s="18"/>
      <c r="S55" s="18"/>
    </row>
    <row r="56" spans="1:19">
      <c r="A56" s="18" t="s">
        <v>39</v>
      </c>
      <c r="B56" s="18"/>
      <c r="C56" s="184" t="s">
        <v>223</v>
      </c>
      <c r="D56" s="184" t="s">
        <v>224</v>
      </c>
      <c r="E56" s="184"/>
      <c r="F56" s="184"/>
      <c r="G56" s="184"/>
      <c r="H56" s="18" t="s">
        <v>77</v>
      </c>
      <c r="I56" s="18"/>
      <c r="J56" s="18" t="s">
        <v>49</v>
      </c>
      <c r="K56" s="18" t="s">
        <v>225</v>
      </c>
      <c r="L56" s="18"/>
      <c r="M56" s="18">
        <v>70</v>
      </c>
      <c r="N56" s="18">
        <v>1120</v>
      </c>
      <c r="O56" s="18"/>
      <c r="P56" s="18"/>
      <c r="Q56" s="18"/>
      <c r="R56" s="18"/>
      <c r="S56" s="18"/>
    </row>
    <row r="57" spans="1:19">
      <c r="A57" s="18" t="s">
        <v>39</v>
      </c>
      <c r="B57" s="18"/>
      <c r="C57" s="184" t="s">
        <v>226</v>
      </c>
      <c r="D57" s="184" t="s">
        <v>227</v>
      </c>
      <c r="E57" s="184"/>
      <c r="F57" s="184"/>
      <c r="G57" s="184"/>
      <c r="H57" s="18" t="s">
        <v>68</v>
      </c>
      <c r="I57" s="18"/>
      <c r="J57" s="18" t="s">
        <v>49</v>
      </c>
      <c r="K57" s="18" t="s">
        <v>228</v>
      </c>
      <c r="L57" s="18"/>
      <c r="M57" s="18">
        <v>50</v>
      </c>
      <c r="N57" s="18">
        <v>800</v>
      </c>
      <c r="O57" s="18"/>
      <c r="P57" s="18"/>
      <c r="Q57" s="18"/>
      <c r="R57" s="18"/>
      <c r="S57" s="18"/>
    </row>
    <row r="58" spans="1:19">
      <c r="A58" s="18" t="s">
        <v>39</v>
      </c>
      <c r="B58" s="18"/>
      <c r="C58" s="184" t="s">
        <v>229</v>
      </c>
      <c r="D58" s="184" t="s">
        <v>230</v>
      </c>
      <c r="E58" s="184"/>
      <c r="F58" s="184"/>
      <c r="G58" s="184"/>
      <c r="H58" s="18" t="s">
        <v>77</v>
      </c>
      <c r="I58" s="18"/>
      <c r="J58" s="18" t="s">
        <v>49</v>
      </c>
      <c r="K58" s="18" t="s">
        <v>205</v>
      </c>
      <c r="L58" s="18"/>
      <c r="M58" s="18">
        <v>50</v>
      </c>
      <c r="N58" s="18">
        <v>800</v>
      </c>
      <c r="O58" s="18"/>
      <c r="P58" s="18"/>
      <c r="Q58" s="18"/>
      <c r="R58" s="18"/>
      <c r="S58" s="18"/>
    </row>
    <row r="59" spans="1:19">
      <c r="A59" s="18" t="s">
        <v>39</v>
      </c>
      <c r="B59" s="18"/>
      <c r="C59" s="184" t="s">
        <v>231</v>
      </c>
      <c r="D59" s="184" t="s">
        <v>232</v>
      </c>
      <c r="E59" s="184"/>
      <c r="F59" s="184"/>
      <c r="G59" s="184"/>
      <c r="H59" s="18" t="s">
        <v>43</v>
      </c>
      <c r="I59" s="18"/>
      <c r="J59" s="18" t="s">
        <v>49</v>
      </c>
      <c r="K59" s="18" t="s">
        <v>233</v>
      </c>
      <c r="L59" s="18"/>
      <c r="M59" s="18"/>
      <c r="N59" s="18">
        <v>1</v>
      </c>
      <c r="O59" s="18"/>
      <c r="P59" s="18"/>
      <c r="Q59" s="18"/>
      <c r="R59" s="18"/>
      <c r="S59" s="18"/>
    </row>
    <row r="60" spans="1:19">
      <c r="A60" s="18" t="s">
        <v>39</v>
      </c>
      <c r="B60" s="18"/>
      <c r="C60" s="184" t="s">
        <v>234</v>
      </c>
      <c r="D60" s="184" t="s">
        <v>235</v>
      </c>
      <c r="E60" s="184"/>
      <c r="F60" s="184"/>
      <c r="G60" s="184"/>
      <c r="H60" s="18" t="s">
        <v>43</v>
      </c>
      <c r="I60" s="18"/>
      <c r="J60" s="18" t="s">
        <v>49</v>
      </c>
      <c r="K60" s="18" t="s">
        <v>236</v>
      </c>
      <c r="L60" s="18"/>
      <c r="M60" s="18">
        <v>100</v>
      </c>
      <c r="N60" s="18">
        <v>1600</v>
      </c>
      <c r="O60" s="18"/>
      <c r="P60" s="18"/>
      <c r="Q60" s="18"/>
      <c r="R60" s="18"/>
      <c r="S60" s="18"/>
    </row>
    <row r="61" spans="1:19">
      <c r="A61" s="18" t="s">
        <v>39</v>
      </c>
      <c r="B61" s="18"/>
      <c r="C61" s="184" t="s">
        <v>237</v>
      </c>
      <c r="D61" s="186" t="s">
        <v>238</v>
      </c>
      <c r="E61" s="184"/>
      <c r="F61" s="184"/>
      <c r="G61" s="184"/>
      <c r="H61" s="18" t="s">
        <v>43</v>
      </c>
      <c r="I61" s="18"/>
      <c r="J61" s="18" t="s">
        <v>49</v>
      </c>
      <c r="K61" s="18" t="s">
        <v>102</v>
      </c>
      <c r="L61" s="18"/>
      <c r="M61" s="18">
        <v>120</v>
      </c>
      <c r="N61" s="18">
        <v>1920</v>
      </c>
      <c r="O61" s="18"/>
      <c r="P61" s="18"/>
      <c r="Q61" s="18"/>
      <c r="R61" s="18"/>
      <c r="S61" s="18"/>
    </row>
    <row r="62" spans="1:19">
      <c r="A62" s="18" t="s">
        <v>39</v>
      </c>
      <c r="B62" s="18"/>
      <c r="C62" s="184" t="s">
        <v>239</v>
      </c>
      <c r="D62" s="184" t="s">
        <v>240</v>
      </c>
      <c r="E62" s="184"/>
      <c r="F62" s="184"/>
      <c r="G62" s="184"/>
      <c r="H62" s="18" t="s">
        <v>68</v>
      </c>
      <c r="I62" s="18"/>
      <c r="J62" s="18" t="s">
        <v>49</v>
      </c>
      <c r="K62" s="18" t="s">
        <v>241</v>
      </c>
      <c r="L62" s="18"/>
      <c r="M62" s="18">
        <v>20</v>
      </c>
      <c r="N62" s="18">
        <v>320</v>
      </c>
      <c r="O62" s="18"/>
      <c r="P62" s="18"/>
      <c r="Q62" s="18"/>
      <c r="R62" s="18"/>
      <c r="S62" s="18"/>
    </row>
    <row r="63" spans="1:19">
      <c r="A63" s="18" t="s">
        <v>39</v>
      </c>
      <c r="B63" s="18"/>
      <c r="C63" s="184" t="s">
        <v>242</v>
      </c>
      <c r="D63" s="184" t="s">
        <v>243</v>
      </c>
      <c r="E63" s="184"/>
      <c r="F63" s="184"/>
      <c r="G63" s="184"/>
      <c r="H63" s="18" t="s">
        <v>43</v>
      </c>
      <c r="I63" s="18"/>
      <c r="J63" s="18" t="s">
        <v>49</v>
      </c>
      <c r="K63" s="18" t="s">
        <v>122</v>
      </c>
      <c r="L63" s="18"/>
      <c r="M63" s="18">
        <v>200</v>
      </c>
      <c r="N63" s="18">
        <v>3200</v>
      </c>
      <c r="O63" s="18"/>
      <c r="P63" s="18"/>
      <c r="Q63" s="18"/>
      <c r="R63" s="18"/>
      <c r="S63" s="18"/>
    </row>
    <row r="64" spans="1:19">
      <c r="A64" s="18" t="s">
        <v>39</v>
      </c>
      <c r="B64" s="18"/>
      <c r="C64" s="184" t="s">
        <v>244</v>
      </c>
      <c r="D64" s="186" t="s">
        <v>245</v>
      </c>
      <c r="E64" s="184"/>
      <c r="F64" s="184"/>
      <c r="G64" s="184"/>
      <c r="H64" s="18" t="s">
        <v>68</v>
      </c>
      <c r="I64" s="18"/>
      <c r="J64" s="18" t="s">
        <v>49</v>
      </c>
      <c r="K64" s="18" t="e">
        <v>#VALUE!</v>
      </c>
      <c r="L64" s="18"/>
      <c r="M64" s="18">
        <v>16</v>
      </c>
      <c r="N64" s="18">
        <v>256</v>
      </c>
      <c r="O64" s="18"/>
      <c r="P64" s="18"/>
      <c r="Q64" s="18"/>
      <c r="R64" s="18"/>
      <c r="S64" s="18"/>
    </row>
    <row r="65" spans="1:19">
      <c r="A65" s="18" t="s">
        <v>39</v>
      </c>
      <c r="B65" s="18"/>
      <c r="C65" s="184" t="s">
        <v>246</v>
      </c>
      <c r="D65" s="186" t="s">
        <v>247</v>
      </c>
      <c r="E65" s="184"/>
      <c r="F65" s="184"/>
      <c r="G65" s="184"/>
      <c r="H65" s="18" t="s">
        <v>68</v>
      </c>
      <c r="I65" s="18"/>
      <c r="J65" s="18" t="s">
        <v>49</v>
      </c>
      <c r="K65" s="18" t="s">
        <v>248</v>
      </c>
      <c r="L65" s="18"/>
      <c r="M65" s="18">
        <v>360</v>
      </c>
      <c r="N65" s="18">
        <v>5760</v>
      </c>
      <c r="O65" s="18"/>
      <c r="P65" s="18"/>
      <c r="Q65" s="18"/>
      <c r="R65" s="18"/>
      <c r="S65" s="18"/>
    </row>
    <row r="66" spans="1:19">
      <c r="A66" s="18" t="s">
        <v>39</v>
      </c>
      <c r="B66" s="18"/>
      <c r="C66" s="184" t="s">
        <v>249</v>
      </c>
      <c r="D66" s="186" t="s">
        <v>250</v>
      </c>
      <c r="E66" s="184"/>
      <c r="F66" s="184"/>
      <c r="G66" s="184"/>
      <c r="H66" s="18" t="s">
        <v>43</v>
      </c>
      <c r="I66" s="18"/>
      <c r="J66" s="18" t="s">
        <v>49</v>
      </c>
      <c r="K66" s="18" t="s">
        <v>248</v>
      </c>
      <c r="L66" s="18"/>
      <c r="M66" s="18">
        <v>30</v>
      </c>
      <c r="N66" s="18">
        <v>480</v>
      </c>
      <c r="O66" s="18"/>
      <c r="P66" s="18"/>
      <c r="Q66" s="18"/>
      <c r="R66" s="18"/>
      <c r="S66" s="18"/>
    </row>
    <row r="67" spans="1:19">
      <c r="A67" s="18" t="s">
        <v>39</v>
      </c>
      <c r="B67" s="18"/>
      <c r="C67" s="184" t="s">
        <v>251</v>
      </c>
      <c r="D67" s="184" t="s">
        <v>252</v>
      </c>
      <c r="E67" s="184"/>
      <c r="F67" s="184"/>
      <c r="G67" s="184"/>
      <c r="H67" s="18" t="s">
        <v>77</v>
      </c>
      <c r="I67" s="18"/>
      <c r="J67" s="18" t="s">
        <v>49</v>
      </c>
      <c r="K67" s="18" t="s">
        <v>253</v>
      </c>
      <c r="L67" s="18"/>
      <c r="M67" s="18">
        <v>80</v>
      </c>
      <c r="N67" s="18">
        <v>1280</v>
      </c>
      <c r="O67" s="18"/>
      <c r="P67" s="18"/>
      <c r="Q67" s="18"/>
      <c r="R67" s="18"/>
      <c r="S67" s="18"/>
    </row>
    <row r="68" spans="1:19">
      <c r="A68" s="18" t="s">
        <v>39</v>
      </c>
      <c r="B68" s="18"/>
      <c r="C68" s="184" t="s">
        <v>254</v>
      </c>
      <c r="D68" s="184" t="s">
        <v>250</v>
      </c>
      <c r="E68" s="184"/>
      <c r="F68" s="184"/>
      <c r="G68" s="184"/>
      <c r="H68" s="18" t="s">
        <v>77</v>
      </c>
      <c r="I68" s="18"/>
      <c r="J68" s="18" t="s">
        <v>49</v>
      </c>
      <c r="K68" s="18" t="s">
        <v>255</v>
      </c>
      <c r="L68" s="18"/>
      <c r="M68" s="18">
        <v>30</v>
      </c>
      <c r="N68" s="18">
        <v>480</v>
      </c>
      <c r="O68" s="18"/>
      <c r="P68" s="18"/>
      <c r="Q68" s="18"/>
      <c r="R68" s="18"/>
      <c r="S68" s="18"/>
    </row>
    <row r="69" spans="1:19">
      <c r="A69" s="18" t="s">
        <v>39</v>
      </c>
      <c r="B69" s="18"/>
      <c r="C69" s="184" t="s">
        <v>256</v>
      </c>
      <c r="D69" s="184" t="s">
        <v>257</v>
      </c>
      <c r="E69" s="184"/>
      <c r="F69" s="184"/>
      <c r="G69" s="184"/>
      <c r="H69" s="18" t="s">
        <v>77</v>
      </c>
      <c r="I69" s="18"/>
      <c r="J69" s="18" t="s">
        <v>49</v>
      </c>
      <c r="K69" s="18" t="s">
        <v>258</v>
      </c>
      <c r="L69" s="18"/>
      <c r="M69" s="18">
        <v>10</v>
      </c>
      <c r="N69" s="18">
        <v>160</v>
      </c>
      <c r="O69" s="18"/>
      <c r="P69" s="18"/>
      <c r="Q69" s="18"/>
      <c r="R69" s="18"/>
      <c r="S69" s="18"/>
    </row>
    <row r="70" spans="1:19">
      <c r="A70" s="18" t="s">
        <v>39</v>
      </c>
      <c r="B70" s="18"/>
      <c r="C70" s="184" t="s">
        <v>259</v>
      </c>
      <c r="D70" s="184" t="s">
        <v>260</v>
      </c>
      <c r="E70" s="184"/>
      <c r="F70" s="184"/>
      <c r="G70" s="184"/>
      <c r="H70" s="18" t="s">
        <v>77</v>
      </c>
      <c r="I70" s="18"/>
      <c r="J70" s="18" t="s">
        <v>49</v>
      </c>
      <c r="K70" s="18" t="s">
        <v>261</v>
      </c>
      <c r="L70" s="18"/>
      <c r="M70" s="18">
        <v>10</v>
      </c>
      <c r="N70" s="18">
        <v>160</v>
      </c>
      <c r="O70" s="18"/>
      <c r="P70" s="18"/>
      <c r="Q70" s="18"/>
      <c r="R70" s="18"/>
      <c r="S70" s="18"/>
    </row>
    <row r="71" spans="1:19">
      <c r="A71" s="18" t="s">
        <v>39</v>
      </c>
      <c r="B71" s="18"/>
      <c r="C71" s="184" t="s">
        <v>262</v>
      </c>
      <c r="D71" s="184" t="s">
        <v>263</v>
      </c>
      <c r="E71" s="184"/>
      <c r="F71" s="184"/>
      <c r="G71" s="184"/>
      <c r="H71" s="18" t="s">
        <v>77</v>
      </c>
      <c r="I71" s="18"/>
      <c r="J71" s="18" t="s">
        <v>49</v>
      </c>
      <c r="K71" s="18" t="s">
        <v>105</v>
      </c>
      <c r="L71" s="18"/>
      <c r="M71" s="18">
        <v>12</v>
      </c>
      <c r="N71" s="18">
        <v>192</v>
      </c>
      <c r="O71" s="18"/>
      <c r="P71" s="18"/>
      <c r="Q71" s="18"/>
      <c r="R71" s="18"/>
      <c r="S71" s="18"/>
    </row>
    <row r="72" spans="1:19">
      <c r="A72" s="18" t="s">
        <v>39</v>
      </c>
      <c r="B72" s="18"/>
      <c r="C72" s="184" t="s">
        <v>264</v>
      </c>
      <c r="D72" s="184" t="s">
        <v>265</v>
      </c>
      <c r="E72" s="184"/>
      <c r="F72" s="184"/>
      <c r="G72" s="184"/>
      <c r="H72" s="18" t="s">
        <v>77</v>
      </c>
      <c r="I72" s="18"/>
      <c r="J72" s="18" t="s">
        <v>49</v>
      </c>
      <c r="K72" s="18" t="s">
        <v>266</v>
      </c>
      <c r="L72" s="18"/>
      <c r="M72" s="18">
        <v>5</v>
      </c>
      <c r="N72" s="18">
        <v>80</v>
      </c>
      <c r="O72" s="18"/>
      <c r="P72" s="18"/>
      <c r="Q72" s="18"/>
      <c r="R72" s="18"/>
      <c r="S72" s="18"/>
    </row>
    <row r="73" spans="1:19">
      <c r="A73" s="18" t="s">
        <v>39</v>
      </c>
      <c r="B73" s="18"/>
      <c r="C73" s="184" t="s">
        <v>267</v>
      </c>
      <c r="D73" s="184" t="s">
        <v>268</v>
      </c>
      <c r="E73" s="184"/>
      <c r="F73" s="184"/>
      <c r="G73" s="184"/>
      <c r="H73" s="18" t="s">
        <v>54</v>
      </c>
      <c r="I73" s="18"/>
      <c r="J73" s="18" t="s">
        <v>49</v>
      </c>
      <c r="K73" s="18" t="s">
        <v>269</v>
      </c>
      <c r="L73" s="18"/>
      <c r="M73" s="18">
        <v>3</v>
      </c>
      <c r="N73" s="18">
        <v>48</v>
      </c>
      <c r="O73" s="18"/>
      <c r="P73" s="18"/>
      <c r="Q73" s="18"/>
      <c r="R73" s="18"/>
      <c r="S73" s="18"/>
    </row>
    <row r="74" spans="1:19">
      <c r="A74" s="18" t="s">
        <v>39</v>
      </c>
      <c r="B74" s="18"/>
      <c r="C74" s="184" t="s">
        <v>270</v>
      </c>
      <c r="D74" s="184" t="s">
        <v>271</v>
      </c>
      <c r="E74" s="184"/>
      <c r="F74" s="184"/>
      <c r="G74" s="184"/>
      <c r="H74" s="18" t="s">
        <v>43</v>
      </c>
      <c r="I74" s="18"/>
      <c r="J74" s="18" t="s">
        <v>49</v>
      </c>
      <c r="K74" s="18" t="s">
        <v>272</v>
      </c>
      <c r="L74" s="18"/>
      <c r="M74" s="18">
        <v>4</v>
      </c>
      <c r="N74" s="18">
        <v>64</v>
      </c>
      <c r="O74" s="18"/>
      <c r="P74" s="18"/>
      <c r="Q74" s="18"/>
      <c r="R74" s="18"/>
      <c r="S74" s="18"/>
    </row>
    <row r="75" spans="1:19">
      <c r="A75" s="18" t="s">
        <v>39</v>
      </c>
      <c r="B75" s="18"/>
      <c r="C75" s="184" t="s">
        <v>273</v>
      </c>
      <c r="D75" s="184" t="s">
        <v>274</v>
      </c>
      <c r="E75" s="184"/>
      <c r="F75" s="184"/>
      <c r="G75" s="184"/>
      <c r="H75" s="18" t="s">
        <v>43</v>
      </c>
      <c r="I75" s="18"/>
      <c r="J75" s="18" t="s">
        <v>49</v>
      </c>
      <c r="K75" s="18" t="s">
        <v>275</v>
      </c>
      <c r="L75" s="18"/>
      <c r="M75" s="18">
        <v>90</v>
      </c>
      <c r="N75" s="18">
        <v>1440</v>
      </c>
      <c r="O75" s="18"/>
      <c r="P75" s="18"/>
      <c r="Q75" s="18"/>
      <c r="R75" s="18"/>
      <c r="S75" s="18"/>
    </row>
    <row r="76" spans="1:19">
      <c r="A76" s="18" t="s">
        <v>39</v>
      </c>
      <c r="B76" s="18"/>
      <c r="C76" s="184" t="s">
        <v>276</v>
      </c>
      <c r="D76" s="184" t="s">
        <v>276</v>
      </c>
      <c r="E76" s="184"/>
      <c r="F76" s="184"/>
      <c r="G76" s="184"/>
      <c r="H76" s="18" t="s">
        <v>77</v>
      </c>
      <c r="I76" s="18"/>
      <c r="J76" s="18" t="s">
        <v>49</v>
      </c>
      <c r="K76" s="18" t="s">
        <v>277</v>
      </c>
      <c r="L76" s="18"/>
      <c r="M76" s="18">
        <v>60</v>
      </c>
      <c r="N76" s="18">
        <v>960</v>
      </c>
      <c r="O76" s="18"/>
      <c r="P76" s="18"/>
      <c r="Q76" s="18"/>
      <c r="R76" s="18"/>
      <c r="S76" s="18"/>
    </row>
    <row r="77" spans="1:19">
      <c r="A77" s="18" t="s">
        <v>39</v>
      </c>
      <c r="B77" s="18"/>
      <c r="C77" s="184" t="s">
        <v>278</v>
      </c>
      <c r="D77" s="184" t="s">
        <v>279</v>
      </c>
      <c r="E77" s="184"/>
      <c r="F77" s="184"/>
      <c r="G77" s="184"/>
      <c r="H77" s="18" t="s">
        <v>43</v>
      </c>
      <c r="I77" s="18"/>
      <c r="J77" s="18" t="s">
        <v>49</v>
      </c>
      <c r="K77" s="18" t="s">
        <v>280</v>
      </c>
      <c r="L77" s="18"/>
      <c r="M77" s="18">
        <v>60</v>
      </c>
      <c r="N77" s="18">
        <v>960</v>
      </c>
      <c r="O77" s="18"/>
      <c r="P77" s="18"/>
      <c r="Q77" s="18"/>
      <c r="R77" s="18"/>
      <c r="S77" s="18"/>
    </row>
    <row r="78" spans="1:19">
      <c r="A78" s="18" t="s">
        <v>39</v>
      </c>
      <c r="B78" s="18"/>
      <c r="C78" s="184" t="s">
        <v>281</v>
      </c>
      <c r="D78" s="184" t="s">
        <v>282</v>
      </c>
      <c r="E78" s="184"/>
      <c r="F78" s="184"/>
      <c r="G78" s="184"/>
      <c r="H78" s="18" t="s">
        <v>54</v>
      </c>
      <c r="I78" s="18"/>
      <c r="J78" s="18" t="s">
        <v>49</v>
      </c>
      <c r="K78" s="18" t="s">
        <v>283</v>
      </c>
      <c r="L78" s="18"/>
      <c r="M78" s="18">
        <v>60</v>
      </c>
      <c r="N78" s="18">
        <v>960</v>
      </c>
      <c r="O78" s="18"/>
      <c r="P78" s="18"/>
      <c r="Q78" s="18"/>
      <c r="R78" s="18"/>
      <c r="S78" s="18"/>
    </row>
    <row r="79" spans="1:19">
      <c r="A79" s="18" t="s">
        <v>39</v>
      </c>
      <c r="B79" s="18"/>
      <c r="C79" s="184" t="s">
        <v>284</v>
      </c>
      <c r="D79" s="184" t="s">
        <v>285</v>
      </c>
      <c r="E79" s="184"/>
      <c r="F79" s="184"/>
      <c r="G79" s="184"/>
      <c r="H79" s="18" t="s">
        <v>68</v>
      </c>
      <c r="I79" s="18"/>
      <c r="J79" s="18" t="s">
        <v>49</v>
      </c>
      <c r="K79" s="18" t="s">
        <v>286</v>
      </c>
      <c r="L79" s="18"/>
      <c r="M79" s="18">
        <v>60</v>
      </c>
      <c r="N79" s="18">
        <v>960</v>
      </c>
      <c r="O79" s="18"/>
      <c r="P79" s="18"/>
      <c r="Q79" s="18"/>
      <c r="R79" s="18"/>
      <c r="S79" s="18"/>
    </row>
    <row r="80" spans="1:19">
      <c r="A80" s="18" t="s">
        <v>39</v>
      </c>
      <c r="B80" s="18"/>
      <c r="C80" s="184" t="s">
        <v>287</v>
      </c>
      <c r="D80" s="184" t="s">
        <v>288</v>
      </c>
      <c r="E80" s="184"/>
      <c r="F80" s="184"/>
      <c r="G80" s="184"/>
      <c r="H80" s="18" t="s">
        <v>68</v>
      </c>
      <c r="I80" s="18"/>
      <c r="J80" s="18" t="s">
        <v>49</v>
      </c>
      <c r="K80" s="18" t="s">
        <v>289</v>
      </c>
      <c r="L80" s="18"/>
      <c r="M80" s="18">
        <v>1</v>
      </c>
      <c r="N80" s="18">
        <v>16</v>
      </c>
      <c r="O80" s="18"/>
      <c r="P80" s="18"/>
      <c r="Q80" s="18"/>
      <c r="R80" s="18"/>
      <c r="S80" s="18"/>
    </row>
    <row r="81" spans="1:19">
      <c r="A81" s="18" t="s">
        <v>39</v>
      </c>
      <c r="B81" s="18"/>
      <c r="C81" s="184" t="s">
        <v>290</v>
      </c>
      <c r="D81" s="184" t="s">
        <v>291</v>
      </c>
      <c r="E81" s="184"/>
      <c r="F81" s="184"/>
      <c r="G81" s="184"/>
      <c r="H81" s="18" t="s">
        <v>43</v>
      </c>
      <c r="I81" s="18"/>
      <c r="J81" s="18" t="s">
        <v>49</v>
      </c>
      <c r="K81" s="18" t="s">
        <v>286</v>
      </c>
      <c r="L81" s="18"/>
      <c r="M81" s="18">
        <v>800</v>
      </c>
      <c r="N81" s="18">
        <v>12800</v>
      </c>
      <c r="O81" s="18"/>
      <c r="P81" s="18"/>
      <c r="Q81" s="18"/>
      <c r="R81" s="18"/>
      <c r="S81" s="18"/>
    </row>
    <row r="82" spans="1:19">
      <c r="A82" s="18" t="s">
        <v>39</v>
      </c>
      <c r="B82" s="18"/>
      <c r="C82" s="184" t="s">
        <v>292</v>
      </c>
      <c r="D82" s="184" t="s">
        <v>292</v>
      </c>
      <c r="E82" s="184"/>
      <c r="F82" s="184"/>
      <c r="G82" s="184"/>
      <c r="H82" s="18" t="s">
        <v>54</v>
      </c>
      <c r="I82" s="18"/>
      <c r="J82" s="18" t="s">
        <v>49</v>
      </c>
      <c r="K82" s="18" t="s">
        <v>293</v>
      </c>
      <c r="L82" s="18"/>
      <c r="M82" s="18">
        <v>60</v>
      </c>
      <c r="N82" s="18">
        <v>960</v>
      </c>
      <c r="O82" s="18"/>
      <c r="P82" s="18"/>
      <c r="Q82" s="18"/>
      <c r="R82" s="18"/>
      <c r="S82" s="18"/>
    </row>
    <row r="83" spans="1:19">
      <c r="A83" s="18" t="s">
        <v>39</v>
      </c>
      <c r="B83" s="18"/>
      <c r="C83" s="184" t="s">
        <v>294</v>
      </c>
      <c r="D83" s="184" t="s">
        <v>295</v>
      </c>
      <c r="E83" s="184"/>
      <c r="F83" s="184"/>
      <c r="G83" s="184"/>
      <c r="H83" s="18" t="s">
        <v>43</v>
      </c>
      <c r="I83" s="18"/>
      <c r="J83" s="18" t="s">
        <v>49</v>
      </c>
      <c r="K83" s="18" t="s">
        <v>296</v>
      </c>
      <c r="L83" s="18"/>
      <c r="M83" s="18">
        <v>3</v>
      </c>
      <c r="N83" s="18">
        <v>48</v>
      </c>
      <c r="O83" s="18"/>
      <c r="P83" s="18"/>
      <c r="Q83" s="18"/>
      <c r="R83" s="18"/>
      <c r="S83" s="18"/>
    </row>
    <row r="84" spans="1:19">
      <c r="A84" s="18" t="s">
        <v>39</v>
      </c>
      <c r="B84" s="18"/>
      <c r="C84" s="184" t="s">
        <v>297</v>
      </c>
      <c r="D84" s="184" t="s">
        <v>298</v>
      </c>
      <c r="E84" s="184"/>
      <c r="F84" s="184"/>
      <c r="G84" s="184"/>
      <c r="H84" s="18" t="s">
        <v>77</v>
      </c>
      <c r="I84" s="18"/>
      <c r="J84" s="18" t="s">
        <v>49</v>
      </c>
      <c r="K84" s="18" t="s">
        <v>225</v>
      </c>
      <c r="L84" s="18"/>
      <c r="M84" s="18">
        <v>3</v>
      </c>
      <c r="N84" s="18">
        <v>48</v>
      </c>
      <c r="O84" s="18"/>
      <c r="P84" s="18"/>
      <c r="Q84" s="18"/>
      <c r="R84" s="18"/>
      <c r="S84" s="18"/>
    </row>
    <row r="85" spans="1:19">
      <c r="A85" s="18" t="s">
        <v>39</v>
      </c>
      <c r="B85" s="18"/>
      <c r="C85" s="184" t="s">
        <v>299</v>
      </c>
      <c r="D85" s="184" t="s">
        <v>300</v>
      </c>
      <c r="E85" s="184"/>
      <c r="F85" s="184"/>
      <c r="G85" s="184"/>
      <c r="H85" s="18" t="s">
        <v>54</v>
      </c>
      <c r="I85" s="18"/>
      <c r="J85" s="18" t="s">
        <v>49</v>
      </c>
      <c r="K85" s="18" t="s">
        <v>301</v>
      </c>
      <c r="L85" s="18"/>
      <c r="M85" s="18">
        <v>5</v>
      </c>
      <c r="N85" s="18">
        <v>80</v>
      </c>
      <c r="O85" s="18"/>
      <c r="P85" s="18"/>
      <c r="Q85" s="18"/>
      <c r="R85" s="18"/>
      <c r="S85" s="18"/>
    </row>
    <row r="86" spans="1:19">
      <c r="A86" s="18" t="s">
        <v>39</v>
      </c>
      <c r="B86" s="18"/>
      <c r="C86" s="184" t="s">
        <v>302</v>
      </c>
      <c r="D86" s="184" t="s">
        <v>303</v>
      </c>
      <c r="E86" s="184"/>
      <c r="F86" s="184"/>
      <c r="G86" s="184"/>
      <c r="H86" s="18" t="s">
        <v>68</v>
      </c>
      <c r="I86" s="18"/>
      <c r="J86" s="18" t="s">
        <v>49</v>
      </c>
      <c r="K86" s="18" t="s">
        <v>304</v>
      </c>
      <c r="L86" s="18"/>
      <c r="M86" s="18">
        <v>14</v>
      </c>
      <c r="N86" s="18">
        <v>224</v>
      </c>
      <c r="O86" s="18"/>
      <c r="P86" s="18"/>
      <c r="Q86" s="18"/>
      <c r="R86" s="18"/>
      <c r="S86" s="18"/>
    </row>
    <row r="87" spans="1:19">
      <c r="A87" s="18" t="s">
        <v>39</v>
      </c>
      <c r="B87" s="18"/>
      <c r="C87" s="184" t="s">
        <v>305</v>
      </c>
      <c r="D87" s="184" t="s">
        <v>306</v>
      </c>
      <c r="E87" s="184"/>
      <c r="F87" s="184"/>
      <c r="G87" s="184"/>
      <c r="H87" s="18" t="s">
        <v>77</v>
      </c>
      <c r="I87" s="18"/>
      <c r="J87" s="18" t="s">
        <v>49</v>
      </c>
      <c r="K87" s="18" t="s">
        <v>307</v>
      </c>
      <c r="L87" s="18"/>
      <c r="M87" s="18">
        <v>100</v>
      </c>
      <c r="N87" s="18">
        <v>1600</v>
      </c>
      <c r="O87" s="18"/>
      <c r="P87" s="18"/>
      <c r="Q87" s="18"/>
      <c r="R87" s="18"/>
      <c r="S87" s="18"/>
    </row>
    <row r="88" spans="1:19">
      <c r="A88" s="18" t="s">
        <v>39</v>
      </c>
      <c r="B88" s="18"/>
      <c r="C88" s="184" t="s">
        <v>308</v>
      </c>
      <c r="D88" s="184" t="s">
        <v>308</v>
      </c>
      <c r="E88" s="184"/>
      <c r="F88" s="184"/>
      <c r="G88" s="184"/>
      <c r="H88" s="18" t="s">
        <v>68</v>
      </c>
      <c r="I88" s="18"/>
      <c r="J88" s="18" t="s">
        <v>49</v>
      </c>
      <c r="K88" s="18" t="s">
        <v>309</v>
      </c>
      <c r="L88" s="18"/>
      <c r="M88" s="18">
        <v>12</v>
      </c>
      <c r="N88" s="18">
        <v>192</v>
      </c>
      <c r="O88" s="18"/>
      <c r="P88" s="18"/>
      <c r="Q88" s="18"/>
      <c r="R88" s="18"/>
      <c r="S88" s="18"/>
    </row>
    <row r="89" spans="1:19">
      <c r="A89" s="18" t="s">
        <v>39</v>
      </c>
      <c r="B89" s="18"/>
      <c r="C89" s="184" t="s">
        <v>310</v>
      </c>
      <c r="D89" s="184" t="s">
        <v>311</v>
      </c>
      <c r="E89" s="184"/>
      <c r="F89" s="184"/>
      <c r="G89" s="184"/>
      <c r="H89" s="18" t="s">
        <v>68</v>
      </c>
      <c r="I89" s="18"/>
      <c r="J89" s="18" t="s">
        <v>49</v>
      </c>
      <c r="K89" s="18" t="s">
        <v>312</v>
      </c>
      <c r="L89" s="18"/>
      <c r="M89" s="18">
        <v>4</v>
      </c>
      <c r="N89" s="18">
        <v>64</v>
      </c>
      <c r="O89" s="18"/>
      <c r="P89" s="18"/>
      <c r="Q89" s="18"/>
      <c r="R89" s="18"/>
      <c r="S89" s="18"/>
    </row>
    <row r="90" spans="1:19">
      <c r="A90" s="18" t="s">
        <v>39</v>
      </c>
      <c r="B90" s="18"/>
      <c r="C90" s="184" t="s">
        <v>313</v>
      </c>
      <c r="D90" s="184" t="s">
        <v>314</v>
      </c>
      <c r="E90" s="184"/>
      <c r="F90" s="184"/>
      <c r="G90" s="184"/>
      <c r="H90" s="18" t="s">
        <v>77</v>
      </c>
      <c r="I90" s="18"/>
      <c r="J90" s="18" t="s">
        <v>49</v>
      </c>
      <c r="K90" s="18" t="s">
        <v>222</v>
      </c>
      <c r="L90" s="18"/>
      <c r="M90" s="18">
        <v>20</v>
      </c>
      <c r="N90" s="18">
        <v>320</v>
      </c>
      <c r="O90" s="18"/>
      <c r="P90" s="18"/>
      <c r="Q90" s="18"/>
      <c r="R90" s="18"/>
      <c r="S90" s="18"/>
    </row>
    <row r="91" spans="1:19">
      <c r="A91" s="18" t="s">
        <v>39</v>
      </c>
      <c r="B91" s="18"/>
      <c r="C91" s="184" t="s">
        <v>315</v>
      </c>
      <c r="D91" s="184" t="s">
        <v>315</v>
      </c>
      <c r="E91" s="184"/>
      <c r="F91" s="184"/>
      <c r="G91" s="184"/>
      <c r="H91" s="18" t="s">
        <v>54</v>
      </c>
      <c r="I91" s="18"/>
      <c r="J91" s="18" t="s">
        <v>49</v>
      </c>
      <c r="K91" s="18" t="s">
        <v>316</v>
      </c>
      <c r="L91" s="18"/>
      <c r="M91" s="18">
        <v>6</v>
      </c>
      <c r="N91" s="18">
        <v>96</v>
      </c>
      <c r="O91" s="18"/>
      <c r="P91" s="18"/>
      <c r="Q91" s="18"/>
      <c r="R91" s="18"/>
      <c r="S91" s="18"/>
    </row>
    <row r="92" spans="1:19">
      <c r="A92" s="18" t="s">
        <v>39</v>
      </c>
      <c r="B92" s="18"/>
      <c r="C92" s="184" t="s">
        <v>317</v>
      </c>
      <c r="D92" s="184" t="s">
        <v>318</v>
      </c>
      <c r="E92" s="184"/>
      <c r="F92" s="184"/>
      <c r="G92" s="184"/>
      <c r="H92" s="18" t="s">
        <v>68</v>
      </c>
      <c r="I92" s="18"/>
      <c r="J92" s="18" t="s">
        <v>49</v>
      </c>
      <c r="K92" s="18" t="s">
        <v>319</v>
      </c>
      <c r="L92" s="18"/>
      <c r="M92" s="18">
        <v>4</v>
      </c>
      <c r="N92" s="18">
        <v>64</v>
      </c>
      <c r="O92" s="18"/>
      <c r="P92" s="18"/>
      <c r="Q92" s="18"/>
      <c r="R92" s="18"/>
      <c r="S92" s="18"/>
    </row>
    <row r="93" spans="1:19">
      <c r="A93" s="18" t="s">
        <v>39</v>
      </c>
      <c r="B93" s="18"/>
      <c r="C93" s="184" t="s">
        <v>320</v>
      </c>
      <c r="D93" s="184" t="s">
        <v>321</v>
      </c>
      <c r="E93" s="184"/>
      <c r="F93" s="184"/>
      <c r="G93" s="184"/>
      <c r="H93" s="18" t="s">
        <v>68</v>
      </c>
      <c r="I93" s="18"/>
      <c r="J93" s="18" t="s">
        <v>49</v>
      </c>
      <c r="K93" s="18" t="s">
        <v>322</v>
      </c>
      <c r="L93" s="18"/>
      <c r="M93" s="18">
        <v>6</v>
      </c>
      <c r="N93" s="18">
        <v>96</v>
      </c>
      <c r="O93" s="18"/>
      <c r="P93" s="18"/>
      <c r="Q93" s="18"/>
      <c r="R93" s="18"/>
      <c r="S93" s="18"/>
    </row>
    <row r="94" spans="1:19">
      <c r="A94" s="18" t="s">
        <v>39</v>
      </c>
      <c r="B94" s="18"/>
      <c r="C94" s="184" t="s">
        <v>323</v>
      </c>
      <c r="D94" s="184" t="s">
        <v>324</v>
      </c>
      <c r="E94" s="184"/>
      <c r="F94" s="184"/>
      <c r="G94" s="184"/>
      <c r="H94" s="18" t="s">
        <v>68</v>
      </c>
      <c r="I94" s="18"/>
      <c r="J94" s="18" t="s">
        <v>49</v>
      </c>
      <c r="K94" s="18" t="s">
        <v>325</v>
      </c>
      <c r="L94" s="18"/>
      <c r="M94" s="18">
        <v>12</v>
      </c>
      <c r="N94" s="18">
        <v>192</v>
      </c>
      <c r="O94" s="18"/>
      <c r="P94" s="18"/>
      <c r="Q94" s="18"/>
      <c r="R94" s="18"/>
      <c r="S94" s="18"/>
    </row>
    <row r="95" spans="1:19">
      <c r="A95" s="18" t="s">
        <v>39</v>
      </c>
      <c r="B95" s="18"/>
      <c r="C95" s="184" t="s">
        <v>326</v>
      </c>
      <c r="D95" s="184" t="s">
        <v>327</v>
      </c>
      <c r="E95" s="184"/>
      <c r="F95" s="184"/>
      <c r="G95" s="184"/>
      <c r="H95" s="18" t="s">
        <v>68</v>
      </c>
      <c r="I95" s="18"/>
      <c r="J95" s="18" t="s">
        <v>49</v>
      </c>
      <c r="K95" s="18" t="s">
        <v>236</v>
      </c>
      <c r="L95" s="18"/>
      <c r="M95" s="18"/>
      <c r="N95" s="18">
        <v>1</v>
      </c>
      <c r="O95" s="18"/>
      <c r="P95" s="18"/>
      <c r="Q95" s="18"/>
      <c r="R95" s="18"/>
      <c r="S95" s="18"/>
    </row>
    <row r="96" spans="1:19">
      <c r="A96" s="18" t="s">
        <v>39</v>
      </c>
      <c r="B96" s="18"/>
      <c r="C96" s="184" t="s">
        <v>328</v>
      </c>
      <c r="D96" s="184" t="s">
        <v>328</v>
      </c>
      <c r="E96" s="184"/>
      <c r="F96" s="184"/>
      <c r="G96" s="184"/>
      <c r="H96" s="18" t="s">
        <v>54</v>
      </c>
      <c r="I96" s="18"/>
      <c r="J96" s="18" t="s">
        <v>49</v>
      </c>
      <c r="K96" s="18" t="s">
        <v>329</v>
      </c>
      <c r="L96" s="18"/>
      <c r="M96" s="18">
        <v>8</v>
      </c>
      <c r="N96" s="18">
        <v>128</v>
      </c>
      <c r="O96" s="18"/>
      <c r="P96" s="18"/>
      <c r="Q96" s="18"/>
      <c r="R96" s="18"/>
      <c r="S96" s="18"/>
    </row>
    <row r="97" spans="1:19">
      <c r="A97" s="18" t="s">
        <v>39</v>
      </c>
      <c r="B97" s="18"/>
      <c r="C97" s="184" t="s">
        <v>330</v>
      </c>
      <c r="D97" s="184" t="s">
        <v>175</v>
      </c>
      <c r="E97" s="184"/>
      <c r="F97" s="184"/>
      <c r="G97" s="184"/>
      <c r="H97" s="18" t="s">
        <v>77</v>
      </c>
      <c r="I97" s="18"/>
      <c r="J97" s="18" t="s">
        <v>49</v>
      </c>
      <c r="K97" s="18" t="s">
        <v>331</v>
      </c>
      <c r="L97" s="18"/>
      <c r="M97" s="18">
        <v>60</v>
      </c>
      <c r="N97" s="18">
        <v>960</v>
      </c>
      <c r="O97" s="18"/>
      <c r="P97" s="18"/>
      <c r="Q97" s="18"/>
      <c r="R97" s="18"/>
      <c r="S97" s="18"/>
    </row>
    <row r="98" spans="1:19">
      <c r="A98" s="18" t="s">
        <v>39</v>
      </c>
      <c r="B98" s="18"/>
      <c r="C98" s="184" t="s">
        <v>332</v>
      </c>
      <c r="D98" s="184" t="s">
        <v>333</v>
      </c>
      <c r="E98" s="184"/>
      <c r="F98" s="184"/>
      <c r="G98" s="184"/>
      <c r="H98" s="18" t="s">
        <v>77</v>
      </c>
      <c r="I98" s="18"/>
      <c r="J98" s="18" t="s">
        <v>49</v>
      </c>
      <c r="K98" s="18" t="s">
        <v>334</v>
      </c>
      <c r="L98" s="18"/>
      <c r="M98" s="18">
        <v>10</v>
      </c>
      <c r="N98" s="18">
        <v>160</v>
      </c>
      <c r="O98" s="18"/>
      <c r="P98" s="18"/>
      <c r="Q98" s="18"/>
      <c r="R98" s="18"/>
      <c r="S98" s="18"/>
    </row>
    <row r="99" spans="1:19">
      <c r="A99" s="18" t="s">
        <v>39</v>
      </c>
      <c r="B99" s="18"/>
      <c r="C99" s="184" t="s">
        <v>335</v>
      </c>
      <c r="D99" s="184" t="s">
        <v>336</v>
      </c>
      <c r="E99" s="184"/>
      <c r="F99" s="184"/>
      <c r="G99" s="184"/>
      <c r="H99" s="18" t="s">
        <v>54</v>
      </c>
      <c r="I99" s="18"/>
      <c r="J99" s="18" t="s">
        <v>49</v>
      </c>
      <c r="K99" s="18" t="s">
        <v>337</v>
      </c>
      <c r="L99" s="18"/>
      <c r="M99" s="18">
        <v>11</v>
      </c>
      <c r="N99" s="18">
        <v>176</v>
      </c>
      <c r="O99" s="18"/>
      <c r="P99" s="18"/>
      <c r="Q99" s="18"/>
      <c r="R99" s="18"/>
      <c r="S99" s="18"/>
    </row>
    <row r="100" spans="1:19">
      <c r="A100" s="18" t="s">
        <v>39</v>
      </c>
      <c r="B100" s="18"/>
      <c r="C100" s="184" t="s">
        <v>338</v>
      </c>
      <c r="D100" s="184" t="s">
        <v>338</v>
      </c>
      <c r="E100" s="184"/>
      <c r="F100" s="184"/>
      <c r="G100" s="184"/>
      <c r="H100" s="18" t="s">
        <v>54</v>
      </c>
      <c r="I100" s="18"/>
      <c r="J100" s="18" t="s">
        <v>49</v>
      </c>
      <c r="K100" s="18" t="s">
        <v>339</v>
      </c>
      <c r="L100" s="18"/>
      <c r="M100" s="18">
        <v>17</v>
      </c>
      <c r="N100" s="18">
        <v>272</v>
      </c>
      <c r="O100" s="18"/>
      <c r="P100" s="18"/>
      <c r="Q100" s="18"/>
      <c r="R100" s="18"/>
      <c r="S100" s="18"/>
    </row>
    <row r="101" spans="1:19">
      <c r="A101" s="18" t="s">
        <v>39</v>
      </c>
      <c r="B101" s="18"/>
      <c r="C101" s="184" t="s">
        <v>340</v>
      </c>
      <c r="D101" s="184" t="s">
        <v>341</v>
      </c>
      <c r="E101" s="184"/>
      <c r="F101" s="184"/>
      <c r="G101" s="184"/>
      <c r="H101" s="18" t="s">
        <v>54</v>
      </c>
      <c r="I101" s="18"/>
      <c r="J101" s="18" t="s">
        <v>49</v>
      </c>
      <c r="K101" s="18" t="s">
        <v>342</v>
      </c>
      <c r="L101" s="18"/>
      <c r="M101" s="18">
        <v>10</v>
      </c>
      <c r="N101" s="18">
        <v>160</v>
      </c>
      <c r="O101" s="18"/>
      <c r="P101" s="18"/>
      <c r="Q101" s="18"/>
      <c r="R101" s="18"/>
      <c r="S101" s="18"/>
    </row>
    <row r="102" spans="1:19">
      <c r="A102" s="18" t="s">
        <v>39</v>
      </c>
      <c r="B102" s="18"/>
      <c r="C102" s="184" t="s">
        <v>343</v>
      </c>
      <c r="D102" s="184" t="s">
        <v>344</v>
      </c>
      <c r="E102" s="184"/>
      <c r="F102" s="184"/>
      <c r="G102" s="184"/>
      <c r="H102" s="18" t="s">
        <v>43</v>
      </c>
      <c r="I102" s="18"/>
      <c r="J102" s="18" t="s">
        <v>49</v>
      </c>
      <c r="K102" s="18" t="s">
        <v>345</v>
      </c>
      <c r="L102" s="18"/>
      <c r="M102" s="18">
        <v>45</v>
      </c>
      <c r="N102" s="18">
        <v>720</v>
      </c>
      <c r="O102" s="18"/>
      <c r="P102" s="18"/>
      <c r="Q102" s="18"/>
      <c r="R102" s="18"/>
      <c r="S102" s="18"/>
    </row>
    <row r="103" spans="1:19">
      <c r="A103" s="18" t="s">
        <v>39</v>
      </c>
      <c r="B103" s="18"/>
      <c r="C103" s="184" t="s">
        <v>346</v>
      </c>
      <c r="D103" s="184" t="s">
        <v>347</v>
      </c>
      <c r="E103" s="184"/>
      <c r="F103" s="184"/>
      <c r="G103" s="184"/>
      <c r="H103" s="18" t="s">
        <v>77</v>
      </c>
      <c r="I103" s="18"/>
      <c r="J103" s="18" t="s">
        <v>49</v>
      </c>
      <c r="K103" s="18" t="s">
        <v>348</v>
      </c>
      <c r="L103" s="18"/>
      <c r="M103" s="18">
        <v>4</v>
      </c>
      <c r="N103" s="18">
        <v>64</v>
      </c>
      <c r="O103" s="18"/>
      <c r="P103" s="18"/>
      <c r="Q103" s="18"/>
      <c r="R103" s="18"/>
      <c r="S103" s="18"/>
    </row>
    <row r="104" spans="1:19">
      <c r="A104" s="18" t="s">
        <v>39</v>
      </c>
      <c r="B104" s="18"/>
      <c r="C104" s="184" t="s">
        <v>349</v>
      </c>
      <c r="D104" s="184" t="s">
        <v>350</v>
      </c>
      <c r="E104" s="184"/>
      <c r="F104" s="184"/>
      <c r="G104" s="184"/>
      <c r="H104" s="18" t="s">
        <v>68</v>
      </c>
      <c r="I104" s="18"/>
      <c r="J104" s="18" t="s">
        <v>49</v>
      </c>
      <c r="K104" s="18" t="s">
        <v>351</v>
      </c>
      <c r="L104" s="18"/>
      <c r="M104" s="18">
        <v>8</v>
      </c>
      <c r="N104" s="18">
        <v>128</v>
      </c>
      <c r="O104" s="18"/>
      <c r="P104" s="18"/>
      <c r="Q104" s="18"/>
      <c r="R104" s="18"/>
      <c r="S104" s="18"/>
    </row>
    <row r="105" spans="1:19">
      <c r="A105" s="18" t="s">
        <v>39</v>
      </c>
      <c r="B105" s="18"/>
      <c r="C105" s="184" t="s">
        <v>352</v>
      </c>
      <c r="D105" s="184" t="s">
        <v>353</v>
      </c>
      <c r="E105" s="184"/>
      <c r="F105" s="184"/>
      <c r="G105" s="184"/>
      <c r="H105" s="18" t="s">
        <v>54</v>
      </c>
      <c r="I105" s="18"/>
      <c r="J105" s="18" t="s">
        <v>49</v>
      </c>
      <c r="K105" s="18" t="s">
        <v>354</v>
      </c>
      <c r="L105" s="18"/>
      <c r="M105" s="18">
        <v>5</v>
      </c>
      <c r="N105" s="18">
        <v>80</v>
      </c>
      <c r="O105" s="18"/>
      <c r="P105" s="18"/>
      <c r="Q105" s="18"/>
      <c r="R105" s="18"/>
      <c r="S105" s="18"/>
    </row>
    <row r="106" spans="1:19">
      <c r="A106" s="18" t="s">
        <v>39</v>
      </c>
      <c r="B106" s="18"/>
      <c r="C106" s="184" t="s">
        <v>355</v>
      </c>
      <c r="D106" s="184" t="s">
        <v>356</v>
      </c>
      <c r="E106" s="184"/>
      <c r="F106" s="184"/>
      <c r="G106" s="184"/>
      <c r="H106" s="18" t="s">
        <v>68</v>
      </c>
      <c r="I106" s="18"/>
      <c r="J106" s="18" t="s">
        <v>49</v>
      </c>
      <c r="K106" s="18" t="s">
        <v>357</v>
      </c>
      <c r="L106" s="18"/>
      <c r="M106" s="18">
        <v>100</v>
      </c>
      <c r="N106" s="18">
        <v>1600</v>
      </c>
      <c r="O106" s="18"/>
      <c r="P106" s="18"/>
      <c r="Q106" s="18"/>
      <c r="R106" s="18"/>
      <c r="S106" s="18"/>
    </row>
    <row r="107" spans="1:19">
      <c r="A107" s="18" t="s">
        <v>39</v>
      </c>
      <c r="B107" s="18"/>
      <c r="C107" s="184" t="s">
        <v>358</v>
      </c>
      <c r="D107" s="184" t="s">
        <v>359</v>
      </c>
      <c r="E107" s="184"/>
      <c r="F107" s="184"/>
      <c r="G107" s="184"/>
      <c r="H107" s="18" t="s">
        <v>68</v>
      </c>
      <c r="I107" s="18"/>
      <c r="J107" s="18" t="s">
        <v>49</v>
      </c>
      <c r="K107" s="18" t="s">
        <v>360</v>
      </c>
      <c r="L107" s="18"/>
      <c r="M107" s="18">
        <v>100</v>
      </c>
      <c r="N107" s="18">
        <v>1600</v>
      </c>
      <c r="O107" s="18"/>
      <c r="P107" s="18"/>
      <c r="Q107" s="18"/>
      <c r="R107" s="18"/>
      <c r="S107" s="18"/>
    </row>
    <row r="108" spans="1:19">
      <c r="A108" s="18" t="s">
        <v>39</v>
      </c>
      <c r="B108" s="18"/>
      <c r="C108" s="184" t="s">
        <v>361</v>
      </c>
      <c r="D108" s="184" t="s">
        <v>362</v>
      </c>
      <c r="E108" s="184"/>
      <c r="F108" s="184"/>
      <c r="G108" s="184"/>
      <c r="H108" s="18" t="s">
        <v>68</v>
      </c>
      <c r="I108" s="18"/>
      <c r="J108" s="18" t="s">
        <v>49</v>
      </c>
      <c r="K108" s="18" t="s">
        <v>363</v>
      </c>
      <c r="L108" s="18"/>
      <c r="M108" s="18">
        <v>35</v>
      </c>
      <c r="N108" s="18">
        <v>560</v>
      </c>
      <c r="O108" s="18"/>
      <c r="P108" s="18"/>
      <c r="Q108" s="18"/>
      <c r="R108" s="18"/>
      <c r="S108" s="18"/>
    </row>
    <row r="109" spans="1:19">
      <c r="A109" s="18" t="s">
        <v>39</v>
      </c>
      <c r="B109" s="18"/>
      <c r="C109" s="184" t="s">
        <v>364</v>
      </c>
      <c r="D109" s="184" t="s">
        <v>365</v>
      </c>
      <c r="E109" s="184"/>
      <c r="F109" s="184"/>
      <c r="G109" s="184"/>
      <c r="H109" s="18" t="s">
        <v>68</v>
      </c>
      <c r="I109" s="18"/>
      <c r="J109" s="18" t="s">
        <v>49</v>
      </c>
      <c r="K109" s="18" t="s">
        <v>366</v>
      </c>
      <c r="L109" s="18"/>
      <c r="M109" s="18">
        <v>4</v>
      </c>
      <c r="N109" s="18">
        <v>64</v>
      </c>
      <c r="O109" s="18"/>
      <c r="P109" s="18"/>
      <c r="Q109" s="18"/>
      <c r="R109" s="18"/>
      <c r="S109" s="18"/>
    </row>
    <row r="110" spans="1:19">
      <c r="A110" s="18" t="s">
        <v>39</v>
      </c>
      <c r="B110" s="18"/>
      <c r="C110" s="184" t="s">
        <v>367</v>
      </c>
      <c r="D110" s="184" t="s">
        <v>368</v>
      </c>
      <c r="E110" s="184"/>
      <c r="F110" s="184"/>
      <c r="G110" s="184"/>
      <c r="H110" s="18" t="s">
        <v>68</v>
      </c>
      <c r="I110" s="18"/>
      <c r="J110" s="18" t="s">
        <v>49</v>
      </c>
      <c r="K110" s="18" t="s">
        <v>286</v>
      </c>
      <c r="L110" s="18"/>
      <c r="M110" s="18">
        <v>65</v>
      </c>
      <c r="N110" s="18">
        <v>1040</v>
      </c>
      <c r="O110" s="18"/>
      <c r="P110" s="18"/>
      <c r="Q110" s="18"/>
      <c r="R110" s="18"/>
      <c r="S110" s="18"/>
    </row>
    <row r="111" spans="1:19">
      <c r="A111" s="18" t="s">
        <v>39</v>
      </c>
      <c r="B111" s="18"/>
      <c r="C111" s="184" t="s">
        <v>369</v>
      </c>
      <c r="D111" s="184" t="s">
        <v>370</v>
      </c>
      <c r="E111" s="184"/>
      <c r="F111" s="184"/>
      <c r="G111" s="184"/>
      <c r="H111" s="18" t="s">
        <v>68</v>
      </c>
      <c r="I111" s="18"/>
      <c r="J111" s="18" t="s">
        <v>49</v>
      </c>
      <c r="K111" s="18" t="s">
        <v>371</v>
      </c>
      <c r="L111" s="18"/>
      <c r="M111" s="18">
        <v>85</v>
      </c>
      <c r="N111" s="18">
        <v>1360</v>
      </c>
      <c r="O111" s="18"/>
      <c r="P111" s="18"/>
      <c r="Q111" s="18"/>
      <c r="R111" s="18"/>
      <c r="S111" s="18"/>
    </row>
    <row r="112" spans="1:19">
      <c r="A112" s="18" t="s">
        <v>39</v>
      </c>
      <c r="B112" s="18"/>
      <c r="C112" s="184" t="s">
        <v>372</v>
      </c>
      <c r="D112" s="184" t="s">
        <v>373</v>
      </c>
      <c r="E112" s="184"/>
      <c r="F112" s="184"/>
      <c r="G112" s="184"/>
      <c r="H112" s="18" t="s">
        <v>68</v>
      </c>
      <c r="I112" s="18"/>
      <c r="J112" s="18" t="s">
        <v>49</v>
      </c>
      <c r="K112" s="18" t="s">
        <v>374</v>
      </c>
      <c r="L112" s="18"/>
      <c r="M112" s="18">
        <v>50</v>
      </c>
      <c r="N112" s="18">
        <v>800</v>
      </c>
      <c r="O112" s="18"/>
      <c r="P112" s="18"/>
      <c r="Q112" s="18"/>
      <c r="R112" s="18"/>
      <c r="S112" s="18"/>
    </row>
    <row r="113" spans="1:19">
      <c r="A113" s="18" t="s">
        <v>39</v>
      </c>
      <c r="B113" s="18"/>
      <c r="C113" s="184" t="s">
        <v>375</v>
      </c>
      <c r="D113" s="184" t="s">
        <v>376</v>
      </c>
      <c r="E113" s="184"/>
      <c r="F113" s="184"/>
      <c r="G113" s="184"/>
      <c r="H113" s="18" t="s">
        <v>68</v>
      </c>
      <c r="I113" s="18"/>
      <c r="J113" s="18" t="s">
        <v>49</v>
      </c>
      <c r="K113" s="18" t="s">
        <v>377</v>
      </c>
      <c r="L113" s="18"/>
      <c r="M113" s="18">
        <v>9</v>
      </c>
      <c r="N113" s="18">
        <v>144</v>
      </c>
      <c r="O113" s="18"/>
      <c r="P113" s="18"/>
      <c r="Q113" s="18"/>
      <c r="R113" s="18"/>
      <c r="S113" s="18"/>
    </row>
    <row r="114" spans="1:19">
      <c r="A114" s="18" t="s">
        <v>39</v>
      </c>
      <c r="B114" s="18"/>
      <c r="C114" s="184" t="s">
        <v>378</v>
      </c>
      <c r="D114" s="184" t="s">
        <v>379</v>
      </c>
      <c r="E114" s="184"/>
      <c r="F114" s="184"/>
      <c r="G114" s="184"/>
      <c r="H114" s="18" t="s">
        <v>68</v>
      </c>
      <c r="I114" s="18"/>
      <c r="J114" s="18" t="s">
        <v>49</v>
      </c>
      <c r="K114" s="18" t="s">
        <v>380</v>
      </c>
      <c r="L114" s="18"/>
      <c r="M114" s="18">
        <v>100</v>
      </c>
      <c r="N114" s="18">
        <v>1600</v>
      </c>
      <c r="O114" s="18"/>
      <c r="P114" s="18"/>
      <c r="Q114" s="18"/>
      <c r="R114" s="18"/>
      <c r="S114" s="18"/>
    </row>
    <row r="115" spans="1:19">
      <c r="A115" s="18" t="s">
        <v>39</v>
      </c>
      <c r="B115" s="18"/>
      <c r="C115" s="184" t="s">
        <v>381</v>
      </c>
      <c r="D115" s="184" t="s">
        <v>382</v>
      </c>
      <c r="E115" s="184"/>
      <c r="F115" s="184"/>
      <c r="G115" s="184"/>
      <c r="H115" s="18" t="s">
        <v>54</v>
      </c>
      <c r="I115" s="18"/>
      <c r="J115" s="18" t="s">
        <v>49</v>
      </c>
      <c r="K115" s="18" t="s">
        <v>383</v>
      </c>
      <c r="L115" s="18"/>
      <c r="M115" s="18">
        <v>16</v>
      </c>
      <c r="N115" s="18">
        <v>256</v>
      </c>
      <c r="O115" s="18"/>
      <c r="P115" s="18"/>
      <c r="Q115" s="18"/>
      <c r="R115" s="18"/>
      <c r="S115" s="18"/>
    </row>
    <row r="116" spans="1:19">
      <c r="A116" s="18" t="s">
        <v>39</v>
      </c>
      <c r="B116" s="18"/>
      <c r="C116" s="184" t="s">
        <v>384</v>
      </c>
      <c r="D116" s="184" t="s">
        <v>385</v>
      </c>
      <c r="E116" s="184"/>
      <c r="F116" s="184"/>
      <c r="G116" s="184"/>
      <c r="H116" s="18" t="s">
        <v>54</v>
      </c>
      <c r="I116" s="18"/>
      <c r="J116" s="18" t="s">
        <v>49</v>
      </c>
      <c r="K116" s="18" t="s">
        <v>386</v>
      </c>
      <c r="L116" s="18"/>
      <c r="M116" s="18">
        <v>11</v>
      </c>
      <c r="N116" s="18">
        <v>176</v>
      </c>
      <c r="O116" s="18"/>
      <c r="P116" s="18"/>
      <c r="Q116" s="18"/>
      <c r="R116" s="18"/>
      <c r="S116" s="18"/>
    </row>
    <row r="117" spans="1:19">
      <c r="A117" s="18" t="s">
        <v>39</v>
      </c>
      <c r="B117" s="18"/>
      <c r="C117" s="184" t="s">
        <v>387</v>
      </c>
      <c r="D117" s="184" t="s">
        <v>388</v>
      </c>
      <c r="E117" s="184"/>
      <c r="F117" s="184"/>
      <c r="G117" s="184"/>
      <c r="H117" s="18" t="s">
        <v>54</v>
      </c>
      <c r="I117" s="18"/>
      <c r="J117" s="18" t="s">
        <v>49</v>
      </c>
      <c r="K117" s="18" t="s">
        <v>389</v>
      </c>
      <c r="L117" s="18"/>
      <c r="M117" s="18">
        <v>10</v>
      </c>
      <c r="N117" s="18">
        <v>160</v>
      </c>
      <c r="O117" s="18"/>
      <c r="P117" s="18"/>
      <c r="Q117" s="18"/>
      <c r="R117" s="18"/>
      <c r="S117" s="18"/>
    </row>
    <row r="118" spans="1:19">
      <c r="A118" s="18" t="s">
        <v>39</v>
      </c>
      <c r="B118" s="18"/>
      <c r="C118" s="184" t="s">
        <v>390</v>
      </c>
      <c r="D118" s="184" t="s">
        <v>391</v>
      </c>
      <c r="E118" s="184"/>
      <c r="F118" s="184"/>
      <c r="G118" s="184"/>
      <c r="H118" s="18" t="s">
        <v>43</v>
      </c>
      <c r="I118" s="18"/>
      <c r="J118" s="18" t="s">
        <v>49</v>
      </c>
      <c r="K118" s="18" t="s">
        <v>159</v>
      </c>
      <c r="L118" s="18"/>
      <c r="M118" s="18">
        <v>4</v>
      </c>
      <c r="N118" s="18">
        <v>64</v>
      </c>
      <c r="O118" s="18"/>
      <c r="P118" s="18"/>
      <c r="Q118" s="18"/>
      <c r="R118" s="18"/>
      <c r="S118" s="18"/>
    </row>
    <row r="119" spans="1:19">
      <c r="A119" s="18" t="s">
        <v>39</v>
      </c>
      <c r="B119" s="18"/>
      <c r="C119" s="184" t="s">
        <v>392</v>
      </c>
      <c r="D119" s="184" t="s">
        <v>388</v>
      </c>
      <c r="E119" s="184"/>
      <c r="F119" s="184"/>
      <c r="G119" s="184"/>
      <c r="H119" s="18" t="s">
        <v>54</v>
      </c>
      <c r="I119" s="18"/>
      <c r="J119" s="18" t="s">
        <v>49</v>
      </c>
      <c r="K119" s="18" t="s">
        <v>393</v>
      </c>
      <c r="L119" s="18"/>
      <c r="M119" s="18">
        <v>2</v>
      </c>
      <c r="N119" s="18">
        <v>32</v>
      </c>
      <c r="O119" s="18"/>
      <c r="P119" s="18"/>
      <c r="Q119" s="18"/>
      <c r="R119" s="18"/>
      <c r="S119" s="18"/>
    </row>
    <row r="120" spans="1:19">
      <c r="A120" s="18" t="s">
        <v>39</v>
      </c>
      <c r="B120" s="18"/>
      <c r="C120" s="184" t="s">
        <v>394</v>
      </c>
      <c r="D120" s="184" t="s">
        <v>394</v>
      </c>
      <c r="E120" s="184"/>
      <c r="F120" s="184"/>
      <c r="G120" s="184"/>
      <c r="H120" s="18" t="s">
        <v>77</v>
      </c>
      <c r="I120" s="18"/>
      <c r="J120" s="18" t="s">
        <v>49</v>
      </c>
      <c r="K120" s="18" t="s">
        <v>395</v>
      </c>
      <c r="L120" s="18"/>
      <c r="M120" s="18">
        <v>13</v>
      </c>
      <c r="N120" s="18">
        <v>208</v>
      </c>
      <c r="O120" s="18"/>
      <c r="P120" s="18"/>
      <c r="Q120" s="18"/>
      <c r="R120" s="18"/>
      <c r="S120" s="18"/>
    </row>
    <row r="121" spans="1:19">
      <c r="A121" s="18" t="s">
        <v>39</v>
      </c>
      <c r="B121" s="18"/>
      <c r="C121" s="184" t="s">
        <v>396</v>
      </c>
      <c r="D121" s="184" t="s">
        <v>397</v>
      </c>
      <c r="E121" s="184"/>
      <c r="F121" s="184"/>
      <c r="G121" s="184"/>
      <c r="H121" s="18" t="s">
        <v>43</v>
      </c>
      <c r="I121" s="18"/>
      <c r="J121" s="18" t="s">
        <v>49</v>
      </c>
      <c r="K121" s="18" t="s">
        <v>261</v>
      </c>
      <c r="L121" s="18"/>
      <c r="M121" s="18">
        <v>2</v>
      </c>
      <c r="N121" s="18">
        <v>32</v>
      </c>
      <c r="O121" s="18"/>
      <c r="P121" s="18"/>
      <c r="Q121" s="18"/>
      <c r="R121" s="18"/>
      <c r="S121" s="18"/>
    </row>
    <row r="122" spans="1:19">
      <c r="A122" s="18" t="s">
        <v>39</v>
      </c>
      <c r="B122" s="18"/>
      <c r="C122" s="184" t="s">
        <v>398</v>
      </c>
      <c r="D122" s="184" t="s">
        <v>399</v>
      </c>
      <c r="E122" s="184"/>
      <c r="F122" s="184"/>
      <c r="G122" s="184"/>
      <c r="H122" s="18" t="s">
        <v>54</v>
      </c>
      <c r="I122" s="18"/>
      <c r="J122" s="18" t="s">
        <v>49</v>
      </c>
      <c r="K122" s="18" t="s">
        <v>400</v>
      </c>
      <c r="L122" s="18"/>
      <c r="M122" s="18">
        <v>6</v>
      </c>
      <c r="N122" s="18">
        <v>96</v>
      </c>
      <c r="O122" s="18"/>
      <c r="P122" s="18"/>
      <c r="Q122" s="18"/>
      <c r="R122" s="18"/>
      <c r="S122" s="18"/>
    </row>
    <row r="123" spans="1:19">
      <c r="A123" s="18" t="s">
        <v>39</v>
      </c>
      <c r="B123" s="18"/>
      <c r="C123" s="184" t="s">
        <v>401</v>
      </c>
      <c r="D123" s="184" t="s">
        <v>402</v>
      </c>
      <c r="E123" s="184"/>
      <c r="F123" s="184"/>
      <c r="G123" s="184"/>
      <c r="H123" s="18" t="s">
        <v>43</v>
      </c>
      <c r="I123" s="18"/>
      <c r="J123" s="18" t="s">
        <v>49</v>
      </c>
      <c r="K123" s="18" t="s">
        <v>403</v>
      </c>
      <c r="L123" s="18"/>
      <c r="M123" s="18">
        <v>5</v>
      </c>
      <c r="N123" s="18">
        <v>80</v>
      </c>
      <c r="O123" s="18"/>
      <c r="P123" s="18"/>
      <c r="Q123" s="18"/>
      <c r="R123" s="18"/>
      <c r="S123" s="18"/>
    </row>
    <row r="124" spans="1:19">
      <c r="A124" s="18" t="s">
        <v>39</v>
      </c>
      <c r="B124" s="18"/>
      <c r="C124" s="184" t="s">
        <v>404</v>
      </c>
      <c r="D124" s="184" t="s">
        <v>405</v>
      </c>
      <c r="E124" s="184"/>
      <c r="F124" s="184"/>
      <c r="G124" s="184"/>
      <c r="H124" s="18" t="s">
        <v>77</v>
      </c>
      <c r="I124" s="18"/>
      <c r="J124" s="18" t="s">
        <v>49</v>
      </c>
      <c r="K124" s="18" t="s">
        <v>406</v>
      </c>
      <c r="L124" s="18"/>
      <c r="M124" s="18">
        <v>6</v>
      </c>
      <c r="N124" s="18">
        <v>96</v>
      </c>
      <c r="O124" s="18"/>
      <c r="P124" s="18"/>
      <c r="Q124" s="18"/>
      <c r="R124" s="18"/>
      <c r="S124" s="18"/>
    </row>
    <row r="125" spans="1:19">
      <c r="A125" s="18" t="s">
        <v>39</v>
      </c>
      <c r="B125" s="18"/>
      <c r="C125" s="184" t="s">
        <v>407</v>
      </c>
      <c r="D125" s="184" t="s">
        <v>408</v>
      </c>
      <c r="E125" s="184"/>
      <c r="F125" s="184"/>
      <c r="G125" s="184"/>
      <c r="H125" s="18" t="s">
        <v>43</v>
      </c>
      <c r="I125" s="18"/>
      <c r="J125" s="18" t="s">
        <v>49</v>
      </c>
      <c r="K125" s="18" t="s">
        <v>312</v>
      </c>
      <c r="L125" s="18"/>
      <c r="M125" s="18">
        <v>10</v>
      </c>
      <c r="N125" s="18">
        <v>160</v>
      </c>
      <c r="O125" s="18"/>
      <c r="P125" s="18"/>
      <c r="Q125" s="18"/>
      <c r="R125" s="18"/>
      <c r="S125" s="18"/>
    </row>
    <row r="126" spans="1:19">
      <c r="A126" s="18" t="s">
        <v>39</v>
      </c>
      <c r="B126" s="18"/>
      <c r="C126" s="184" t="s">
        <v>409</v>
      </c>
      <c r="D126" s="184" t="s">
        <v>410</v>
      </c>
      <c r="E126" s="184"/>
      <c r="F126" s="184"/>
      <c r="G126" s="184"/>
      <c r="H126" s="18" t="s">
        <v>43</v>
      </c>
      <c r="I126" s="18"/>
      <c r="J126" s="18" t="s">
        <v>49</v>
      </c>
      <c r="K126" s="18" t="s">
        <v>411</v>
      </c>
      <c r="L126" s="18"/>
      <c r="M126" s="18">
        <v>6</v>
      </c>
      <c r="N126" s="18">
        <v>96</v>
      </c>
      <c r="O126" s="18"/>
      <c r="P126" s="18"/>
      <c r="Q126" s="18"/>
      <c r="R126" s="18"/>
      <c r="S126" s="18"/>
    </row>
    <row r="127" spans="1:19">
      <c r="A127" s="18" t="s">
        <v>39</v>
      </c>
      <c r="B127" s="18"/>
      <c r="C127" s="184" t="s">
        <v>412</v>
      </c>
      <c r="D127" s="184" t="s">
        <v>413</v>
      </c>
      <c r="E127" s="184"/>
      <c r="F127" s="184"/>
      <c r="G127" s="184"/>
      <c r="H127" s="18" t="s">
        <v>77</v>
      </c>
      <c r="I127" s="18"/>
      <c r="J127" s="18" t="s">
        <v>49</v>
      </c>
      <c r="K127" s="18" t="s">
        <v>414</v>
      </c>
      <c r="L127" s="18"/>
      <c r="M127" s="18">
        <v>10</v>
      </c>
      <c r="N127" s="18">
        <v>160</v>
      </c>
      <c r="O127" s="18"/>
      <c r="P127" s="18"/>
      <c r="Q127" s="18"/>
      <c r="R127" s="18"/>
      <c r="S127" s="18"/>
    </row>
    <row r="128" spans="1:19">
      <c r="A128" s="18" t="s">
        <v>39</v>
      </c>
      <c r="B128" s="18"/>
      <c r="C128" s="184" t="s">
        <v>415</v>
      </c>
      <c r="D128" s="184" t="s">
        <v>416</v>
      </c>
      <c r="E128" s="184"/>
      <c r="F128" s="184"/>
      <c r="G128" s="184"/>
      <c r="H128" s="18" t="s">
        <v>68</v>
      </c>
      <c r="I128" s="18"/>
      <c r="J128" s="18" t="s">
        <v>49</v>
      </c>
      <c r="K128" s="18" t="s">
        <v>417</v>
      </c>
      <c r="L128" s="18"/>
      <c r="M128" s="18">
        <v>3</v>
      </c>
      <c r="N128" s="18">
        <v>48</v>
      </c>
      <c r="O128" s="18"/>
      <c r="P128" s="18"/>
      <c r="Q128" s="18"/>
      <c r="R128" s="18"/>
      <c r="S128" s="18"/>
    </row>
    <row r="129" spans="1:19">
      <c r="A129" s="18" t="s">
        <v>39</v>
      </c>
      <c r="B129" s="18"/>
      <c r="C129" s="184" t="s">
        <v>418</v>
      </c>
      <c r="D129" s="184" t="s">
        <v>419</v>
      </c>
      <c r="E129" s="184"/>
      <c r="F129" s="184"/>
      <c r="G129" s="184"/>
      <c r="H129" s="18" t="s">
        <v>77</v>
      </c>
      <c r="I129" s="18"/>
      <c r="J129" s="18" t="s">
        <v>49</v>
      </c>
      <c r="K129" s="18" t="s">
        <v>420</v>
      </c>
      <c r="L129" s="18"/>
      <c r="M129" s="18">
        <v>7</v>
      </c>
      <c r="N129" s="18">
        <v>112</v>
      </c>
      <c r="O129" s="18"/>
      <c r="P129" s="18"/>
      <c r="Q129" s="18"/>
      <c r="R129" s="18"/>
      <c r="S129" s="18"/>
    </row>
    <row r="130" spans="1:19">
      <c r="A130" s="18" t="s">
        <v>39</v>
      </c>
      <c r="B130" s="18"/>
      <c r="C130" s="184" t="s">
        <v>421</v>
      </c>
      <c r="D130" s="184" t="s">
        <v>421</v>
      </c>
      <c r="E130" s="184"/>
      <c r="F130" s="184"/>
      <c r="G130" s="184"/>
      <c r="H130" s="18" t="s">
        <v>77</v>
      </c>
      <c r="I130" s="18"/>
      <c r="J130" s="18" t="s">
        <v>49</v>
      </c>
      <c r="K130" s="18" t="s">
        <v>422</v>
      </c>
      <c r="L130" s="18"/>
      <c r="M130" s="18">
        <v>8</v>
      </c>
      <c r="N130" s="18">
        <v>128</v>
      </c>
      <c r="O130" s="18"/>
      <c r="P130" s="18"/>
      <c r="Q130" s="18"/>
      <c r="R130" s="18"/>
      <c r="S130" s="18"/>
    </row>
    <row r="131" spans="1:19">
      <c r="A131" s="18" t="s">
        <v>39</v>
      </c>
      <c r="B131" s="18"/>
      <c r="C131" s="184" t="s">
        <v>423</v>
      </c>
      <c r="D131" s="184" t="s">
        <v>424</v>
      </c>
      <c r="E131" s="184"/>
      <c r="F131" s="184"/>
      <c r="G131" s="184"/>
      <c r="H131" s="18" t="s">
        <v>77</v>
      </c>
      <c r="I131" s="18"/>
      <c r="J131" s="18" t="s">
        <v>49</v>
      </c>
      <c r="K131" s="18" t="s">
        <v>286</v>
      </c>
      <c r="L131" s="18"/>
      <c r="M131" s="18">
        <v>85</v>
      </c>
      <c r="N131" s="18">
        <v>1360</v>
      </c>
      <c r="O131" s="18"/>
      <c r="P131" s="18"/>
      <c r="Q131" s="18"/>
      <c r="R131" s="18"/>
      <c r="S131" s="18"/>
    </row>
    <row r="132" spans="1:19">
      <c r="A132" s="18" t="s">
        <v>39</v>
      </c>
      <c r="B132" s="18"/>
      <c r="C132" s="184" t="s">
        <v>425</v>
      </c>
      <c r="D132" s="184" t="s">
        <v>426</v>
      </c>
      <c r="E132" s="184"/>
      <c r="F132" s="184"/>
      <c r="G132" s="184"/>
      <c r="H132" s="18" t="s">
        <v>54</v>
      </c>
      <c r="I132" s="18"/>
      <c r="J132" s="18" t="s">
        <v>49</v>
      </c>
      <c r="K132" s="18" t="s">
        <v>427</v>
      </c>
      <c r="L132" s="18"/>
      <c r="M132" s="18">
        <v>10</v>
      </c>
      <c r="N132" s="18">
        <v>160</v>
      </c>
      <c r="O132" s="18"/>
      <c r="P132" s="18"/>
      <c r="Q132" s="18"/>
      <c r="R132" s="18"/>
      <c r="S132" s="18"/>
    </row>
    <row r="133" spans="1:19">
      <c r="A133" s="18" t="s">
        <v>39</v>
      </c>
      <c r="B133" s="18"/>
      <c r="C133" s="184" t="s">
        <v>428</v>
      </c>
      <c r="D133" s="184" t="s">
        <v>429</v>
      </c>
      <c r="E133" s="184"/>
      <c r="F133" s="184"/>
      <c r="G133" s="184"/>
      <c r="H133" s="18" t="s">
        <v>77</v>
      </c>
      <c r="I133" s="18"/>
      <c r="J133" s="18" t="s">
        <v>49</v>
      </c>
      <c r="K133" s="18" t="s">
        <v>430</v>
      </c>
      <c r="L133" s="18"/>
      <c r="M133" s="18">
        <v>90</v>
      </c>
      <c r="N133" s="18">
        <v>1440</v>
      </c>
      <c r="O133" s="18"/>
      <c r="P133" s="18"/>
      <c r="Q133" s="18"/>
      <c r="R133" s="18"/>
      <c r="S133" s="18"/>
    </row>
    <row r="134" spans="1:19">
      <c r="A134" s="18" t="s">
        <v>39</v>
      </c>
      <c r="B134" s="18"/>
      <c r="C134" s="184" t="s">
        <v>431</v>
      </c>
      <c r="D134" s="184" t="s">
        <v>432</v>
      </c>
      <c r="E134" s="184"/>
      <c r="F134" s="184"/>
      <c r="G134" s="184"/>
      <c r="H134" s="18" t="s">
        <v>43</v>
      </c>
      <c r="I134" s="18"/>
      <c r="J134" s="18" t="s">
        <v>49</v>
      </c>
      <c r="K134" s="18" t="s">
        <v>433</v>
      </c>
      <c r="L134" s="18"/>
      <c r="M134" s="18">
        <v>50</v>
      </c>
      <c r="N134" s="18">
        <v>800</v>
      </c>
      <c r="O134" s="18"/>
      <c r="P134" s="18"/>
      <c r="Q134" s="18"/>
      <c r="R134" s="18"/>
      <c r="S134" s="18"/>
    </row>
    <row r="135" spans="1:19">
      <c r="A135" s="18" t="s">
        <v>39</v>
      </c>
      <c r="B135" s="18"/>
      <c r="C135" s="184" t="s">
        <v>434</v>
      </c>
      <c r="D135" s="184" t="s">
        <v>435</v>
      </c>
      <c r="E135" s="184"/>
      <c r="F135" s="184"/>
      <c r="G135" s="184"/>
      <c r="H135" s="18" t="s">
        <v>54</v>
      </c>
      <c r="I135" s="18"/>
      <c r="J135" s="18" t="s">
        <v>49</v>
      </c>
      <c r="K135" s="18" t="s">
        <v>436</v>
      </c>
      <c r="L135" s="18"/>
      <c r="M135" s="18">
        <v>4</v>
      </c>
      <c r="N135" s="18">
        <v>64</v>
      </c>
      <c r="O135" s="18"/>
      <c r="P135" s="18"/>
      <c r="Q135" s="18"/>
      <c r="R135" s="18"/>
      <c r="S135" s="18"/>
    </row>
    <row r="136" spans="1:19">
      <c r="A136" s="18" t="s">
        <v>39</v>
      </c>
      <c r="B136" s="18"/>
      <c r="C136" s="184" t="s">
        <v>437</v>
      </c>
      <c r="D136" s="184" t="s">
        <v>438</v>
      </c>
      <c r="E136" s="184"/>
      <c r="F136" s="184"/>
      <c r="G136" s="184"/>
      <c r="H136" s="18" t="s">
        <v>68</v>
      </c>
      <c r="I136" s="18"/>
      <c r="J136" s="18" t="s">
        <v>49</v>
      </c>
      <c r="K136" s="18" t="s">
        <v>439</v>
      </c>
      <c r="L136" s="18"/>
      <c r="M136" s="18">
        <v>10</v>
      </c>
      <c r="N136" s="18">
        <v>160</v>
      </c>
      <c r="O136" s="18"/>
      <c r="P136" s="18"/>
      <c r="Q136" s="18"/>
      <c r="R136" s="18"/>
      <c r="S136" s="18"/>
    </row>
    <row r="137" spans="1:19">
      <c r="A137" s="18" t="s">
        <v>39</v>
      </c>
      <c r="B137" s="18"/>
      <c r="C137" s="184" t="s">
        <v>440</v>
      </c>
      <c r="D137" s="184" t="s">
        <v>441</v>
      </c>
      <c r="E137" s="184"/>
      <c r="F137" s="184"/>
      <c r="G137" s="184"/>
      <c r="H137" s="18" t="s">
        <v>43</v>
      </c>
      <c r="I137" s="18"/>
      <c r="J137" s="18" t="s">
        <v>49</v>
      </c>
      <c r="K137" s="18" t="s">
        <v>442</v>
      </c>
      <c r="L137" s="18"/>
      <c r="M137" s="18">
        <v>6</v>
      </c>
      <c r="N137" s="18">
        <v>96</v>
      </c>
      <c r="O137" s="18"/>
      <c r="P137" s="18"/>
      <c r="Q137" s="18"/>
      <c r="R137" s="18"/>
      <c r="S137" s="18"/>
    </row>
    <row r="138" spans="1:19">
      <c r="A138" s="18" t="s">
        <v>39</v>
      </c>
      <c r="B138" s="18"/>
      <c r="C138" s="184" t="s">
        <v>443</v>
      </c>
      <c r="D138" s="184" t="s">
        <v>444</v>
      </c>
      <c r="E138" s="184"/>
      <c r="F138" s="184"/>
      <c r="G138" s="184"/>
      <c r="H138" s="18" t="s">
        <v>43</v>
      </c>
      <c r="I138" s="18"/>
      <c r="J138" s="18" t="s">
        <v>49</v>
      </c>
      <c r="K138" s="18" t="s">
        <v>442</v>
      </c>
      <c r="L138" s="18"/>
      <c r="M138" s="18">
        <v>13</v>
      </c>
      <c r="N138" s="18">
        <v>208</v>
      </c>
      <c r="O138" s="18"/>
      <c r="P138" s="18"/>
      <c r="Q138" s="18"/>
      <c r="R138" s="18"/>
      <c r="S138" s="18"/>
    </row>
    <row r="139" spans="1:19">
      <c r="A139" s="18" t="s">
        <v>39</v>
      </c>
      <c r="B139" s="18"/>
      <c r="C139" s="184" t="s">
        <v>445</v>
      </c>
      <c r="D139" s="184" t="s">
        <v>446</v>
      </c>
      <c r="E139" s="184"/>
      <c r="F139" s="184"/>
      <c r="G139" s="184"/>
      <c r="H139" s="18" t="s">
        <v>68</v>
      </c>
      <c r="I139" s="18"/>
      <c r="J139" s="18" t="s">
        <v>49</v>
      </c>
      <c r="K139" s="18" t="s">
        <v>447</v>
      </c>
      <c r="L139" s="18"/>
      <c r="M139" s="18">
        <v>12</v>
      </c>
      <c r="N139" s="18">
        <v>192</v>
      </c>
      <c r="O139" s="18"/>
      <c r="P139" s="18"/>
      <c r="Q139" s="18"/>
      <c r="R139" s="18"/>
      <c r="S139" s="18"/>
    </row>
    <row r="140" spans="1:19">
      <c r="A140" s="18" t="s">
        <v>39</v>
      </c>
      <c r="B140" s="18"/>
      <c r="C140" s="184" t="s">
        <v>448</v>
      </c>
      <c r="D140" s="184" t="s">
        <v>449</v>
      </c>
      <c r="E140" s="184"/>
      <c r="F140" s="184"/>
      <c r="G140" s="184"/>
      <c r="H140" s="18" t="s">
        <v>77</v>
      </c>
      <c r="I140" s="18"/>
      <c r="J140" s="18" t="s">
        <v>49</v>
      </c>
      <c r="K140" s="18" t="s">
        <v>450</v>
      </c>
      <c r="L140" s="18"/>
      <c r="M140" s="18">
        <v>4</v>
      </c>
      <c r="N140" s="18">
        <v>64</v>
      </c>
      <c r="O140" s="18"/>
      <c r="P140" s="18"/>
      <c r="Q140" s="18"/>
      <c r="R140" s="18"/>
      <c r="S140" s="18"/>
    </row>
    <row r="141" spans="1:19">
      <c r="A141" s="18" t="s">
        <v>39</v>
      </c>
      <c r="B141" s="18"/>
      <c r="C141" s="184" t="s">
        <v>451</v>
      </c>
      <c r="D141" s="184" t="s">
        <v>452</v>
      </c>
      <c r="E141" s="184"/>
      <c r="F141" s="184"/>
      <c r="G141" s="184"/>
      <c r="H141" s="18" t="s">
        <v>77</v>
      </c>
      <c r="I141" s="18"/>
      <c r="J141" s="18" t="s">
        <v>49</v>
      </c>
      <c r="K141" s="18" t="s">
        <v>453</v>
      </c>
      <c r="L141" s="18"/>
      <c r="M141" s="18">
        <v>10</v>
      </c>
      <c r="N141" s="18">
        <v>160</v>
      </c>
      <c r="O141" s="18"/>
      <c r="P141" s="18"/>
      <c r="Q141" s="18"/>
      <c r="R141" s="18"/>
      <c r="S141" s="18"/>
    </row>
    <row r="142" spans="1:19">
      <c r="A142" s="18" t="s">
        <v>39</v>
      </c>
      <c r="B142" s="18"/>
      <c r="C142" s="184" t="s">
        <v>454</v>
      </c>
      <c r="D142" s="184" t="s">
        <v>455</v>
      </c>
      <c r="E142" s="184"/>
      <c r="F142" s="184"/>
      <c r="G142" s="184"/>
      <c r="H142" s="18" t="s">
        <v>77</v>
      </c>
      <c r="I142" s="18"/>
      <c r="J142" s="18" t="s">
        <v>49</v>
      </c>
      <c r="K142" s="18" t="s">
        <v>456</v>
      </c>
      <c r="L142" s="18"/>
      <c r="M142" s="18">
        <v>14</v>
      </c>
      <c r="N142" s="18">
        <v>224</v>
      </c>
      <c r="O142" s="18"/>
      <c r="P142" s="18"/>
      <c r="Q142" s="18"/>
      <c r="R142" s="18"/>
      <c r="S142" s="18"/>
    </row>
    <row r="143" spans="1:19">
      <c r="A143" s="18" t="s">
        <v>39</v>
      </c>
      <c r="B143" s="18"/>
      <c r="C143" s="184" t="s">
        <v>457</v>
      </c>
      <c r="D143" s="184" t="s">
        <v>458</v>
      </c>
      <c r="E143" s="184"/>
      <c r="F143" s="184"/>
      <c r="G143" s="184"/>
      <c r="H143" s="18" t="s">
        <v>77</v>
      </c>
      <c r="I143" s="18"/>
      <c r="J143" s="18" t="s">
        <v>49</v>
      </c>
      <c r="K143" s="18" t="s">
        <v>459</v>
      </c>
      <c r="L143" s="18"/>
      <c r="M143" s="18">
        <v>18</v>
      </c>
      <c r="N143" s="18">
        <v>288</v>
      </c>
      <c r="O143" s="18"/>
      <c r="P143" s="18"/>
      <c r="Q143" s="18"/>
      <c r="R143" s="18"/>
      <c r="S143" s="18"/>
    </row>
    <row r="144" spans="1:19">
      <c r="A144" s="18" t="s">
        <v>39</v>
      </c>
      <c r="B144" s="18"/>
      <c r="C144" s="184" t="s">
        <v>460</v>
      </c>
      <c r="D144" s="184" t="s">
        <v>460</v>
      </c>
      <c r="E144" s="184"/>
      <c r="F144" s="184"/>
      <c r="G144" s="184"/>
      <c r="H144" s="18" t="s">
        <v>68</v>
      </c>
      <c r="I144" s="18"/>
      <c r="J144" s="18" t="s">
        <v>49</v>
      </c>
      <c r="K144" s="18" t="s">
        <v>461</v>
      </c>
      <c r="L144" s="18"/>
      <c r="M144" s="18">
        <v>14</v>
      </c>
      <c r="N144" s="18">
        <v>224</v>
      </c>
      <c r="O144" s="18"/>
      <c r="P144" s="18"/>
      <c r="Q144" s="18"/>
      <c r="R144" s="18"/>
      <c r="S144" s="18"/>
    </row>
    <row r="145" spans="1:19">
      <c r="A145" s="18" t="s">
        <v>39</v>
      </c>
      <c r="B145" s="18"/>
      <c r="C145" s="184" t="s">
        <v>462</v>
      </c>
      <c r="D145" s="184" t="s">
        <v>462</v>
      </c>
      <c r="E145" s="184"/>
      <c r="F145" s="184"/>
      <c r="G145" s="184"/>
      <c r="H145" s="18" t="s">
        <v>68</v>
      </c>
      <c r="I145" s="18"/>
      <c r="J145" s="18" t="s">
        <v>49</v>
      </c>
      <c r="K145" s="18" t="s">
        <v>463</v>
      </c>
      <c r="L145" s="18"/>
      <c r="M145" s="18">
        <v>50</v>
      </c>
      <c r="N145" s="18">
        <v>800</v>
      </c>
      <c r="O145" s="18"/>
      <c r="P145" s="18"/>
      <c r="Q145" s="18"/>
      <c r="R145" s="18"/>
      <c r="S145" s="18"/>
    </row>
    <row r="146" spans="1:19">
      <c r="A146" s="18" t="s">
        <v>39</v>
      </c>
      <c r="B146" s="18"/>
      <c r="C146" s="184" t="s">
        <v>464</v>
      </c>
      <c r="D146" s="184" t="s">
        <v>465</v>
      </c>
      <c r="E146" s="184"/>
      <c r="F146" s="184"/>
      <c r="G146" s="184"/>
      <c r="H146" s="18" t="s">
        <v>68</v>
      </c>
      <c r="I146" s="18"/>
      <c r="J146" s="18" t="s">
        <v>49</v>
      </c>
      <c r="K146" s="18" t="s">
        <v>466</v>
      </c>
      <c r="L146" s="18"/>
      <c r="M146" s="18">
        <v>50</v>
      </c>
      <c r="N146" s="18">
        <v>800</v>
      </c>
      <c r="O146" s="18"/>
      <c r="P146" s="18"/>
      <c r="Q146" s="18"/>
      <c r="R146" s="18"/>
      <c r="S146" s="18"/>
    </row>
    <row r="147" spans="1:19">
      <c r="A147" s="18" t="s">
        <v>39</v>
      </c>
      <c r="B147" s="18"/>
      <c r="C147" s="184" t="s">
        <v>467</v>
      </c>
      <c r="D147" s="184" t="s">
        <v>468</v>
      </c>
      <c r="E147" s="184"/>
      <c r="F147" s="184"/>
      <c r="G147" s="184"/>
      <c r="H147" s="18" t="s">
        <v>77</v>
      </c>
      <c r="I147" s="18"/>
      <c r="J147" s="18" t="s">
        <v>49</v>
      </c>
      <c r="K147" s="18" t="s">
        <v>316</v>
      </c>
      <c r="L147" s="18"/>
      <c r="M147" s="18">
        <v>1</v>
      </c>
      <c r="N147" s="18">
        <v>16</v>
      </c>
      <c r="O147" s="18"/>
      <c r="P147" s="18"/>
      <c r="Q147" s="18"/>
      <c r="R147" s="18"/>
      <c r="S147" s="18"/>
    </row>
    <row r="148" spans="1:19">
      <c r="A148" s="18" t="s">
        <v>39</v>
      </c>
      <c r="B148" s="18"/>
      <c r="C148" s="186" t="s">
        <v>469</v>
      </c>
      <c r="D148" s="186" t="s">
        <v>470</v>
      </c>
      <c r="E148" s="184"/>
      <c r="F148" s="184"/>
      <c r="G148" s="184"/>
      <c r="H148" s="18" t="s">
        <v>43</v>
      </c>
      <c r="I148" s="18"/>
      <c r="J148" s="18" t="s">
        <v>49</v>
      </c>
      <c r="K148" s="18" t="s">
        <v>339</v>
      </c>
      <c r="L148" s="18"/>
      <c r="M148" s="18">
        <v>100</v>
      </c>
      <c r="N148" s="18">
        <v>1600</v>
      </c>
      <c r="O148" s="18"/>
      <c r="P148" s="18"/>
      <c r="Q148" s="18"/>
      <c r="R148" s="18"/>
      <c r="S148" s="18"/>
    </row>
    <row r="149" spans="1:19">
      <c r="A149" s="18" t="s">
        <v>39</v>
      </c>
      <c r="B149" s="18"/>
      <c r="C149" s="184" t="s">
        <v>471</v>
      </c>
      <c r="D149" s="184" t="s">
        <v>472</v>
      </c>
      <c r="E149" s="184"/>
      <c r="F149" s="184"/>
      <c r="G149" s="184"/>
      <c r="H149" s="18" t="s">
        <v>54</v>
      </c>
      <c r="I149" s="18"/>
      <c r="J149" s="18" t="s">
        <v>49</v>
      </c>
      <c r="K149" s="18" t="s">
        <v>473</v>
      </c>
      <c r="L149" s="18"/>
      <c r="M149" s="18">
        <v>500</v>
      </c>
      <c r="N149" s="18">
        <v>8000</v>
      </c>
      <c r="O149" s="18"/>
      <c r="P149" s="18"/>
      <c r="Q149" s="18"/>
      <c r="R149" s="18"/>
      <c r="S149" s="18"/>
    </row>
    <row r="150" spans="1:19">
      <c r="A150" s="18" t="s">
        <v>39</v>
      </c>
      <c r="B150" s="18"/>
      <c r="C150" s="184" t="s">
        <v>474</v>
      </c>
      <c r="D150" s="184" t="s">
        <v>475</v>
      </c>
      <c r="E150" s="184"/>
      <c r="F150" s="184"/>
      <c r="G150" s="184"/>
      <c r="H150" s="18" t="s">
        <v>54</v>
      </c>
      <c r="I150" s="18"/>
      <c r="J150" s="18" t="s">
        <v>49</v>
      </c>
      <c r="K150" s="18" t="s">
        <v>476</v>
      </c>
      <c r="L150" s="18"/>
      <c r="M150" s="18">
        <v>13</v>
      </c>
      <c r="N150" s="18">
        <v>208</v>
      </c>
      <c r="O150" s="18"/>
      <c r="P150" s="18"/>
      <c r="Q150" s="18"/>
      <c r="R150" s="18"/>
      <c r="S150" s="18"/>
    </row>
    <row r="151" spans="1:19">
      <c r="A151" s="18" t="s">
        <v>39</v>
      </c>
      <c r="B151" s="18"/>
      <c r="C151" s="184" t="s">
        <v>477</v>
      </c>
      <c r="D151" s="184" t="s">
        <v>478</v>
      </c>
      <c r="E151" s="184"/>
      <c r="F151" s="184"/>
      <c r="G151" s="184"/>
      <c r="H151" s="18" t="s">
        <v>77</v>
      </c>
      <c r="I151" s="18"/>
      <c r="J151" s="18" t="s">
        <v>49</v>
      </c>
      <c r="K151" s="18" t="s">
        <v>479</v>
      </c>
      <c r="L151" s="18"/>
      <c r="M151" s="18">
        <v>8</v>
      </c>
      <c r="N151" s="18">
        <v>128</v>
      </c>
      <c r="O151" s="18"/>
      <c r="P151" s="18"/>
      <c r="Q151" s="18"/>
      <c r="R151" s="18"/>
      <c r="S151" s="18"/>
    </row>
    <row r="152" spans="1:19">
      <c r="A152" s="18" t="s">
        <v>39</v>
      </c>
      <c r="B152" s="18"/>
      <c r="C152" s="184" t="s">
        <v>480</v>
      </c>
      <c r="D152" s="184" t="s">
        <v>481</v>
      </c>
      <c r="E152" s="184"/>
      <c r="F152" s="184"/>
      <c r="G152" s="184"/>
      <c r="H152" s="18" t="s">
        <v>54</v>
      </c>
      <c r="I152" s="18"/>
      <c r="J152" s="18" t="s">
        <v>49</v>
      </c>
      <c r="K152" s="18" t="s">
        <v>130</v>
      </c>
      <c r="L152" s="18"/>
      <c r="M152" s="18"/>
      <c r="N152" s="18">
        <v>1</v>
      </c>
      <c r="O152" s="18"/>
      <c r="P152" s="18"/>
      <c r="Q152" s="18"/>
      <c r="R152" s="18"/>
      <c r="S152" s="18"/>
    </row>
    <row r="153" spans="1:19">
      <c r="A153" s="18" t="s">
        <v>39</v>
      </c>
      <c r="B153" s="18"/>
      <c r="C153" s="184" t="s">
        <v>482</v>
      </c>
      <c r="D153" s="184" t="s">
        <v>483</v>
      </c>
      <c r="E153" s="184"/>
      <c r="F153" s="184"/>
      <c r="G153" s="184"/>
      <c r="H153" s="18" t="s">
        <v>77</v>
      </c>
      <c r="I153" s="18"/>
      <c r="J153" s="18" t="s">
        <v>49</v>
      </c>
      <c r="K153" s="18" t="s">
        <v>484</v>
      </c>
      <c r="L153" s="18"/>
      <c r="M153" s="18"/>
      <c r="N153" s="18">
        <v>1</v>
      </c>
      <c r="O153" s="18"/>
      <c r="P153" s="18"/>
      <c r="Q153" s="18"/>
      <c r="R153" s="18"/>
      <c r="S153" s="18"/>
    </row>
    <row r="154" spans="1:19">
      <c r="A154" s="18" t="s">
        <v>39</v>
      </c>
      <c r="B154" s="18"/>
      <c r="C154" s="186" t="s">
        <v>485</v>
      </c>
      <c r="D154" s="186" t="s">
        <v>486</v>
      </c>
      <c r="E154" s="184"/>
      <c r="F154" s="184"/>
      <c r="G154" s="184"/>
      <c r="H154" s="18" t="s">
        <v>77</v>
      </c>
      <c r="I154" s="18"/>
      <c r="J154" s="18" t="s">
        <v>49</v>
      </c>
      <c r="K154" s="18" t="s">
        <v>487</v>
      </c>
      <c r="L154" s="18"/>
      <c r="M154" s="18">
        <v>8</v>
      </c>
      <c r="N154" s="18">
        <v>128</v>
      </c>
      <c r="O154" s="18"/>
      <c r="P154" s="18"/>
      <c r="Q154" s="18"/>
      <c r="R154" s="18"/>
      <c r="S154" s="18"/>
    </row>
    <row r="155" spans="1:19">
      <c r="A155" s="18" t="s">
        <v>39</v>
      </c>
      <c r="B155" s="18"/>
      <c r="C155" s="186" t="s">
        <v>488</v>
      </c>
      <c r="D155" s="186" t="s">
        <v>489</v>
      </c>
      <c r="E155" s="184"/>
      <c r="F155" s="184"/>
      <c r="G155" s="184"/>
      <c r="H155" s="18" t="s">
        <v>77</v>
      </c>
      <c r="I155" s="18"/>
      <c r="J155" s="18" t="s">
        <v>49</v>
      </c>
      <c r="K155" s="18" t="s">
        <v>490</v>
      </c>
      <c r="L155" s="18"/>
      <c r="M155" s="18">
        <v>3</v>
      </c>
      <c r="N155" s="18">
        <v>48</v>
      </c>
      <c r="O155" s="18"/>
      <c r="P155" s="18"/>
      <c r="Q155" s="18"/>
      <c r="R155" s="18"/>
      <c r="S155" s="18"/>
    </row>
    <row r="156" spans="1:19">
      <c r="A156" s="18" t="s">
        <v>39</v>
      </c>
      <c r="B156" s="18"/>
      <c r="C156" s="184" t="s">
        <v>491</v>
      </c>
      <c r="D156" s="184" t="s">
        <v>491</v>
      </c>
      <c r="E156" s="184"/>
      <c r="F156" s="184"/>
      <c r="G156" s="184"/>
      <c r="H156" s="18" t="s">
        <v>68</v>
      </c>
      <c r="I156" s="18"/>
      <c r="J156" s="18" t="s">
        <v>49</v>
      </c>
      <c r="K156" s="18" t="s">
        <v>383</v>
      </c>
      <c r="L156" s="18"/>
      <c r="M156" s="18">
        <v>17</v>
      </c>
      <c r="N156" s="18">
        <v>272</v>
      </c>
      <c r="O156" s="18"/>
      <c r="P156" s="18"/>
      <c r="Q156" s="18"/>
      <c r="R156" s="18"/>
      <c r="S156" s="18"/>
    </row>
    <row r="157" spans="1:19">
      <c r="A157" s="18" t="s">
        <v>39</v>
      </c>
      <c r="B157" s="18"/>
      <c r="C157" s="184" t="s">
        <v>492</v>
      </c>
      <c r="D157" s="184" t="s">
        <v>493</v>
      </c>
      <c r="E157" s="184"/>
      <c r="F157" s="184"/>
      <c r="G157" s="184"/>
      <c r="H157" s="18" t="s">
        <v>43</v>
      </c>
      <c r="I157" s="18"/>
      <c r="J157" s="18" t="s">
        <v>49</v>
      </c>
      <c r="K157" s="18" t="s">
        <v>130</v>
      </c>
      <c r="L157" s="18"/>
      <c r="M157" s="18">
        <v>230</v>
      </c>
      <c r="N157" s="18">
        <v>3680</v>
      </c>
      <c r="O157" s="18"/>
      <c r="P157" s="18"/>
      <c r="Q157" s="18"/>
      <c r="R157" s="18"/>
      <c r="S157" s="18"/>
    </row>
    <row r="158" spans="1:19">
      <c r="A158" s="18" t="s">
        <v>39</v>
      </c>
      <c r="B158" s="18"/>
      <c r="C158" s="184" t="s">
        <v>494</v>
      </c>
      <c r="D158" s="184" t="s">
        <v>495</v>
      </c>
      <c r="E158" s="184"/>
      <c r="F158" s="184"/>
      <c r="G158" s="184"/>
      <c r="H158" s="18" t="s">
        <v>43</v>
      </c>
      <c r="I158" s="18"/>
      <c r="J158" s="18" t="s">
        <v>49</v>
      </c>
      <c r="K158" s="18" t="s">
        <v>496</v>
      </c>
      <c r="L158" s="18"/>
      <c r="M158" s="18">
        <v>230</v>
      </c>
      <c r="N158" s="18">
        <v>3680</v>
      </c>
      <c r="O158" s="18"/>
      <c r="P158" s="18"/>
      <c r="Q158" s="18"/>
      <c r="R158" s="18"/>
      <c r="S158" s="18"/>
    </row>
    <row r="159" spans="1:19">
      <c r="A159" s="18" t="s">
        <v>39</v>
      </c>
      <c r="B159" s="18"/>
      <c r="C159" s="184" t="s">
        <v>497</v>
      </c>
      <c r="D159" s="184" t="s">
        <v>498</v>
      </c>
      <c r="E159" s="184"/>
      <c r="F159" s="184"/>
      <c r="G159" s="184"/>
      <c r="H159" s="18" t="s">
        <v>54</v>
      </c>
      <c r="I159" s="18"/>
      <c r="J159" s="18" t="s">
        <v>49</v>
      </c>
      <c r="K159" s="18" t="s">
        <v>430</v>
      </c>
      <c r="L159" s="18"/>
      <c r="M159" s="18">
        <v>50</v>
      </c>
      <c r="N159" s="18">
        <v>800</v>
      </c>
      <c r="O159" s="18"/>
      <c r="P159" s="18"/>
      <c r="Q159" s="18"/>
      <c r="R159" s="18"/>
      <c r="S159" s="18"/>
    </row>
    <row r="160" spans="1:19">
      <c r="A160" s="18" t="s">
        <v>39</v>
      </c>
      <c r="B160" s="18"/>
      <c r="C160" s="184" t="s">
        <v>499</v>
      </c>
      <c r="D160" s="184" t="s">
        <v>500</v>
      </c>
      <c r="E160" s="184"/>
      <c r="F160" s="184"/>
      <c r="G160" s="184"/>
      <c r="H160" s="18" t="s">
        <v>54</v>
      </c>
      <c r="I160" s="18"/>
      <c r="J160" s="18" t="s">
        <v>49</v>
      </c>
      <c r="K160" s="18" t="s">
        <v>501</v>
      </c>
      <c r="L160" s="18"/>
      <c r="M160" s="18">
        <v>12</v>
      </c>
      <c r="N160" s="18">
        <v>192</v>
      </c>
      <c r="O160" s="18"/>
      <c r="P160" s="18"/>
      <c r="Q160" s="18"/>
      <c r="R160" s="18"/>
      <c r="S160" s="18"/>
    </row>
    <row r="161" spans="1:19">
      <c r="A161" s="18" t="s">
        <v>39</v>
      </c>
      <c r="B161" s="18"/>
      <c r="C161" s="184" t="s">
        <v>502</v>
      </c>
      <c r="D161" s="184" t="s">
        <v>503</v>
      </c>
      <c r="E161" s="184"/>
      <c r="F161" s="184"/>
      <c r="G161" s="184"/>
      <c r="H161" s="18" t="s">
        <v>54</v>
      </c>
      <c r="I161" s="18"/>
      <c r="J161" s="18" t="s">
        <v>49</v>
      </c>
      <c r="K161" s="18" t="s">
        <v>504</v>
      </c>
      <c r="L161" s="18"/>
      <c r="M161" s="18">
        <v>30</v>
      </c>
      <c r="N161" s="18">
        <v>480</v>
      </c>
      <c r="O161" s="18"/>
      <c r="P161" s="18"/>
      <c r="Q161" s="18"/>
      <c r="R161" s="18"/>
      <c r="S161" s="18"/>
    </row>
    <row r="162" spans="1:19">
      <c r="A162" s="18" t="s">
        <v>39</v>
      </c>
      <c r="B162" s="18"/>
      <c r="C162" s="184" t="s">
        <v>505</v>
      </c>
      <c r="D162" s="184" t="s">
        <v>506</v>
      </c>
      <c r="E162" s="184"/>
      <c r="F162" s="184"/>
      <c r="G162" s="184"/>
      <c r="H162" s="18" t="s">
        <v>54</v>
      </c>
      <c r="I162" s="18"/>
      <c r="J162" s="18" t="s">
        <v>49</v>
      </c>
      <c r="K162" s="18" t="s">
        <v>430</v>
      </c>
      <c r="L162" s="18"/>
      <c r="M162" s="18">
        <v>24</v>
      </c>
      <c r="N162" s="18">
        <v>384</v>
      </c>
      <c r="O162" s="18"/>
      <c r="P162" s="18"/>
      <c r="Q162" s="18"/>
      <c r="R162" s="18"/>
      <c r="S162" s="18"/>
    </row>
    <row r="163" spans="1:19">
      <c r="A163" s="18" t="s">
        <v>39</v>
      </c>
      <c r="B163" s="18"/>
      <c r="C163" s="184" t="s">
        <v>507</v>
      </c>
      <c r="D163" s="184" t="s">
        <v>508</v>
      </c>
      <c r="E163" s="184"/>
      <c r="F163" s="184"/>
      <c r="G163" s="184"/>
      <c r="H163" s="18" t="s">
        <v>54</v>
      </c>
      <c r="I163" s="18"/>
      <c r="J163" s="18" t="s">
        <v>49</v>
      </c>
      <c r="K163" s="18" t="s">
        <v>509</v>
      </c>
      <c r="L163" s="18"/>
      <c r="M163" s="18">
        <v>6</v>
      </c>
      <c r="N163" s="18">
        <v>96</v>
      </c>
      <c r="O163" s="18"/>
      <c r="P163" s="18"/>
      <c r="Q163" s="18"/>
      <c r="R163" s="18"/>
      <c r="S163" s="18"/>
    </row>
    <row r="164" spans="1:19">
      <c r="A164" s="18" t="s">
        <v>39</v>
      </c>
      <c r="B164" s="18"/>
      <c r="C164" s="184" t="s">
        <v>510</v>
      </c>
      <c r="D164" s="184" t="s">
        <v>511</v>
      </c>
      <c r="E164" s="184"/>
      <c r="F164" s="184"/>
      <c r="G164" s="184"/>
      <c r="H164" s="18" t="s">
        <v>54</v>
      </c>
      <c r="I164" s="18"/>
      <c r="J164" s="18" t="s">
        <v>49</v>
      </c>
      <c r="K164" s="18" t="s">
        <v>389</v>
      </c>
      <c r="L164" s="18"/>
      <c r="M164" s="18">
        <v>15</v>
      </c>
      <c r="N164" s="18">
        <v>240</v>
      </c>
      <c r="O164" s="18"/>
      <c r="P164" s="18"/>
      <c r="Q164" s="18"/>
      <c r="R164" s="18"/>
      <c r="S164" s="18"/>
    </row>
    <row r="165" spans="1:19">
      <c r="A165" s="18" t="s">
        <v>39</v>
      </c>
      <c r="B165" s="18"/>
      <c r="C165" s="184" t="s">
        <v>512</v>
      </c>
      <c r="D165" s="184" t="s">
        <v>513</v>
      </c>
      <c r="E165" s="184"/>
      <c r="F165" s="184"/>
      <c r="G165" s="184"/>
      <c r="H165" s="18" t="s">
        <v>68</v>
      </c>
      <c r="I165" s="18"/>
      <c r="J165" s="18" t="s">
        <v>49</v>
      </c>
      <c r="K165" s="18" t="s">
        <v>514</v>
      </c>
      <c r="L165" s="18"/>
      <c r="M165" s="18">
        <v>8</v>
      </c>
      <c r="N165" s="18">
        <v>128</v>
      </c>
      <c r="O165" s="18"/>
      <c r="P165" s="18"/>
      <c r="Q165" s="18"/>
      <c r="R165" s="18"/>
      <c r="S165" s="18"/>
    </row>
    <row r="166" spans="1:19">
      <c r="A166" s="18" t="s">
        <v>39</v>
      </c>
      <c r="B166" s="18"/>
      <c r="C166" s="184" t="s">
        <v>515</v>
      </c>
      <c r="D166" s="184" t="s">
        <v>516</v>
      </c>
      <c r="E166" s="184"/>
      <c r="F166" s="184"/>
      <c r="G166" s="184"/>
      <c r="H166" s="18" t="s">
        <v>68</v>
      </c>
      <c r="I166" s="18"/>
      <c r="J166" s="18" t="s">
        <v>49</v>
      </c>
      <c r="K166" s="18" t="s">
        <v>517</v>
      </c>
      <c r="L166" s="18"/>
      <c r="M166" s="18">
        <v>50</v>
      </c>
      <c r="N166" s="18">
        <v>800</v>
      </c>
      <c r="O166" s="18"/>
      <c r="P166" s="18"/>
      <c r="Q166" s="18"/>
      <c r="R166" s="18"/>
      <c r="S166" s="18"/>
    </row>
    <row r="167" spans="1:19">
      <c r="A167" s="18" t="s">
        <v>39</v>
      </c>
      <c r="B167" s="18"/>
      <c r="C167" s="184" t="s">
        <v>518</v>
      </c>
      <c r="D167" s="184" t="s">
        <v>519</v>
      </c>
      <c r="E167" s="184"/>
      <c r="F167" s="184"/>
      <c r="G167" s="184"/>
      <c r="H167" s="18" t="s">
        <v>54</v>
      </c>
      <c r="I167" s="18"/>
      <c r="J167" s="18" t="s">
        <v>49</v>
      </c>
      <c r="K167" s="18" t="s">
        <v>520</v>
      </c>
      <c r="L167" s="18"/>
      <c r="M167" s="18">
        <v>50</v>
      </c>
      <c r="N167" s="18">
        <v>800</v>
      </c>
      <c r="O167" s="18"/>
      <c r="P167" s="18"/>
      <c r="Q167" s="18"/>
      <c r="R167" s="18"/>
      <c r="S167" s="18"/>
    </row>
    <row r="168" spans="1:19">
      <c r="A168" s="18" t="s">
        <v>39</v>
      </c>
      <c r="B168" s="18"/>
      <c r="C168" s="184" t="s">
        <v>521</v>
      </c>
      <c r="D168" s="184" t="s">
        <v>522</v>
      </c>
      <c r="E168" s="184"/>
      <c r="F168" s="184"/>
      <c r="G168" s="184"/>
      <c r="H168" s="18" t="s">
        <v>54</v>
      </c>
      <c r="I168" s="18"/>
      <c r="J168" s="18" t="s">
        <v>49</v>
      </c>
      <c r="K168" s="18" t="s">
        <v>523</v>
      </c>
      <c r="L168" s="18"/>
      <c r="M168" s="18">
        <v>4</v>
      </c>
      <c r="N168" s="18">
        <v>64</v>
      </c>
      <c r="O168" s="18"/>
      <c r="P168" s="18"/>
      <c r="Q168" s="18"/>
      <c r="R168" s="18"/>
      <c r="S168" s="18"/>
    </row>
    <row r="169" spans="1:19">
      <c r="A169" s="18" t="s">
        <v>39</v>
      </c>
      <c r="B169" s="18"/>
      <c r="C169" s="186" t="s">
        <v>524</v>
      </c>
      <c r="D169" s="186" t="s">
        <v>525</v>
      </c>
      <c r="E169" s="184"/>
      <c r="F169" s="184"/>
      <c r="G169" s="184"/>
      <c r="H169" s="18" t="s">
        <v>54</v>
      </c>
      <c r="I169" s="18"/>
      <c r="J169" s="18" t="s">
        <v>49</v>
      </c>
      <c r="K169" s="18" t="s">
        <v>526</v>
      </c>
      <c r="L169" s="18"/>
      <c r="M169" s="18">
        <v>31</v>
      </c>
      <c r="N169" s="18">
        <v>496</v>
      </c>
      <c r="O169" s="18"/>
      <c r="P169" s="18"/>
      <c r="Q169" s="18"/>
      <c r="R169" s="18"/>
      <c r="S169" s="18"/>
    </row>
    <row r="170" spans="1:19">
      <c r="A170" s="18" t="s">
        <v>39</v>
      </c>
      <c r="B170" s="18"/>
      <c r="C170" s="184" t="s">
        <v>527</v>
      </c>
      <c r="D170" s="184" t="s">
        <v>528</v>
      </c>
      <c r="E170" s="184"/>
      <c r="F170" s="184"/>
      <c r="G170" s="184"/>
      <c r="H170" s="18" t="s">
        <v>43</v>
      </c>
      <c r="I170" s="18"/>
      <c r="J170" s="18" t="s">
        <v>49</v>
      </c>
      <c r="K170" s="18" t="s">
        <v>529</v>
      </c>
      <c r="L170" s="18"/>
      <c r="M170" s="18">
        <v>10</v>
      </c>
      <c r="N170" s="18">
        <v>160</v>
      </c>
      <c r="O170" s="18"/>
      <c r="P170" s="18"/>
      <c r="Q170" s="18"/>
      <c r="R170" s="18"/>
      <c r="S170" s="18"/>
    </row>
    <row r="171" spans="1:19">
      <c r="A171" s="18" t="s">
        <v>39</v>
      </c>
      <c r="B171" s="18"/>
      <c r="C171" s="184" t="s">
        <v>530</v>
      </c>
      <c r="D171" s="184" t="s">
        <v>531</v>
      </c>
      <c r="E171" s="184"/>
      <c r="F171" s="184"/>
      <c r="G171" s="184"/>
      <c r="H171" s="18" t="s">
        <v>68</v>
      </c>
      <c r="I171" s="18"/>
      <c r="J171" s="18" t="s">
        <v>49</v>
      </c>
      <c r="K171" s="18" t="s">
        <v>532</v>
      </c>
      <c r="L171" s="18"/>
      <c r="M171" s="18">
        <v>10</v>
      </c>
      <c r="N171" s="18">
        <v>160</v>
      </c>
      <c r="O171" s="18"/>
      <c r="P171" s="18"/>
      <c r="Q171" s="18"/>
      <c r="R171" s="18"/>
      <c r="S171" s="18"/>
    </row>
    <row r="172" spans="1:19">
      <c r="A172" s="18" t="s">
        <v>39</v>
      </c>
      <c r="B172" s="18"/>
      <c r="C172" s="184" t="s">
        <v>533</v>
      </c>
      <c r="D172" s="184" t="s">
        <v>534</v>
      </c>
      <c r="E172" s="184"/>
      <c r="F172" s="184"/>
      <c r="G172" s="184"/>
      <c r="H172" s="18" t="s">
        <v>77</v>
      </c>
      <c r="I172" s="18"/>
      <c r="J172" s="18" t="s">
        <v>49</v>
      </c>
      <c r="K172" s="18" t="s">
        <v>535</v>
      </c>
      <c r="L172" s="18"/>
      <c r="M172" s="18">
        <v>5</v>
      </c>
      <c r="N172" s="18">
        <v>80</v>
      </c>
      <c r="O172" s="18"/>
      <c r="P172" s="18"/>
      <c r="Q172" s="18"/>
      <c r="R172" s="18"/>
      <c r="S172" s="18"/>
    </row>
    <row r="173" spans="1:19">
      <c r="A173" s="18" t="s">
        <v>39</v>
      </c>
      <c r="B173" s="18"/>
      <c r="C173" s="184" t="s">
        <v>536</v>
      </c>
      <c r="D173" s="184" t="s">
        <v>537</v>
      </c>
      <c r="E173" s="184"/>
      <c r="F173" s="184"/>
      <c r="G173" s="184"/>
      <c r="H173" s="18" t="s">
        <v>43</v>
      </c>
      <c r="I173" s="18"/>
      <c r="J173" s="18" t="s">
        <v>49</v>
      </c>
      <c r="K173" s="18" t="s">
        <v>538</v>
      </c>
      <c r="L173" s="18"/>
      <c r="M173" s="18">
        <v>5</v>
      </c>
      <c r="N173" s="18">
        <v>80</v>
      </c>
      <c r="O173" s="18"/>
      <c r="P173" s="18"/>
      <c r="Q173" s="18"/>
      <c r="R173" s="18"/>
      <c r="S173" s="18"/>
    </row>
    <row r="174" spans="1:19">
      <c r="A174" s="18" t="s">
        <v>39</v>
      </c>
      <c r="B174" s="18"/>
      <c r="C174" s="184" t="s">
        <v>539</v>
      </c>
      <c r="D174" s="184" t="s">
        <v>540</v>
      </c>
      <c r="E174" s="184"/>
      <c r="F174" s="184"/>
      <c r="G174" s="184"/>
      <c r="H174" s="18" t="s">
        <v>77</v>
      </c>
      <c r="I174" s="18"/>
      <c r="J174" s="18" t="s">
        <v>49</v>
      </c>
      <c r="K174" s="18" t="s">
        <v>202</v>
      </c>
      <c r="L174" s="18"/>
      <c r="M174" s="18">
        <v>5</v>
      </c>
      <c r="N174" s="18">
        <v>80</v>
      </c>
      <c r="O174" s="18"/>
      <c r="P174" s="18"/>
      <c r="Q174" s="18"/>
      <c r="R174" s="18"/>
      <c r="S174" s="18"/>
    </row>
    <row r="175" spans="1:19">
      <c r="A175" s="18" t="s">
        <v>39</v>
      </c>
      <c r="B175" s="18"/>
      <c r="C175" s="184" t="s">
        <v>541</v>
      </c>
      <c r="D175" s="184" t="s">
        <v>542</v>
      </c>
      <c r="E175" s="184"/>
      <c r="F175" s="184"/>
      <c r="G175" s="184"/>
      <c r="H175" s="18" t="s">
        <v>77</v>
      </c>
      <c r="I175" s="18"/>
      <c r="J175" s="18" t="s">
        <v>49</v>
      </c>
      <c r="K175" s="18" t="s">
        <v>543</v>
      </c>
      <c r="L175" s="18"/>
      <c r="M175" s="18">
        <v>1</v>
      </c>
      <c r="N175" s="18">
        <v>16</v>
      </c>
      <c r="O175" s="18"/>
      <c r="P175" s="18"/>
      <c r="Q175" s="18"/>
      <c r="R175" s="18"/>
      <c r="S175" s="18"/>
    </row>
    <row r="176" spans="1:19">
      <c r="A176" s="18" t="s">
        <v>39</v>
      </c>
      <c r="B176" s="18"/>
      <c r="C176" s="184" t="s">
        <v>544</v>
      </c>
      <c r="D176" s="184" t="s">
        <v>545</v>
      </c>
      <c r="E176" s="184"/>
      <c r="F176" s="184"/>
      <c r="G176" s="184"/>
      <c r="H176" s="18" t="s">
        <v>77</v>
      </c>
      <c r="I176" s="18"/>
      <c r="J176" s="18" t="s">
        <v>49</v>
      </c>
      <c r="K176" s="18" t="s">
        <v>546</v>
      </c>
      <c r="L176" s="18"/>
      <c r="M176" s="18">
        <v>2</v>
      </c>
      <c r="N176" s="18">
        <v>32</v>
      </c>
      <c r="O176" s="18"/>
      <c r="P176" s="18"/>
      <c r="Q176" s="18"/>
      <c r="R176" s="18"/>
      <c r="S176" s="18"/>
    </row>
    <row r="177" spans="1:19">
      <c r="A177" s="18" t="s">
        <v>39</v>
      </c>
      <c r="B177" s="18"/>
      <c r="C177" s="184" t="s">
        <v>547</v>
      </c>
      <c r="D177" s="184" t="s">
        <v>548</v>
      </c>
      <c r="E177" s="184"/>
      <c r="F177" s="184"/>
      <c r="G177" s="184"/>
      <c r="H177" s="18" t="s">
        <v>77</v>
      </c>
      <c r="I177" s="18"/>
      <c r="J177" s="18" t="s">
        <v>49</v>
      </c>
      <c r="K177" s="18" t="s">
        <v>102</v>
      </c>
      <c r="L177" s="18"/>
      <c r="M177" s="18">
        <v>1</v>
      </c>
      <c r="N177" s="18">
        <v>16</v>
      </c>
      <c r="O177" s="18"/>
      <c r="P177" s="18"/>
      <c r="Q177" s="18"/>
      <c r="R177" s="18"/>
      <c r="S177" s="18"/>
    </row>
    <row r="178" spans="1:19">
      <c r="A178" s="18" t="s">
        <v>39</v>
      </c>
      <c r="B178" s="18"/>
      <c r="C178" s="184" t="s">
        <v>549</v>
      </c>
      <c r="D178" s="184" t="s">
        <v>550</v>
      </c>
      <c r="E178" s="184"/>
      <c r="F178" s="184"/>
      <c r="G178" s="184"/>
      <c r="H178" s="18" t="s">
        <v>77</v>
      </c>
      <c r="I178" s="18"/>
      <c r="J178" s="18" t="s">
        <v>49</v>
      </c>
      <c r="K178" s="18" t="s">
        <v>551</v>
      </c>
      <c r="L178" s="18"/>
      <c r="M178" s="18">
        <v>1</v>
      </c>
      <c r="N178" s="18">
        <v>16</v>
      </c>
      <c r="O178" s="18"/>
      <c r="P178" s="18"/>
      <c r="Q178" s="18"/>
      <c r="R178" s="18"/>
      <c r="S178" s="18"/>
    </row>
    <row r="179" spans="1:19">
      <c r="A179" s="18" t="s">
        <v>39</v>
      </c>
      <c r="B179" s="18"/>
      <c r="C179" s="184" t="s">
        <v>552</v>
      </c>
      <c r="D179" s="184" t="s">
        <v>553</v>
      </c>
      <c r="E179" s="184"/>
      <c r="F179" s="184"/>
      <c r="G179" s="184"/>
      <c r="H179" s="18" t="s">
        <v>77</v>
      </c>
      <c r="I179" s="18"/>
      <c r="J179" s="18" t="s">
        <v>49</v>
      </c>
      <c r="K179" s="18" t="s">
        <v>554</v>
      </c>
      <c r="L179" s="18"/>
      <c r="M179" s="18">
        <v>50</v>
      </c>
      <c r="N179" s="18">
        <v>800</v>
      </c>
      <c r="O179" s="18"/>
      <c r="P179" s="18"/>
      <c r="Q179" s="18"/>
      <c r="R179" s="18"/>
      <c r="S179" s="18"/>
    </row>
    <row r="180" spans="1:19">
      <c r="A180" s="18" t="s">
        <v>39</v>
      </c>
      <c r="B180" s="18"/>
      <c r="C180" s="184" t="s">
        <v>555</v>
      </c>
      <c r="D180" s="184" t="s">
        <v>556</v>
      </c>
      <c r="E180" s="184"/>
      <c r="F180" s="184"/>
      <c r="G180" s="184"/>
      <c r="H180" s="18" t="s">
        <v>68</v>
      </c>
      <c r="I180" s="18"/>
      <c r="J180" s="18" t="s">
        <v>49</v>
      </c>
      <c r="K180" s="18" t="s">
        <v>383</v>
      </c>
      <c r="L180" s="18"/>
      <c r="M180" s="18">
        <v>30</v>
      </c>
      <c r="N180" s="18">
        <v>480</v>
      </c>
      <c r="O180" s="18"/>
      <c r="P180" s="18"/>
      <c r="Q180" s="18"/>
      <c r="R180" s="18"/>
      <c r="S180" s="18"/>
    </row>
    <row r="181" spans="1:19">
      <c r="A181" s="18" t="s">
        <v>39</v>
      </c>
      <c r="B181" s="18"/>
      <c r="C181" s="184" t="s">
        <v>557</v>
      </c>
      <c r="D181" s="184" t="s">
        <v>558</v>
      </c>
      <c r="E181" s="184"/>
      <c r="F181" s="184"/>
      <c r="G181" s="184"/>
      <c r="H181" s="18" t="s">
        <v>68</v>
      </c>
      <c r="I181" s="18"/>
      <c r="J181" s="18" t="s">
        <v>49</v>
      </c>
      <c r="K181" s="18" t="s">
        <v>559</v>
      </c>
      <c r="L181" s="18"/>
      <c r="M181" s="18">
        <v>9</v>
      </c>
      <c r="N181" s="18">
        <v>144</v>
      </c>
      <c r="O181" s="18"/>
      <c r="P181" s="18"/>
      <c r="Q181" s="18"/>
      <c r="R181" s="18"/>
      <c r="S181" s="18"/>
    </row>
    <row r="182" spans="1:19">
      <c r="A182" s="18" t="s">
        <v>39</v>
      </c>
      <c r="B182" s="18"/>
      <c r="C182" s="184" t="s">
        <v>560</v>
      </c>
      <c r="D182" s="184" t="s">
        <v>561</v>
      </c>
      <c r="E182" s="184"/>
      <c r="F182" s="184"/>
      <c r="G182" s="184"/>
      <c r="H182" s="18" t="s">
        <v>54</v>
      </c>
      <c r="I182" s="18"/>
      <c r="J182" s="18" t="s">
        <v>49</v>
      </c>
      <c r="K182" s="18" t="s">
        <v>562</v>
      </c>
      <c r="L182" s="18"/>
      <c r="M182" s="18">
        <v>11</v>
      </c>
      <c r="N182" s="18">
        <v>176</v>
      </c>
      <c r="O182" s="18"/>
      <c r="P182" s="18"/>
      <c r="Q182" s="18"/>
      <c r="R182" s="18"/>
      <c r="S182" s="18"/>
    </row>
    <row r="183" spans="1:19">
      <c r="A183" s="18" t="s">
        <v>39</v>
      </c>
      <c r="B183" s="18"/>
      <c r="C183" s="184" t="s">
        <v>563</v>
      </c>
      <c r="D183" s="184" t="s">
        <v>564</v>
      </c>
      <c r="E183" s="184"/>
      <c r="F183" s="184"/>
      <c r="G183" s="184"/>
      <c r="H183" s="18" t="s">
        <v>68</v>
      </c>
      <c r="I183" s="18"/>
      <c r="J183" s="18" t="s">
        <v>49</v>
      </c>
      <c r="K183" s="18" t="s">
        <v>286</v>
      </c>
      <c r="L183" s="18"/>
      <c r="M183" s="18">
        <v>4</v>
      </c>
      <c r="N183" s="18">
        <v>64</v>
      </c>
      <c r="O183" s="18"/>
      <c r="P183" s="18"/>
      <c r="Q183" s="18"/>
      <c r="R183" s="18"/>
      <c r="S183" s="18"/>
    </row>
    <row r="184" spans="1:19">
      <c r="A184" s="18" t="s">
        <v>39</v>
      </c>
      <c r="B184" s="18"/>
      <c r="C184" s="184" t="s">
        <v>565</v>
      </c>
      <c r="D184" s="184" t="s">
        <v>566</v>
      </c>
      <c r="E184" s="184"/>
      <c r="F184" s="184"/>
      <c r="G184" s="184"/>
      <c r="H184" s="18" t="s">
        <v>68</v>
      </c>
      <c r="I184" s="18"/>
      <c r="J184" s="18" t="s">
        <v>49</v>
      </c>
      <c r="K184" s="18" t="s">
        <v>94</v>
      </c>
      <c r="L184" s="18"/>
      <c r="M184" s="18">
        <v>16</v>
      </c>
      <c r="N184" s="18">
        <v>256</v>
      </c>
      <c r="O184" s="18"/>
      <c r="P184" s="18"/>
      <c r="Q184" s="18"/>
      <c r="R184" s="18"/>
      <c r="S184" s="18"/>
    </row>
    <row r="185" spans="1:19">
      <c r="A185" s="18" t="s">
        <v>39</v>
      </c>
      <c r="B185" s="18"/>
      <c r="C185" s="184" t="s">
        <v>567</v>
      </c>
      <c r="D185" s="184" t="s">
        <v>568</v>
      </c>
      <c r="E185" s="184"/>
      <c r="F185" s="184"/>
      <c r="G185" s="184"/>
      <c r="H185" s="18" t="s">
        <v>54</v>
      </c>
      <c r="I185" s="18"/>
      <c r="J185" s="18" t="s">
        <v>49</v>
      </c>
      <c r="K185" s="18" t="s">
        <v>156</v>
      </c>
      <c r="L185" s="18"/>
      <c r="M185" s="18">
        <v>12</v>
      </c>
      <c r="N185" s="18">
        <v>192</v>
      </c>
      <c r="O185" s="18"/>
      <c r="P185" s="18"/>
      <c r="Q185" s="18"/>
      <c r="R185" s="18"/>
      <c r="S185" s="18"/>
    </row>
    <row r="186" spans="1:19">
      <c r="A186" s="18" t="s">
        <v>39</v>
      </c>
      <c r="B186" s="18"/>
      <c r="C186" s="184" t="s">
        <v>569</v>
      </c>
      <c r="D186" s="184" t="s">
        <v>570</v>
      </c>
      <c r="E186" s="184"/>
      <c r="F186" s="184"/>
      <c r="G186" s="184"/>
      <c r="H186" s="18" t="s">
        <v>68</v>
      </c>
      <c r="I186" s="18"/>
      <c r="J186" s="18" t="s">
        <v>49</v>
      </c>
      <c r="K186" s="18" t="s">
        <v>571</v>
      </c>
      <c r="L186" s="18"/>
      <c r="M186" s="18">
        <v>4</v>
      </c>
      <c r="N186" s="18">
        <v>64</v>
      </c>
      <c r="O186" s="18"/>
      <c r="P186" s="18"/>
      <c r="Q186" s="18"/>
      <c r="R186" s="18"/>
      <c r="S186" s="18"/>
    </row>
    <row r="187" spans="1:19">
      <c r="A187" s="18" t="s">
        <v>39</v>
      </c>
      <c r="B187" s="18"/>
      <c r="C187" s="184" t="s">
        <v>572</v>
      </c>
      <c r="D187" s="184" t="s">
        <v>573</v>
      </c>
      <c r="E187" s="184"/>
      <c r="F187" s="184"/>
      <c r="G187" s="184"/>
      <c r="H187" s="18" t="s">
        <v>68</v>
      </c>
      <c r="I187" s="18"/>
      <c r="J187" s="18" t="s">
        <v>49</v>
      </c>
      <c r="K187" s="18" t="s">
        <v>574</v>
      </c>
      <c r="L187" s="18"/>
      <c r="M187" s="18">
        <v>5</v>
      </c>
      <c r="N187" s="18">
        <v>80</v>
      </c>
      <c r="O187" s="18"/>
      <c r="P187" s="18"/>
      <c r="Q187" s="18"/>
      <c r="R187" s="18"/>
      <c r="S187" s="18"/>
    </row>
    <row r="188" spans="1:19">
      <c r="A188" s="18" t="s">
        <v>39</v>
      </c>
      <c r="B188" s="18"/>
      <c r="C188" s="184" t="s">
        <v>575</v>
      </c>
      <c r="D188" s="184" t="s">
        <v>576</v>
      </c>
      <c r="E188" s="184"/>
      <c r="F188" s="184"/>
      <c r="G188" s="184"/>
      <c r="H188" s="18" t="s">
        <v>77</v>
      </c>
      <c r="I188" s="18"/>
      <c r="J188" s="18" t="s">
        <v>49</v>
      </c>
      <c r="K188" s="18" t="s">
        <v>417</v>
      </c>
      <c r="L188" s="18"/>
      <c r="M188" s="18">
        <v>160</v>
      </c>
      <c r="N188" s="18">
        <v>2560</v>
      </c>
      <c r="O188" s="18"/>
      <c r="P188" s="18"/>
      <c r="Q188" s="18"/>
      <c r="R188" s="18"/>
      <c r="S188" s="18"/>
    </row>
    <row r="189" spans="1:19">
      <c r="A189" s="18" t="s">
        <v>39</v>
      </c>
      <c r="B189" s="18"/>
      <c r="C189" s="184" t="s">
        <v>577</v>
      </c>
      <c r="D189" s="184" t="s">
        <v>578</v>
      </c>
      <c r="E189" s="184"/>
      <c r="F189" s="184"/>
      <c r="G189" s="184"/>
      <c r="H189" s="18" t="s">
        <v>43</v>
      </c>
      <c r="I189" s="18"/>
      <c r="J189" s="18" t="s">
        <v>49</v>
      </c>
      <c r="K189" s="18" t="s">
        <v>579</v>
      </c>
      <c r="L189" s="18"/>
      <c r="M189" s="18">
        <v>4</v>
      </c>
      <c r="N189" s="18">
        <v>64</v>
      </c>
      <c r="O189" s="18"/>
      <c r="P189" s="18"/>
      <c r="Q189" s="18"/>
      <c r="R189" s="18"/>
      <c r="S189" s="18"/>
    </row>
    <row r="190" spans="1:19">
      <c r="A190" s="18" t="s">
        <v>39</v>
      </c>
      <c r="B190" s="18"/>
      <c r="C190" s="184" t="s">
        <v>580</v>
      </c>
      <c r="D190" s="184" t="s">
        <v>581</v>
      </c>
      <c r="E190" s="184"/>
      <c r="F190" s="184"/>
      <c r="G190" s="184"/>
      <c r="H190" s="18" t="s">
        <v>68</v>
      </c>
      <c r="I190" s="18"/>
      <c r="J190" s="18" t="s">
        <v>49</v>
      </c>
      <c r="K190" s="18" t="s">
        <v>582</v>
      </c>
      <c r="L190" s="18"/>
      <c r="M190" s="18">
        <v>2</v>
      </c>
      <c r="N190" s="18">
        <v>32</v>
      </c>
      <c r="O190" s="18"/>
      <c r="P190" s="18"/>
      <c r="Q190" s="18"/>
      <c r="R190" s="18"/>
      <c r="S190" s="18"/>
    </row>
    <row r="191" spans="1:19">
      <c r="A191" s="18" t="s">
        <v>39</v>
      </c>
      <c r="B191" s="18"/>
      <c r="C191" s="184" t="s">
        <v>583</v>
      </c>
      <c r="D191" s="184" t="s">
        <v>584</v>
      </c>
      <c r="E191" s="184"/>
      <c r="F191" s="184"/>
      <c r="G191" s="184"/>
      <c r="H191" s="18" t="s">
        <v>43</v>
      </c>
      <c r="I191" s="18"/>
      <c r="J191" s="18" t="s">
        <v>49</v>
      </c>
      <c r="K191" s="18" t="s">
        <v>585</v>
      </c>
      <c r="L191" s="18"/>
      <c r="M191" s="18">
        <v>9</v>
      </c>
      <c r="N191" s="18">
        <v>144</v>
      </c>
      <c r="O191" s="18"/>
      <c r="P191" s="18"/>
      <c r="Q191" s="18"/>
      <c r="R191" s="18"/>
      <c r="S191" s="18"/>
    </row>
    <row r="192" spans="1:19">
      <c r="A192" s="18" t="s">
        <v>39</v>
      </c>
      <c r="B192" s="18"/>
      <c r="C192" s="184" t="s">
        <v>586</v>
      </c>
      <c r="D192" s="184" t="s">
        <v>587</v>
      </c>
      <c r="E192" s="184"/>
      <c r="F192" s="184"/>
      <c r="G192" s="184"/>
      <c r="H192" s="18" t="s">
        <v>54</v>
      </c>
      <c r="I192" s="18"/>
      <c r="J192" s="18" t="s">
        <v>49</v>
      </c>
      <c r="K192" s="18" t="s">
        <v>588</v>
      </c>
      <c r="L192" s="18"/>
      <c r="M192" s="18">
        <v>2</v>
      </c>
      <c r="N192" s="18">
        <v>32</v>
      </c>
      <c r="O192" s="18"/>
      <c r="P192" s="18"/>
      <c r="Q192" s="18"/>
      <c r="R192" s="18"/>
      <c r="S192" s="18"/>
    </row>
    <row r="193" spans="1:19">
      <c r="A193" s="18" t="s">
        <v>39</v>
      </c>
      <c r="B193" s="18"/>
      <c r="C193" s="184" t="s">
        <v>589</v>
      </c>
      <c r="D193" s="184" t="s">
        <v>590</v>
      </c>
      <c r="E193" s="184"/>
      <c r="F193" s="184"/>
      <c r="G193" s="184"/>
      <c r="H193" s="18" t="s">
        <v>77</v>
      </c>
      <c r="I193" s="18"/>
      <c r="J193" s="18" t="s">
        <v>49</v>
      </c>
      <c r="K193" s="18" t="s">
        <v>400</v>
      </c>
      <c r="L193" s="18"/>
      <c r="M193" s="18">
        <v>100</v>
      </c>
      <c r="N193" s="18">
        <v>1600</v>
      </c>
      <c r="O193" s="18"/>
      <c r="P193" s="18"/>
      <c r="Q193" s="18"/>
      <c r="R193" s="18"/>
      <c r="S193" s="18"/>
    </row>
    <row r="194" spans="1:19">
      <c r="A194" s="18" t="s">
        <v>39</v>
      </c>
      <c r="B194" s="18"/>
      <c r="C194" s="184" t="s">
        <v>591</v>
      </c>
      <c r="D194" s="184" t="s">
        <v>592</v>
      </c>
      <c r="E194" s="184"/>
      <c r="F194" s="184"/>
      <c r="G194" s="184"/>
      <c r="H194" s="18" t="s">
        <v>77</v>
      </c>
      <c r="I194" s="18"/>
      <c r="J194" s="18" t="s">
        <v>49</v>
      </c>
      <c r="K194" s="18" t="s">
        <v>593</v>
      </c>
      <c r="L194" s="18"/>
      <c r="M194" s="18">
        <v>2</v>
      </c>
      <c r="N194" s="18">
        <v>32</v>
      </c>
      <c r="O194" s="18"/>
      <c r="P194" s="18"/>
      <c r="Q194" s="18"/>
      <c r="R194" s="18"/>
      <c r="S194" s="18"/>
    </row>
    <row r="195" spans="1:19">
      <c r="A195" s="18" t="s">
        <v>39</v>
      </c>
      <c r="B195" s="18"/>
      <c r="C195" s="184" t="s">
        <v>594</v>
      </c>
      <c r="D195" s="184" t="s">
        <v>595</v>
      </c>
      <c r="E195" s="184"/>
      <c r="F195" s="184"/>
      <c r="G195" s="184"/>
      <c r="H195" s="18" t="s">
        <v>54</v>
      </c>
      <c r="I195" s="18"/>
      <c r="J195" s="18" t="s">
        <v>49</v>
      </c>
      <c r="K195" s="18" t="s">
        <v>159</v>
      </c>
      <c r="L195" s="18"/>
      <c r="M195" s="18">
        <v>2</v>
      </c>
      <c r="N195" s="18">
        <v>32</v>
      </c>
      <c r="O195" s="18"/>
      <c r="P195" s="18"/>
      <c r="Q195" s="18"/>
      <c r="R195" s="18"/>
      <c r="S195" s="18"/>
    </row>
    <row r="196" spans="1:19">
      <c r="A196" s="18" t="s">
        <v>39</v>
      </c>
      <c r="B196" s="18"/>
      <c r="C196" s="184" t="s">
        <v>596</v>
      </c>
      <c r="D196" s="184" t="s">
        <v>597</v>
      </c>
      <c r="E196" s="184"/>
      <c r="F196" s="184"/>
      <c r="G196" s="184"/>
      <c r="H196" s="18" t="s">
        <v>54</v>
      </c>
      <c r="I196" s="18"/>
      <c r="J196" s="18" t="s">
        <v>49</v>
      </c>
      <c r="K196" s="18" t="s">
        <v>598</v>
      </c>
      <c r="L196" s="18"/>
      <c r="M196" s="18">
        <v>8</v>
      </c>
      <c r="N196" s="18">
        <v>128</v>
      </c>
      <c r="O196" s="18"/>
      <c r="P196" s="18"/>
      <c r="Q196" s="18"/>
      <c r="R196" s="18"/>
      <c r="S196" s="18"/>
    </row>
    <row r="197" spans="1:19">
      <c r="A197" s="18" t="s">
        <v>39</v>
      </c>
      <c r="B197" s="18"/>
      <c r="C197" s="184" t="s">
        <v>599</v>
      </c>
      <c r="D197" s="184" t="s">
        <v>600</v>
      </c>
      <c r="E197" s="184"/>
      <c r="F197" s="184"/>
      <c r="G197" s="184"/>
      <c r="H197" s="18" t="s">
        <v>77</v>
      </c>
      <c r="I197" s="18"/>
      <c r="J197" s="18" t="s">
        <v>49</v>
      </c>
      <c r="K197" s="18" t="s">
        <v>601</v>
      </c>
      <c r="L197" s="18"/>
      <c r="M197" s="18">
        <v>3</v>
      </c>
      <c r="N197" s="18">
        <v>48</v>
      </c>
      <c r="O197" s="18"/>
      <c r="P197" s="18"/>
      <c r="Q197" s="18"/>
      <c r="R197" s="18"/>
      <c r="S197" s="18"/>
    </row>
    <row r="198" spans="1:19">
      <c r="A198" s="18" t="s">
        <v>39</v>
      </c>
      <c r="B198" s="18"/>
      <c r="C198" s="184" t="s">
        <v>602</v>
      </c>
      <c r="D198" s="184" t="s">
        <v>603</v>
      </c>
      <c r="E198" s="184"/>
      <c r="F198" s="184"/>
      <c r="G198" s="184"/>
      <c r="H198" s="18" t="s">
        <v>43</v>
      </c>
      <c r="I198" s="18"/>
      <c r="J198" s="18" t="s">
        <v>49</v>
      </c>
      <c r="K198" s="18" t="s">
        <v>604</v>
      </c>
      <c r="L198" s="18"/>
      <c r="M198" s="18">
        <v>13</v>
      </c>
      <c r="N198" s="18">
        <v>208</v>
      </c>
      <c r="O198" s="18"/>
      <c r="P198" s="18"/>
      <c r="Q198" s="18"/>
      <c r="R198" s="18"/>
      <c r="S198" s="18"/>
    </row>
    <row r="199" spans="1:19">
      <c r="A199" s="18" t="s">
        <v>39</v>
      </c>
      <c r="B199" s="18"/>
      <c r="C199" s="184" t="s">
        <v>605</v>
      </c>
      <c r="D199" s="184" t="s">
        <v>606</v>
      </c>
      <c r="E199" s="184"/>
      <c r="F199" s="184"/>
      <c r="G199" s="184"/>
      <c r="H199" s="18" t="s">
        <v>77</v>
      </c>
      <c r="I199" s="18"/>
      <c r="J199" s="18" t="s">
        <v>49</v>
      </c>
      <c r="K199" s="18" t="s">
        <v>188</v>
      </c>
      <c r="L199" s="18"/>
      <c r="M199" s="18">
        <v>8</v>
      </c>
      <c r="N199" s="18">
        <v>128</v>
      </c>
      <c r="O199" s="18"/>
      <c r="P199" s="18"/>
      <c r="Q199" s="18"/>
      <c r="R199" s="18"/>
      <c r="S199" s="18"/>
    </row>
    <row r="200" spans="1:19">
      <c r="A200" s="18" t="s">
        <v>39</v>
      </c>
      <c r="B200" s="18"/>
      <c r="C200" s="184" t="s">
        <v>607</v>
      </c>
      <c r="D200" s="184" t="s">
        <v>608</v>
      </c>
      <c r="E200" s="184"/>
      <c r="F200" s="184"/>
      <c r="G200" s="184"/>
      <c r="H200" s="18" t="s">
        <v>77</v>
      </c>
      <c r="I200" s="18"/>
      <c r="J200" s="18" t="s">
        <v>49</v>
      </c>
      <c r="K200" s="18" t="s">
        <v>609</v>
      </c>
      <c r="L200" s="18"/>
      <c r="M200" s="18">
        <v>6</v>
      </c>
      <c r="N200" s="18">
        <v>96</v>
      </c>
      <c r="O200" s="18"/>
      <c r="P200" s="18"/>
      <c r="Q200" s="18"/>
      <c r="R200" s="18"/>
      <c r="S200" s="18"/>
    </row>
    <row r="201" spans="1:19">
      <c r="A201" s="18" t="s">
        <v>39</v>
      </c>
      <c r="B201" s="18"/>
      <c r="C201" s="184" t="s">
        <v>610</v>
      </c>
      <c r="D201" s="184" t="s">
        <v>611</v>
      </c>
      <c r="E201" s="184"/>
      <c r="F201" s="184"/>
      <c r="G201" s="184"/>
      <c r="H201" s="18" t="s">
        <v>54</v>
      </c>
      <c r="I201" s="18"/>
      <c r="J201" s="18" t="s">
        <v>49</v>
      </c>
      <c r="K201" s="18" t="s">
        <v>612</v>
      </c>
      <c r="L201" s="18"/>
      <c r="M201" s="18">
        <v>4</v>
      </c>
      <c r="N201" s="18">
        <v>64</v>
      </c>
      <c r="O201" s="18"/>
      <c r="P201" s="18"/>
      <c r="Q201" s="18"/>
      <c r="R201" s="18"/>
      <c r="S201" s="18"/>
    </row>
    <row r="202" spans="1:19">
      <c r="A202" s="18" t="s">
        <v>39</v>
      </c>
      <c r="B202" s="18"/>
      <c r="C202" s="184" t="s">
        <v>613</v>
      </c>
      <c r="D202" s="184" t="s">
        <v>614</v>
      </c>
      <c r="E202" s="184"/>
      <c r="F202" s="184"/>
      <c r="G202" s="184"/>
      <c r="H202" s="18" t="s">
        <v>54</v>
      </c>
      <c r="I202" s="18"/>
      <c r="J202" s="18" t="s">
        <v>49</v>
      </c>
      <c r="K202" s="18" t="s">
        <v>615</v>
      </c>
      <c r="L202" s="18"/>
      <c r="M202" s="18">
        <v>2</v>
      </c>
      <c r="N202" s="18">
        <v>32</v>
      </c>
      <c r="O202" s="18"/>
      <c r="P202" s="18"/>
      <c r="Q202" s="18"/>
      <c r="R202" s="18"/>
      <c r="S202" s="18"/>
    </row>
    <row r="203" spans="1:19">
      <c r="A203" s="18" t="s">
        <v>39</v>
      </c>
      <c r="B203" s="18"/>
      <c r="C203" s="184" t="s">
        <v>616</v>
      </c>
      <c r="D203" s="184" t="s">
        <v>617</v>
      </c>
      <c r="E203" s="184"/>
      <c r="F203" s="184"/>
      <c r="G203" s="184"/>
      <c r="H203" s="18" t="s">
        <v>68</v>
      </c>
      <c r="I203" s="18"/>
      <c r="J203" s="18" t="s">
        <v>49</v>
      </c>
      <c r="K203" s="18" t="s">
        <v>94</v>
      </c>
      <c r="L203" s="18"/>
      <c r="M203" s="18">
        <v>6</v>
      </c>
      <c r="N203" s="18">
        <v>96</v>
      </c>
      <c r="O203" s="18"/>
      <c r="P203" s="18"/>
      <c r="Q203" s="18"/>
      <c r="R203" s="18"/>
      <c r="S203" s="18"/>
    </row>
    <row r="204" spans="1:19">
      <c r="A204" s="18" t="s">
        <v>39</v>
      </c>
      <c r="B204" s="18"/>
      <c r="C204" s="184" t="s">
        <v>618</v>
      </c>
      <c r="D204" s="184" t="s">
        <v>619</v>
      </c>
      <c r="E204" s="184"/>
      <c r="F204" s="184"/>
      <c r="G204" s="184"/>
      <c r="H204" s="18" t="s">
        <v>68</v>
      </c>
      <c r="I204" s="18"/>
      <c r="J204" s="18" t="s">
        <v>49</v>
      </c>
      <c r="K204" s="18" t="s">
        <v>620</v>
      </c>
      <c r="L204" s="18"/>
      <c r="M204" s="18">
        <v>13</v>
      </c>
      <c r="N204" s="18">
        <v>208</v>
      </c>
      <c r="O204" s="18"/>
      <c r="P204" s="18"/>
      <c r="Q204" s="18"/>
      <c r="R204" s="18"/>
      <c r="S204" s="18"/>
    </row>
    <row r="205" spans="1:19">
      <c r="A205" s="18" t="s">
        <v>39</v>
      </c>
      <c r="B205" s="18"/>
      <c r="C205" s="184" t="s">
        <v>621</v>
      </c>
      <c r="D205" s="184" t="s">
        <v>622</v>
      </c>
      <c r="E205" s="184"/>
      <c r="F205" s="184"/>
      <c r="G205" s="184"/>
      <c r="H205" s="18" t="s">
        <v>68</v>
      </c>
      <c r="I205" s="18"/>
      <c r="J205" s="18" t="s">
        <v>49</v>
      </c>
      <c r="K205" s="18" t="s">
        <v>383</v>
      </c>
      <c r="L205" s="18"/>
      <c r="M205" s="18">
        <v>8</v>
      </c>
      <c r="N205" s="18">
        <v>128</v>
      </c>
      <c r="O205" s="18"/>
      <c r="P205" s="18"/>
      <c r="Q205" s="18"/>
      <c r="R205" s="18"/>
      <c r="S205" s="18"/>
    </row>
    <row r="206" spans="1:19">
      <c r="A206" s="18" t="s">
        <v>39</v>
      </c>
      <c r="B206" s="18"/>
      <c r="C206" s="184" t="s">
        <v>623</v>
      </c>
      <c r="D206" s="184" t="s">
        <v>624</v>
      </c>
      <c r="E206" s="184"/>
      <c r="F206" s="184"/>
      <c r="G206" s="184"/>
      <c r="H206" s="18" t="s">
        <v>77</v>
      </c>
      <c r="I206" s="18"/>
      <c r="J206" s="18" t="s">
        <v>49</v>
      </c>
      <c r="K206" s="18" t="s">
        <v>625</v>
      </c>
      <c r="L206" s="18"/>
      <c r="M206" s="18">
        <v>6</v>
      </c>
      <c r="N206" s="18">
        <v>96</v>
      </c>
      <c r="O206" s="18"/>
      <c r="P206" s="18"/>
      <c r="Q206" s="18"/>
      <c r="R206" s="18"/>
      <c r="S206" s="18"/>
    </row>
    <row r="207" spans="1:19">
      <c r="A207" s="18" t="s">
        <v>39</v>
      </c>
      <c r="B207" s="18"/>
      <c r="C207" s="184" t="s">
        <v>626</v>
      </c>
      <c r="D207" s="184" t="s">
        <v>627</v>
      </c>
      <c r="E207" s="184"/>
      <c r="F207" s="184"/>
      <c r="G207" s="184"/>
      <c r="H207" s="18" t="s">
        <v>77</v>
      </c>
      <c r="I207" s="18"/>
      <c r="J207" s="18" t="s">
        <v>49</v>
      </c>
      <c r="K207" s="18" t="s">
        <v>374</v>
      </c>
      <c r="L207" s="18"/>
      <c r="M207" s="18">
        <v>500</v>
      </c>
      <c r="N207" s="18">
        <v>8000</v>
      </c>
      <c r="O207" s="18"/>
      <c r="P207" s="18"/>
      <c r="Q207" s="18"/>
      <c r="R207" s="18"/>
      <c r="S207" s="18"/>
    </row>
    <row r="208" spans="1:19">
      <c r="A208" s="18" t="s">
        <v>39</v>
      </c>
      <c r="B208" s="18"/>
      <c r="C208" s="184" t="s">
        <v>628</v>
      </c>
      <c r="D208" s="184" t="s">
        <v>629</v>
      </c>
      <c r="E208" s="184"/>
      <c r="F208" s="184"/>
      <c r="G208" s="184"/>
      <c r="H208" s="18" t="s">
        <v>68</v>
      </c>
      <c r="I208" s="18"/>
      <c r="J208" s="18" t="s">
        <v>49</v>
      </c>
      <c r="K208" s="18" t="s">
        <v>630</v>
      </c>
      <c r="L208" s="18"/>
      <c r="M208" s="18">
        <v>4</v>
      </c>
      <c r="N208" s="18">
        <v>64</v>
      </c>
      <c r="O208" s="18"/>
      <c r="P208" s="18"/>
      <c r="Q208" s="18"/>
      <c r="R208" s="18"/>
      <c r="S208" s="18"/>
    </row>
    <row r="209" spans="1:19">
      <c r="A209" s="18" t="s">
        <v>39</v>
      </c>
      <c r="B209" s="18"/>
      <c r="C209" s="184" t="s">
        <v>631</v>
      </c>
      <c r="D209" s="184" t="s">
        <v>632</v>
      </c>
      <c r="E209" s="184"/>
      <c r="F209" s="184"/>
      <c r="G209" s="184"/>
      <c r="H209" s="18" t="s">
        <v>68</v>
      </c>
      <c r="I209" s="18"/>
      <c r="J209" s="18" t="s">
        <v>49</v>
      </c>
      <c r="K209" s="18" t="s">
        <v>633</v>
      </c>
      <c r="L209" s="18"/>
      <c r="M209" s="18">
        <v>100</v>
      </c>
      <c r="N209" s="18">
        <v>1600</v>
      </c>
      <c r="O209" s="18"/>
      <c r="P209" s="18"/>
      <c r="Q209" s="18"/>
      <c r="R209" s="18"/>
      <c r="S209" s="18"/>
    </row>
    <row r="210" spans="1:19">
      <c r="A210" s="18" t="s">
        <v>39</v>
      </c>
      <c r="B210" s="18"/>
      <c r="C210" s="184" t="s">
        <v>634</v>
      </c>
      <c r="D210" s="184" t="s">
        <v>635</v>
      </c>
      <c r="E210" s="184"/>
      <c r="F210" s="184"/>
      <c r="G210" s="184"/>
      <c r="H210" s="18" t="s">
        <v>68</v>
      </c>
      <c r="I210" s="18"/>
      <c r="J210" s="18" t="s">
        <v>49</v>
      </c>
      <c r="K210" s="18" t="s">
        <v>636</v>
      </c>
      <c r="L210" s="18"/>
      <c r="M210" s="18">
        <v>12</v>
      </c>
      <c r="N210" s="18">
        <v>192</v>
      </c>
      <c r="O210" s="18"/>
      <c r="P210" s="18"/>
      <c r="Q210" s="18"/>
      <c r="R210" s="18"/>
      <c r="S210" s="18"/>
    </row>
    <row r="211" spans="1:19">
      <c r="A211" s="18" t="s">
        <v>39</v>
      </c>
      <c r="B211" s="18"/>
      <c r="C211" s="184" t="s">
        <v>637</v>
      </c>
      <c r="D211" s="184" t="s">
        <v>638</v>
      </c>
      <c r="E211" s="184"/>
      <c r="F211" s="184"/>
      <c r="G211" s="184"/>
      <c r="H211" s="18" t="s">
        <v>68</v>
      </c>
      <c r="I211" s="18"/>
      <c r="J211" s="18" t="s">
        <v>49</v>
      </c>
      <c r="K211" s="18" t="s">
        <v>639</v>
      </c>
      <c r="L211" s="18"/>
      <c r="M211" s="18">
        <v>100</v>
      </c>
      <c r="N211" s="18">
        <v>1600</v>
      </c>
      <c r="O211" s="18"/>
      <c r="P211" s="18"/>
      <c r="Q211" s="18"/>
      <c r="R211" s="18"/>
      <c r="S211" s="18"/>
    </row>
    <row r="212" spans="1:19">
      <c r="A212" s="18" t="s">
        <v>39</v>
      </c>
      <c r="B212" s="18"/>
      <c r="C212" s="184" t="s">
        <v>640</v>
      </c>
      <c r="D212" s="184" t="s">
        <v>641</v>
      </c>
      <c r="E212" s="184"/>
      <c r="F212" s="184"/>
      <c r="G212" s="184"/>
      <c r="H212" s="18" t="s">
        <v>68</v>
      </c>
      <c r="I212" s="18"/>
      <c r="J212" s="18" t="s">
        <v>49</v>
      </c>
      <c r="K212" s="18" t="s">
        <v>642</v>
      </c>
      <c r="L212" s="18"/>
      <c r="M212" s="18">
        <v>10</v>
      </c>
      <c r="N212" s="18">
        <v>160</v>
      </c>
      <c r="O212" s="18"/>
      <c r="P212" s="18"/>
      <c r="Q212" s="18"/>
      <c r="R212" s="18"/>
      <c r="S212" s="18"/>
    </row>
    <row r="213" spans="1:19">
      <c r="A213" s="18" t="s">
        <v>39</v>
      </c>
      <c r="B213" s="18"/>
      <c r="C213" s="184" t="s">
        <v>643</v>
      </c>
      <c r="D213" s="184" t="s">
        <v>644</v>
      </c>
      <c r="E213" s="184"/>
      <c r="F213" s="184"/>
      <c r="G213" s="184"/>
      <c r="H213" s="18" t="s">
        <v>68</v>
      </c>
      <c r="I213" s="18"/>
      <c r="J213" s="18" t="s">
        <v>49</v>
      </c>
      <c r="K213" s="18" t="s">
        <v>286</v>
      </c>
      <c r="L213" s="18"/>
      <c r="M213" s="18">
        <v>3</v>
      </c>
      <c r="N213" s="18">
        <v>48</v>
      </c>
      <c r="O213" s="18"/>
      <c r="P213" s="18"/>
      <c r="Q213" s="18"/>
      <c r="R213" s="18"/>
      <c r="S213" s="18"/>
    </row>
    <row r="214" spans="1:19">
      <c r="A214" s="18" t="s">
        <v>39</v>
      </c>
      <c r="B214" s="18"/>
      <c r="C214" s="184" t="s">
        <v>645</v>
      </c>
      <c r="D214" s="184" t="s">
        <v>646</v>
      </c>
      <c r="E214" s="184"/>
      <c r="F214" s="184"/>
      <c r="G214" s="184"/>
      <c r="H214" s="18" t="s">
        <v>43</v>
      </c>
      <c r="I214" s="18"/>
      <c r="J214" s="18" t="s">
        <v>49</v>
      </c>
      <c r="K214" s="18" t="s">
        <v>417</v>
      </c>
      <c r="L214" s="18"/>
      <c r="M214" s="18">
        <v>160</v>
      </c>
      <c r="N214" s="18">
        <v>2560</v>
      </c>
      <c r="O214" s="18"/>
      <c r="P214" s="18"/>
      <c r="Q214" s="18"/>
      <c r="R214" s="18"/>
      <c r="S214" s="18"/>
    </row>
    <row r="215" spans="1:19">
      <c r="A215" s="18" t="s">
        <v>39</v>
      </c>
      <c r="B215" s="18"/>
      <c r="C215" s="184" t="s">
        <v>647</v>
      </c>
      <c r="D215" s="184" t="s">
        <v>648</v>
      </c>
      <c r="E215" s="184"/>
      <c r="F215" s="184"/>
      <c r="G215" s="184"/>
      <c r="H215" s="18" t="s">
        <v>54</v>
      </c>
      <c r="I215" s="18"/>
      <c r="J215" s="18" t="s">
        <v>49</v>
      </c>
      <c r="K215" s="18" t="s">
        <v>649</v>
      </c>
      <c r="L215" s="18"/>
      <c r="M215" s="18">
        <v>10</v>
      </c>
      <c r="N215" s="18">
        <v>160</v>
      </c>
      <c r="O215" s="18"/>
      <c r="P215" s="18"/>
      <c r="Q215" s="18"/>
      <c r="R215" s="18"/>
      <c r="S215" s="18"/>
    </row>
    <row r="216" spans="1:19">
      <c r="A216" s="18" t="s">
        <v>39</v>
      </c>
      <c r="B216" s="18"/>
      <c r="C216" s="184" t="s">
        <v>650</v>
      </c>
      <c r="D216" s="184" t="s">
        <v>651</v>
      </c>
      <c r="E216" s="184"/>
      <c r="F216" s="184"/>
      <c r="G216" s="184"/>
      <c r="H216" s="18" t="s">
        <v>43</v>
      </c>
      <c r="I216" s="18"/>
      <c r="J216" s="18" t="s">
        <v>49</v>
      </c>
      <c r="K216" s="18" t="s">
        <v>652</v>
      </c>
      <c r="L216" s="18"/>
      <c r="M216" s="18">
        <v>8</v>
      </c>
      <c r="N216" s="18">
        <v>128</v>
      </c>
      <c r="O216" s="18"/>
      <c r="P216" s="18"/>
      <c r="Q216" s="18"/>
      <c r="R216" s="18"/>
      <c r="S216" s="18"/>
    </row>
    <row r="217" spans="1:19">
      <c r="A217" s="18" t="s">
        <v>39</v>
      </c>
      <c r="B217" s="18"/>
      <c r="C217" s="184" t="s">
        <v>653</v>
      </c>
      <c r="D217" s="184" t="s">
        <v>653</v>
      </c>
      <c r="E217" s="184"/>
      <c r="F217" s="184"/>
      <c r="G217" s="184"/>
      <c r="H217" s="18" t="s">
        <v>77</v>
      </c>
      <c r="I217" s="18"/>
      <c r="J217" s="18" t="s">
        <v>49</v>
      </c>
      <c r="K217" s="18" t="s">
        <v>654</v>
      </c>
      <c r="L217" s="18"/>
      <c r="M217" s="18">
        <v>14</v>
      </c>
      <c r="N217" s="18">
        <v>224</v>
      </c>
      <c r="O217" s="18"/>
      <c r="P217" s="18"/>
      <c r="Q217" s="18"/>
      <c r="R217" s="18"/>
      <c r="S217" s="18"/>
    </row>
    <row r="218" spans="1:19">
      <c r="A218" s="18" t="s">
        <v>39</v>
      </c>
      <c r="B218" s="18"/>
      <c r="C218" s="184" t="s">
        <v>655</v>
      </c>
      <c r="D218" s="184" t="s">
        <v>655</v>
      </c>
      <c r="E218" s="184"/>
      <c r="F218" s="184"/>
      <c r="G218" s="184"/>
      <c r="H218" s="18" t="s">
        <v>68</v>
      </c>
      <c r="I218" s="18"/>
      <c r="J218" s="18" t="s">
        <v>49</v>
      </c>
      <c r="K218" s="18" t="s">
        <v>94</v>
      </c>
      <c r="L218" s="18"/>
      <c r="M218" s="18">
        <v>160</v>
      </c>
      <c r="N218" s="18">
        <v>2560</v>
      </c>
      <c r="O218" s="18"/>
      <c r="P218" s="18"/>
      <c r="Q218" s="18"/>
      <c r="R218" s="18"/>
      <c r="S218" s="18"/>
    </row>
    <row r="219" spans="1:19">
      <c r="A219" s="18" t="s">
        <v>39</v>
      </c>
      <c r="B219" s="18"/>
      <c r="C219" s="184" t="s">
        <v>656</v>
      </c>
      <c r="D219" s="184" t="s">
        <v>657</v>
      </c>
      <c r="E219" s="184"/>
      <c r="F219" s="184"/>
      <c r="G219" s="184"/>
      <c r="H219" s="18" t="s">
        <v>68</v>
      </c>
      <c r="I219" s="18"/>
      <c r="J219" s="18" t="s">
        <v>49</v>
      </c>
      <c r="K219" s="18" t="s">
        <v>658</v>
      </c>
      <c r="L219" s="18"/>
      <c r="M219" s="18">
        <v>1</v>
      </c>
      <c r="N219" s="18">
        <v>16</v>
      </c>
      <c r="O219" s="18"/>
      <c r="P219" s="18"/>
      <c r="Q219" s="18"/>
      <c r="R219" s="18"/>
      <c r="S219" s="18"/>
    </row>
    <row r="220" spans="1:19">
      <c r="A220" s="18" t="s">
        <v>39</v>
      </c>
      <c r="B220" s="18"/>
      <c r="C220" s="184" t="s">
        <v>659</v>
      </c>
      <c r="D220" s="184" t="s">
        <v>660</v>
      </c>
      <c r="E220" s="184"/>
      <c r="F220" s="184"/>
      <c r="G220" s="184"/>
      <c r="H220" s="18" t="s">
        <v>68</v>
      </c>
      <c r="I220" s="18"/>
      <c r="J220" s="18" t="s">
        <v>49</v>
      </c>
      <c r="K220" s="18" t="s">
        <v>661</v>
      </c>
      <c r="L220" s="18"/>
      <c r="M220" s="18">
        <v>7</v>
      </c>
      <c r="N220" s="18">
        <v>112</v>
      </c>
      <c r="O220" s="18"/>
      <c r="P220" s="18"/>
      <c r="Q220" s="18"/>
      <c r="R220" s="18"/>
      <c r="S220" s="18"/>
    </row>
    <row r="221" spans="1:19">
      <c r="A221" s="18" t="s">
        <v>39</v>
      </c>
      <c r="B221" s="18"/>
      <c r="C221" s="184" t="s">
        <v>662</v>
      </c>
      <c r="D221" s="184" t="s">
        <v>663</v>
      </c>
      <c r="E221" s="184"/>
      <c r="F221" s="184"/>
      <c r="G221" s="184"/>
      <c r="H221" s="18" t="s">
        <v>68</v>
      </c>
      <c r="I221" s="18"/>
      <c r="J221" s="18" t="s">
        <v>49</v>
      </c>
      <c r="K221" s="18" t="s">
        <v>205</v>
      </c>
      <c r="L221" s="18"/>
      <c r="M221" s="18">
        <v>5</v>
      </c>
      <c r="N221" s="18">
        <v>80</v>
      </c>
      <c r="O221" s="18"/>
      <c r="P221" s="18"/>
      <c r="Q221" s="18"/>
      <c r="R221" s="18"/>
      <c r="S221" s="18"/>
    </row>
    <row r="222" spans="1:19">
      <c r="A222" s="18" t="s">
        <v>39</v>
      </c>
      <c r="B222" s="18"/>
      <c r="C222" s="184" t="s">
        <v>664</v>
      </c>
      <c r="D222" s="184" t="s">
        <v>664</v>
      </c>
      <c r="E222" s="184"/>
      <c r="F222" s="184"/>
      <c r="G222" s="184"/>
      <c r="H222" s="18" t="s">
        <v>68</v>
      </c>
      <c r="I222" s="18"/>
      <c r="J222" s="18" t="s">
        <v>49</v>
      </c>
      <c r="K222" s="18" t="s">
        <v>255</v>
      </c>
      <c r="L222" s="18"/>
      <c r="M222" s="18">
        <v>3</v>
      </c>
      <c r="N222" s="18">
        <v>48</v>
      </c>
      <c r="O222" s="18"/>
      <c r="P222" s="18"/>
      <c r="Q222" s="18"/>
      <c r="R222" s="18"/>
      <c r="S222" s="18"/>
    </row>
    <row r="223" spans="1:19">
      <c r="A223" s="18" t="s">
        <v>39</v>
      </c>
      <c r="B223" s="18"/>
      <c r="C223" s="184" t="s">
        <v>665</v>
      </c>
      <c r="D223" s="184" t="s">
        <v>666</v>
      </c>
      <c r="E223" s="184"/>
      <c r="F223" s="184"/>
      <c r="G223" s="184"/>
      <c r="H223" s="18" t="s">
        <v>68</v>
      </c>
      <c r="I223" s="18"/>
      <c r="J223" s="18" t="s">
        <v>49</v>
      </c>
      <c r="K223" s="18" t="s">
        <v>604</v>
      </c>
      <c r="L223" s="18"/>
      <c r="M223" s="18">
        <v>15</v>
      </c>
      <c r="N223" s="18">
        <v>240</v>
      </c>
      <c r="O223" s="18"/>
      <c r="P223" s="18"/>
      <c r="Q223" s="18"/>
      <c r="R223" s="18"/>
      <c r="S223" s="18"/>
    </row>
    <row r="224" spans="1:19">
      <c r="A224" s="18" t="s">
        <v>39</v>
      </c>
      <c r="B224" s="18"/>
      <c r="C224" s="186" t="s">
        <v>667</v>
      </c>
      <c r="D224" s="186" t="s">
        <v>668</v>
      </c>
      <c r="E224" s="184"/>
      <c r="F224" s="184"/>
      <c r="G224" s="184"/>
      <c r="H224" s="18" t="s">
        <v>43</v>
      </c>
      <c r="I224" s="18"/>
      <c r="J224" s="18" t="s">
        <v>49</v>
      </c>
      <c r="K224" s="18" t="s">
        <v>130</v>
      </c>
      <c r="L224" s="18"/>
      <c r="M224" s="18">
        <v>16</v>
      </c>
      <c r="N224" s="18">
        <v>256</v>
      </c>
      <c r="O224" s="18"/>
      <c r="P224" s="18"/>
      <c r="Q224" s="18"/>
      <c r="R224" s="18"/>
      <c r="S224" s="18"/>
    </row>
    <row r="225" spans="1:19">
      <c r="A225" s="18" t="s">
        <v>39</v>
      </c>
      <c r="B225" s="18"/>
      <c r="C225" s="184" t="s">
        <v>669</v>
      </c>
      <c r="D225" s="184" t="s">
        <v>670</v>
      </c>
      <c r="E225" s="184"/>
      <c r="F225" s="184"/>
      <c r="G225" s="184"/>
      <c r="H225" s="18" t="s">
        <v>68</v>
      </c>
      <c r="I225" s="18"/>
      <c r="J225" s="18" t="s">
        <v>49</v>
      </c>
      <c r="K225" s="18" t="s">
        <v>671</v>
      </c>
      <c r="L225" s="18"/>
      <c r="M225" s="18"/>
      <c r="N225" s="18">
        <v>1</v>
      </c>
      <c r="O225" s="18"/>
      <c r="P225" s="18"/>
      <c r="Q225" s="18"/>
      <c r="R225" s="18"/>
      <c r="S225" s="18"/>
    </row>
    <row r="226" spans="1:19">
      <c r="A226" s="18" t="s">
        <v>39</v>
      </c>
      <c r="B226" s="18"/>
      <c r="C226" s="184" t="s">
        <v>672</v>
      </c>
      <c r="D226" s="184" t="s">
        <v>673</v>
      </c>
      <c r="E226" s="184"/>
      <c r="F226" s="184"/>
      <c r="G226" s="184"/>
      <c r="H226" s="18" t="s">
        <v>77</v>
      </c>
      <c r="I226" s="18"/>
      <c r="J226" s="18" t="s">
        <v>49</v>
      </c>
      <c r="K226" s="18" t="s">
        <v>459</v>
      </c>
      <c r="L226" s="18"/>
      <c r="M226" s="18">
        <v>14</v>
      </c>
      <c r="N226" s="18">
        <v>224</v>
      </c>
      <c r="O226" s="18"/>
      <c r="P226" s="18"/>
      <c r="Q226" s="18"/>
      <c r="R226" s="18"/>
      <c r="S226" s="18"/>
    </row>
    <row r="227" spans="1:19">
      <c r="A227" s="18" t="s">
        <v>39</v>
      </c>
      <c r="B227" s="18"/>
      <c r="C227" s="184" t="s">
        <v>674</v>
      </c>
      <c r="D227" s="184" t="s">
        <v>675</v>
      </c>
      <c r="E227" s="184"/>
      <c r="F227" s="184"/>
      <c r="G227" s="184"/>
      <c r="H227" s="18" t="s">
        <v>77</v>
      </c>
      <c r="I227" s="18"/>
      <c r="J227" s="18" t="s">
        <v>49</v>
      </c>
      <c r="K227" s="18" t="s">
        <v>676</v>
      </c>
      <c r="L227" s="18"/>
      <c r="M227" s="18">
        <v>16</v>
      </c>
      <c r="N227" s="18">
        <v>256</v>
      </c>
      <c r="O227" s="18"/>
      <c r="P227" s="18"/>
      <c r="Q227" s="18"/>
      <c r="R227" s="18"/>
      <c r="S227" s="18"/>
    </row>
    <row r="228" spans="1:19">
      <c r="A228" s="18" t="s">
        <v>39</v>
      </c>
      <c r="B228" s="18"/>
      <c r="C228" s="184" t="s">
        <v>677</v>
      </c>
      <c r="D228" s="184" t="s">
        <v>678</v>
      </c>
      <c r="E228" s="184"/>
      <c r="F228" s="184"/>
      <c r="G228" s="184"/>
      <c r="H228" s="18" t="s">
        <v>54</v>
      </c>
      <c r="I228" s="18"/>
      <c r="J228" s="18" t="s">
        <v>49</v>
      </c>
      <c r="K228" s="18" t="s">
        <v>679</v>
      </c>
      <c r="L228" s="18"/>
      <c r="M228" s="18">
        <v>50</v>
      </c>
      <c r="N228" s="18">
        <v>800</v>
      </c>
      <c r="O228" s="18"/>
      <c r="P228" s="18"/>
      <c r="Q228" s="18"/>
      <c r="R228" s="18"/>
      <c r="S228" s="18"/>
    </row>
    <row r="229" spans="1:19">
      <c r="A229" s="18" t="s">
        <v>39</v>
      </c>
      <c r="B229" s="18"/>
      <c r="C229" s="184" t="s">
        <v>680</v>
      </c>
      <c r="D229" s="184" t="s">
        <v>681</v>
      </c>
      <c r="E229" s="184"/>
      <c r="F229" s="184"/>
      <c r="G229" s="184"/>
      <c r="H229" s="18" t="s">
        <v>54</v>
      </c>
      <c r="I229" s="18"/>
      <c r="J229" s="18" t="s">
        <v>49</v>
      </c>
      <c r="K229" s="18" t="s">
        <v>682</v>
      </c>
      <c r="L229" s="18"/>
      <c r="M229" s="18">
        <v>24</v>
      </c>
      <c r="N229" s="18">
        <v>384</v>
      </c>
      <c r="O229" s="18"/>
      <c r="P229" s="18"/>
      <c r="Q229" s="18"/>
      <c r="R229" s="18"/>
      <c r="S229" s="18"/>
    </row>
    <row r="230" spans="1:19">
      <c r="A230" s="18" t="s">
        <v>39</v>
      </c>
      <c r="B230" s="18"/>
      <c r="C230" s="184" t="s">
        <v>683</v>
      </c>
      <c r="D230" s="184" t="s">
        <v>684</v>
      </c>
      <c r="E230" s="184"/>
      <c r="F230" s="184"/>
      <c r="G230" s="184"/>
      <c r="H230" s="18" t="s">
        <v>54</v>
      </c>
      <c r="I230" s="18"/>
      <c r="J230" s="18" t="s">
        <v>49</v>
      </c>
      <c r="K230" s="18" t="s">
        <v>654</v>
      </c>
      <c r="L230" s="18"/>
      <c r="M230" s="18">
        <v>28</v>
      </c>
      <c r="N230" s="18">
        <v>448</v>
      </c>
      <c r="O230" s="18"/>
      <c r="P230" s="18"/>
      <c r="Q230" s="18"/>
      <c r="R230" s="18"/>
      <c r="S230" s="18"/>
    </row>
    <row r="231" spans="1:19">
      <c r="A231" s="18" t="s">
        <v>39</v>
      </c>
      <c r="B231" s="18"/>
      <c r="C231" s="184" t="s">
        <v>685</v>
      </c>
      <c r="D231" s="184" t="s">
        <v>686</v>
      </c>
      <c r="E231" s="184"/>
      <c r="F231" s="184"/>
      <c r="G231" s="184"/>
      <c r="H231" s="18" t="s">
        <v>54</v>
      </c>
      <c r="I231" s="18"/>
      <c r="J231" s="18" t="s">
        <v>49</v>
      </c>
      <c r="K231" s="18" t="s">
        <v>687</v>
      </c>
      <c r="L231" s="18"/>
      <c r="M231" s="18">
        <v>28</v>
      </c>
      <c r="N231" s="18">
        <v>448</v>
      </c>
      <c r="O231" s="18"/>
      <c r="P231" s="18"/>
      <c r="Q231" s="18"/>
      <c r="R231" s="18"/>
      <c r="S231" s="18"/>
    </row>
    <row r="232" spans="1:19">
      <c r="A232" s="18"/>
      <c r="B232" s="18"/>
      <c r="C232" s="184" t="str">
        <f t="shared" ref="C232:C295" si="0">LEFT(E232,FIND("(",E232,1)-2)</f>
        <v>Aboleth Slime</v>
      </c>
      <c r="D232" s="184"/>
      <c r="E232" s="184" t="s">
        <v>688</v>
      </c>
      <c r="F232" s="18"/>
      <c r="G232" s="184"/>
      <c r="H232" s="18"/>
      <c r="I232" s="18"/>
      <c r="J232" s="18" t="s">
        <v>689</v>
      </c>
      <c r="K232" s="18" t="str">
        <f t="shared" ref="K232:K295" si="1">RIGHT(E232,LEN(E232)-FIND(")",E232,1)-1)</f>
        <v>Intelligence</v>
      </c>
      <c r="L232" s="18"/>
      <c r="M232" s="18"/>
      <c r="N232" s="18"/>
      <c r="O232" s="18"/>
      <c r="P232" s="18"/>
      <c r="Q232" s="18"/>
      <c r="R232" s="18"/>
      <c r="S232" s="18"/>
    </row>
    <row r="233" spans="1:19">
      <c r="A233" s="18"/>
      <c r="B233" s="18"/>
      <c r="C233" s="184" t="str">
        <f t="shared" si="0"/>
        <v>Acacia</v>
      </c>
      <c r="D233" s="184"/>
      <c r="E233" s="184" t="s">
        <v>690</v>
      </c>
      <c r="F233" s="18"/>
      <c r="G233" s="184"/>
      <c r="H233" s="18"/>
      <c r="I233" s="18"/>
      <c r="J233" s="18" t="s">
        <v>44</v>
      </c>
      <c r="K233" s="18" t="str">
        <f t="shared" si="1"/>
        <v>Protection, Wisdom Aconite (C) Holy, Perception, Poison, Protection, Wisdom</v>
      </c>
      <c r="L233" s="18"/>
      <c r="M233" s="18"/>
      <c r="N233" s="18"/>
      <c r="O233" s="18"/>
      <c r="P233" s="18"/>
      <c r="Q233" s="18"/>
      <c r="R233" s="18"/>
      <c r="S233" s="18"/>
    </row>
    <row r="234" spans="1:19">
      <c r="A234" s="18"/>
      <c r="B234" s="18"/>
      <c r="C234" s="184" t="str">
        <f t="shared" si="0"/>
        <v>African Violet</v>
      </c>
      <c r="D234" s="184"/>
      <c r="E234" s="184" t="s">
        <v>691</v>
      </c>
      <c r="F234" s="18"/>
      <c r="G234" s="184"/>
      <c r="H234" s="18"/>
      <c r="I234" s="18"/>
      <c r="J234" s="18" t="s">
        <v>44</v>
      </c>
      <c r="K234" s="18" t="str">
        <f t="shared" si="1"/>
        <v>Protection, Strength</v>
      </c>
      <c r="L234" s="18"/>
      <c r="M234" s="18"/>
      <c r="N234" s="18"/>
      <c r="O234" s="18"/>
      <c r="P234" s="18"/>
      <c r="Q234" s="18"/>
      <c r="R234" s="18"/>
      <c r="S234" s="18"/>
    </row>
    <row r="235" spans="1:19">
      <c r="A235" s="18" t="s">
        <v>692</v>
      </c>
      <c r="B235" s="18"/>
      <c r="C235" s="184" t="str">
        <f t="shared" si="0"/>
        <v>Agaric</v>
      </c>
      <c r="D235" s="18" t="s">
        <v>693</v>
      </c>
      <c r="E235" s="184" t="s">
        <v>694</v>
      </c>
      <c r="F235" s="18"/>
      <c r="G235" s="18"/>
      <c r="H235" s="18"/>
      <c r="I235" s="18"/>
      <c r="J235" s="18" t="s">
        <v>55</v>
      </c>
      <c r="K235" s="18" t="str">
        <f t="shared" si="1"/>
        <v>Dexterity, Emotion,</v>
      </c>
      <c r="L235" s="18"/>
      <c r="M235" s="18"/>
      <c r="N235" s="18"/>
      <c r="O235" s="18"/>
      <c r="P235" s="18"/>
      <c r="Q235" s="18"/>
      <c r="R235" s="18"/>
      <c r="S235" s="18"/>
    </row>
    <row r="236" spans="1:19">
      <c r="A236" s="18" t="s">
        <v>692</v>
      </c>
      <c r="B236" s="18"/>
      <c r="C236" s="184" t="str">
        <f t="shared" si="0"/>
        <v>Agrimony</v>
      </c>
      <c r="D236" s="18" t="s">
        <v>695</v>
      </c>
      <c r="E236" s="184" t="s">
        <v>696</v>
      </c>
      <c r="F236" s="18"/>
      <c r="G236" s="18"/>
      <c r="H236" s="18"/>
      <c r="I236" s="18"/>
      <c r="J236" s="18" t="s">
        <v>49</v>
      </c>
      <c r="K236" s="18" t="str">
        <f t="shared" si="1"/>
        <v>Emotion, Healing, Poison</v>
      </c>
      <c r="L236" s="18"/>
      <c r="M236" s="18"/>
      <c r="N236" s="18"/>
      <c r="O236" s="18"/>
      <c r="P236" s="18"/>
      <c r="Q236" s="18"/>
      <c r="R236" s="18"/>
      <c r="S236" s="18"/>
    </row>
    <row r="237" spans="1:19">
      <c r="A237" s="18" t="s">
        <v>692</v>
      </c>
      <c r="B237" s="18"/>
      <c r="C237" s="184" t="str">
        <f t="shared" si="0"/>
        <v>Alder</v>
      </c>
      <c r="D237" s="18" t="s">
        <v>697</v>
      </c>
      <c r="E237" s="184" t="s">
        <v>698</v>
      </c>
      <c r="F237" s="18"/>
      <c r="G237" s="18"/>
      <c r="H237" s="18"/>
      <c r="I237" s="18"/>
      <c r="J237" s="18" t="s">
        <v>55</v>
      </c>
      <c r="K237" s="18" t="str">
        <f t="shared" si="1"/>
        <v>Holy, Ritual</v>
      </c>
      <c r="L237" s="18"/>
      <c r="M237" s="18"/>
      <c r="N237" s="18"/>
      <c r="O237" s="18"/>
      <c r="P237" s="18"/>
      <c r="Q237" s="18"/>
      <c r="R237" s="18"/>
      <c r="S237" s="18"/>
    </row>
    <row r="238" spans="1:19">
      <c r="A238" s="18" t="s">
        <v>692</v>
      </c>
      <c r="B238" s="18"/>
      <c r="C238" s="184" t="str">
        <f t="shared" si="0"/>
        <v>Alfalfa</v>
      </c>
      <c r="D238" s="18" t="s">
        <v>699</v>
      </c>
      <c r="E238" s="184" t="s">
        <v>700</v>
      </c>
      <c r="F238" s="18"/>
      <c r="G238" s="18"/>
      <c r="H238" s="18"/>
      <c r="I238" s="18"/>
      <c r="J238" s="18" t="s">
        <v>55</v>
      </c>
      <c r="K238" s="18" t="str">
        <f t="shared" si="1"/>
        <v>Prosperity, Sustenance</v>
      </c>
      <c r="L238" s="18"/>
      <c r="M238" s="18"/>
      <c r="N238" s="18"/>
      <c r="O238" s="18"/>
      <c r="P238" s="18"/>
      <c r="Q238" s="18"/>
      <c r="R238" s="18"/>
      <c r="S238" s="18"/>
    </row>
    <row r="239" spans="1:19">
      <c r="A239" s="18" t="s">
        <v>692</v>
      </c>
      <c r="B239" s="18"/>
      <c r="C239" s="184" t="str">
        <f t="shared" si="0"/>
        <v>Allspice</v>
      </c>
      <c r="D239" s="18" t="s">
        <v>701</v>
      </c>
      <c r="E239" s="184" t="s">
        <v>702</v>
      </c>
      <c r="F239" s="18"/>
      <c r="G239" s="18"/>
      <c r="H239" s="18"/>
      <c r="I239" s="18"/>
      <c r="J239" s="18" t="s">
        <v>689</v>
      </c>
      <c r="K239" s="18" t="str">
        <f t="shared" si="1"/>
        <v>Healing, Luck, Prosperity</v>
      </c>
      <c r="L239" s="18"/>
      <c r="M239" s="18"/>
      <c r="N239" s="18"/>
      <c r="O239" s="18"/>
      <c r="P239" s="18"/>
      <c r="Q239" s="18"/>
      <c r="R239" s="18"/>
      <c r="S239" s="18"/>
    </row>
    <row r="240" spans="1:19">
      <c r="A240" s="18" t="s">
        <v>692</v>
      </c>
      <c r="B240" s="18"/>
      <c r="C240" s="184" t="str">
        <f t="shared" si="0"/>
        <v>Almond</v>
      </c>
      <c r="D240" s="18" t="s">
        <v>703</v>
      </c>
      <c r="E240" s="18" t="s">
        <v>704</v>
      </c>
      <c r="F240" s="18"/>
      <c r="G240" s="18"/>
      <c r="H240" s="18"/>
      <c r="I240" s="18"/>
      <c r="J240" s="18" t="s">
        <v>55</v>
      </c>
      <c r="K240" s="18" t="str">
        <f t="shared" si="1"/>
        <v>Prosperity, Wisdom</v>
      </c>
      <c r="L240" s="18"/>
      <c r="M240" s="18"/>
      <c r="N240" s="18"/>
      <c r="O240" s="18"/>
      <c r="P240" s="18"/>
      <c r="Q240" s="18"/>
      <c r="R240" s="18"/>
      <c r="S240" s="18"/>
    </row>
    <row r="241" spans="1:19">
      <c r="A241" s="18" t="s">
        <v>692</v>
      </c>
      <c r="B241" s="18"/>
      <c r="C241" s="184" t="str">
        <f t="shared" si="0"/>
        <v>Aloe</v>
      </c>
      <c r="D241" s="18" t="s">
        <v>705</v>
      </c>
      <c r="E241" s="18" t="s">
        <v>706</v>
      </c>
      <c r="F241" s="18"/>
      <c r="G241" s="18"/>
      <c r="H241" s="18"/>
      <c r="I241" s="18"/>
      <c r="J241" s="18" t="s">
        <v>55</v>
      </c>
      <c r="K241" s="18" t="str">
        <f t="shared" si="1"/>
        <v>Emotion, Healing, Luck, Protection</v>
      </c>
      <c r="L241" s="18"/>
      <c r="M241" s="18"/>
      <c r="N241" s="18"/>
      <c r="O241" s="18"/>
      <c r="P241" s="18"/>
      <c r="Q241" s="18"/>
      <c r="R241" s="18"/>
      <c r="S241" s="18"/>
    </row>
    <row r="242" spans="1:19">
      <c r="A242" s="18" t="s">
        <v>692</v>
      </c>
      <c r="B242" s="18"/>
      <c r="C242" s="184" t="str">
        <f t="shared" si="0"/>
        <v>Aloes, Wood</v>
      </c>
      <c r="D242" s="18" t="s">
        <v>707</v>
      </c>
      <c r="E242" s="18" t="s">
        <v>708</v>
      </c>
      <c r="F242" s="18"/>
      <c r="G242" s="18"/>
      <c r="H242" s="18"/>
      <c r="I242" s="18"/>
      <c r="J242" s="18" t="s">
        <v>689</v>
      </c>
      <c r="K242" s="18" t="str">
        <f t="shared" si="1"/>
        <v>Holy, Protection, Wisdom</v>
      </c>
      <c r="L242" s="18"/>
      <c r="M242" s="18"/>
      <c r="N242" s="18"/>
      <c r="O242" s="18"/>
      <c r="P242" s="18"/>
      <c r="Q242" s="18"/>
      <c r="R242" s="18"/>
      <c r="S242" s="18"/>
    </row>
    <row r="243" spans="1:19">
      <c r="A243" s="18" t="s">
        <v>692</v>
      </c>
      <c r="B243" s="18"/>
      <c r="C243" s="184" t="str">
        <f t="shared" si="0"/>
        <v>Althea</v>
      </c>
      <c r="D243" s="18" t="s">
        <v>709</v>
      </c>
      <c r="E243" s="18" t="s">
        <v>710</v>
      </c>
      <c r="F243" s="18"/>
      <c r="G243" s="18"/>
      <c r="H243" s="18"/>
      <c r="I243" s="18"/>
      <c r="J243" s="18" t="s">
        <v>49</v>
      </c>
      <c r="K243" s="18" t="str">
        <f t="shared" si="1"/>
        <v>Charisma, Intelligence, Protection, Wisdom</v>
      </c>
      <c r="L243" s="18"/>
      <c r="M243" s="18"/>
      <c r="N243" s="18"/>
      <c r="O243" s="18"/>
      <c r="P243" s="18"/>
      <c r="Q243" s="18"/>
      <c r="R243" s="18"/>
      <c r="S243" s="18"/>
    </row>
    <row r="244" spans="1:19">
      <c r="A244" s="18" t="s">
        <v>692</v>
      </c>
      <c r="B244" s="18"/>
      <c r="C244" s="184" t="str">
        <f t="shared" si="0"/>
        <v>Alyssum</v>
      </c>
      <c r="D244" s="18" t="s">
        <v>711</v>
      </c>
      <c r="E244" s="18" t="s">
        <v>712</v>
      </c>
      <c r="F244" s="18"/>
      <c r="G244" s="18"/>
      <c r="H244" s="18"/>
      <c r="I244" s="18"/>
      <c r="J244" s="18" t="s">
        <v>44</v>
      </c>
      <c r="K244" s="18" t="str">
        <f t="shared" si="1"/>
        <v>Emotion, Protection, Strength</v>
      </c>
      <c r="L244" s="18"/>
      <c r="M244" s="18"/>
      <c r="N244" s="18"/>
      <c r="O244" s="18"/>
      <c r="P244" s="18"/>
      <c r="Q244" s="18"/>
      <c r="R244" s="18"/>
      <c r="S244" s="18"/>
    </row>
    <row r="245" spans="1:19">
      <c r="A245" s="18" t="s">
        <v>692</v>
      </c>
      <c r="B245" s="18"/>
      <c r="C245" s="184" t="str">
        <f t="shared" si="0"/>
        <v>Amaranth</v>
      </c>
      <c r="D245" s="18" t="s">
        <v>713</v>
      </c>
      <c r="E245" s="18" t="s">
        <v>714</v>
      </c>
      <c r="F245" s="18"/>
      <c r="G245" s="18"/>
      <c r="H245" s="18"/>
      <c r="I245" s="18"/>
      <c r="J245" s="18" t="s">
        <v>689</v>
      </c>
      <c r="K245" s="18" t="str">
        <f t="shared" si="1"/>
        <v>Healing, Holy, Strength, Perception, Wisdom</v>
      </c>
      <c r="L245" s="18"/>
      <c r="M245" s="18"/>
      <c r="N245" s="18"/>
      <c r="O245" s="18"/>
      <c r="P245" s="18"/>
      <c r="Q245" s="18"/>
      <c r="R245" s="18"/>
      <c r="S245" s="18"/>
    </row>
    <row r="246" spans="1:19">
      <c r="A246" s="18" t="s">
        <v>692</v>
      </c>
      <c r="B246" s="18"/>
      <c r="C246" s="184" t="str">
        <f t="shared" si="0"/>
        <v>Anemone</v>
      </c>
      <c r="D246" s="18" t="s">
        <v>715</v>
      </c>
      <c r="E246" s="18" t="s">
        <v>716</v>
      </c>
      <c r="F246" s="18"/>
      <c r="G246" s="18"/>
      <c r="H246" s="18"/>
      <c r="I246" s="18"/>
      <c r="J246" s="18" t="s">
        <v>44</v>
      </c>
      <c r="K246" s="18" t="str">
        <f t="shared" si="1"/>
        <v>Constitution, Healing, Poison</v>
      </c>
      <c r="L246" s="18"/>
      <c r="M246" s="18"/>
      <c r="N246" s="18"/>
      <c r="O246" s="18"/>
      <c r="P246" s="18"/>
      <c r="Q246" s="18"/>
      <c r="R246" s="18"/>
      <c r="S246" s="18"/>
    </row>
    <row r="247" spans="1:19">
      <c r="A247" s="18" t="s">
        <v>692</v>
      </c>
      <c r="B247" s="18"/>
      <c r="C247" s="184" t="str">
        <f t="shared" si="0"/>
        <v>Angel Hair, Solar</v>
      </c>
      <c r="D247" s="185" t="s">
        <v>717</v>
      </c>
      <c r="E247" s="18" t="s">
        <v>718</v>
      </c>
      <c r="F247" s="18"/>
      <c r="G247" s="18"/>
      <c r="H247" s="18"/>
      <c r="I247" s="18"/>
      <c r="J247" s="18" t="s">
        <v>719</v>
      </c>
      <c r="K247" s="18" t="str">
        <f t="shared" si="1"/>
        <v>Holy, Perception, Protection, Wisdom</v>
      </c>
      <c r="L247" s="18"/>
      <c r="M247" s="18"/>
      <c r="N247" s="18"/>
      <c r="O247" s="18"/>
      <c r="P247" s="18"/>
      <c r="Q247" s="18"/>
      <c r="R247" s="18"/>
      <c r="S247" s="18"/>
    </row>
    <row r="248" spans="1:19">
      <c r="A248" s="18" t="s">
        <v>692</v>
      </c>
      <c r="B248" s="18"/>
      <c r="C248" s="184" t="str">
        <f t="shared" si="0"/>
        <v>Angelica</v>
      </c>
      <c r="D248" s="18" t="s">
        <v>720</v>
      </c>
      <c r="E248" s="18" t="s">
        <v>721</v>
      </c>
      <c r="F248" s="18"/>
      <c r="G248" s="18"/>
      <c r="H248" s="18"/>
      <c r="I248" s="18"/>
      <c r="J248" s="18" t="s">
        <v>689</v>
      </c>
      <c r="K248" s="18" t="str">
        <f t="shared" si="1"/>
        <v>Holy, Positive Energy, Wisdom</v>
      </c>
      <c r="L248" s="18"/>
      <c r="M248" s="18"/>
      <c r="N248" s="18"/>
      <c r="O248" s="18"/>
      <c r="P248" s="18"/>
      <c r="Q248" s="18"/>
      <c r="R248" s="18"/>
      <c r="S248" s="18"/>
    </row>
    <row r="249" spans="1:19">
      <c r="A249" s="18" t="s">
        <v>692</v>
      </c>
      <c r="B249" s="18"/>
      <c r="C249" s="184" t="str">
        <f t="shared" si="0"/>
        <v>Anise Seed</v>
      </c>
      <c r="D249" s="185" t="s">
        <v>722</v>
      </c>
      <c r="E249" s="18" t="s">
        <v>723</v>
      </c>
      <c r="F249" s="18"/>
      <c r="G249" s="18"/>
      <c r="H249" s="18"/>
      <c r="I249" s="18"/>
      <c r="J249" s="18" t="s">
        <v>55</v>
      </c>
      <c r="K249" s="18" t="str">
        <f t="shared" si="1"/>
        <v>Charisma, Protection, Persuasion</v>
      </c>
      <c r="L249" s="18"/>
      <c r="M249" s="18"/>
      <c r="N249" s="18"/>
      <c r="O249" s="18"/>
      <c r="P249" s="18"/>
      <c r="Q249" s="18"/>
      <c r="R249" s="18"/>
      <c r="S249" s="18"/>
    </row>
    <row r="250" spans="1:19">
      <c r="A250" s="18" t="s">
        <v>692</v>
      </c>
      <c r="B250" s="18"/>
      <c r="C250" s="184" t="str">
        <f t="shared" si="0"/>
        <v>Anise, Star</v>
      </c>
      <c r="D250" s="185" t="s">
        <v>724</v>
      </c>
      <c r="E250" s="18" t="s">
        <v>725</v>
      </c>
      <c r="F250" s="18"/>
      <c r="G250" s="18"/>
      <c r="H250" s="18"/>
      <c r="I250" s="18"/>
      <c r="J250" s="18" t="s">
        <v>49</v>
      </c>
      <c r="K250" s="18" t="str">
        <f t="shared" si="1"/>
        <v>Holy, Negative/Positive Energy, Wisdom</v>
      </c>
      <c r="L250" s="18"/>
      <c r="M250" s="18"/>
      <c r="N250" s="18"/>
      <c r="O250" s="18"/>
      <c r="P250" s="18"/>
      <c r="Q250" s="18"/>
      <c r="R250" s="18"/>
      <c r="S250" s="18"/>
    </row>
    <row r="251" spans="1:19">
      <c r="A251" s="18" t="s">
        <v>692</v>
      </c>
      <c r="B251" s="18"/>
      <c r="C251" s="184" t="str">
        <f t="shared" si="0"/>
        <v>Apple</v>
      </c>
      <c r="D251" s="18" t="s">
        <v>726</v>
      </c>
      <c r="E251" s="18" t="s">
        <v>727</v>
      </c>
      <c r="F251" s="18"/>
      <c r="G251" s="18"/>
      <c r="H251" s="18"/>
      <c r="I251" s="18"/>
      <c r="J251" s="18" t="s">
        <v>55</v>
      </c>
      <c r="K251" s="18" t="str">
        <f t="shared" si="1"/>
        <v>Emotion, Healing, Intelligence,</v>
      </c>
      <c r="L251" s="18"/>
      <c r="M251" s="18"/>
      <c r="N251" s="18"/>
      <c r="O251" s="18"/>
      <c r="P251" s="18"/>
      <c r="Q251" s="18"/>
      <c r="R251" s="18"/>
      <c r="S251" s="18"/>
    </row>
    <row r="252" spans="1:19">
      <c r="A252" s="18" t="s">
        <v>692</v>
      </c>
      <c r="B252" s="18"/>
      <c r="C252" s="184" t="str">
        <f t="shared" si="0"/>
        <v>Apricot</v>
      </c>
      <c r="D252" s="18" t="s">
        <v>728</v>
      </c>
      <c r="E252" s="18" t="s">
        <v>729</v>
      </c>
      <c r="F252" s="18"/>
      <c r="G252" s="18"/>
      <c r="H252" s="18"/>
      <c r="I252" s="18"/>
      <c r="J252" s="18" t="s">
        <v>55</v>
      </c>
      <c r="K252" s="18" t="str">
        <f t="shared" si="1"/>
        <v>Emotion, Poison, Sustenance</v>
      </c>
      <c r="L252" s="18"/>
      <c r="M252" s="18"/>
      <c r="N252" s="18"/>
      <c r="O252" s="18"/>
      <c r="P252" s="18"/>
      <c r="Q252" s="18"/>
      <c r="R252" s="18"/>
      <c r="S252" s="18"/>
    </row>
    <row r="253" spans="1:19">
      <c r="A253" s="18" t="s">
        <v>692</v>
      </c>
      <c r="B253" s="18"/>
      <c r="C253" s="184" t="str">
        <f t="shared" si="0"/>
        <v>Arabic Gum</v>
      </c>
      <c r="D253" s="185" t="s">
        <v>730</v>
      </c>
      <c r="E253" s="18" t="s">
        <v>731</v>
      </c>
      <c r="F253" s="18"/>
      <c r="G253" s="18"/>
      <c r="H253" s="18"/>
      <c r="I253" s="18"/>
      <c r="J253" s="18" t="s">
        <v>49</v>
      </c>
      <c r="K253" s="18" t="str">
        <f t="shared" si="1"/>
        <v>Holy, Negative/Positive Energy</v>
      </c>
      <c r="L253" s="18"/>
      <c r="M253" s="18"/>
      <c r="N253" s="18"/>
      <c r="O253" s="18"/>
      <c r="P253" s="18"/>
      <c r="Q253" s="18"/>
      <c r="R253" s="18"/>
      <c r="S253" s="18"/>
    </row>
    <row r="254" spans="1:19">
      <c r="A254" s="18" t="s">
        <v>692</v>
      </c>
      <c r="B254" s="18"/>
      <c r="C254" s="184" t="str">
        <f t="shared" si="0"/>
        <v>Arbutus</v>
      </c>
      <c r="D254" s="18" t="s">
        <v>732</v>
      </c>
      <c r="E254" s="18" t="s">
        <v>733</v>
      </c>
      <c r="F254" s="18"/>
      <c r="G254" s="18"/>
      <c r="H254" s="18"/>
      <c r="I254" s="18"/>
      <c r="J254" s="18" t="s">
        <v>44</v>
      </c>
      <c r="K254" s="18" t="str">
        <f t="shared" si="1"/>
        <v>Protection, Dexterity</v>
      </c>
      <c r="L254" s="18"/>
      <c r="M254" s="18"/>
      <c r="N254" s="18"/>
      <c r="O254" s="18"/>
      <c r="P254" s="18"/>
      <c r="Q254" s="18"/>
      <c r="R254" s="18"/>
      <c r="S254" s="18"/>
    </row>
    <row r="255" spans="1:19">
      <c r="A255" s="18" t="s">
        <v>692</v>
      </c>
      <c r="B255" s="18"/>
      <c r="C255" s="184" t="str">
        <f t="shared" si="0"/>
        <v>Arrow Root</v>
      </c>
      <c r="D255" s="185" t="s">
        <v>734</v>
      </c>
      <c r="E255" s="18" t="s">
        <v>735</v>
      </c>
      <c r="F255" s="18"/>
      <c r="G255" s="18"/>
      <c r="H255" s="18"/>
      <c r="I255" s="18"/>
      <c r="J255" s="18" t="s">
        <v>55</v>
      </c>
      <c r="K255" s="18" t="str">
        <f t="shared" si="1"/>
        <v>Divination, Luck</v>
      </c>
      <c r="L255" s="18"/>
      <c r="M255" s="18"/>
      <c r="N255" s="18"/>
      <c r="O255" s="18"/>
      <c r="P255" s="18"/>
      <c r="Q255" s="18"/>
      <c r="R255" s="18"/>
      <c r="S255" s="18"/>
    </row>
    <row r="256" spans="1:19">
      <c r="A256" s="18" t="s">
        <v>692</v>
      </c>
      <c r="B256" s="18"/>
      <c r="C256" s="184" t="str">
        <f t="shared" si="0"/>
        <v>Asafoetida</v>
      </c>
      <c r="D256" s="18" t="s">
        <v>736</v>
      </c>
      <c r="E256" s="18" t="s">
        <v>737</v>
      </c>
      <c r="F256" s="18"/>
      <c r="G256" s="18"/>
      <c r="H256" s="18"/>
      <c r="I256" s="18"/>
      <c r="J256" s="18" t="s">
        <v>44</v>
      </c>
      <c r="K256" s="18" t="str">
        <f t="shared" si="1"/>
        <v>Divination, Holy, Ritual, Wisdom</v>
      </c>
      <c r="L256" s="18"/>
      <c r="M256" s="18"/>
      <c r="N256" s="18"/>
      <c r="O256" s="18"/>
      <c r="P256" s="18"/>
      <c r="Q256" s="18"/>
      <c r="R256" s="18"/>
      <c r="S256" s="18"/>
    </row>
    <row r="257" spans="1:19">
      <c r="A257" s="18" t="s">
        <v>692</v>
      </c>
      <c r="B257" s="18"/>
      <c r="C257" s="184" t="str">
        <f t="shared" si="0"/>
        <v>Ash</v>
      </c>
      <c r="D257" s="18" t="s">
        <v>738</v>
      </c>
      <c r="E257" s="18" t="s">
        <v>739</v>
      </c>
      <c r="F257" s="18"/>
      <c r="G257" s="18"/>
      <c r="H257" s="18"/>
      <c r="I257" s="18"/>
      <c r="J257" s="18" t="s">
        <v>55</v>
      </c>
      <c r="K257" s="18" t="str">
        <f t="shared" si="1"/>
        <v>Emotion, Healing, Intelligence, Wisdom</v>
      </c>
      <c r="L257" s="18"/>
      <c r="M257" s="18"/>
      <c r="N257" s="18"/>
      <c r="O257" s="18"/>
      <c r="P257" s="18"/>
      <c r="Q257" s="18"/>
      <c r="R257" s="18"/>
      <c r="S257" s="18"/>
    </row>
    <row r="258" spans="1:19">
      <c r="A258" s="18" t="s">
        <v>692</v>
      </c>
      <c r="B258" s="18"/>
      <c r="C258" s="184" t="str">
        <f t="shared" si="0"/>
        <v>Aspen</v>
      </c>
      <c r="D258" s="18" t="s">
        <v>740</v>
      </c>
      <c r="E258" s="18" t="s">
        <v>741</v>
      </c>
      <c r="F258" s="18"/>
      <c r="G258" s="18"/>
      <c r="H258" s="18"/>
      <c r="I258" s="18"/>
      <c r="J258" s="18" t="s">
        <v>55</v>
      </c>
      <c r="K258" s="18" t="str">
        <f t="shared" si="1"/>
        <v>Charisma, Perception, Persuasion</v>
      </c>
      <c r="L258" s="18"/>
      <c r="M258" s="18"/>
      <c r="N258" s="18"/>
      <c r="O258" s="18"/>
      <c r="P258" s="18"/>
      <c r="Q258" s="18"/>
      <c r="R258" s="18"/>
      <c r="S258" s="18"/>
    </row>
    <row r="259" spans="1:19">
      <c r="A259" s="18" t="s">
        <v>692</v>
      </c>
      <c r="B259" s="18"/>
      <c r="C259" s="184" t="str">
        <f t="shared" si="0"/>
        <v>Aster</v>
      </c>
      <c r="D259" s="18" t="s">
        <v>742</v>
      </c>
      <c r="E259" s="18" t="s">
        <v>743</v>
      </c>
      <c r="F259" s="18"/>
      <c r="G259" s="18"/>
      <c r="H259" s="18"/>
      <c r="I259" s="18"/>
      <c r="J259" s="18" t="s">
        <v>44</v>
      </c>
      <c r="K259" s="18" t="str">
        <f t="shared" si="1"/>
        <v>Emotion, Constitution</v>
      </c>
      <c r="L259" s="18"/>
      <c r="M259" s="18"/>
      <c r="N259" s="18"/>
      <c r="O259" s="18"/>
      <c r="P259" s="18"/>
      <c r="Q259" s="18"/>
      <c r="R259" s="18"/>
      <c r="S259" s="18"/>
    </row>
    <row r="260" spans="1:19">
      <c r="A260" s="18" t="s">
        <v>692</v>
      </c>
      <c r="B260" s="18"/>
      <c r="C260" s="184" t="str">
        <f t="shared" si="0"/>
        <v>Athelas</v>
      </c>
      <c r="D260" s="18" t="s">
        <v>146</v>
      </c>
      <c r="E260" s="18" t="s">
        <v>744</v>
      </c>
      <c r="F260" s="18"/>
      <c r="G260" s="18"/>
      <c r="H260" s="18"/>
      <c r="I260" s="18"/>
      <c r="J260" s="18" t="s">
        <v>55</v>
      </c>
      <c r="K260" s="18" t="str">
        <f t="shared" si="1"/>
        <v>Constitution, Divination, Healing, Intelligence, Wisdom</v>
      </c>
      <c r="L260" s="18"/>
      <c r="M260" s="18"/>
      <c r="N260" s="18"/>
      <c r="O260" s="18"/>
      <c r="P260" s="18"/>
      <c r="Q260" s="18"/>
      <c r="R260" s="18"/>
      <c r="S260" s="18"/>
    </row>
    <row r="261" spans="1:19">
      <c r="A261" s="18" t="s">
        <v>692</v>
      </c>
      <c r="B261" s="18"/>
      <c r="C261" s="184" t="str">
        <f t="shared" si="0"/>
        <v>Avens</v>
      </c>
      <c r="D261" s="18" t="s">
        <v>745</v>
      </c>
      <c r="E261" s="18" t="s">
        <v>746</v>
      </c>
      <c r="F261" s="18"/>
      <c r="G261" s="18"/>
      <c r="H261" s="18"/>
      <c r="I261" s="18"/>
      <c r="J261" s="18" t="s">
        <v>44</v>
      </c>
      <c r="K261" s="18" t="str">
        <f t="shared" si="1"/>
        <v>Holy, Protection</v>
      </c>
      <c r="L261" s="18"/>
      <c r="M261" s="18"/>
      <c r="N261" s="18"/>
      <c r="O261" s="18"/>
      <c r="P261" s="18"/>
      <c r="Q261" s="18"/>
      <c r="R261" s="18"/>
      <c r="S261" s="18"/>
    </row>
    <row r="262" spans="1:19">
      <c r="A262" s="18" t="s">
        <v>692</v>
      </c>
      <c r="B262" s="18"/>
      <c r="C262" s="184" t="str">
        <f t="shared" si="0"/>
        <v>Avocado</v>
      </c>
      <c r="D262" s="18" t="s">
        <v>747</v>
      </c>
      <c r="E262" s="18" t="s">
        <v>748</v>
      </c>
      <c r="F262" s="18"/>
      <c r="G262" s="18"/>
      <c r="H262" s="18"/>
      <c r="I262" s="18"/>
      <c r="J262" s="18" t="s">
        <v>55</v>
      </c>
      <c r="K262" s="18" t="str">
        <f t="shared" si="1"/>
        <v>Charisma, Emotion, Sustenance</v>
      </c>
      <c r="L262" s="18"/>
      <c r="M262" s="18"/>
      <c r="N262" s="18"/>
      <c r="O262" s="18"/>
      <c r="P262" s="18"/>
      <c r="Q262" s="18"/>
      <c r="R262" s="18"/>
      <c r="S262" s="18"/>
    </row>
    <row r="263" spans="1:19">
      <c r="A263" s="18" t="s">
        <v>692</v>
      </c>
      <c r="B263" s="18"/>
      <c r="C263" s="184" t="str">
        <f t="shared" si="0"/>
        <v>Bachelor's Buttons</v>
      </c>
      <c r="D263" s="185" t="s">
        <v>749</v>
      </c>
      <c r="E263" s="18" t="s">
        <v>750</v>
      </c>
      <c r="F263" s="18"/>
      <c r="G263" s="18"/>
      <c r="H263" s="18"/>
      <c r="I263" s="18"/>
      <c r="J263" s="18" t="s">
        <v>49</v>
      </c>
      <c r="K263" s="18" t="str">
        <f t="shared" si="1"/>
        <v>Constitution, Emotion</v>
      </c>
      <c r="L263" s="18"/>
      <c r="M263" s="18"/>
      <c r="N263" s="18"/>
      <c r="O263" s="18"/>
      <c r="P263" s="18"/>
      <c r="Q263" s="18"/>
      <c r="R263" s="18"/>
      <c r="S263" s="18"/>
    </row>
    <row r="264" spans="1:19">
      <c r="A264" s="18" t="s">
        <v>692</v>
      </c>
      <c r="B264" s="18"/>
      <c r="C264" s="184" t="str">
        <f t="shared" si="0"/>
        <v>Balm, Lemon</v>
      </c>
      <c r="D264" s="185" t="s">
        <v>751</v>
      </c>
      <c r="E264" s="18" t="s">
        <v>752</v>
      </c>
      <c r="F264" s="18"/>
      <c r="G264" s="18"/>
      <c r="H264" s="18"/>
      <c r="I264" s="18"/>
      <c r="J264" s="18" t="s">
        <v>49</v>
      </c>
      <c r="K264" s="18" t="str">
        <f t="shared" si="1"/>
        <v>Charisma, Emotion, Healing</v>
      </c>
      <c r="L264" s="18"/>
      <c r="M264" s="18"/>
      <c r="N264" s="18"/>
      <c r="O264" s="18"/>
      <c r="P264" s="18"/>
      <c r="Q264" s="18"/>
      <c r="R264" s="18"/>
      <c r="S264" s="18"/>
    </row>
    <row r="265" spans="1:19">
      <c r="A265" s="18" t="s">
        <v>692</v>
      </c>
      <c r="B265" s="18"/>
      <c r="C265" s="184" t="str">
        <f t="shared" si="0"/>
        <v>Balm of Gilead</v>
      </c>
      <c r="D265" s="185" t="s">
        <v>753</v>
      </c>
      <c r="E265" s="18" t="s">
        <v>754</v>
      </c>
      <c r="F265" s="18"/>
      <c r="G265" s="18"/>
      <c r="H265" s="18"/>
      <c r="I265" s="18"/>
      <c r="J265" s="18" t="s">
        <v>689</v>
      </c>
      <c r="K265" s="18" t="str">
        <f t="shared" si="1"/>
        <v>Healing, Protection</v>
      </c>
      <c r="L265" s="18"/>
      <c r="M265" s="18"/>
      <c r="N265" s="18"/>
      <c r="O265" s="18"/>
      <c r="P265" s="18"/>
      <c r="Q265" s="18"/>
      <c r="R265" s="18"/>
      <c r="S265" s="18"/>
    </row>
    <row r="266" spans="1:19">
      <c r="A266" s="18" t="s">
        <v>692</v>
      </c>
      <c r="B266" s="18"/>
      <c r="C266" s="184" t="str">
        <f t="shared" si="0"/>
        <v>Bamboo</v>
      </c>
      <c r="D266" s="18" t="s">
        <v>755</v>
      </c>
      <c r="E266" s="18" t="s">
        <v>756</v>
      </c>
      <c r="F266" s="18"/>
      <c r="G266" s="18"/>
      <c r="H266" s="18"/>
      <c r="I266" s="18"/>
      <c r="J266" s="18" t="s">
        <v>55</v>
      </c>
      <c r="K266" s="18" t="str">
        <f t="shared" si="1"/>
        <v>Charisma, Constitution, Dexterity, Intelligence, Luck, Protection, Strength, Wisdom</v>
      </c>
      <c r="L266" s="18"/>
      <c r="M266" s="18"/>
      <c r="N266" s="18"/>
      <c r="O266" s="18"/>
      <c r="P266" s="18"/>
      <c r="Q266" s="18"/>
      <c r="R266" s="18"/>
      <c r="S266" s="18"/>
    </row>
    <row r="267" spans="1:19">
      <c r="A267" s="18" t="s">
        <v>692</v>
      </c>
      <c r="B267" s="18"/>
      <c r="C267" s="184" t="str">
        <f t="shared" si="0"/>
        <v>Banana</v>
      </c>
      <c r="D267" s="18" t="s">
        <v>158</v>
      </c>
      <c r="E267" s="18" t="s">
        <v>757</v>
      </c>
      <c r="F267" s="18"/>
      <c r="G267" s="18"/>
      <c r="H267" s="18"/>
      <c r="I267" s="18"/>
      <c r="J267" s="18" t="s">
        <v>44</v>
      </c>
      <c r="K267" s="18" t="str">
        <f t="shared" si="1"/>
        <v>Healing, Prosperity, Sustenance</v>
      </c>
      <c r="L267" s="18"/>
      <c r="M267" s="18"/>
      <c r="N267" s="18"/>
      <c r="O267" s="18"/>
      <c r="P267" s="18"/>
      <c r="Q267" s="18"/>
      <c r="R267" s="18"/>
      <c r="S267" s="18"/>
    </row>
    <row r="268" spans="1:19">
      <c r="A268" s="18" t="s">
        <v>692</v>
      </c>
      <c r="B268" s="18"/>
      <c r="C268" s="184" t="str">
        <f t="shared" si="0"/>
        <v>Banyan</v>
      </c>
      <c r="D268" s="18" t="s">
        <v>758</v>
      </c>
      <c r="E268" s="18" t="s">
        <v>759</v>
      </c>
      <c r="F268" s="18"/>
      <c r="G268" s="18"/>
      <c r="H268" s="18"/>
      <c r="I268" s="18"/>
      <c r="J268" s="18" t="s">
        <v>49</v>
      </c>
      <c r="K268" s="18" t="str">
        <f t="shared" si="1"/>
        <v>Luck, Prosperity</v>
      </c>
      <c r="L268" s="18"/>
      <c r="M268" s="18"/>
      <c r="N268" s="18"/>
      <c r="O268" s="18"/>
      <c r="P268" s="18"/>
      <c r="Q268" s="18"/>
      <c r="R268" s="18"/>
      <c r="S268" s="18"/>
    </row>
    <row r="269" spans="1:19">
      <c r="A269" s="18" t="s">
        <v>692</v>
      </c>
      <c r="B269" s="18"/>
      <c r="C269" s="184" t="str">
        <f t="shared" si="0"/>
        <v>Barley</v>
      </c>
      <c r="D269" s="18" t="s">
        <v>760</v>
      </c>
      <c r="E269" s="18" t="s">
        <v>761</v>
      </c>
      <c r="F269" s="18"/>
      <c r="G269" s="18"/>
      <c r="H269" s="18"/>
      <c r="I269" s="18"/>
      <c r="J269" s="18" t="s">
        <v>55</v>
      </c>
      <c r="K269" s="18" t="str">
        <f t="shared" si="1"/>
        <v>Constitution, Emotion, Healing, Protection, Sustenance</v>
      </c>
      <c r="L269" s="18"/>
      <c r="M269" s="18"/>
      <c r="N269" s="18"/>
      <c r="O269" s="18"/>
      <c r="P269" s="18"/>
      <c r="Q269" s="18"/>
      <c r="R269" s="18"/>
      <c r="S269" s="18"/>
    </row>
    <row r="270" spans="1:19">
      <c r="A270" s="18" t="s">
        <v>692</v>
      </c>
      <c r="B270" s="18"/>
      <c r="C270" s="184" t="str">
        <f t="shared" si="0"/>
        <v>Basil</v>
      </c>
      <c r="D270" s="18" t="s">
        <v>762</v>
      </c>
      <c r="E270" s="18" t="s">
        <v>763</v>
      </c>
      <c r="F270" s="18"/>
      <c r="G270" s="18"/>
      <c r="H270" s="18"/>
      <c r="I270" s="18"/>
      <c r="J270" s="18" t="s">
        <v>55</v>
      </c>
      <c r="K270" s="18" t="str">
        <f t="shared" si="1"/>
        <v>Charisma, Emotion, Holy, Protection, Wisdom</v>
      </c>
      <c r="L270" s="18"/>
      <c r="M270" s="18"/>
      <c r="N270" s="18"/>
      <c r="O270" s="18"/>
      <c r="P270" s="18"/>
      <c r="Q270" s="18"/>
      <c r="R270" s="18"/>
      <c r="S270" s="18"/>
    </row>
    <row r="271" spans="1:19">
      <c r="A271" s="18" t="s">
        <v>692</v>
      </c>
      <c r="B271" s="18"/>
      <c r="C271" s="184" t="str">
        <f t="shared" si="0"/>
        <v>Bay</v>
      </c>
      <c r="D271" s="18" t="s">
        <v>764</v>
      </c>
      <c r="E271" s="18" t="s">
        <v>765</v>
      </c>
      <c r="F271" s="18"/>
      <c r="G271" s="18"/>
      <c r="H271" s="18"/>
      <c r="I271" s="18"/>
      <c r="J271" s="18" t="s">
        <v>44</v>
      </c>
      <c r="K271" s="18" t="str">
        <f t="shared" si="1"/>
        <v>Charisma, Divination, Intelligence, Strength, Wisdom</v>
      </c>
      <c r="L271" s="18"/>
      <c r="M271" s="18"/>
      <c r="N271" s="18"/>
      <c r="O271" s="18"/>
      <c r="P271" s="18"/>
      <c r="Q271" s="18"/>
      <c r="R271" s="18"/>
      <c r="S271" s="18"/>
    </row>
    <row r="272" spans="1:19">
      <c r="A272" s="18" t="s">
        <v>692</v>
      </c>
      <c r="B272" s="18"/>
      <c r="C272" s="184" t="str">
        <f t="shared" si="0"/>
        <v>Bean</v>
      </c>
      <c r="D272" s="18" t="s">
        <v>766</v>
      </c>
      <c r="E272" s="18" t="s">
        <v>767</v>
      </c>
      <c r="F272" s="18"/>
      <c r="G272" s="18"/>
      <c r="H272" s="18"/>
      <c r="I272" s="18"/>
      <c r="J272" s="18" t="s">
        <v>55</v>
      </c>
      <c r="K272" s="18" t="str">
        <f t="shared" si="1"/>
        <v>Holy, Protection, Sustenance</v>
      </c>
      <c r="L272" s="18"/>
      <c r="M272" s="18"/>
      <c r="N272" s="18"/>
      <c r="O272" s="18"/>
      <c r="P272" s="18"/>
      <c r="Q272" s="18"/>
      <c r="R272" s="18"/>
      <c r="S272" s="18"/>
    </row>
    <row r="273" spans="1:19">
      <c r="A273" s="18" t="s">
        <v>692</v>
      </c>
      <c r="B273" s="18"/>
      <c r="C273" s="184" t="str">
        <f t="shared" si="0"/>
        <v>Bedstraw</v>
      </c>
      <c r="D273" s="18" t="s">
        <v>768</v>
      </c>
      <c r="E273" s="18" t="s">
        <v>769</v>
      </c>
      <c r="F273" s="18"/>
      <c r="G273" s="18"/>
      <c r="H273" s="18"/>
      <c r="I273" s="18"/>
      <c r="J273" s="18" t="s">
        <v>55</v>
      </c>
      <c r="K273" s="18" t="str">
        <f t="shared" si="1"/>
        <v>Emotion, Constitution</v>
      </c>
      <c r="L273" s="18"/>
      <c r="M273" s="18"/>
      <c r="N273" s="18"/>
      <c r="O273" s="18"/>
      <c r="P273" s="18"/>
      <c r="Q273" s="18"/>
      <c r="R273" s="18"/>
      <c r="S273" s="18"/>
    </row>
    <row r="274" spans="1:19">
      <c r="A274" s="18" t="s">
        <v>692</v>
      </c>
      <c r="B274" s="18"/>
      <c r="C274" s="184" t="str">
        <f t="shared" si="0"/>
        <v>Beech</v>
      </c>
      <c r="D274" s="18" t="s">
        <v>770</v>
      </c>
      <c r="E274" s="18" t="s">
        <v>771</v>
      </c>
      <c r="F274" s="18"/>
      <c r="G274" s="18"/>
      <c r="H274" s="18"/>
      <c r="I274" s="18"/>
      <c r="J274" s="18" t="s">
        <v>55</v>
      </c>
      <c r="K274" s="18" t="str">
        <f t="shared" si="1"/>
        <v>Charisma</v>
      </c>
      <c r="L274" s="18"/>
      <c r="M274" s="18"/>
      <c r="N274" s="18"/>
      <c r="O274" s="18"/>
      <c r="P274" s="18"/>
      <c r="Q274" s="18"/>
      <c r="R274" s="18"/>
      <c r="S274" s="18"/>
    </row>
    <row r="275" spans="1:19">
      <c r="A275" s="18" t="s">
        <v>692</v>
      </c>
      <c r="B275" s="18"/>
      <c r="C275" s="184" t="str">
        <f t="shared" si="0"/>
        <v>Beet</v>
      </c>
      <c r="D275" s="18" t="s">
        <v>772</v>
      </c>
      <c r="E275" s="18" t="s">
        <v>773</v>
      </c>
      <c r="F275" s="18"/>
      <c r="G275" s="18"/>
      <c r="H275" s="18"/>
      <c r="I275" s="18"/>
      <c r="J275" s="18" t="s">
        <v>55</v>
      </c>
      <c r="K275" s="18" t="str">
        <f t="shared" si="1"/>
        <v>Emotion, Sustenance</v>
      </c>
      <c r="L275" s="18"/>
      <c r="M275" s="18"/>
      <c r="N275" s="18"/>
      <c r="O275" s="18"/>
      <c r="P275" s="18"/>
      <c r="Q275" s="18"/>
      <c r="R275" s="18"/>
      <c r="S275" s="18"/>
    </row>
    <row r="276" spans="1:19">
      <c r="A276" s="18" t="s">
        <v>692</v>
      </c>
      <c r="B276" s="18"/>
      <c r="C276" s="184" t="str">
        <f t="shared" si="0"/>
        <v>Belladonna</v>
      </c>
      <c r="D276" s="18" t="s">
        <v>774</v>
      </c>
      <c r="E276" s="18" t="s">
        <v>775</v>
      </c>
      <c r="F276" s="18"/>
      <c r="G276" s="18"/>
      <c r="H276" s="18"/>
      <c r="I276" s="18"/>
      <c r="J276" s="18" t="s">
        <v>55</v>
      </c>
      <c r="K276" s="18" t="str">
        <f t="shared" si="1"/>
        <v>Divination, Poison,</v>
      </c>
      <c r="L276" s="18"/>
      <c r="M276" s="18"/>
      <c r="N276" s="18"/>
      <c r="O276" s="18"/>
      <c r="P276" s="18"/>
      <c r="Q276" s="18"/>
      <c r="R276" s="18"/>
      <c r="S276" s="18"/>
    </row>
    <row r="277" spans="1:19">
      <c r="A277" s="18" t="s">
        <v>692</v>
      </c>
      <c r="B277" s="18"/>
      <c r="C277" s="184" t="str">
        <f t="shared" si="0"/>
        <v>Benzoin</v>
      </c>
      <c r="D277" s="18" t="s">
        <v>776</v>
      </c>
      <c r="E277" s="18" t="s">
        <v>777</v>
      </c>
      <c r="F277" s="18"/>
      <c r="G277" s="18"/>
      <c r="H277" s="18"/>
      <c r="I277" s="18"/>
      <c r="J277" s="18" t="s">
        <v>49</v>
      </c>
      <c r="K277" s="18" t="str">
        <f t="shared" si="1"/>
        <v>Charisma, Holy, Intelligence, Ritual, Wisdom</v>
      </c>
      <c r="L277" s="18"/>
      <c r="M277" s="18"/>
      <c r="N277" s="18"/>
      <c r="O277" s="18"/>
      <c r="P277" s="18"/>
      <c r="Q277" s="18"/>
      <c r="R277" s="18"/>
      <c r="S277" s="18"/>
    </row>
    <row r="278" spans="1:19">
      <c r="A278" s="18" t="s">
        <v>692</v>
      </c>
      <c r="B278" s="18"/>
      <c r="C278" s="184" t="str">
        <f t="shared" si="0"/>
        <v>Bergamot, Orange</v>
      </c>
      <c r="D278" s="18" t="s">
        <v>778</v>
      </c>
      <c r="E278" s="18" t="s">
        <v>779</v>
      </c>
      <c r="F278" s="18"/>
      <c r="G278" s="18"/>
      <c r="H278" s="18"/>
      <c r="I278" s="18"/>
      <c r="J278" s="18" t="s">
        <v>49</v>
      </c>
      <c r="K278" s="18" t="str">
        <f t="shared" si="1"/>
        <v>Luck, Prosperity, Sustenance</v>
      </c>
      <c r="L278" s="18"/>
      <c r="M278" s="18"/>
      <c r="N278" s="18"/>
      <c r="O278" s="18"/>
      <c r="P278" s="18"/>
      <c r="Q278" s="18"/>
      <c r="R278" s="18"/>
      <c r="S278" s="18"/>
    </row>
    <row r="279" spans="1:19">
      <c r="A279" s="18" t="s">
        <v>692</v>
      </c>
      <c r="B279" s="18"/>
      <c r="C279" s="184" t="str">
        <f t="shared" si="0"/>
        <v>Be-Still</v>
      </c>
      <c r="D279" s="185" t="s">
        <v>780</v>
      </c>
      <c r="E279" s="18" t="s">
        <v>781</v>
      </c>
      <c r="F279" s="18"/>
      <c r="G279" s="18"/>
      <c r="H279" s="18"/>
      <c r="I279" s="18"/>
      <c r="J279" s="18" t="s">
        <v>689</v>
      </c>
      <c r="K279" s="18" t="str">
        <f t="shared" si="1"/>
        <v>Luck, Perception</v>
      </c>
      <c r="L279" s="18"/>
      <c r="M279" s="18"/>
      <c r="N279" s="18"/>
      <c r="O279" s="18"/>
      <c r="P279" s="18"/>
      <c r="Q279" s="18"/>
      <c r="R279" s="18"/>
      <c r="S279" s="18"/>
    </row>
    <row r="280" spans="1:19">
      <c r="A280" s="18" t="s">
        <v>692</v>
      </c>
      <c r="B280" s="18"/>
      <c r="C280" s="184" t="str">
        <f t="shared" si="0"/>
        <v>Betony, Wood</v>
      </c>
      <c r="D280" s="185" t="s">
        <v>782</v>
      </c>
      <c r="E280" s="18" t="s">
        <v>783</v>
      </c>
      <c r="F280" s="18"/>
      <c r="G280" s="18"/>
      <c r="H280" s="18"/>
      <c r="I280" s="18"/>
      <c r="J280" s="18" t="s">
        <v>689</v>
      </c>
      <c r="K280" s="18" t="str">
        <f t="shared" si="1"/>
        <v>Holy, Negative/Positive Energy, Protection, Wisdom</v>
      </c>
      <c r="L280" s="18"/>
      <c r="M280" s="18"/>
      <c r="N280" s="18"/>
      <c r="O280" s="18"/>
      <c r="P280" s="18"/>
      <c r="Q280" s="18"/>
      <c r="R280" s="18"/>
      <c r="S280" s="18"/>
    </row>
    <row r="281" spans="1:19">
      <c r="A281" s="18" t="s">
        <v>692</v>
      </c>
      <c r="B281" s="18"/>
      <c r="C281" s="184" t="str">
        <f t="shared" si="0"/>
        <v>Bezoar</v>
      </c>
      <c r="D281" s="185" t="s">
        <v>169</v>
      </c>
      <c r="E281" s="18" t="s">
        <v>784</v>
      </c>
      <c r="F281" s="18"/>
      <c r="G281" s="18"/>
      <c r="H281" s="18"/>
      <c r="I281" s="18"/>
      <c r="J281" s="18" t="s">
        <v>49</v>
      </c>
      <c r="K281" s="18" t="str">
        <f t="shared" si="1"/>
        <v>Healing, Poison</v>
      </c>
      <c r="L281" s="18"/>
      <c r="M281" s="18"/>
      <c r="N281" s="18"/>
      <c r="O281" s="18"/>
      <c r="P281" s="18"/>
      <c r="Q281" s="18"/>
      <c r="R281" s="18"/>
      <c r="S281" s="18"/>
    </row>
    <row r="282" spans="1:19">
      <c r="A282" s="18" t="s">
        <v>692</v>
      </c>
      <c r="B282" s="18"/>
      <c r="C282" s="184" t="str">
        <f t="shared" si="0"/>
        <v>Birch</v>
      </c>
      <c r="D282" s="18" t="s">
        <v>785</v>
      </c>
      <c r="E282" s="18" t="s">
        <v>786</v>
      </c>
      <c r="F282" s="18"/>
      <c r="G282" s="18"/>
      <c r="H282" s="18"/>
      <c r="I282" s="18"/>
      <c r="J282" s="18" t="s">
        <v>55</v>
      </c>
      <c r="K282" s="18" t="str">
        <f t="shared" si="1"/>
        <v>Holy, Ritual</v>
      </c>
      <c r="L282" s="18"/>
      <c r="M282" s="18"/>
      <c r="N282" s="18"/>
      <c r="O282" s="18"/>
      <c r="P282" s="18"/>
      <c r="Q282" s="18"/>
      <c r="R282" s="18"/>
      <c r="S282" s="18"/>
    </row>
    <row r="283" spans="1:19">
      <c r="A283" s="18" t="s">
        <v>692</v>
      </c>
      <c r="B283" s="18"/>
      <c r="C283" s="184" t="str">
        <f t="shared" si="0"/>
        <v>Bistort</v>
      </c>
      <c r="D283" s="18" t="s">
        <v>787</v>
      </c>
      <c r="E283" s="18" t="s">
        <v>788</v>
      </c>
      <c r="F283" s="18"/>
      <c r="G283" s="18"/>
      <c r="H283" s="18"/>
      <c r="I283" s="18"/>
      <c r="J283" s="18" t="s">
        <v>49</v>
      </c>
      <c r="K283" s="18" t="str">
        <f t="shared" si="1"/>
        <v>Charisma, Divination, Intelligence, Prosperity, Wisdom</v>
      </c>
      <c r="L283" s="18"/>
      <c r="M283" s="18"/>
      <c r="N283" s="18"/>
      <c r="O283" s="18"/>
      <c r="P283" s="18"/>
      <c r="Q283" s="18"/>
      <c r="R283" s="18"/>
      <c r="S283" s="18"/>
    </row>
    <row r="284" spans="1:19">
      <c r="A284" s="18" t="s">
        <v>692</v>
      </c>
      <c r="B284" s="18"/>
      <c r="C284" s="184" t="str">
        <f t="shared" si="0"/>
        <v>Bittersweet</v>
      </c>
      <c r="D284" s="18" t="s">
        <v>789</v>
      </c>
      <c r="E284" s="18" t="s">
        <v>790</v>
      </c>
      <c r="F284" s="18"/>
      <c r="G284" s="18"/>
      <c r="H284" s="18"/>
      <c r="I284" s="18"/>
      <c r="J284" s="18" t="s">
        <v>49</v>
      </c>
      <c r="K284" s="18" t="str">
        <f t="shared" si="1"/>
        <v>Healing, Protection</v>
      </c>
      <c r="L284" s="18"/>
      <c r="M284" s="18"/>
      <c r="N284" s="18"/>
      <c r="O284" s="18"/>
      <c r="P284" s="18"/>
      <c r="Q284" s="18"/>
      <c r="R284" s="18"/>
      <c r="S284" s="18"/>
    </row>
    <row r="285" spans="1:19">
      <c r="A285" s="18" t="s">
        <v>692</v>
      </c>
      <c r="B285" s="18"/>
      <c r="C285" s="184" t="str">
        <f t="shared" si="0"/>
        <v>Blackberry</v>
      </c>
      <c r="D285" s="18" t="s">
        <v>791</v>
      </c>
      <c r="E285" s="18" t="s">
        <v>792</v>
      </c>
      <c r="F285" s="18"/>
      <c r="G285" s="18"/>
      <c r="H285" s="18"/>
      <c r="I285" s="18"/>
      <c r="J285" s="18" t="s">
        <v>55</v>
      </c>
      <c r="K285" s="18" t="str">
        <f t="shared" si="1"/>
        <v>Healing, Protection Prosperity</v>
      </c>
      <c r="L285" s="18"/>
      <c r="M285" s="18"/>
      <c r="N285" s="18"/>
      <c r="O285" s="18"/>
      <c r="P285" s="18"/>
      <c r="Q285" s="18"/>
      <c r="R285" s="18"/>
      <c r="S285" s="18"/>
    </row>
    <row r="286" spans="1:19">
      <c r="A286" s="18" t="s">
        <v>692</v>
      </c>
      <c r="B286" s="18"/>
      <c r="C286" s="184" t="str">
        <f t="shared" si="0"/>
        <v>Bladderwrack</v>
      </c>
      <c r="D286" s="185" t="s">
        <v>793</v>
      </c>
      <c r="E286" s="18" t="s">
        <v>794</v>
      </c>
      <c r="F286" s="18"/>
      <c r="G286" s="18"/>
      <c r="H286" s="18"/>
      <c r="I286" s="18"/>
      <c r="J286" s="18" t="s">
        <v>689</v>
      </c>
      <c r="K286" s="18" t="str">
        <f t="shared" si="1"/>
        <v>Charisma, Intelligence, Prosperity, Wisdom</v>
      </c>
      <c r="L286" s="18"/>
      <c r="M286" s="18"/>
      <c r="N286" s="18"/>
      <c r="O286" s="18"/>
      <c r="P286" s="18"/>
      <c r="Q286" s="18"/>
      <c r="R286" s="18"/>
      <c r="S286" s="18"/>
    </row>
    <row r="287" spans="1:19">
      <c r="A287" s="18" t="s">
        <v>692</v>
      </c>
      <c r="B287" s="18"/>
      <c r="C287" s="184" t="str">
        <f t="shared" si="0"/>
        <v>Bleeding Heart</v>
      </c>
      <c r="D287" s="18" t="s">
        <v>795</v>
      </c>
      <c r="E287" s="18" t="s">
        <v>796</v>
      </c>
      <c r="F287" s="18"/>
      <c r="G287" s="18"/>
      <c r="H287" s="18"/>
      <c r="I287" s="18"/>
      <c r="J287" s="18" t="s">
        <v>689</v>
      </c>
      <c r="K287" s="18" t="str">
        <f t="shared" si="1"/>
        <v>Emotion, Negative/Positive Energy</v>
      </c>
      <c r="L287" s="18"/>
      <c r="M287" s="18"/>
      <c r="N287" s="18"/>
      <c r="O287" s="18"/>
      <c r="P287" s="18"/>
      <c r="Q287" s="18"/>
      <c r="R287" s="18"/>
      <c r="S287" s="18"/>
    </row>
    <row r="288" spans="1:19">
      <c r="A288" s="18" t="s">
        <v>692</v>
      </c>
      <c r="B288" s="18"/>
      <c r="C288" s="184" t="str">
        <f t="shared" si="0"/>
        <v>Bloodroot</v>
      </c>
      <c r="D288" s="18" t="s">
        <v>797</v>
      </c>
      <c r="E288" s="18" t="s">
        <v>798</v>
      </c>
      <c r="F288" s="18"/>
      <c r="G288" s="18"/>
      <c r="H288" s="18"/>
      <c r="I288" s="18"/>
      <c r="J288" s="18" t="s">
        <v>49</v>
      </c>
      <c r="K288" s="18" t="str">
        <f t="shared" si="1"/>
        <v>Emotion, Protection</v>
      </c>
      <c r="L288" s="18"/>
      <c r="M288" s="18"/>
      <c r="N288" s="18"/>
      <c r="O288" s="18"/>
      <c r="P288" s="18"/>
      <c r="Q288" s="18"/>
      <c r="R288" s="18"/>
      <c r="S288" s="18"/>
    </row>
    <row r="289" spans="1:19">
      <c r="A289" s="18" t="s">
        <v>692</v>
      </c>
      <c r="B289" s="18"/>
      <c r="C289" s="184" t="str">
        <f t="shared" si="0"/>
        <v>Bluebell</v>
      </c>
      <c r="D289" s="18" t="s">
        <v>799</v>
      </c>
      <c r="E289" s="18" t="s">
        <v>800</v>
      </c>
      <c r="F289" s="18"/>
      <c r="G289" s="18"/>
      <c r="H289" s="18"/>
      <c r="I289" s="18"/>
      <c r="J289" s="18" t="s">
        <v>44</v>
      </c>
      <c r="K289" s="18" t="str">
        <f t="shared" si="1"/>
        <v>Emotion, Luck</v>
      </c>
      <c r="L289" s="18"/>
      <c r="M289" s="18"/>
      <c r="N289" s="18"/>
      <c r="O289" s="18"/>
      <c r="P289" s="18"/>
      <c r="Q289" s="18"/>
      <c r="R289" s="18"/>
      <c r="S289" s="18"/>
    </row>
    <row r="290" spans="1:19">
      <c r="A290" s="18" t="s">
        <v>692</v>
      </c>
      <c r="B290" s="18"/>
      <c r="C290" s="184" t="str">
        <f t="shared" si="0"/>
        <v>Blueberry</v>
      </c>
      <c r="D290" s="18" t="s">
        <v>801</v>
      </c>
      <c r="E290" s="18" t="s">
        <v>802</v>
      </c>
      <c r="F290" s="18"/>
      <c r="G290" s="18"/>
      <c r="H290" s="18"/>
      <c r="I290" s="18"/>
      <c r="J290" s="18" t="s">
        <v>55</v>
      </c>
      <c r="K290" s="18" t="str">
        <f t="shared" si="1"/>
        <v>Protection, Sustenance</v>
      </c>
      <c r="L290" s="18"/>
      <c r="M290" s="18"/>
      <c r="N290" s="18"/>
      <c r="O290" s="18"/>
      <c r="P290" s="18"/>
      <c r="Q290" s="18"/>
      <c r="R290" s="18"/>
      <c r="S290" s="18"/>
    </row>
    <row r="291" spans="1:19">
      <c r="A291" s="18" t="s">
        <v>692</v>
      </c>
      <c r="B291" s="18"/>
      <c r="C291" s="184" t="str">
        <f t="shared" si="0"/>
        <v>Blue Flag</v>
      </c>
      <c r="D291" s="185" t="s">
        <v>803</v>
      </c>
      <c r="E291" s="18" t="s">
        <v>804</v>
      </c>
      <c r="F291" s="18"/>
      <c r="G291" s="18"/>
      <c r="H291" s="18"/>
      <c r="I291" s="18"/>
      <c r="J291" s="18" t="s">
        <v>689</v>
      </c>
      <c r="K291" s="18" t="str">
        <f t="shared" si="1"/>
        <v>Luck, Prosperity</v>
      </c>
      <c r="L291" s="18"/>
      <c r="M291" s="18"/>
      <c r="N291" s="18"/>
      <c r="O291" s="18"/>
      <c r="P291" s="18"/>
      <c r="Q291" s="18"/>
      <c r="R291" s="18"/>
      <c r="S291" s="18"/>
    </row>
    <row r="292" spans="1:19">
      <c r="A292" s="18" t="s">
        <v>692</v>
      </c>
      <c r="B292" s="18"/>
      <c r="C292" s="184" t="str">
        <f t="shared" si="0"/>
        <v>Bodhi</v>
      </c>
      <c r="D292" s="185" t="s">
        <v>181</v>
      </c>
      <c r="E292" s="18" t="s">
        <v>805</v>
      </c>
      <c r="F292" s="18"/>
      <c r="G292" s="18"/>
      <c r="H292" s="18"/>
      <c r="I292" s="18"/>
      <c r="J292" s="18" t="s">
        <v>689</v>
      </c>
      <c r="K292" s="18" t="str">
        <f t="shared" si="1"/>
        <v>Charisma, Constitution, Dexterity, Intelligence, Strength, Protection, Wisdom</v>
      </c>
      <c r="L292" s="18"/>
      <c r="M292" s="18"/>
      <c r="N292" s="18"/>
      <c r="O292" s="18"/>
      <c r="P292" s="18"/>
      <c r="Q292" s="18"/>
      <c r="R292" s="18"/>
      <c r="S292" s="18"/>
    </row>
    <row r="293" spans="1:19">
      <c r="A293" s="18" t="s">
        <v>692</v>
      </c>
      <c r="B293" s="18"/>
      <c r="C293" s="184" t="str">
        <f t="shared" si="0"/>
        <v>Boneset</v>
      </c>
      <c r="D293" s="18" t="s">
        <v>806</v>
      </c>
      <c r="E293" s="18" t="s">
        <v>807</v>
      </c>
      <c r="F293" s="18"/>
      <c r="G293" s="18"/>
      <c r="H293" s="18"/>
      <c r="I293" s="18"/>
      <c r="J293" s="18" t="s">
        <v>689</v>
      </c>
      <c r="K293" s="18" t="str">
        <f t="shared" si="1"/>
        <v>Holy, Protection, Wisdom</v>
      </c>
      <c r="L293" s="18"/>
      <c r="M293" s="18"/>
      <c r="N293" s="18"/>
      <c r="O293" s="18"/>
      <c r="P293" s="18"/>
      <c r="Q293" s="18"/>
      <c r="R293" s="18"/>
      <c r="S293" s="18"/>
    </row>
    <row r="294" spans="1:19">
      <c r="A294" s="18" t="s">
        <v>692</v>
      </c>
      <c r="B294" s="18"/>
      <c r="C294" s="184" t="str">
        <f t="shared" si="0"/>
        <v>Borage</v>
      </c>
      <c r="D294" s="18" t="s">
        <v>808</v>
      </c>
      <c r="E294" s="18" t="s">
        <v>809</v>
      </c>
      <c r="F294" s="18"/>
      <c r="G294" s="18"/>
      <c r="H294" s="18"/>
      <c r="I294" s="18"/>
      <c r="J294" s="18" t="s">
        <v>689</v>
      </c>
      <c r="K294" s="18" t="str">
        <f t="shared" si="1"/>
        <v>Charisma, Constitution, Intelligence, Wisdom</v>
      </c>
      <c r="L294" s="18"/>
      <c r="M294" s="18"/>
      <c r="N294" s="18"/>
      <c r="O294" s="18"/>
      <c r="P294" s="18"/>
      <c r="Q294" s="18"/>
      <c r="R294" s="18"/>
      <c r="S294" s="18"/>
    </row>
    <row r="295" spans="1:19">
      <c r="A295" s="18" t="s">
        <v>692</v>
      </c>
      <c r="B295" s="18"/>
      <c r="C295" s="184" t="str">
        <f t="shared" si="0"/>
        <v>Bracken</v>
      </c>
      <c r="D295" s="18" t="s">
        <v>810</v>
      </c>
      <c r="E295" s="18" t="s">
        <v>811</v>
      </c>
      <c r="F295" s="18"/>
      <c r="G295" s="18"/>
      <c r="H295" s="18"/>
      <c r="I295" s="18"/>
      <c r="J295" s="18" t="s">
        <v>49</v>
      </c>
      <c r="K295" s="18" t="str">
        <f t="shared" si="1"/>
        <v>Divination, Healing, Protection</v>
      </c>
      <c r="L295" s="18"/>
      <c r="M295" s="18"/>
      <c r="N295" s="18"/>
      <c r="O295" s="18"/>
      <c r="P295" s="18"/>
      <c r="Q295" s="18"/>
      <c r="R295" s="18"/>
      <c r="S295" s="18"/>
    </row>
    <row r="296" spans="1:19">
      <c r="A296" s="18" t="s">
        <v>692</v>
      </c>
      <c r="B296" s="18"/>
      <c r="C296" s="184" t="str">
        <f t="shared" ref="C296:C359" si="2">LEFT(E296,FIND("(",E296,1)-2)</f>
        <v>Brazil Nut</v>
      </c>
      <c r="D296" s="18" t="s">
        <v>812</v>
      </c>
      <c r="E296" s="18" t="s">
        <v>813</v>
      </c>
      <c r="F296" s="18"/>
      <c r="G296" s="18"/>
      <c r="H296" s="18"/>
      <c r="I296" s="18"/>
      <c r="J296" s="18" t="s">
        <v>689</v>
      </c>
      <c r="K296" s="18" t="str">
        <f t="shared" ref="K296:K359" si="3">RIGHT(E296,LEN(E296)-FIND(")",E296,1)-1)</f>
        <v>Emotion, Intelligence</v>
      </c>
      <c r="L296" s="18"/>
      <c r="M296" s="18"/>
      <c r="N296" s="18"/>
      <c r="O296" s="18"/>
      <c r="P296" s="18"/>
      <c r="Q296" s="18"/>
      <c r="R296" s="18"/>
      <c r="S296" s="18"/>
    </row>
    <row r="297" spans="1:19">
      <c r="A297" s="18" t="s">
        <v>692</v>
      </c>
      <c r="B297" s="18"/>
      <c r="C297" s="184" t="str">
        <f t="shared" si="2"/>
        <v>Briony</v>
      </c>
      <c r="D297" s="18" t="s">
        <v>814</v>
      </c>
      <c r="E297" s="18" t="s">
        <v>815</v>
      </c>
      <c r="F297" s="18"/>
      <c r="G297" s="18"/>
      <c r="H297" s="18"/>
      <c r="I297" s="18"/>
      <c r="J297" s="18" t="s">
        <v>49</v>
      </c>
      <c r="K297" s="18" t="str">
        <f t="shared" si="3"/>
        <v>Divination, Protection, Wisdom</v>
      </c>
      <c r="L297" s="18"/>
      <c r="M297" s="18"/>
      <c r="N297" s="18"/>
      <c r="O297" s="18"/>
      <c r="P297" s="18"/>
      <c r="Q297" s="18"/>
      <c r="R297" s="18"/>
      <c r="S297" s="18"/>
    </row>
    <row r="298" spans="1:19">
      <c r="A298" s="18" t="s">
        <v>692</v>
      </c>
      <c r="B298" s="18"/>
      <c r="C298" s="184" t="str">
        <f t="shared" si="2"/>
        <v>Bromeliad</v>
      </c>
      <c r="D298" s="18" t="s">
        <v>816</v>
      </c>
      <c r="E298" s="18" t="s">
        <v>817</v>
      </c>
      <c r="F298" s="18"/>
      <c r="G298" s="18"/>
      <c r="H298" s="18"/>
      <c r="I298" s="18"/>
      <c r="J298" s="18" t="s">
        <v>44</v>
      </c>
      <c r="K298" s="18" t="str">
        <f t="shared" si="3"/>
        <v>Protection, Prosperity</v>
      </c>
      <c r="L298" s="18"/>
      <c r="M298" s="18"/>
      <c r="N298" s="18"/>
      <c r="O298" s="18"/>
      <c r="P298" s="18"/>
      <c r="Q298" s="18"/>
      <c r="R298" s="18"/>
      <c r="S298" s="18"/>
    </row>
    <row r="299" spans="1:19">
      <c r="A299" s="18" t="s">
        <v>692</v>
      </c>
      <c r="B299" s="18"/>
      <c r="C299" s="184" t="str">
        <f t="shared" si="2"/>
        <v>Broom</v>
      </c>
      <c r="D299" s="185" t="s">
        <v>818</v>
      </c>
      <c r="E299" s="18" t="s">
        <v>819</v>
      </c>
      <c r="F299" s="18"/>
      <c r="G299" s="18"/>
      <c r="H299" s="18"/>
      <c r="I299" s="18"/>
      <c r="J299" s="18" t="s">
        <v>689</v>
      </c>
      <c r="K299" s="18" t="str">
        <f t="shared" si="3"/>
        <v>Divination, Holy, Ritual</v>
      </c>
      <c r="L299" s="18"/>
      <c r="M299" s="18"/>
      <c r="N299" s="18"/>
      <c r="O299" s="18"/>
      <c r="P299" s="18"/>
      <c r="Q299" s="18"/>
      <c r="R299" s="18"/>
      <c r="S299" s="18"/>
    </row>
    <row r="300" spans="1:19">
      <c r="A300" s="18" t="s">
        <v>692</v>
      </c>
      <c r="B300" s="18"/>
      <c r="C300" s="184" t="str">
        <f t="shared" si="2"/>
        <v>Buchu</v>
      </c>
      <c r="D300" s="185" t="s">
        <v>820</v>
      </c>
      <c r="E300" s="18" t="s">
        <v>821</v>
      </c>
      <c r="F300" s="18"/>
      <c r="G300" s="18"/>
      <c r="H300" s="18"/>
      <c r="I300" s="18"/>
      <c r="J300" s="18" t="s">
        <v>44</v>
      </c>
      <c r="K300" s="18" t="str">
        <f t="shared" si="3"/>
        <v>Divination, Charisma, Intelligence, Wisdom</v>
      </c>
      <c r="L300" s="18"/>
      <c r="M300" s="18"/>
      <c r="N300" s="18"/>
      <c r="O300" s="18"/>
      <c r="P300" s="18"/>
      <c r="Q300" s="18"/>
      <c r="R300" s="18"/>
      <c r="S300" s="18"/>
    </row>
    <row r="301" spans="1:19">
      <c r="A301" s="18" t="s">
        <v>692</v>
      </c>
      <c r="B301" s="18"/>
      <c r="C301" s="184" t="str">
        <f t="shared" si="2"/>
        <v>Buckthorn</v>
      </c>
      <c r="D301" s="18" t="s">
        <v>822</v>
      </c>
      <c r="E301" s="18" t="s">
        <v>823</v>
      </c>
      <c r="F301" s="18"/>
      <c r="G301" s="18"/>
      <c r="H301" s="18"/>
      <c r="I301" s="18"/>
      <c r="J301" s="18" t="s">
        <v>55</v>
      </c>
      <c r="K301" s="18" t="str">
        <f t="shared" si="3"/>
        <v>Holy, Luck, Protection</v>
      </c>
      <c r="L301" s="18"/>
      <c r="M301" s="18"/>
      <c r="N301" s="18"/>
      <c r="O301" s="18"/>
      <c r="P301" s="18"/>
      <c r="Q301" s="18"/>
      <c r="R301" s="18"/>
      <c r="S301" s="18"/>
    </row>
    <row r="302" spans="1:19">
      <c r="A302" s="18" t="s">
        <v>692</v>
      </c>
      <c r="B302" s="18"/>
      <c r="C302" s="184" t="str">
        <f t="shared" si="2"/>
        <v>Buckwheat</v>
      </c>
      <c r="D302" s="18" t="s">
        <v>824</v>
      </c>
      <c r="E302" s="18" t="s">
        <v>825</v>
      </c>
      <c r="F302" s="18"/>
      <c r="G302" s="18"/>
      <c r="H302" s="18"/>
      <c r="I302" s="18"/>
      <c r="J302" s="18" t="s">
        <v>55</v>
      </c>
      <c r="K302" s="18" t="str">
        <f t="shared" si="3"/>
        <v>Prosperity, Protection, Ritual</v>
      </c>
      <c r="L302" s="18"/>
      <c r="M302" s="18"/>
      <c r="N302" s="18"/>
      <c r="O302" s="18"/>
      <c r="P302" s="18"/>
      <c r="Q302" s="18"/>
      <c r="R302" s="18"/>
      <c r="S302" s="18"/>
    </row>
    <row r="303" spans="1:19">
      <c r="A303" s="18" t="s">
        <v>692</v>
      </c>
      <c r="B303" s="18"/>
      <c r="C303" s="184" t="str">
        <f t="shared" si="2"/>
        <v>Burdock</v>
      </c>
      <c r="D303" s="18" t="s">
        <v>826</v>
      </c>
      <c r="E303" s="18" t="s">
        <v>827</v>
      </c>
      <c r="F303" s="18"/>
      <c r="G303" s="18"/>
      <c r="H303" s="18"/>
      <c r="I303" s="18"/>
      <c r="J303" s="18" t="s">
        <v>689</v>
      </c>
      <c r="K303" s="18" t="str">
        <f t="shared" si="3"/>
        <v>Healing, Protection</v>
      </c>
      <c r="L303" s="18"/>
      <c r="M303" s="18"/>
      <c r="N303" s="18"/>
      <c r="O303" s="18"/>
      <c r="P303" s="18"/>
      <c r="Q303" s="18"/>
      <c r="R303" s="18"/>
      <c r="S303" s="18"/>
    </row>
    <row r="304" spans="1:19">
      <c r="A304" s="18" t="s">
        <v>692</v>
      </c>
      <c r="B304" s="18"/>
      <c r="C304" s="184" t="str">
        <f t="shared" si="2"/>
        <v>Cactus</v>
      </c>
      <c r="D304" s="18" t="s">
        <v>828</v>
      </c>
      <c r="E304" s="18" t="s">
        <v>829</v>
      </c>
      <c r="F304" s="18"/>
      <c r="G304" s="18"/>
      <c r="H304" s="18"/>
      <c r="I304" s="18"/>
      <c r="J304" s="18" t="s">
        <v>55</v>
      </c>
      <c r="K304" s="18" t="str">
        <f t="shared" si="3"/>
        <v>Perception, Poison, Protection, Sustenance</v>
      </c>
      <c r="L304" s="18"/>
      <c r="M304" s="18"/>
      <c r="N304" s="18"/>
      <c r="O304" s="18"/>
      <c r="P304" s="18"/>
      <c r="Q304" s="18"/>
      <c r="R304" s="18"/>
      <c r="S304" s="18"/>
    </row>
    <row r="305" spans="1:19">
      <c r="A305" s="18" t="s">
        <v>692</v>
      </c>
      <c r="B305" s="18"/>
      <c r="C305" s="184" t="str">
        <f t="shared" si="2"/>
        <v>Calamus</v>
      </c>
      <c r="D305" s="18" t="s">
        <v>830</v>
      </c>
      <c r="E305" s="18" t="s">
        <v>831</v>
      </c>
      <c r="F305" s="18"/>
      <c r="G305" s="18"/>
      <c r="H305" s="18"/>
      <c r="I305" s="18"/>
      <c r="J305" s="18" t="s">
        <v>44</v>
      </c>
      <c r="K305" s="18" t="str">
        <f t="shared" si="3"/>
        <v>Charisma, Healing, Intelligence, Luck, Prosperity, Protection, Wisdom</v>
      </c>
      <c r="L305" s="18"/>
      <c r="M305" s="18"/>
      <c r="N305" s="18"/>
      <c r="O305" s="18"/>
      <c r="P305" s="18"/>
      <c r="Q305" s="18"/>
      <c r="R305" s="18"/>
      <c r="S305" s="18"/>
    </row>
    <row r="306" spans="1:19">
      <c r="A306" s="18" t="s">
        <v>832</v>
      </c>
      <c r="B306" s="18"/>
      <c r="C306" s="184" t="str">
        <f t="shared" si="2"/>
        <v>Cambion Blood</v>
      </c>
      <c r="D306" s="185" t="s">
        <v>833</v>
      </c>
      <c r="E306" s="18" t="s">
        <v>834</v>
      </c>
      <c r="F306" s="18"/>
      <c r="G306" s="18"/>
      <c r="H306" s="18"/>
      <c r="I306" s="18"/>
      <c r="J306" s="18" t="s">
        <v>689</v>
      </c>
      <c r="K306" s="18" t="str">
        <f t="shared" si="3"/>
        <v>Negative/Positive Energy, Ritual</v>
      </c>
      <c r="L306" s="18"/>
      <c r="M306" s="18"/>
      <c r="N306" s="18"/>
      <c r="O306" s="18"/>
      <c r="P306" s="18"/>
      <c r="Q306" s="18"/>
      <c r="R306" s="18"/>
      <c r="S306" s="18"/>
    </row>
    <row r="307" spans="1:19">
      <c r="A307" s="18" t="s">
        <v>692</v>
      </c>
      <c r="B307" s="18"/>
      <c r="C307" s="184" t="str">
        <f t="shared" si="2"/>
        <v>Camellia</v>
      </c>
      <c r="D307" s="18" t="s">
        <v>835</v>
      </c>
      <c r="E307" s="18" t="s">
        <v>836</v>
      </c>
      <c r="F307" s="18"/>
      <c r="G307" s="18"/>
      <c r="H307" s="18"/>
      <c r="I307" s="18"/>
      <c r="J307" s="18" t="s">
        <v>44</v>
      </c>
      <c r="K307" s="18" t="str">
        <f t="shared" si="3"/>
        <v>Luck, Prosperity</v>
      </c>
      <c r="L307" s="18"/>
      <c r="M307" s="18"/>
      <c r="N307" s="18"/>
      <c r="O307" s="18"/>
      <c r="P307" s="18"/>
      <c r="Q307" s="18"/>
      <c r="R307" s="18"/>
      <c r="S307" s="18"/>
    </row>
    <row r="308" spans="1:19">
      <c r="A308" s="18" t="s">
        <v>692</v>
      </c>
      <c r="B308" s="18"/>
      <c r="C308" s="184" t="str">
        <f t="shared" si="2"/>
        <v>Camphor</v>
      </c>
      <c r="D308" s="18" t="s">
        <v>837</v>
      </c>
      <c r="E308" s="18" t="s">
        <v>838</v>
      </c>
      <c r="F308" s="18"/>
      <c r="G308" s="18"/>
      <c r="H308" s="18"/>
      <c r="I308" s="18"/>
      <c r="J308" s="18" t="s">
        <v>44</v>
      </c>
      <c r="K308" s="18" t="str">
        <f t="shared" si="3"/>
        <v>Divination, Healing</v>
      </c>
      <c r="L308" s="18"/>
      <c r="M308" s="18"/>
      <c r="N308" s="18"/>
      <c r="O308" s="18"/>
      <c r="P308" s="18"/>
      <c r="Q308" s="18"/>
      <c r="R308" s="18"/>
      <c r="S308" s="18"/>
    </row>
    <row r="309" spans="1:19">
      <c r="A309" s="18" t="s">
        <v>692</v>
      </c>
      <c r="B309" s="18"/>
      <c r="C309" s="184" t="str">
        <f t="shared" si="2"/>
        <v>Caraway</v>
      </c>
      <c r="D309" s="18" t="s">
        <v>839</v>
      </c>
      <c r="E309" s="18" t="s">
        <v>840</v>
      </c>
      <c r="F309" s="18"/>
      <c r="G309" s="18"/>
      <c r="H309" s="18"/>
      <c r="I309" s="18"/>
      <c r="J309" s="18" t="s">
        <v>55</v>
      </c>
      <c r="K309" s="18" t="str">
        <f t="shared" si="3"/>
        <v>Charisma, Emotion, Intelligence, Protection, Wisdom</v>
      </c>
      <c r="L309" s="18"/>
      <c r="M309" s="18"/>
      <c r="N309" s="18"/>
      <c r="O309" s="18"/>
      <c r="P309" s="18"/>
      <c r="Q309" s="18"/>
      <c r="R309" s="18"/>
      <c r="S309" s="18"/>
    </row>
    <row r="310" spans="1:19">
      <c r="A310" s="18" t="s">
        <v>692</v>
      </c>
      <c r="B310" s="18"/>
      <c r="C310" s="184" t="str">
        <f t="shared" si="2"/>
        <v>Cardamom</v>
      </c>
      <c r="D310" s="18" t="s">
        <v>841</v>
      </c>
      <c r="E310" s="18" t="s">
        <v>842</v>
      </c>
      <c r="F310" s="18"/>
      <c r="G310" s="18"/>
      <c r="H310" s="18"/>
      <c r="I310" s="18"/>
      <c r="J310" s="18" t="s">
        <v>55</v>
      </c>
      <c r="K310" s="18" t="str">
        <f t="shared" si="3"/>
        <v>Constitution, Emotion, Strength</v>
      </c>
      <c r="L310" s="18"/>
      <c r="M310" s="18"/>
      <c r="N310" s="18"/>
      <c r="O310" s="18"/>
      <c r="P310" s="18"/>
      <c r="Q310" s="18"/>
      <c r="R310" s="18"/>
      <c r="S310" s="18"/>
    </row>
    <row r="311" spans="1:19">
      <c r="A311" s="18" t="s">
        <v>692</v>
      </c>
      <c r="B311" s="18"/>
      <c r="C311" s="184" t="str">
        <f t="shared" si="2"/>
        <v>Carnation</v>
      </c>
      <c r="D311" s="18" t="s">
        <v>843</v>
      </c>
      <c r="E311" s="18" t="s">
        <v>844</v>
      </c>
      <c r="F311" s="18"/>
      <c r="G311" s="18"/>
      <c r="H311" s="18"/>
      <c r="I311" s="18"/>
      <c r="J311" s="18" t="s">
        <v>44</v>
      </c>
      <c r="K311" s="18" t="str">
        <f t="shared" si="3"/>
        <v>Healing, Strength</v>
      </c>
      <c r="L311" s="18"/>
      <c r="M311" s="18"/>
      <c r="N311" s="18"/>
      <c r="O311" s="18"/>
      <c r="P311" s="18"/>
      <c r="Q311" s="18"/>
      <c r="R311" s="18"/>
      <c r="S311" s="18"/>
    </row>
    <row r="312" spans="1:19">
      <c r="A312" s="18" t="s">
        <v>692</v>
      </c>
      <c r="B312" s="18"/>
      <c r="C312" s="184" t="str">
        <f t="shared" si="2"/>
        <v>Carob</v>
      </c>
      <c r="D312" s="18" t="s">
        <v>845</v>
      </c>
      <c r="E312" s="18" t="s">
        <v>846</v>
      </c>
      <c r="F312" s="18"/>
      <c r="G312" s="18"/>
      <c r="H312" s="18"/>
      <c r="I312" s="18"/>
      <c r="J312" s="18" t="s">
        <v>55</v>
      </c>
      <c r="K312" s="18" t="str">
        <f t="shared" si="3"/>
        <v>Healing, Intelligence, Protection</v>
      </c>
      <c r="L312" s="18"/>
      <c r="M312" s="18"/>
      <c r="N312" s="18"/>
      <c r="O312" s="18"/>
      <c r="P312" s="18"/>
      <c r="Q312" s="18"/>
      <c r="R312" s="18"/>
      <c r="S312" s="18"/>
    </row>
    <row r="313" spans="1:19">
      <c r="A313" s="18" t="s">
        <v>692</v>
      </c>
      <c r="B313" s="18"/>
      <c r="C313" s="184" t="str">
        <f t="shared" si="2"/>
        <v>Carrot</v>
      </c>
      <c r="D313" s="18" t="s">
        <v>847</v>
      </c>
      <c r="E313" s="18" t="s">
        <v>848</v>
      </c>
      <c r="F313" s="18"/>
      <c r="G313" s="18"/>
      <c r="H313" s="18"/>
      <c r="I313" s="18"/>
      <c r="J313" s="18" t="s">
        <v>55</v>
      </c>
      <c r="K313" s="18" t="str">
        <f t="shared" si="3"/>
        <v>Emotion, Perception</v>
      </c>
      <c r="L313" s="18"/>
      <c r="M313" s="18"/>
      <c r="N313" s="18"/>
      <c r="O313" s="18"/>
      <c r="P313" s="18"/>
      <c r="Q313" s="18"/>
      <c r="R313" s="18"/>
      <c r="S313" s="18"/>
    </row>
    <row r="314" spans="1:19">
      <c r="A314" s="18" t="s">
        <v>692</v>
      </c>
      <c r="B314" s="18"/>
      <c r="C314" s="184" t="str">
        <f t="shared" si="2"/>
        <v>Cascara Sagrada</v>
      </c>
      <c r="D314" s="18" t="s">
        <v>849</v>
      </c>
      <c r="E314" s="18" t="s">
        <v>850</v>
      </c>
      <c r="F314" s="18"/>
      <c r="G314" s="18"/>
      <c r="H314" s="18"/>
      <c r="I314" s="18"/>
      <c r="J314" s="18" t="s">
        <v>49</v>
      </c>
      <c r="K314" s="18" t="str">
        <f t="shared" si="3"/>
        <v>Holy, Positive/Negative Energy, Protection, Wisdom</v>
      </c>
      <c r="L314" s="18"/>
      <c r="M314" s="18"/>
      <c r="N314" s="18"/>
      <c r="O314" s="18"/>
      <c r="P314" s="18"/>
      <c r="Q314" s="18"/>
      <c r="R314" s="18"/>
      <c r="S314" s="18"/>
    </row>
    <row r="315" spans="1:19">
      <c r="A315" s="18" t="s">
        <v>692</v>
      </c>
      <c r="B315" s="18"/>
      <c r="C315" s="184" t="str">
        <f t="shared" si="2"/>
        <v>Cashew</v>
      </c>
      <c r="D315" s="18" t="s">
        <v>851</v>
      </c>
      <c r="E315" s="18" t="s">
        <v>852</v>
      </c>
      <c r="F315" s="18"/>
      <c r="G315" s="18"/>
      <c r="H315" s="18"/>
      <c r="I315" s="18"/>
      <c r="J315" s="18" t="s">
        <v>55</v>
      </c>
      <c r="K315" s="18" t="str">
        <f t="shared" si="3"/>
        <v>Prosperity, Sustenance, Wisdom</v>
      </c>
      <c r="L315" s="18"/>
      <c r="M315" s="18"/>
      <c r="N315" s="18"/>
      <c r="O315" s="18"/>
      <c r="P315" s="18"/>
      <c r="Q315" s="18"/>
      <c r="R315" s="18"/>
      <c r="S315" s="18"/>
    </row>
    <row r="316" spans="1:19">
      <c r="A316" s="18" t="s">
        <v>692</v>
      </c>
      <c r="B316" s="18"/>
      <c r="C316" s="184" t="str">
        <f t="shared" si="2"/>
        <v>Castor</v>
      </c>
      <c r="D316" s="18" t="s">
        <v>853</v>
      </c>
      <c r="E316" s="18" t="s">
        <v>854</v>
      </c>
      <c r="F316" s="18"/>
      <c r="G316" s="18"/>
      <c r="H316" s="18"/>
      <c r="I316" s="18"/>
      <c r="J316" s="18" t="s">
        <v>49</v>
      </c>
      <c r="K316" s="18" t="str">
        <f t="shared" si="3"/>
        <v>Negative/Positive Energy, Poison, Wisdom</v>
      </c>
      <c r="L316" s="18"/>
      <c r="M316" s="18"/>
      <c r="N316" s="18"/>
      <c r="O316" s="18"/>
      <c r="P316" s="18"/>
      <c r="Q316" s="18"/>
      <c r="R316" s="18"/>
      <c r="S316" s="18"/>
    </row>
    <row r="317" spans="1:19">
      <c r="A317" s="18" t="s">
        <v>692</v>
      </c>
      <c r="B317" s="18"/>
      <c r="C317" s="184" t="str">
        <f t="shared" si="2"/>
        <v>Cat Hair</v>
      </c>
      <c r="D317" s="185" t="s">
        <v>855</v>
      </c>
      <c r="E317" s="18" t="s">
        <v>856</v>
      </c>
      <c r="F317" s="18"/>
      <c r="G317" s="18"/>
      <c r="H317" s="18"/>
      <c r="I317" s="18"/>
      <c r="J317" s="18" t="s">
        <v>55</v>
      </c>
      <c r="K317" s="18" t="str">
        <f t="shared" si="3"/>
        <v>Dexterity, Perception</v>
      </c>
      <c r="L317" s="18"/>
      <c r="M317" s="18"/>
      <c r="N317" s="18"/>
      <c r="O317" s="18"/>
      <c r="P317" s="18"/>
      <c r="Q317" s="18"/>
      <c r="R317" s="18"/>
      <c r="S317" s="18"/>
    </row>
    <row r="318" spans="1:19">
      <c r="A318" s="18" t="s">
        <v>692</v>
      </c>
      <c r="B318" s="18"/>
      <c r="C318" s="184" t="str">
        <f t="shared" si="2"/>
        <v>Catnip</v>
      </c>
      <c r="D318" s="18" t="s">
        <v>857</v>
      </c>
      <c r="E318" s="18" t="s">
        <v>858</v>
      </c>
      <c r="F318" s="18"/>
      <c r="G318" s="18"/>
      <c r="H318" s="18"/>
      <c r="I318" s="18"/>
      <c r="J318" s="18" t="s">
        <v>44</v>
      </c>
      <c r="K318" s="18" t="str">
        <f t="shared" si="3"/>
        <v>Constitution, Emotion, Luck</v>
      </c>
      <c r="L318" s="18"/>
      <c r="M318" s="18"/>
      <c r="N318" s="18"/>
      <c r="O318" s="18"/>
      <c r="P318" s="18"/>
      <c r="Q318" s="18"/>
      <c r="R318" s="18"/>
      <c r="S318" s="18"/>
    </row>
    <row r="319" spans="1:19">
      <c r="A319" s="18" t="s">
        <v>692</v>
      </c>
      <c r="B319" s="18"/>
      <c r="C319" s="184" t="str">
        <f t="shared" si="2"/>
        <v>Cattail</v>
      </c>
      <c r="D319" s="18" t="s">
        <v>859</v>
      </c>
      <c r="E319" s="18" t="s">
        <v>860</v>
      </c>
      <c r="F319" s="18"/>
      <c r="G319" s="18"/>
      <c r="H319" s="18"/>
      <c r="I319" s="18"/>
      <c r="J319" s="18" t="s">
        <v>55</v>
      </c>
      <c r="K319" s="18" t="str">
        <f t="shared" si="3"/>
        <v>Dexterity, Emotion, Protection, Perception</v>
      </c>
      <c r="L319" s="18"/>
      <c r="M319" s="18"/>
      <c r="N319" s="18"/>
      <c r="O319" s="18"/>
      <c r="P319" s="18"/>
      <c r="Q319" s="18"/>
      <c r="R319" s="18"/>
      <c r="S319" s="18"/>
    </row>
    <row r="320" spans="1:19">
      <c r="A320" s="18" t="s">
        <v>692</v>
      </c>
      <c r="B320" s="18"/>
      <c r="C320" s="184" t="str">
        <f t="shared" si="2"/>
        <v>Cedar</v>
      </c>
      <c r="D320" s="18" t="s">
        <v>861</v>
      </c>
      <c r="E320" s="18" t="s">
        <v>862</v>
      </c>
      <c r="F320" s="18"/>
      <c r="G320" s="18"/>
      <c r="H320" s="18"/>
      <c r="I320" s="18"/>
      <c r="J320" s="18" t="s">
        <v>55</v>
      </c>
      <c r="K320" s="18" t="str">
        <f t="shared" si="3"/>
        <v>Charisma, Healing, Intelligence, Luck, Wisdom</v>
      </c>
      <c r="L320" s="18"/>
      <c r="M320" s="18"/>
      <c r="N320" s="18"/>
      <c r="O320" s="18"/>
      <c r="P320" s="18"/>
      <c r="Q320" s="18"/>
      <c r="R320" s="18"/>
      <c r="S320" s="18"/>
    </row>
    <row r="321" spans="1:19">
      <c r="A321" s="18" t="s">
        <v>692</v>
      </c>
      <c r="B321" s="18"/>
      <c r="C321" s="184" t="str">
        <f t="shared" si="2"/>
        <v>Celandine</v>
      </c>
      <c r="D321" s="18" t="s">
        <v>863</v>
      </c>
      <c r="E321" s="18" t="s">
        <v>864</v>
      </c>
      <c r="F321" s="18"/>
      <c r="G321" s="18"/>
      <c r="H321" s="18"/>
      <c r="I321" s="18"/>
      <c r="J321" s="18" t="s">
        <v>49</v>
      </c>
      <c r="K321" s="18" t="str">
        <f t="shared" si="3"/>
        <v>Dexterity, Emotion, Luck</v>
      </c>
      <c r="L321" s="18"/>
      <c r="M321" s="18"/>
      <c r="N321" s="18"/>
      <c r="O321" s="18"/>
      <c r="P321" s="18"/>
      <c r="Q321" s="18"/>
      <c r="R321" s="18"/>
      <c r="S321" s="18"/>
    </row>
    <row r="322" spans="1:19">
      <c r="A322" s="18" t="s">
        <v>692</v>
      </c>
      <c r="B322" s="18"/>
      <c r="C322" s="184" t="str">
        <f t="shared" si="2"/>
        <v>Celery</v>
      </c>
      <c r="D322" s="18" t="s">
        <v>865</v>
      </c>
      <c r="E322" s="18" t="s">
        <v>866</v>
      </c>
      <c r="F322" s="18"/>
      <c r="G322" s="18"/>
      <c r="H322" s="18"/>
      <c r="I322" s="18"/>
      <c r="J322" s="18" t="s">
        <v>55</v>
      </c>
      <c r="K322" s="18" t="str">
        <f t="shared" si="3"/>
        <v>Charisma, Divination, Emotion, Intelligence, Perception, Wisdom</v>
      </c>
      <c r="L322" s="18"/>
      <c r="M322" s="18"/>
      <c r="N322" s="18"/>
      <c r="O322" s="18"/>
      <c r="P322" s="18"/>
      <c r="Q322" s="18"/>
      <c r="R322" s="18"/>
      <c r="S322" s="18"/>
    </row>
    <row r="323" spans="1:19">
      <c r="A323" s="18" t="s">
        <v>692</v>
      </c>
      <c r="B323" s="18"/>
      <c r="C323" s="184" t="str">
        <f t="shared" si="2"/>
        <v>Centaury</v>
      </c>
      <c r="D323" s="185" t="s">
        <v>867</v>
      </c>
      <c r="E323" s="18" t="s">
        <v>868</v>
      </c>
      <c r="F323" s="18"/>
      <c r="G323" s="18"/>
      <c r="H323" s="18"/>
      <c r="I323" s="18"/>
      <c r="J323" s="18" t="s">
        <v>49</v>
      </c>
      <c r="K323" s="18" t="str">
        <f t="shared" si="3"/>
        <v>Holy, Negative/Positive Energy, Wisdom</v>
      </c>
      <c r="L323" s="18"/>
      <c r="M323" s="18"/>
      <c r="N323" s="18"/>
      <c r="O323" s="18"/>
      <c r="P323" s="18"/>
      <c r="Q323" s="18"/>
      <c r="R323" s="18"/>
      <c r="S323" s="18"/>
    </row>
    <row r="324" spans="1:19">
      <c r="A324" s="18" t="s">
        <v>692</v>
      </c>
      <c r="B324" s="18"/>
      <c r="C324" s="184" t="str">
        <f t="shared" si="2"/>
        <v>Chamomile</v>
      </c>
      <c r="D324" s="18" t="s">
        <v>869</v>
      </c>
      <c r="E324" s="18" t="s">
        <v>870</v>
      </c>
      <c r="F324" s="18"/>
      <c r="G324" s="18"/>
      <c r="H324" s="18"/>
      <c r="I324" s="18"/>
      <c r="J324" s="18" t="s">
        <v>55</v>
      </c>
      <c r="K324" s="18" t="str">
        <f t="shared" si="3"/>
        <v>Luck, Positive/Negative Energy, Sustenance</v>
      </c>
      <c r="L324" s="18"/>
      <c r="M324" s="18"/>
      <c r="N324" s="18"/>
      <c r="O324" s="18"/>
      <c r="P324" s="18"/>
      <c r="Q324" s="18"/>
      <c r="R324" s="18"/>
      <c r="S324" s="18"/>
    </row>
    <row r="325" spans="1:19">
      <c r="A325" s="18" t="s">
        <v>692</v>
      </c>
      <c r="B325" s="18"/>
      <c r="C325" s="184" t="str">
        <f t="shared" si="2"/>
        <v>Cherry</v>
      </c>
      <c r="D325" s="18" t="s">
        <v>871</v>
      </c>
      <c r="E325" s="18" t="s">
        <v>872</v>
      </c>
      <c r="F325" s="18"/>
      <c r="G325" s="18"/>
      <c r="H325" s="18"/>
      <c r="I325" s="18"/>
      <c r="J325" s="18" t="s">
        <v>55</v>
      </c>
      <c r="K325" s="18" t="str">
        <f t="shared" si="3"/>
        <v>Divination, Emotion, Sustenance, Wisdom</v>
      </c>
      <c r="L325" s="18"/>
      <c r="M325" s="18"/>
      <c r="N325" s="18"/>
      <c r="O325" s="18"/>
      <c r="P325" s="18"/>
      <c r="Q325" s="18"/>
      <c r="R325" s="18"/>
      <c r="S325" s="18"/>
    </row>
    <row r="326" spans="1:19">
      <c r="A326" s="18" t="s">
        <v>692</v>
      </c>
      <c r="B326" s="18"/>
      <c r="C326" s="184" t="str">
        <f t="shared" si="2"/>
        <v>Chestnut</v>
      </c>
      <c r="D326" s="18" t="s">
        <v>873</v>
      </c>
      <c r="E326" s="18" t="s">
        <v>874</v>
      </c>
      <c r="F326" s="18"/>
      <c r="G326" s="18"/>
      <c r="H326" s="18"/>
      <c r="I326" s="18"/>
      <c r="J326" s="18" t="s">
        <v>55</v>
      </c>
      <c r="K326" s="18" t="str">
        <f t="shared" si="3"/>
        <v>Emotion, Dexterity, Strength, Sustenance</v>
      </c>
      <c r="L326" s="18"/>
      <c r="M326" s="18"/>
      <c r="N326" s="18"/>
      <c r="O326" s="18"/>
      <c r="P326" s="18"/>
      <c r="Q326" s="18"/>
      <c r="R326" s="18"/>
      <c r="S326" s="18"/>
    </row>
    <row r="327" spans="1:19">
      <c r="A327" s="18" t="s">
        <v>692</v>
      </c>
      <c r="B327" s="18"/>
      <c r="C327" s="184" t="str">
        <f t="shared" si="2"/>
        <v>Chickweed</v>
      </c>
      <c r="D327" s="18" t="s">
        <v>875</v>
      </c>
      <c r="E327" s="18" t="s">
        <v>876</v>
      </c>
      <c r="F327" s="18"/>
      <c r="G327" s="18"/>
      <c r="H327" s="18"/>
      <c r="I327" s="18"/>
      <c r="J327" s="18" t="s">
        <v>49</v>
      </c>
      <c r="K327" s="18" t="str">
        <f t="shared" si="3"/>
        <v>Charisma, Perception, Poison, Strength</v>
      </c>
      <c r="L327" s="18"/>
      <c r="M327" s="18"/>
      <c r="N327" s="18"/>
      <c r="O327" s="18"/>
      <c r="P327" s="18"/>
      <c r="Q327" s="18"/>
      <c r="R327" s="18"/>
      <c r="S327" s="18"/>
    </row>
    <row r="328" spans="1:19">
      <c r="A328" s="18" t="s">
        <v>692</v>
      </c>
      <c r="B328" s="18"/>
      <c r="C328" s="184" t="str">
        <f t="shared" si="2"/>
        <v>Chicory</v>
      </c>
      <c r="D328" s="18" t="s">
        <v>877</v>
      </c>
      <c r="E328" s="18" t="s">
        <v>878</v>
      </c>
      <c r="F328" s="18"/>
      <c r="G328" s="18"/>
      <c r="H328" s="18"/>
      <c r="I328" s="18"/>
      <c r="J328" s="18" t="s">
        <v>44</v>
      </c>
      <c r="K328" s="18" t="str">
        <f t="shared" si="3"/>
        <v>Charisma, Luck, Perception, Sustenance</v>
      </c>
      <c r="L328" s="18"/>
      <c r="M328" s="18"/>
      <c r="N328" s="18"/>
      <c r="O328" s="18"/>
      <c r="P328" s="18"/>
      <c r="Q328" s="18"/>
      <c r="R328" s="18"/>
      <c r="S328" s="18"/>
    </row>
    <row r="329" spans="1:19">
      <c r="A329" s="18" t="s">
        <v>692</v>
      </c>
      <c r="B329" s="18"/>
      <c r="C329" s="184" t="str">
        <f t="shared" si="2"/>
        <v>Chili Pepper</v>
      </c>
      <c r="D329" s="18" t="s">
        <v>879</v>
      </c>
      <c r="E329" s="18" t="s">
        <v>880</v>
      </c>
      <c r="F329" s="18"/>
      <c r="G329" s="18"/>
      <c r="H329" s="18"/>
      <c r="I329" s="18"/>
      <c r="J329" s="18" t="s">
        <v>44</v>
      </c>
      <c r="K329" s="18" t="str">
        <f t="shared" si="3"/>
        <v>Constitution, Holy, Negative/Positive Energy, Sustenance, Wisdom</v>
      </c>
      <c r="L329" s="18"/>
      <c r="M329" s="18"/>
      <c r="N329" s="18"/>
      <c r="O329" s="18"/>
      <c r="P329" s="18"/>
      <c r="Q329" s="18"/>
      <c r="R329" s="18"/>
      <c r="S329" s="18"/>
    </row>
    <row r="330" spans="1:19">
      <c r="A330" s="18" t="s">
        <v>692</v>
      </c>
      <c r="B330" s="18"/>
      <c r="C330" s="184" t="str">
        <f t="shared" si="2"/>
        <v>Chimera Sinew</v>
      </c>
      <c r="D330" s="185" t="s">
        <v>881</v>
      </c>
      <c r="E330" s="18" t="s">
        <v>882</v>
      </c>
      <c r="F330" s="18"/>
      <c r="G330" s="18"/>
      <c r="H330" s="18"/>
      <c r="I330" s="18"/>
      <c r="J330" s="18" t="s">
        <v>719</v>
      </c>
      <c r="K330" s="18" t="str">
        <f t="shared" si="3"/>
        <v>Constitution, Strength</v>
      </c>
      <c r="L330" s="18"/>
      <c r="M330" s="18"/>
      <c r="N330" s="18"/>
      <c r="O330" s="18"/>
      <c r="P330" s="18"/>
      <c r="Q330" s="18"/>
      <c r="R330" s="18"/>
      <c r="S330" s="18"/>
    </row>
    <row r="331" spans="1:19">
      <c r="A331" s="18" t="s">
        <v>692</v>
      </c>
      <c r="B331" s="18"/>
      <c r="C331" s="184" t="str">
        <f t="shared" si="2"/>
        <v>China Berry</v>
      </c>
      <c r="D331" s="185" t="s">
        <v>883</v>
      </c>
      <c r="E331" s="18" t="s">
        <v>884</v>
      </c>
      <c r="F331" s="18"/>
      <c r="G331" s="18"/>
      <c r="H331" s="18"/>
      <c r="I331" s="18"/>
      <c r="J331" s="18" t="s">
        <v>49</v>
      </c>
      <c r="K331" s="18" t="str">
        <f t="shared" si="3"/>
        <v>Intelligence, Luck, Prosperity, Perception</v>
      </c>
      <c r="L331" s="18"/>
      <c r="M331" s="18"/>
      <c r="N331" s="18"/>
      <c r="O331" s="18"/>
      <c r="P331" s="18"/>
      <c r="Q331" s="18"/>
      <c r="R331" s="18"/>
      <c r="S331" s="18"/>
    </row>
    <row r="332" spans="1:19">
      <c r="A332" s="18" t="s">
        <v>692</v>
      </c>
      <c r="B332" s="18"/>
      <c r="C332" s="184" t="str">
        <f t="shared" si="2"/>
        <v>Chrysanthemum</v>
      </c>
      <c r="D332" s="18" t="s">
        <v>885</v>
      </c>
      <c r="E332" s="18" t="s">
        <v>886</v>
      </c>
      <c r="F332" s="18"/>
      <c r="G332" s="18"/>
      <c r="H332" s="18"/>
      <c r="I332" s="18"/>
      <c r="J332" s="18" t="s">
        <v>55</v>
      </c>
      <c r="K332" s="18" t="str">
        <f t="shared" si="3"/>
        <v>Intelligence, Poison, Wisdom</v>
      </c>
      <c r="L332" s="18"/>
      <c r="M332" s="18"/>
      <c r="N332" s="18"/>
      <c r="O332" s="18"/>
      <c r="P332" s="18"/>
      <c r="Q332" s="18"/>
      <c r="R332" s="18"/>
      <c r="S332" s="18"/>
    </row>
    <row r="333" spans="1:19">
      <c r="A333" s="18" t="s">
        <v>692</v>
      </c>
      <c r="B333" s="18"/>
      <c r="C333" s="184" t="str">
        <f t="shared" si="2"/>
        <v>Cinnamon</v>
      </c>
      <c r="D333" s="18" t="s">
        <v>887</v>
      </c>
      <c r="E333" s="18" t="s">
        <v>888</v>
      </c>
      <c r="F333" s="18"/>
      <c r="G333" s="18"/>
      <c r="H333" s="18"/>
      <c r="I333" s="18"/>
      <c r="J333" s="18" t="s">
        <v>44</v>
      </c>
      <c r="K333" s="18" t="str">
        <f t="shared" si="3"/>
        <v>Charisma, Constitution, Dexterity, Divination, Intelligence, Positive/Negative Energy, Poison, Strength, Wisdom</v>
      </c>
      <c r="L333" s="18"/>
      <c r="M333" s="18"/>
      <c r="N333" s="18"/>
      <c r="O333" s="18"/>
      <c r="P333" s="18"/>
      <c r="Q333" s="18"/>
      <c r="R333" s="18"/>
      <c r="S333" s="18"/>
    </row>
    <row r="334" spans="1:19">
      <c r="A334" s="18" t="s">
        <v>692</v>
      </c>
      <c r="B334" s="18"/>
      <c r="C334" s="184" t="str">
        <f t="shared" si="2"/>
        <v>Cinquefoil</v>
      </c>
      <c r="D334" s="18" t="s">
        <v>889</v>
      </c>
      <c r="E334" s="18" t="s">
        <v>890</v>
      </c>
      <c r="F334" s="18"/>
      <c r="G334" s="18"/>
      <c r="H334" s="18"/>
      <c r="I334" s="18"/>
      <c r="J334" s="18" t="s">
        <v>49</v>
      </c>
      <c r="K334" s="18" t="str">
        <f t="shared" si="3"/>
        <v>Dexterity, Strength, Wisdom</v>
      </c>
      <c r="L334" s="18"/>
      <c r="M334" s="18"/>
      <c r="N334" s="18"/>
      <c r="O334" s="18"/>
      <c r="P334" s="18"/>
      <c r="Q334" s="18"/>
      <c r="R334" s="18"/>
      <c r="S334" s="18"/>
    </row>
    <row r="335" spans="1:19">
      <c r="A335" s="18" t="s">
        <v>692</v>
      </c>
      <c r="B335" s="18"/>
      <c r="C335" s="184" t="str">
        <f t="shared" si="2"/>
        <v>Citron</v>
      </c>
      <c r="D335" s="18" t="s">
        <v>891</v>
      </c>
      <c r="E335" s="18" t="s">
        <v>892</v>
      </c>
      <c r="F335" s="18"/>
      <c r="G335" s="18"/>
      <c r="H335" s="18"/>
      <c r="I335" s="18"/>
      <c r="J335" s="18" t="s">
        <v>55</v>
      </c>
      <c r="K335" s="18" t="str">
        <f t="shared" si="3"/>
        <v>Charisma, Constitution, Dexterity, Intelligence, Strength, Wisdom</v>
      </c>
      <c r="L335" s="18"/>
      <c r="M335" s="18"/>
      <c r="N335" s="18"/>
      <c r="O335" s="18"/>
      <c r="P335" s="18"/>
      <c r="Q335" s="18"/>
      <c r="R335" s="18"/>
      <c r="S335" s="18"/>
    </row>
    <row r="336" spans="1:19">
      <c r="A336" s="18" t="s">
        <v>692</v>
      </c>
      <c r="B336" s="18"/>
      <c r="C336" s="184" t="str">
        <f t="shared" si="2"/>
        <v>Clove</v>
      </c>
      <c r="D336" s="18" t="s">
        <v>843</v>
      </c>
      <c r="E336" s="18" t="s">
        <v>893</v>
      </c>
      <c r="F336" s="18"/>
      <c r="G336" s="18"/>
      <c r="H336" s="18"/>
      <c r="I336" s="18"/>
      <c r="J336" s="18" t="s">
        <v>55</v>
      </c>
      <c r="K336" s="18" t="str">
        <f t="shared" si="3"/>
        <v>Emotion, Perception, Wisdom</v>
      </c>
      <c r="L336" s="18"/>
      <c r="M336" s="18"/>
      <c r="N336" s="18"/>
      <c r="O336" s="18"/>
      <c r="P336" s="18"/>
      <c r="Q336" s="18"/>
      <c r="R336" s="18"/>
      <c r="S336" s="18"/>
    </row>
    <row r="337" spans="1:19">
      <c r="A337" s="18" t="s">
        <v>692</v>
      </c>
      <c r="B337" s="18"/>
      <c r="C337" s="184" t="str">
        <f t="shared" si="2"/>
        <v>Clover</v>
      </c>
      <c r="D337" s="18" t="s">
        <v>894</v>
      </c>
      <c r="E337" s="18" t="s">
        <v>895</v>
      </c>
      <c r="F337" s="18"/>
      <c r="G337" s="18"/>
      <c r="H337" s="18"/>
      <c r="I337" s="18"/>
      <c r="J337" s="18" t="s">
        <v>55</v>
      </c>
      <c r="K337" s="18" t="str">
        <f t="shared" si="3"/>
        <v>Emotion, Luck, Prosperity, Strength</v>
      </c>
      <c r="L337" s="18"/>
      <c r="M337" s="18"/>
      <c r="N337" s="18"/>
      <c r="O337" s="18"/>
      <c r="P337" s="18"/>
      <c r="Q337" s="18"/>
      <c r="R337" s="18"/>
      <c r="S337" s="18"/>
    </row>
    <row r="338" spans="1:19">
      <c r="A338" s="18" t="s">
        <v>692</v>
      </c>
      <c r="B338" s="18"/>
      <c r="C338" s="184" t="str">
        <f t="shared" si="2"/>
        <v>Couatl Feather</v>
      </c>
      <c r="D338" s="18" t="s">
        <v>896</v>
      </c>
      <c r="E338" s="18" t="s">
        <v>897</v>
      </c>
      <c r="F338" s="18"/>
      <c r="G338" s="18"/>
      <c r="H338" s="18"/>
      <c r="I338" s="18"/>
      <c r="J338" s="18" t="s">
        <v>719</v>
      </c>
      <c r="K338" s="18" t="str">
        <f t="shared" si="3"/>
        <v>Dexterity, Protection, Ritual, Sustenance, Wisdom</v>
      </c>
      <c r="L338" s="18"/>
      <c r="M338" s="18"/>
      <c r="N338" s="18"/>
      <c r="O338" s="18"/>
      <c r="P338" s="18"/>
      <c r="Q338" s="18"/>
      <c r="R338" s="18"/>
      <c r="S338" s="18"/>
    </row>
    <row r="339" spans="1:19">
      <c r="A339" s="18" t="s">
        <v>692</v>
      </c>
      <c r="B339" s="18"/>
      <c r="C339" s="184" t="str">
        <f t="shared" si="2"/>
        <v>Coconut</v>
      </c>
      <c r="D339" s="18" t="s">
        <v>898</v>
      </c>
      <c r="E339" s="18" t="s">
        <v>899</v>
      </c>
      <c r="F339" s="18"/>
      <c r="G339" s="18"/>
      <c r="H339" s="18"/>
      <c r="I339" s="18"/>
      <c r="J339" s="18" t="s">
        <v>49</v>
      </c>
      <c r="K339" s="18" t="str">
        <f t="shared" si="3"/>
        <v>Cleansing, Constitution, Protection, Sustenance</v>
      </c>
      <c r="L339" s="18"/>
      <c r="M339" s="18"/>
      <c r="N339" s="18"/>
      <c r="O339" s="18"/>
      <c r="P339" s="18"/>
      <c r="Q339" s="18"/>
      <c r="R339" s="18"/>
      <c r="S339" s="18"/>
    </row>
    <row r="340" spans="1:19">
      <c r="A340" s="18" t="s">
        <v>692</v>
      </c>
      <c r="B340" s="18"/>
      <c r="C340" s="184" t="str">
        <f t="shared" si="2"/>
        <v>Coffee</v>
      </c>
      <c r="D340" s="18" t="s">
        <v>900</v>
      </c>
      <c r="E340" s="18" t="s">
        <v>901</v>
      </c>
      <c r="F340" s="18"/>
      <c r="G340" s="18"/>
      <c r="H340" s="18"/>
      <c r="I340" s="18"/>
      <c r="J340" s="18" t="s">
        <v>55</v>
      </c>
      <c r="K340" s="18" t="str">
        <f t="shared" si="3"/>
        <v>Dexterity, Perception, Ritual, Sustenance</v>
      </c>
      <c r="L340" s="18"/>
      <c r="M340" s="18"/>
      <c r="N340" s="18"/>
      <c r="O340" s="18"/>
      <c r="P340" s="18"/>
      <c r="Q340" s="18"/>
      <c r="R340" s="18"/>
      <c r="S340" s="18"/>
    </row>
    <row r="341" spans="1:19">
      <c r="A341" s="18" t="s">
        <v>692</v>
      </c>
      <c r="B341" s="18"/>
      <c r="C341" s="184" t="str">
        <f t="shared" si="2"/>
        <v>Cohosh, Black</v>
      </c>
      <c r="D341" s="185" t="s">
        <v>902</v>
      </c>
      <c r="E341" s="18" t="s">
        <v>903</v>
      </c>
      <c r="F341" s="18"/>
      <c r="G341" s="18"/>
      <c r="H341" s="18"/>
      <c r="I341" s="18"/>
      <c r="J341" s="18" t="s">
        <v>49</v>
      </c>
      <c r="K341" s="18" t="str">
        <f t="shared" si="3"/>
        <v>Constitution, Emotion, Protection, Strength</v>
      </c>
      <c r="L341" s="18"/>
      <c r="M341" s="18"/>
      <c r="N341" s="18"/>
      <c r="O341" s="18"/>
      <c r="P341" s="18"/>
      <c r="Q341" s="18"/>
      <c r="R341" s="18"/>
      <c r="S341" s="18"/>
    </row>
    <row r="342" spans="1:19">
      <c r="A342" s="18" t="s">
        <v>692</v>
      </c>
      <c r="B342" s="18"/>
      <c r="C342" s="184" t="str">
        <f t="shared" si="2"/>
        <v>Coltsfoot</v>
      </c>
      <c r="D342" s="18" t="s">
        <v>904</v>
      </c>
      <c r="E342" s="18" t="s">
        <v>905</v>
      </c>
      <c r="F342" s="18"/>
      <c r="G342" s="18"/>
      <c r="H342" s="18"/>
      <c r="I342" s="18"/>
      <c r="J342" s="18" t="s">
        <v>55</v>
      </c>
      <c r="K342" s="18" t="str">
        <f t="shared" si="3"/>
        <v>Divination, Emotion, Intelligence, Strength</v>
      </c>
      <c r="L342" s="18"/>
      <c r="M342" s="18"/>
      <c r="N342" s="18"/>
      <c r="O342" s="18"/>
      <c r="P342" s="18"/>
      <c r="Q342" s="18"/>
      <c r="R342" s="18"/>
      <c r="S342" s="18"/>
    </row>
    <row r="343" spans="1:19">
      <c r="A343" s="18" t="s">
        <v>692</v>
      </c>
      <c r="B343" s="18"/>
      <c r="C343" s="184" t="str">
        <f t="shared" si="2"/>
        <v>Columbine</v>
      </c>
      <c r="D343" s="18" t="s">
        <v>906</v>
      </c>
      <c r="E343" s="18" t="s">
        <v>907</v>
      </c>
      <c r="F343" s="18"/>
      <c r="G343" s="18"/>
      <c r="H343" s="18"/>
      <c r="I343" s="18"/>
      <c r="J343" s="18" t="s">
        <v>44</v>
      </c>
      <c r="K343" s="18" t="str">
        <f t="shared" si="3"/>
        <v>Holy, Perception, Ritual, Strength</v>
      </c>
      <c r="L343" s="18"/>
      <c r="M343" s="18"/>
      <c r="N343" s="18"/>
      <c r="O343" s="18"/>
      <c r="P343" s="18"/>
      <c r="Q343" s="18"/>
      <c r="R343" s="18"/>
      <c r="S343" s="18"/>
    </row>
    <row r="344" spans="1:19">
      <c r="A344" s="18" t="s">
        <v>692</v>
      </c>
      <c r="B344" s="18"/>
      <c r="C344" s="184" t="str">
        <f t="shared" si="2"/>
        <v>Comfrey</v>
      </c>
      <c r="D344" s="18" t="s">
        <v>908</v>
      </c>
      <c r="E344" s="18" t="s">
        <v>909</v>
      </c>
      <c r="F344" s="18"/>
      <c r="G344" s="18"/>
      <c r="H344" s="18"/>
      <c r="I344" s="18"/>
      <c r="J344" s="18" t="s">
        <v>49</v>
      </c>
      <c r="K344" s="18" t="str">
        <f t="shared" si="3"/>
        <v>Dexterity, Healing, Prosperity, Protection</v>
      </c>
      <c r="L344" s="18"/>
      <c r="M344" s="18"/>
      <c r="N344" s="18"/>
      <c r="O344" s="18"/>
      <c r="P344" s="18"/>
      <c r="Q344" s="18"/>
      <c r="R344" s="18"/>
      <c r="S344" s="18"/>
    </row>
    <row r="345" spans="1:19">
      <c r="A345" s="18" t="s">
        <v>692</v>
      </c>
      <c r="B345" s="18"/>
      <c r="C345" s="184" t="str">
        <f t="shared" si="2"/>
        <v>Copal</v>
      </c>
      <c r="D345" s="18" t="s">
        <v>910</v>
      </c>
      <c r="E345" s="18" t="s">
        <v>911</v>
      </c>
      <c r="F345" s="18"/>
      <c r="G345" s="18"/>
      <c r="H345" s="18"/>
      <c r="I345" s="18"/>
      <c r="J345" s="18" t="s">
        <v>55</v>
      </c>
      <c r="K345" s="18" t="str">
        <f t="shared" si="3"/>
        <v>Cleansing, Intelligence, Perception</v>
      </c>
      <c r="L345" s="18"/>
      <c r="M345" s="18"/>
      <c r="N345" s="18"/>
      <c r="O345" s="18"/>
      <c r="P345" s="18"/>
      <c r="Q345" s="18"/>
      <c r="R345" s="18"/>
      <c r="S345" s="18"/>
    </row>
    <row r="346" spans="1:19">
      <c r="A346" s="18" t="s">
        <v>692</v>
      </c>
      <c r="B346" s="18"/>
      <c r="C346" s="184" t="str">
        <f t="shared" si="2"/>
        <v>Coriander</v>
      </c>
      <c r="D346" s="18" t="s">
        <v>912</v>
      </c>
      <c r="E346" s="18" t="s">
        <v>913</v>
      </c>
      <c r="F346" s="18"/>
      <c r="G346" s="18"/>
      <c r="H346" s="18"/>
      <c r="I346" s="18"/>
      <c r="J346" s="18" t="s">
        <v>55</v>
      </c>
      <c r="K346" s="18" t="str">
        <f t="shared" si="3"/>
        <v>Constitution, Holy, Protection, Ritual</v>
      </c>
      <c r="L346" s="18"/>
      <c r="M346" s="18"/>
      <c r="N346" s="18"/>
      <c r="O346" s="18"/>
      <c r="P346" s="18"/>
      <c r="Q346" s="18"/>
      <c r="R346" s="18"/>
      <c r="S346" s="18"/>
    </row>
    <row r="347" spans="1:19">
      <c r="A347" s="18" t="s">
        <v>692</v>
      </c>
      <c r="B347" s="18"/>
      <c r="C347" s="184" t="str">
        <f t="shared" si="2"/>
        <v>Corn</v>
      </c>
      <c r="D347" s="18" t="s">
        <v>914</v>
      </c>
      <c r="E347" s="18" t="s">
        <v>915</v>
      </c>
      <c r="F347" s="18"/>
      <c r="G347" s="18"/>
      <c r="H347" s="18"/>
      <c r="I347" s="18"/>
      <c r="J347" s="18" t="s">
        <v>55</v>
      </c>
      <c r="K347" s="18" t="str">
        <f t="shared" si="3"/>
        <v>Divination, Holy, Luck, Ritual, Sustenance</v>
      </c>
      <c r="L347" s="18"/>
      <c r="M347" s="18"/>
      <c r="N347" s="18"/>
      <c r="O347" s="18"/>
      <c r="P347" s="18"/>
      <c r="Q347" s="18"/>
      <c r="R347" s="18"/>
      <c r="S347" s="18"/>
    </row>
    <row r="348" spans="1:19">
      <c r="A348" s="18" t="s">
        <v>692</v>
      </c>
      <c r="B348" s="18"/>
      <c r="C348" s="184" t="str">
        <f t="shared" si="2"/>
        <v>Cornflower</v>
      </c>
      <c r="D348" s="18" t="s">
        <v>916</v>
      </c>
      <c r="E348" s="18" t="s">
        <v>917</v>
      </c>
      <c r="F348" s="18"/>
      <c r="G348" s="18"/>
      <c r="H348" s="18"/>
      <c r="I348" s="18"/>
      <c r="J348" s="18" t="s">
        <v>55</v>
      </c>
      <c r="K348" s="18" t="str">
        <f t="shared" si="3"/>
        <v>Charisma, Cleansing, Constitution, Death, Dexterity, Divination, Emotion, Healing, Intelligence, Negative/Positive Energy, Perception, Poison, Strength, Wisdom</v>
      </c>
      <c r="L348" s="18"/>
      <c r="M348" s="18"/>
      <c r="N348" s="18"/>
      <c r="O348" s="18"/>
      <c r="P348" s="18"/>
      <c r="Q348" s="18"/>
      <c r="R348" s="18"/>
      <c r="S348" s="18"/>
    </row>
    <row r="349" spans="1:19">
      <c r="A349" s="18" t="s">
        <v>692</v>
      </c>
      <c r="B349" s="18"/>
      <c r="C349" s="184" t="str">
        <f t="shared" si="2"/>
        <v>Cotton</v>
      </c>
      <c r="D349" s="18" t="s">
        <v>918</v>
      </c>
      <c r="E349" s="18" t="s">
        <v>919</v>
      </c>
      <c r="F349" s="18"/>
      <c r="G349" s="18"/>
      <c r="H349" s="18"/>
      <c r="I349" s="18"/>
      <c r="J349" s="18" t="s">
        <v>55</v>
      </c>
      <c r="K349" s="18" t="str">
        <f t="shared" si="3"/>
        <v>Charisma, Healing, Intelligence, Luck, Wisdom</v>
      </c>
      <c r="L349" s="18"/>
      <c r="M349" s="18"/>
      <c r="N349" s="18"/>
      <c r="O349" s="18"/>
      <c r="P349" s="18"/>
      <c r="Q349" s="18"/>
      <c r="R349" s="18"/>
      <c r="S349" s="18"/>
    </row>
    <row r="350" spans="1:19">
      <c r="A350" s="18" t="s">
        <v>692</v>
      </c>
      <c r="B350" s="18"/>
      <c r="C350" s="184" t="str">
        <f t="shared" si="2"/>
        <v>Cowslip</v>
      </c>
      <c r="D350" s="18" t="s">
        <v>920</v>
      </c>
      <c r="E350" s="18" t="s">
        <v>921</v>
      </c>
      <c r="F350" s="18"/>
      <c r="G350" s="18"/>
      <c r="H350" s="18"/>
      <c r="I350" s="18"/>
      <c r="J350" s="18" t="s">
        <v>689</v>
      </c>
      <c r="K350" s="18" t="str">
        <f t="shared" si="3"/>
        <v>Healing, Holy, Prosperity, Ritual</v>
      </c>
      <c r="L350" s="18"/>
      <c r="M350" s="18"/>
      <c r="N350" s="18"/>
      <c r="O350" s="18"/>
      <c r="P350" s="18"/>
      <c r="Q350" s="18"/>
      <c r="R350" s="18"/>
      <c r="S350" s="18"/>
    </row>
    <row r="351" spans="1:19">
      <c r="A351" s="18" t="s">
        <v>692</v>
      </c>
      <c r="B351" s="18"/>
      <c r="C351" s="184" t="str">
        <f t="shared" si="2"/>
        <v>Crocus</v>
      </c>
      <c r="D351" s="18" t="s">
        <v>922</v>
      </c>
      <c r="E351" s="18" t="s">
        <v>923</v>
      </c>
      <c r="F351" s="18"/>
      <c r="G351" s="18"/>
      <c r="H351" s="18"/>
      <c r="I351" s="18"/>
      <c r="J351" s="18" t="s">
        <v>44</v>
      </c>
      <c r="K351" s="18" t="str">
        <f t="shared" si="3"/>
        <v>Cleansing, Death, Divination, Emotion, Dexterity</v>
      </c>
      <c r="L351" s="18"/>
      <c r="M351" s="18"/>
      <c r="N351" s="18"/>
      <c r="O351" s="18"/>
      <c r="P351" s="18"/>
      <c r="Q351" s="18"/>
      <c r="R351" s="18"/>
      <c r="S351" s="18"/>
    </row>
    <row r="352" spans="1:19">
      <c r="A352" s="18" t="s">
        <v>692</v>
      </c>
      <c r="B352" s="18"/>
      <c r="C352" s="184" t="str">
        <f t="shared" si="2"/>
        <v>Cucumber</v>
      </c>
      <c r="D352" s="18" t="s">
        <v>924</v>
      </c>
      <c r="E352" s="18" t="s">
        <v>925</v>
      </c>
      <c r="F352" s="18"/>
      <c r="G352" s="18"/>
      <c r="H352" s="18"/>
      <c r="I352" s="18"/>
      <c r="J352" s="18" t="s">
        <v>55</v>
      </c>
      <c r="K352" s="18" t="str">
        <f t="shared" si="3"/>
        <v>Charisma, Healing, Intelligence, Perception, Sustenance, Wisdom</v>
      </c>
      <c r="L352" s="18"/>
      <c r="M352" s="18"/>
      <c r="N352" s="18"/>
      <c r="O352" s="18"/>
      <c r="P352" s="18"/>
      <c r="Q352" s="18"/>
      <c r="R352" s="18"/>
      <c r="S352" s="18"/>
    </row>
    <row r="353" spans="1:19">
      <c r="A353" s="18" t="s">
        <v>692</v>
      </c>
      <c r="B353" s="18"/>
      <c r="C353" s="184" t="str">
        <f t="shared" si="2"/>
        <v>Cumin</v>
      </c>
      <c r="D353" s="18" t="s">
        <v>839</v>
      </c>
      <c r="E353" s="18" t="s">
        <v>926</v>
      </c>
      <c r="F353" s="18"/>
      <c r="G353" s="18"/>
      <c r="H353" s="18"/>
      <c r="I353" s="18"/>
      <c r="J353" s="18" t="s">
        <v>49</v>
      </c>
      <c r="K353" s="18" t="str">
        <f t="shared" si="3"/>
        <v>Emotion, Holy, Negative/Positive Energy, Perception</v>
      </c>
      <c r="L353" s="18"/>
      <c r="M353" s="18"/>
      <c r="N353" s="18"/>
      <c r="O353" s="18"/>
      <c r="P353" s="18"/>
      <c r="Q353" s="18"/>
      <c r="R353" s="18"/>
      <c r="S353" s="18"/>
    </row>
    <row r="354" spans="1:19">
      <c r="A354" s="18" t="s">
        <v>692</v>
      </c>
      <c r="B354" s="18"/>
      <c r="C354" s="184" t="str">
        <f t="shared" si="2"/>
        <v>Curry</v>
      </c>
      <c r="D354" s="18" t="s">
        <v>927</v>
      </c>
      <c r="E354" s="18" t="s">
        <v>928</v>
      </c>
      <c r="F354" s="18"/>
      <c r="G354" s="18"/>
      <c r="H354" s="18"/>
      <c r="I354" s="18"/>
      <c r="J354" s="18" t="s">
        <v>44</v>
      </c>
      <c r="K354" s="18" t="str">
        <f t="shared" si="3"/>
        <v>Holy, Negative/Positive Energy, Protection, Ritual</v>
      </c>
      <c r="L354" s="18"/>
      <c r="M354" s="18"/>
      <c r="N354" s="18"/>
      <c r="O354" s="18"/>
      <c r="P354" s="18"/>
      <c r="Q354" s="18"/>
      <c r="R354" s="18"/>
      <c r="S354" s="18"/>
    </row>
    <row r="355" spans="1:19">
      <c r="A355" s="18" t="s">
        <v>692</v>
      </c>
      <c r="B355" s="18"/>
      <c r="C355" s="184" t="str">
        <f t="shared" si="2"/>
        <v>Cyclamen</v>
      </c>
      <c r="D355" s="18" t="s">
        <v>929</v>
      </c>
      <c r="E355" s="18" t="s">
        <v>930</v>
      </c>
      <c r="F355" s="18"/>
      <c r="G355" s="18"/>
      <c r="H355" s="18"/>
      <c r="I355" s="18"/>
      <c r="J355" s="18" t="s">
        <v>49</v>
      </c>
      <c r="K355" s="18" t="str">
        <f t="shared" si="3"/>
        <v>Emotion, Holy, Ritual, Wisdom</v>
      </c>
      <c r="L355" s="18"/>
      <c r="M355" s="18"/>
      <c r="N355" s="18"/>
      <c r="O355" s="18"/>
      <c r="P355" s="18"/>
      <c r="Q355" s="18"/>
      <c r="R355" s="18"/>
      <c r="S355" s="18"/>
    </row>
    <row r="356" spans="1:19">
      <c r="A356" s="18" t="s">
        <v>692</v>
      </c>
      <c r="B356" s="18"/>
      <c r="C356" s="184" t="str">
        <f t="shared" si="2"/>
        <v>Cyclops Hair</v>
      </c>
      <c r="D356" s="18" t="s">
        <v>931</v>
      </c>
      <c r="E356" s="18" t="s">
        <v>932</v>
      </c>
      <c r="F356" s="18"/>
      <c r="G356" s="18"/>
      <c r="H356" s="18"/>
      <c r="I356" s="18"/>
      <c r="J356" s="18" t="s">
        <v>719</v>
      </c>
      <c r="K356" s="18" t="str">
        <f t="shared" si="3"/>
        <v>Strength</v>
      </c>
      <c r="L356" s="18"/>
      <c r="M356" s="18"/>
      <c r="N356" s="18"/>
      <c r="O356" s="18"/>
      <c r="P356" s="18"/>
      <c r="Q356" s="18"/>
      <c r="R356" s="18"/>
      <c r="S356" s="18"/>
    </row>
    <row r="357" spans="1:19">
      <c r="A357" s="18" t="s">
        <v>692</v>
      </c>
      <c r="B357" s="18"/>
      <c r="C357" s="184" t="str">
        <f t="shared" si="2"/>
        <v>Cypress</v>
      </c>
      <c r="D357" s="18" t="s">
        <v>933</v>
      </c>
      <c r="E357" s="18" t="s">
        <v>934</v>
      </c>
      <c r="F357" s="18"/>
      <c r="G357" s="18"/>
      <c r="H357" s="18"/>
      <c r="I357" s="18"/>
      <c r="J357" s="18" t="s">
        <v>44</v>
      </c>
      <c r="K357" s="18" t="str">
        <f t="shared" si="3"/>
        <v>Death, Emotion, Luck, Perception, Ritual</v>
      </c>
      <c r="L357" s="18"/>
      <c r="M357" s="18"/>
      <c r="N357" s="18"/>
      <c r="O357" s="18"/>
      <c r="P357" s="18"/>
      <c r="Q357" s="18"/>
      <c r="R357" s="18"/>
      <c r="S357" s="18"/>
    </row>
    <row r="358" spans="1:19">
      <c r="A358" s="18" t="s">
        <v>692</v>
      </c>
      <c r="B358" s="18"/>
      <c r="C358" s="184" t="str">
        <f t="shared" si="2"/>
        <v>Daffodil</v>
      </c>
      <c r="D358" s="18" t="s">
        <v>935</v>
      </c>
      <c r="E358" s="18" t="s">
        <v>936</v>
      </c>
      <c r="F358" s="18"/>
      <c r="G358" s="18"/>
      <c r="H358" s="18"/>
      <c r="I358" s="18"/>
      <c r="J358" s="18" t="s">
        <v>55</v>
      </c>
      <c r="K358" s="18" t="str">
        <f t="shared" si="3"/>
        <v>Charisma, Death, Luck</v>
      </c>
      <c r="L358" s="18"/>
      <c r="M358" s="18"/>
      <c r="N358" s="18"/>
      <c r="O358" s="18"/>
      <c r="P358" s="18"/>
      <c r="Q358" s="18"/>
      <c r="R358" s="18"/>
      <c r="S358" s="18"/>
    </row>
    <row r="359" spans="1:19">
      <c r="A359" s="18" t="s">
        <v>692</v>
      </c>
      <c r="B359" s="18"/>
      <c r="C359" s="184" t="str">
        <f t="shared" si="2"/>
        <v>Daisy</v>
      </c>
      <c r="D359" s="18" t="s">
        <v>937</v>
      </c>
      <c r="E359" s="18" t="s">
        <v>938</v>
      </c>
      <c r="F359" s="18"/>
      <c r="G359" s="18"/>
      <c r="H359" s="18"/>
      <c r="I359" s="18"/>
      <c r="J359" s="18" t="s">
        <v>55</v>
      </c>
      <c r="K359" s="18" t="str">
        <f t="shared" si="3"/>
        <v>Divination, Emotion, Luck, Strength</v>
      </c>
      <c r="L359" s="18"/>
      <c r="M359" s="18"/>
      <c r="N359" s="18"/>
      <c r="O359" s="18"/>
      <c r="P359" s="18"/>
      <c r="Q359" s="18"/>
      <c r="R359" s="18"/>
      <c r="S359" s="18"/>
    </row>
    <row r="360" spans="1:19">
      <c r="A360" s="18" t="s">
        <v>692</v>
      </c>
      <c r="B360" s="18"/>
      <c r="C360" s="184" t="str">
        <f t="shared" ref="C360:C423" si="4">LEFT(E360,FIND("(",E360,1)-2)</f>
        <v>Damiana</v>
      </c>
      <c r="D360" s="18" t="s">
        <v>939</v>
      </c>
      <c r="E360" s="18" t="s">
        <v>940</v>
      </c>
      <c r="F360" s="18"/>
      <c r="G360" s="18"/>
      <c r="H360" s="18"/>
      <c r="I360" s="18"/>
      <c r="J360" s="18" t="s">
        <v>44</v>
      </c>
      <c r="K360" s="18" t="str">
        <f t="shared" ref="K360:K423" si="5">RIGHT(E360,LEN(E360)-FIND(")",E360,1)-1)</f>
        <v>Emotion, Perception, Prosperity</v>
      </c>
      <c r="L360" s="18"/>
      <c r="M360" s="18"/>
      <c r="N360" s="18"/>
      <c r="O360" s="18"/>
      <c r="P360" s="18"/>
      <c r="Q360" s="18"/>
      <c r="R360" s="18"/>
      <c r="S360" s="18"/>
    </row>
    <row r="361" spans="1:19">
      <c r="A361" s="18" t="s">
        <v>692</v>
      </c>
      <c r="B361" s="18"/>
      <c r="C361" s="184" t="str">
        <f t="shared" si="4"/>
        <v>Dandelion</v>
      </c>
      <c r="D361" s="18" t="s">
        <v>941</v>
      </c>
      <c r="E361" s="18" t="s">
        <v>942</v>
      </c>
      <c r="F361" s="18"/>
      <c r="G361" s="18"/>
      <c r="H361" s="18"/>
      <c r="I361" s="18"/>
      <c r="J361" s="18" t="s">
        <v>55</v>
      </c>
      <c r="K361" s="18" t="str">
        <f t="shared" si="5"/>
        <v>Constitution, Divination, Healing, Sustenance</v>
      </c>
      <c r="L361" s="18"/>
      <c r="M361" s="18"/>
      <c r="N361" s="18"/>
      <c r="O361" s="18"/>
      <c r="P361" s="18"/>
      <c r="Q361" s="18"/>
      <c r="R361" s="18"/>
      <c r="S361" s="18"/>
    </row>
    <row r="362" spans="1:19">
      <c r="A362" s="18" t="s">
        <v>692</v>
      </c>
      <c r="B362" s="18"/>
      <c r="C362" s="184" t="str">
        <f t="shared" si="4"/>
        <v>Death Knight Bone</v>
      </c>
      <c r="D362" s="185" t="s">
        <v>943</v>
      </c>
      <c r="E362" s="18" t="s">
        <v>944</v>
      </c>
      <c r="F362" s="18"/>
      <c r="G362" s="18"/>
      <c r="H362" s="18"/>
      <c r="I362" s="18"/>
      <c r="J362" s="18" t="s">
        <v>719</v>
      </c>
      <c r="K362" s="18" t="str">
        <f t="shared" si="5"/>
        <v>Charisma, Strength</v>
      </c>
      <c r="L362" s="18"/>
      <c r="M362" s="18"/>
      <c r="N362" s="18"/>
      <c r="O362" s="18"/>
      <c r="P362" s="18"/>
      <c r="Q362" s="18"/>
      <c r="R362" s="18"/>
      <c r="S362" s="18"/>
    </row>
    <row r="363" spans="1:19">
      <c r="A363" s="18" t="s">
        <v>692</v>
      </c>
      <c r="B363" s="18"/>
      <c r="C363" s="184" t="str">
        <f t="shared" si="4"/>
        <v>Demon Blood</v>
      </c>
      <c r="D363" s="185" t="s">
        <v>945</v>
      </c>
      <c r="E363" s="18" t="s">
        <v>946</v>
      </c>
      <c r="F363" s="18"/>
      <c r="G363" s="18"/>
      <c r="H363" s="18"/>
      <c r="I363" s="18"/>
      <c r="J363" s="18" t="s">
        <v>719</v>
      </c>
      <c r="K363" s="18" t="str">
        <f t="shared" si="5"/>
        <v>Ritual,</v>
      </c>
      <c r="L363" s="18"/>
      <c r="M363" s="18"/>
      <c r="N363" s="18"/>
      <c r="O363" s="18"/>
      <c r="P363" s="18"/>
      <c r="Q363" s="18"/>
      <c r="R363" s="18"/>
      <c r="S363" s="18"/>
    </row>
    <row r="364" spans="1:19">
      <c r="A364" s="18" t="s">
        <v>692</v>
      </c>
      <c r="B364" s="18"/>
      <c r="C364" s="184" t="str">
        <f t="shared" si="4"/>
        <v>Deerstongue</v>
      </c>
      <c r="D364" s="185" t="s">
        <v>947</v>
      </c>
      <c r="E364" s="18" t="s">
        <v>948</v>
      </c>
      <c r="F364" s="18"/>
      <c r="G364" s="18"/>
      <c r="H364" s="18"/>
      <c r="I364" s="18"/>
      <c r="J364" s="18" t="s">
        <v>49</v>
      </c>
      <c r="K364" s="18" t="str">
        <f t="shared" si="5"/>
        <v>Charisma, Intelligence, Perception, Wisdom</v>
      </c>
      <c r="L364" s="18"/>
      <c r="M364" s="18"/>
      <c r="N364" s="18"/>
      <c r="O364" s="18"/>
      <c r="P364" s="18"/>
      <c r="Q364" s="18"/>
      <c r="R364" s="18"/>
      <c r="S364" s="18"/>
    </row>
    <row r="365" spans="1:19">
      <c r="A365" s="18" t="s">
        <v>692</v>
      </c>
      <c r="B365" s="18"/>
      <c r="C365" s="184" t="str">
        <f t="shared" si="4"/>
        <v>Devil’s Blood</v>
      </c>
      <c r="D365" s="18" t="s">
        <v>949</v>
      </c>
      <c r="E365" s="18" t="s">
        <v>950</v>
      </c>
      <c r="F365" s="18"/>
      <c r="G365" s="18"/>
      <c r="H365" s="18"/>
      <c r="I365" s="18"/>
      <c r="J365" s="18" t="s">
        <v>719</v>
      </c>
      <c r="K365" s="18" t="str">
        <f t="shared" si="5"/>
        <v>Ritual</v>
      </c>
      <c r="L365" s="18"/>
      <c r="M365" s="18"/>
      <c r="N365" s="18"/>
      <c r="O365" s="18"/>
      <c r="P365" s="18"/>
      <c r="Q365" s="18"/>
      <c r="R365" s="18"/>
      <c r="S365" s="18"/>
    </row>
    <row r="366" spans="1:19">
      <c r="A366" s="18" t="s">
        <v>692</v>
      </c>
      <c r="B366" s="18"/>
      <c r="C366" s="184" t="str">
        <f t="shared" si="4"/>
        <v>Dill</v>
      </c>
      <c r="D366" s="18" t="s">
        <v>951</v>
      </c>
      <c r="E366" s="18" t="s">
        <v>952</v>
      </c>
      <c r="F366" s="18"/>
      <c r="G366" s="18"/>
      <c r="H366" s="18"/>
      <c r="I366" s="18"/>
      <c r="J366" s="18" t="s">
        <v>55</v>
      </c>
      <c r="K366" s="18" t="str">
        <f t="shared" si="5"/>
        <v>Emotion, Luck, Prosperity, Protection</v>
      </c>
      <c r="L366" s="18"/>
      <c r="M366" s="18"/>
      <c r="N366" s="18"/>
      <c r="O366" s="18"/>
      <c r="P366" s="18"/>
      <c r="Q366" s="18"/>
      <c r="R366" s="18"/>
      <c r="S366" s="18"/>
    </row>
    <row r="367" spans="1:19">
      <c r="A367" s="18" t="s">
        <v>692</v>
      </c>
      <c r="B367" s="18"/>
      <c r="C367" s="184" t="str">
        <f t="shared" si="4"/>
        <v>Displacer Beast Hair</v>
      </c>
      <c r="D367" s="18" t="s">
        <v>953</v>
      </c>
      <c r="E367" s="18" t="s">
        <v>954</v>
      </c>
      <c r="F367" s="18"/>
      <c r="G367" s="18"/>
      <c r="H367" s="18"/>
      <c r="I367" s="18"/>
      <c r="J367" s="18" t="s">
        <v>719</v>
      </c>
      <c r="K367" s="18" t="str">
        <f t="shared" si="5"/>
        <v>Perception</v>
      </c>
      <c r="L367" s="18"/>
      <c r="M367" s="18"/>
      <c r="N367" s="18"/>
      <c r="O367" s="18"/>
      <c r="P367" s="18"/>
      <c r="Q367" s="18"/>
      <c r="R367" s="18"/>
      <c r="S367" s="18"/>
    </row>
    <row r="368" spans="1:19">
      <c r="A368" s="18" t="s">
        <v>692</v>
      </c>
      <c r="B368" s="18"/>
      <c r="C368" s="184" t="str">
        <f t="shared" si="4"/>
        <v>Dock</v>
      </c>
      <c r="D368" s="185" t="s">
        <v>955</v>
      </c>
      <c r="E368" s="18" t="s">
        <v>956</v>
      </c>
      <c r="F368" s="18"/>
      <c r="G368" s="18"/>
      <c r="H368" s="18"/>
      <c r="I368" s="18"/>
      <c r="J368" s="18" t="s">
        <v>49</v>
      </c>
      <c r="K368" s="18" t="str">
        <f t="shared" si="5"/>
        <v>Constitution, Healing, Prosperity</v>
      </c>
      <c r="L368" s="18"/>
      <c r="M368" s="18"/>
      <c r="N368" s="18"/>
      <c r="O368" s="18"/>
      <c r="P368" s="18"/>
      <c r="Q368" s="18"/>
      <c r="R368" s="18"/>
      <c r="S368" s="18"/>
    </row>
    <row r="369" spans="1:19">
      <c r="A369" s="18" t="s">
        <v>692</v>
      </c>
      <c r="B369" s="18"/>
      <c r="C369" s="184" t="str">
        <f t="shared" si="4"/>
        <v>Dog Hair</v>
      </c>
      <c r="D369" s="18" t="s">
        <v>957</v>
      </c>
      <c r="E369" s="18" t="s">
        <v>958</v>
      </c>
      <c r="F369" s="18"/>
      <c r="G369" s="18"/>
      <c r="H369" s="18"/>
      <c r="I369" s="18"/>
      <c r="J369" s="18" t="s">
        <v>55</v>
      </c>
      <c r="K369" s="18" t="str">
        <f t="shared" si="5"/>
        <v>Healing, Protection</v>
      </c>
      <c r="L369" s="18"/>
      <c r="M369" s="18"/>
      <c r="N369" s="18"/>
      <c r="O369" s="18"/>
      <c r="P369" s="18"/>
      <c r="Q369" s="18"/>
      <c r="R369" s="18"/>
      <c r="S369" s="18"/>
    </row>
    <row r="370" spans="1:19">
      <c r="A370" s="18" t="s">
        <v>692</v>
      </c>
      <c r="B370" s="18"/>
      <c r="C370" s="184" t="str">
        <f t="shared" si="4"/>
        <v>Dogbane</v>
      </c>
      <c r="D370" s="18" t="s">
        <v>959</v>
      </c>
      <c r="E370" s="18" t="s">
        <v>960</v>
      </c>
      <c r="F370" s="18"/>
      <c r="G370" s="18"/>
      <c r="H370" s="18"/>
      <c r="I370" s="18"/>
      <c r="J370" s="18" t="s">
        <v>44</v>
      </c>
      <c r="K370" s="18" t="str">
        <f t="shared" si="5"/>
        <v>Emotion, Poison</v>
      </c>
      <c r="L370" s="18"/>
      <c r="M370" s="18"/>
      <c r="N370" s="18"/>
      <c r="O370" s="18"/>
      <c r="P370" s="18"/>
      <c r="Q370" s="18"/>
      <c r="R370" s="18"/>
      <c r="S370" s="18"/>
    </row>
    <row r="371" spans="1:19">
      <c r="A371" s="18" t="s">
        <v>692</v>
      </c>
      <c r="B371" s="18"/>
      <c r="C371" s="184" t="str">
        <f t="shared" si="4"/>
        <v>Dogwood</v>
      </c>
      <c r="D371" s="18" t="s">
        <v>961</v>
      </c>
      <c r="E371" s="18" t="s">
        <v>962</v>
      </c>
      <c r="F371" s="18"/>
      <c r="G371" s="18"/>
      <c r="H371" s="18"/>
      <c r="I371" s="18"/>
      <c r="J371" s="18" t="s">
        <v>49</v>
      </c>
      <c r="K371" s="18" t="str">
        <f t="shared" si="5"/>
        <v>Dexterity, Holy, Luck, Perception, Protection,</v>
      </c>
      <c r="L371" s="18"/>
      <c r="M371" s="18"/>
      <c r="N371" s="18"/>
      <c r="O371" s="18"/>
      <c r="P371" s="18"/>
      <c r="Q371" s="18"/>
      <c r="R371" s="18"/>
      <c r="S371" s="18"/>
    </row>
    <row r="372" spans="1:19">
      <c r="A372" s="18" t="s">
        <v>692</v>
      </c>
      <c r="B372" s="18"/>
      <c r="C372" s="184" t="str">
        <f t="shared" si="4"/>
        <v>Dragon's Blood, Herb</v>
      </c>
      <c r="D372" s="18" t="s">
        <v>963</v>
      </c>
      <c r="E372" s="18" t="s">
        <v>964</v>
      </c>
      <c r="F372" s="18"/>
      <c r="G372" s="18"/>
      <c r="H372" s="18"/>
      <c r="I372" s="18"/>
      <c r="J372" s="18" t="s">
        <v>49</v>
      </c>
      <c r="K372" s="18" t="str">
        <f t="shared" si="5"/>
        <v>Charisma, Constitution, Dexterity, Emotion, Strength, Protection, Wisdom</v>
      </c>
      <c r="L372" s="18"/>
      <c r="M372" s="18"/>
      <c r="N372" s="18"/>
      <c r="O372" s="18"/>
      <c r="P372" s="18"/>
      <c r="Q372" s="18"/>
      <c r="R372" s="18"/>
      <c r="S372" s="18"/>
    </row>
    <row r="373" spans="1:19">
      <c r="A373" s="18" t="s">
        <v>692</v>
      </c>
      <c r="B373" s="18"/>
      <c r="C373" s="184" t="str">
        <f t="shared" si="4"/>
        <v>Dragon Blood, True</v>
      </c>
      <c r="D373" s="18" t="s">
        <v>965</v>
      </c>
      <c r="E373" s="18" t="s">
        <v>966</v>
      </c>
      <c r="F373" s="18"/>
      <c r="G373" s="18"/>
      <c r="H373" s="18"/>
      <c r="I373" s="18"/>
      <c r="J373" s="18" t="s">
        <v>719</v>
      </c>
      <c r="K373" s="18" t="str">
        <f t="shared" si="5"/>
        <v>Charisma, Constitution, Dexterity, Intelligence, Strength, Wisdom</v>
      </c>
      <c r="L373" s="18"/>
      <c r="M373" s="18"/>
      <c r="N373" s="18"/>
      <c r="O373" s="18"/>
      <c r="P373" s="18"/>
      <c r="Q373" s="18"/>
      <c r="R373" s="18"/>
      <c r="S373" s="18"/>
    </row>
    <row r="374" spans="1:19">
      <c r="A374" s="18" t="s">
        <v>692</v>
      </c>
      <c r="B374" s="18"/>
      <c r="C374" s="184" t="str">
        <f t="shared" si="4"/>
        <v>Dulse</v>
      </c>
      <c r="D374" s="185" t="s">
        <v>967</v>
      </c>
      <c r="E374" s="18" t="s">
        <v>968</v>
      </c>
      <c r="F374" s="18"/>
      <c r="G374" s="18"/>
      <c r="H374" s="18"/>
      <c r="I374" s="18"/>
      <c r="J374" s="18" t="s">
        <v>689</v>
      </c>
      <c r="K374" s="18" t="str">
        <f t="shared" si="5"/>
        <v>Cleansing, Death, Emotion, Ritual</v>
      </c>
      <c r="L374" s="18"/>
      <c r="M374" s="18"/>
      <c r="N374" s="18"/>
      <c r="O374" s="18"/>
      <c r="P374" s="18"/>
      <c r="Q374" s="18"/>
      <c r="R374" s="18"/>
      <c r="S374" s="18"/>
    </row>
    <row r="375" spans="1:19">
      <c r="A375" s="18" t="s">
        <v>692</v>
      </c>
      <c r="B375" s="18"/>
      <c r="C375" s="184" t="str">
        <f t="shared" si="4"/>
        <v>Dutchman's Britches</v>
      </c>
      <c r="D375" s="185" t="s">
        <v>969</v>
      </c>
      <c r="E375" s="18" t="s">
        <v>970</v>
      </c>
      <c r="F375" s="18"/>
      <c r="G375" s="18"/>
      <c r="H375" s="18"/>
      <c r="I375" s="18"/>
      <c r="J375" s="18" t="s">
        <v>49</v>
      </c>
      <c r="K375" s="18" t="str">
        <f t="shared" si="5"/>
        <v>Charisma, Emotion, Luck, Prosperity, Sustenance</v>
      </c>
      <c r="L375" s="18"/>
      <c r="M375" s="18"/>
      <c r="N375" s="18"/>
      <c r="O375" s="18"/>
      <c r="P375" s="18"/>
      <c r="Q375" s="18"/>
      <c r="R375" s="18"/>
      <c r="S375" s="18"/>
    </row>
    <row r="376" spans="1:19">
      <c r="A376" s="18" t="s">
        <v>692</v>
      </c>
      <c r="B376" s="18"/>
      <c r="C376" s="184" t="str">
        <f t="shared" si="4"/>
        <v>Ebony</v>
      </c>
      <c r="D376" s="18" t="s">
        <v>971</v>
      </c>
      <c r="E376" s="18" t="s">
        <v>972</v>
      </c>
      <c r="F376" s="18"/>
      <c r="G376" s="18"/>
      <c r="H376" s="18"/>
      <c r="I376" s="18"/>
      <c r="J376" s="18" t="s">
        <v>44</v>
      </c>
      <c r="K376" s="18" t="str">
        <f t="shared" si="5"/>
        <v>Death, Holy, Negative/Positive Energy, Protection, Wisdom</v>
      </c>
      <c r="L376" s="18"/>
      <c r="M376" s="18"/>
      <c r="N376" s="18"/>
      <c r="O376" s="18"/>
      <c r="P376" s="18"/>
      <c r="Q376" s="18"/>
      <c r="R376" s="18"/>
      <c r="S376" s="18"/>
    </row>
    <row r="377" spans="1:19">
      <c r="A377" s="18" t="s">
        <v>692</v>
      </c>
      <c r="B377" s="18"/>
      <c r="C377" s="184" t="str">
        <f t="shared" si="4"/>
        <v>Echinacea</v>
      </c>
      <c r="D377" s="18" t="s">
        <v>973</v>
      </c>
      <c r="E377" s="18" t="s">
        <v>974</v>
      </c>
      <c r="F377" s="18"/>
      <c r="G377" s="18"/>
      <c r="H377" s="18"/>
      <c r="I377" s="18"/>
      <c r="J377" s="18" t="s">
        <v>55</v>
      </c>
      <c r="K377" s="18" t="str">
        <f t="shared" si="5"/>
        <v>Charisma, Constitution, Intelligence, Wisdom</v>
      </c>
      <c r="L377" s="18"/>
      <c r="M377" s="18"/>
      <c r="N377" s="18"/>
      <c r="O377" s="18"/>
      <c r="P377" s="18"/>
      <c r="Q377" s="18"/>
      <c r="R377" s="18"/>
      <c r="S377" s="18"/>
    </row>
    <row r="378" spans="1:19">
      <c r="A378" s="18" t="s">
        <v>692</v>
      </c>
      <c r="B378" s="18"/>
      <c r="C378" s="184" t="str">
        <f t="shared" si="4"/>
        <v>Edelwiess</v>
      </c>
      <c r="D378" s="185" t="s">
        <v>975</v>
      </c>
      <c r="E378" s="18" t="s">
        <v>976</v>
      </c>
      <c r="F378" s="18"/>
      <c r="G378" s="18"/>
      <c r="H378" s="18"/>
      <c r="I378" s="18"/>
      <c r="J378" s="18" t="s">
        <v>689</v>
      </c>
      <c r="K378" s="18" t="str">
        <f t="shared" si="5"/>
        <v>Dexterity, Perception, Protection</v>
      </c>
      <c r="L378" s="18"/>
      <c r="M378" s="18"/>
      <c r="N378" s="18"/>
      <c r="O378" s="18"/>
      <c r="P378" s="18"/>
      <c r="Q378" s="18"/>
      <c r="R378" s="18"/>
      <c r="S378" s="18"/>
    </row>
    <row r="379" spans="1:19">
      <c r="A379" s="18" t="s">
        <v>692</v>
      </c>
      <c r="B379" s="18"/>
      <c r="C379" s="184" t="str">
        <f t="shared" si="4"/>
        <v>Elder</v>
      </c>
      <c r="D379" s="185" t="s">
        <v>977</v>
      </c>
      <c r="E379" s="18" t="s">
        <v>978</v>
      </c>
      <c r="F379" s="18"/>
      <c r="G379" s="18"/>
      <c r="H379" s="18"/>
      <c r="I379" s="18"/>
      <c r="J379" s="18" t="s">
        <v>44</v>
      </c>
      <c r="K379" s="18" t="str">
        <f t="shared" si="5"/>
        <v>Healing, Protection, Wisdom</v>
      </c>
      <c r="L379" s="18"/>
      <c r="M379" s="18"/>
      <c r="N379" s="18"/>
      <c r="O379" s="18"/>
      <c r="P379" s="18"/>
      <c r="Q379" s="18"/>
      <c r="R379" s="18"/>
      <c r="S379" s="18"/>
    </row>
    <row r="380" spans="1:19">
      <c r="A380" s="18" t="s">
        <v>692</v>
      </c>
      <c r="B380" s="18"/>
      <c r="C380" s="184" t="str">
        <f t="shared" si="4"/>
        <v>Elecampane</v>
      </c>
      <c r="D380" s="185" t="s">
        <v>979</v>
      </c>
      <c r="E380" s="18" t="s">
        <v>980</v>
      </c>
      <c r="F380" s="18"/>
      <c r="G380" s="18"/>
      <c r="H380" s="18"/>
      <c r="I380" s="18"/>
      <c r="J380" s="18" t="s">
        <v>689</v>
      </c>
      <c r="K380" s="18" t="str">
        <f t="shared" si="5"/>
        <v>Charisma, Intelligence, Wisdom</v>
      </c>
      <c r="L380" s="18"/>
      <c r="M380" s="18"/>
      <c r="N380" s="18"/>
      <c r="O380" s="18"/>
      <c r="P380" s="18"/>
      <c r="Q380" s="18"/>
      <c r="R380" s="18"/>
      <c r="S380" s="18"/>
    </row>
    <row r="381" spans="1:19">
      <c r="A381" s="18" t="s">
        <v>692</v>
      </c>
      <c r="B381" s="18"/>
      <c r="C381" s="184" t="str">
        <f t="shared" si="4"/>
        <v>Elm</v>
      </c>
      <c r="D381" s="18" t="s">
        <v>981</v>
      </c>
      <c r="E381" s="18" t="s">
        <v>982</v>
      </c>
      <c r="F381" s="18"/>
      <c r="G381" s="18"/>
      <c r="H381" s="18"/>
      <c r="I381" s="18"/>
      <c r="J381" s="18" t="s">
        <v>55</v>
      </c>
      <c r="K381" s="18" t="str">
        <f t="shared" si="5"/>
        <v>Cleansing, Emotion</v>
      </c>
      <c r="L381" s="18"/>
      <c r="M381" s="18"/>
      <c r="N381" s="18"/>
      <c r="O381" s="18"/>
      <c r="P381" s="18"/>
      <c r="Q381" s="18"/>
      <c r="R381" s="18"/>
      <c r="S381" s="18"/>
    </row>
    <row r="382" spans="1:19">
      <c r="A382" s="18" t="s">
        <v>692</v>
      </c>
      <c r="B382" s="18"/>
      <c r="C382" s="184" t="str">
        <f t="shared" si="4"/>
        <v>Empyrean Sweat</v>
      </c>
      <c r="D382" s="18" t="s">
        <v>983</v>
      </c>
      <c r="E382" s="18" t="s">
        <v>984</v>
      </c>
      <c r="F382" s="18"/>
      <c r="G382" s="18"/>
      <c r="H382" s="18"/>
      <c r="I382" s="18"/>
      <c r="J382" s="18" t="s">
        <v>719</v>
      </c>
      <c r="K382" s="18" t="str">
        <f t="shared" si="5"/>
        <v>Charisma, Constitution, Dexterity, Intelligence, Ritual, Strength, Wisdom</v>
      </c>
      <c r="L382" s="18"/>
      <c r="M382" s="18"/>
      <c r="N382" s="18"/>
      <c r="O382" s="18"/>
      <c r="P382" s="18"/>
      <c r="Q382" s="18"/>
      <c r="R382" s="18"/>
      <c r="S382" s="18"/>
    </row>
    <row r="383" spans="1:19">
      <c r="A383" s="18" t="s">
        <v>692</v>
      </c>
      <c r="B383" s="18"/>
      <c r="C383" s="184" t="str">
        <f t="shared" si="4"/>
        <v>Endive</v>
      </c>
      <c r="D383" s="18" t="s">
        <v>985</v>
      </c>
      <c r="E383" s="18" t="s">
        <v>986</v>
      </c>
      <c r="F383" s="18"/>
      <c r="G383" s="18"/>
      <c r="H383" s="18"/>
      <c r="I383" s="18"/>
      <c r="J383" s="18" t="s">
        <v>44</v>
      </c>
      <c r="K383" s="18" t="str">
        <f t="shared" si="5"/>
        <v>Death, Emotion, Poison,</v>
      </c>
      <c r="L383" s="18"/>
      <c r="M383" s="18"/>
      <c r="N383" s="18"/>
      <c r="O383" s="18"/>
      <c r="P383" s="18"/>
      <c r="Q383" s="18"/>
      <c r="R383" s="18"/>
      <c r="S383" s="18"/>
    </row>
    <row r="384" spans="1:19">
      <c r="A384" s="18" t="s">
        <v>692</v>
      </c>
      <c r="B384" s="18"/>
      <c r="C384" s="184" t="str">
        <f t="shared" si="4"/>
        <v>Eucalyptus</v>
      </c>
      <c r="D384" s="18" t="s">
        <v>987</v>
      </c>
      <c r="E384" s="18" t="s">
        <v>988</v>
      </c>
      <c r="F384" s="18"/>
      <c r="G384" s="18"/>
      <c r="H384" s="18"/>
      <c r="I384" s="18"/>
      <c r="J384" s="18" t="s">
        <v>55</v>
      </c>
      <c r="K384" s="18" t="str">
        <f t="shared" si="5"/>
        <v>Constitution, Healing, Protection</v>
      </c>
      <c r="L384" s="18"/>
      <c r="M384" s="18"/>
      <c r="N384" s="18"/>
      <c r="O384" s="18"/>
      <c r="P384" s="18"/>
      <c r="Q384" s="18"/>
      <c r="R384" s="18"/>
      <c r="S384" s="18"/>
    </row>
    <row r="385" spans="1:19">
      <c r="A385" s="18" t="s">
        <v>692</v>
      </c>
      <c r="B385" s="18"/>
      <c r="C385" s="184" t="str">
        <f t="shared" si="4"/>
        <v>Eyebright</v>
      </c>
      <c r="D385" s="18" t="s">
        <v>989</v>
      </c>
      <c r="E385" s="18" t="s">
        <v>990</v>
      </c>
      <c r="F385" s="18"/>
      <c r="G385" s="18"/>
      <c r="H385" s="18"/>
      <c r="I385" s="18"/>
      <c r="J385" s="18" t="s">
        <v>44</v>
      </c>
      <c r="K385" s="18" t="str">
        <f t="shared" si="5"/>
        <v>Charisma, Cleansing, Dexterity, Intelligence, Perception, Wisdom</v>
      </c>
      <c r="L385" s="18"/>
      <c r="M385" s="18"/>
      <c r="N385" s="18"/>
      <c r="O385" s="18"/>
      <c r="P385" s="18"/>
      <c r="Q385" s="18"/>
      <c r="R385" s="18"/>
      <c r="S385" s="18"/>
    </row>
    <row r="386" spans="1:19">
      <c r="A386" s="18" t="s">
        <v>692</v>
      </c>
      <c r="B386" s="18"/>
      <c r="C386" s="184" t="str">
        <f t="shared" si="4"/>
        <v>Fennel</v>
      </c>
      <c r="D386" s="18" t="s">
        <v>991</v>
      </c>
      <c r="E386" s="18" t="s">
        <v>992</v>
      </c>
      <c r="F386" s="18"/>
      <c r="G386" s="18"/>
      <c r="H386" s="18"/>
      <c r="I386" s="18"/>
      <c r="J386" s="18" t="s">
        <v>49</v>
      </c>
      <c r="K386" s="18" t="str">
        <f t="shared" si="5"/>
        <v>Cleansing, Constitution, Healing, Protection</v>
      </c>
      <c r="L386" s="18"/>
      <c r="M386" s="18"/>
      <c r="N386" s="18"/>
      <c r="O386" s="18"/>
      <c r="P386" s="18"/>
      <c r="Q386" s="18"/>
      <c r="R386" s="18"/>
      <c r="S386" s="18"/>
    </row>
    <row r="387" spans="1:19">
      <c r="A387" s="18" t="s">
        <v>692</v>
      </c>
      <c r="B387" s="18"/>
      <c r="C387" s="184" t="str">
        <f t="shared" si="4"/>
        <v>Fenugreek</v>
      </c>
      <c r="D387" s="18" t="s">
        <v>993</v>
      </c>
      <c r="E387" s="18" t="s">
        <v>994</v>
      </c>
      <c r="F387" s="18"/>
      <c r="G387" s="18"/>
      <c r="H387" s="18"/>
      <c r="I387" s="18"/>
      <c r="J387" s="18" t="s">
        <v>689</v>
      </c>
      <c r="K387" s="18" t="str">
        <f t="shared" si="5"/>
        <v>Negative/Positive Energy, Prosperity</v>
      </c>
      <c r="L387" s="18"/>
      <c r="M387" s="18"/>
      <c r="N387" s="18"/>
      <c r="O387" s="18"/>
      <c r="P387" s="18"/>
      <c r="Q387" s="18"/>
      <c r="R387" s="18"/>
      <c r="S387" s="18"/>
    </row>
    <row r="388" spans="1:19">
      <c r="A388" s="18" t="s">
        <v>692</v>
      </c>
      <c r="B388" s="18"/>
      <c r="C388" s="184" t="str">
        <f t="shared" si="4"/>
        <v>Fern</v>
      </c>
      <c r="D388" s="18" t="s">
        <v>995</v>
      </c>
      <c r="E388" s="18" t="s">
        <v>996</v>
      </c>
      <c r="F388" s="18"/>
      <c r="G388" s="18"/>
      <c r="H388" s="18"/>
      <c r="I388" s="18"/>
      <c r="J388" s="18" t="s">
        <v>55</v>
      </c>
      <c r="K388" s="18" t="str">
        <f t="shared" si="5"/>
        <v>Holy, Luck, Negative/Positive Energy, Ritual</v>
      </c>
      <c r="L388" s="18"/>
      <c r="M388" s="18"/>
      <c r="N388" s="18"/>
      <c r="O388" s="18"/>
      <c r="P388" s="18"/>
      <c r="Q388" s="18"/>
      <c r="R388" s="18"/>
      <c r="S388" s="18"/>
    </row>
    <row r="389" spans="1:19">
      <c r="A389" s="18" t="s">
        <v>692</v>
      </c>
      <c r="B389" s="18"/>
      <c r="C389" s="184" t="str">
        <f t="shared" si="4"/>
        <v>Feverfew</v>
      </c>
      <c r="D389" s="18" t="s">
        <v>997</v>
      </c>
      <c r="E389" s="18" t="s">
        <v>998</v>
      </c>
      <c r="F389" s="18"/>
      <c r="G389" s="18"/>
      <c r="H389" s="18"/>
      <c r="I389" s="18"/>
      <c r="J389" s="18" t="s">
        <v>49</v>
      </c>
      <c r="K389" s="18" t="str">
        <f t="shared" si="5"/>
        <v>Cleansing, Healing, Protection</v>
      </c>
      <c r="L389" s="18"/>
      <c r="M389" s="18"/>
      <c r="N389" s="18"/>
      <c r="O389" s="18"/>
      <c r="P389" s="18"/>
      <c r="Q389" s="18"/>
      <c r="R389" s="18"/>
      <c r="S389" s="18"/>
    </row>
    <row r="390" spans="1:19">
      <c r="A390" s="18" t="s">
        <v>692</v>
      </c>
      <c r="B390" s="18"/>
      <c r="C390" s="184" t="str">
        <f t="shared" si="4"/>
        <v>Fig</v>
      </c>
      <c r="D390" s="18" t="s">
        <v>999</v>
      </c>
      <c r="E390" s="18" t="s">
        <v>1000</v>
      </c>
      <c r="F390" s="18"/>
      <c r="G390" s="18"/>
      <c r="H390" s="18"/>
      <c r="I390" s="18"/>
      <c r="J390" s="18" t="s">
        <v>44</v>
      </c>
      <c r="K390" s="18" t="str">
        <f t="shared" si="5"/>
        <v>Divination, Sustenance, Wisdom</v>
      </c>
      <c r="L390" s="18"/>
      <c r="M390" s="18"/>
      <c r="N390" s="18"/>
      <c r="O390" s="18"/>
      <c r="P390" s="18"/>
      <c r="Q390" s="18"/>
      <c r="R390" s="18"/>
      <c r="S390" s="18"/>
    </row>
    <row r="391" spans="1:19">
      <c r="A391" s="18" t="s">
        <v>692</v>
      </c>
      <c r="B391" s="18"/>
      <c r="C391" s="184" t="str">
        <f t="shared" si="4"/>
        <v>Figwort</v>
      </c>
      <c r="D391" s="18" t="s">
        <v>1001</v>
      </c>
      <c r="E391" s="18" t="s">
        <v>1002</v>
      </c>
      <c r="F391" s="18"/>
      <c r="G391" s="18"/>
      <c r="H391" s="18"/>
      <c r="I391" s="18"/>
      <c r="J391" s="18" t="s">
        <v>55</v>
      </c>
      <c r="K391" s="18" t="str">
        <f t="shared" si="5"/>
        <v>Cleansing, Death, Protection</v>
      </c>
      <c r="L391" s="18"/>
      <c r="M391" s="18"/>
      <c r="N391" s="18"/>
      <c r="O391" s="18"/>
      <c r="P391" s="18"/>
      <c r="Q391" s="18"/>
      <c r="R391" s="18"/>
      <c r="S391" s="18"/>
    </row>
    <row r="392" spans="1:19">
      <c r="A392" s="18" t="s">
        <v>692</v>
      </c>
      <c r="B392" s="18"/>
      <c r="C392" s="184" t="str">
        <f t="shared" si="4"/>
        <v>Flax</v>
      </c>
      <c r="D392" s="18" t="s">
        <v>1003</v>
      </c>
      <c r="E392" s="18" t="s">
        <v>1004</v>
      </c>
      <c r="F392" s="18"/>
      <c r="G392" s="18"/>
      <c r="H392" s="18"/>
      <c r="I392" s="18"/>
      <c r="J392" s="18" t="s">
        <v>55</v>
      </c>
      <c r="K392" s="18" t="str">
        <f t="shared" si="5"/>
        <v>Charisma, Cleansing, Intelligence, Wisdom</v>
      </c>
      <c r="L392" s="18"/>
      <c r="M392" s="18"/>
      <c r="N392" s="18"/>
      <c r="O392" s="18"/>
      <c r="P392" s="18"/>
      <c r="Q392" s="18"/>
      <c r="R392" s="18"/>
      <c r="S392" s="18"/>
    </row>
    <row r="393" spans="1:19">
      <c r="A393" s="18" t="s">
        <v>692</v>
      </c>
      <c r="B393" s="18"/>
      <c r="C393" s="184" t="str">
        <f t="shared" si="4"/>
        <v>Fleabane</v>
      </c>
      <c r="D393" s="18" t="s">
        <v>1005</v>
      </c>
      <c r="E393" s="18" t="s">
        <v>1006</v>
      </c>
      <c r="F393" s="18"/>
      <c r="G393" s="18"/>
      <c r="H393" s="18"/>
      <c r="I393" s="18"/>
      <c r="J393" s="18" t="s">
        <v>49</v>
      </c>
      <c r="K393" s="18" t="str">
        <f t="shared" si="5"/>
        <v>Cleansing, Poison, Protection</v>
      </c>
      <c r="L393" s="18"/>
      <c r="M393" s="18"/>
      <c r="N393" s="18"/>
      <c r="O393" s="18"/>
      <c r="P393" s="18"/>
      <c r="Q393" s="18"/>
      <c r="R393" s="18"/>
      <c r="S393" s="18"/>
    </row>
    <row r="394" spans="1:19">
      <c r="A394" s="18" t="s">
        <v>692</v>
      </c>
      <c r="B394" s="18"/>
      <c r="C394" s="184" t="str">
        <f t="shared" si="4"/>
        <v>Foxglove</v>
      </c>
      <c r="D394" s="18" t="s">
        <v>1007</v>
      </c>
      <c r="E394" s="18" t="s">
        <v>1008</v>
      </c>
      <c r="F394" s="18"/>
      <c r="G394" s="18"/>
      <c r="H394" s="18"/>
      <c r="I394" s="18"/>
      <c r="J394" s="18" t="s">
        <v>49</v>
      </c>
      <c r="K394" s="18" t="str">
        <f t="shared" si="5"/>
        <v>Death, Divination, Poison</v>
      </c>
      <c r="L394" s="18"/>
      <c r="M394" s="18"/>
      <c r="N394" s="18"/>
      <c r="O394" s="18"/>
      <c r="P394" s="18"/>
      <c r="Q394" s="18"/>
      <c r="R394" s="18"/>
      <c r="S394" s="18"/>
    </row>
    <row r="395" spans="1:19">
      <c r="A395" s="18" t="s">
        <v>692</v>
      </c>
      <c r="B395" s="18"/>
      <c r="C395" s="184" t="str">
        <f t="shared" si="4"/>
        <v>Frankincense</v>
      </c>
      <c r="D395" s="18" t="s">
        <v>1009</v>
      </c>
      <c r="E395" s="18" t="s">
        <v>1010</v>
      </c>
      <c r="F395" s="18"/>
      <c r="G395" s="18"/>
      <c r="H395" s="18"/>
      <c r="I395" s="18"/>
      <c r="J395" s="18" t="s">
        <v>44</v>
      </c>
      <c r="K395" s="18" t="str">
        <f t="shared" si="5"/>
        <v>Death, Divination, Holy, Ritual, Wisdom</v>
      </c>
      <c r="L395" s="18"/>
      <c r="M395" s="18"/>
      <c r="N395" s="18"/>
      <c r="O395" s="18"/>
      <c r="P395" s="18"/>
      <c r="Q395" s="18"/>
      <c r="R395" s="18"/>
      <c r="S395" s="18"/>
    </row>
    <row r="396" spans="1:19">
      <c r="A396" s="18" t="s">
        <v>692</v>
      </c>
      <c r="B396" s="18"/>
      <c r="C396" s="184" t="str">
        <f t="shared" si="4"/>
        <v>Gardenia</v>
      </c>
      <c r="D396" s="18" t="s">
        <v>1011</v>
      </c>
      <c r="E396" s="18" t="s">
        <v>1012</v>
      </c>
      <c r="F396" s="18"/>
      <c r="G396" s="18"/>
      <c r="H396" s="18"/>
      <c r="I396" s="18"/>
      <c r="J396" s="18" t="s">
        <v>49</v>
      </c>
      <c r="K396" s="18" t="str">
        <f t="shared" si="5"/>
        <v>Cleansing, Healing, Ritual</v>
      </c>
      <c r="L396" s="18"/>
      <c r="M396" s="18"/>
      <c r="N396" s="18"/>
      <c r="O396" s="18"/>
      <c r="P396" s="18"/>
      <c r="Q396" s="18"/>
      <c r="R396" s="18"/>
      <c r="S396" s="18"/>
    </row>
    <row r="397" spans="1:19">
      <c r="A397" s="18" t="s">
        <v>692</v>
      </c>
      <c r="B397" s="18"/>
      <c r="C397" s="184" t="str">
        <f t="shared" si="4"/>
        <v>Garlic</v>
      </c>
      <c r="D397" s="18" t="s">
        <v>1013</v>
      </c>
      <c r="E397" s="18" t="s">
        <v>1014</v>
      </c>
      <c r="F397" s="18"/>
      <c r="G397" s="18"/>
      <c r="H397" s="18"/>
      <c r="I397" s="18"/>
      <c r="J397" s="18" t="s">
        <v>55</v>
      </c>
      <c r="K397" s="18" t="str">
        <f t="shared" si="5"/>
        <v>Cleansing, Healing, Protection</v>
      </c>
      <c r="L397" s="18"/>
      <c r="M397" s="18"/>
      <c r="N397" s="18"/>
      <c r="O397" s="18"/>
      <c r="P397" s="18"/>
      <c r="Q397" s="18"/>
      <c r="R397" s="18"/>
      <c r="S397" s="18"/>
    </row>
    <row r="398" spans="1:19">
      <c r="A398" s="18" t="s">
        <v>692</v>
      </c>
      <c r="B398" s="18"/>
      <c r="C398" s="184" t="str">
        <f t="shared" si="4"/>
        <v>Gentian</v>
      </c>
      <c r="D398" s="18" t="s">
        <v>1015</v>
      </c>
      <c r="E398" s="18" t="s">
        <v>1016</v>
      </c>
      <c r="F398" s="18"/>
      <c r="G398" s="18"/>
      <c r="H398" s="18"/>
      <c r="I398" s="18"/>
      <c r="J398" s="18" t="s">
        <v>49</v>
      </c>
      <c r="K398" s="18" t="str">
        <f t="shared" si="5"/>
        <v>Constitution, Strength</v>
      </c>
      <c r="L398" s="18"/>
      <c r="M398" s="18"/>
      <c r="N398" s="18"/>
      <c r="O398" s="18"/>
      <c r="P398" s="18"/>
      <c r="Q398" s="18"/>
      <c r="R398" s="18"/>
      <c r="S398" s="18"/>
    </row>
    <row r="399" spans="1:19">
      <c r="A399" s="18" t="s">
        <v>692</v>
      </c>
      <c r="B399" s="18"/>
      <c r="C399" s="184" t="str">
        <f t="shared" si="4"/>
        <v>Geranium</v>
      </c>
      <c r="D399" s="18" t="s">
        <v>1017</v>
      </c>
      <c r="E399" s="18" t="s">
        <v>1018</v>
      </c>
      <c r="F399" s="18"/>
      <c r="G399" s="18"/>
      <c r="H399" s="18"/>
      <c r="I399" s="18"/>
      <c r="J399" s="18" t="s">
        <v>55</v>
      </c>
      <c r="K399" s="18" t="str">
        <f t="shared" si="5"/>
        <v>Health, Protection, Wisdom</v>
      </c>
      <c r="L399" s="18"/>
      <c r="M399" s="18"/>
      <c r="N399" s="18"/>
      <c r="O399" s="18"/>
      <c r="P399" s="18"/>
      <c r="Q399" s="18"/>
      <c r="R399" s="18"/>
      <c r="S399" s="18"/>
    </row>
    <row r="400" spans="1:19">
      <c r="A400" s="18" t="s">
        <v>692</v>
      </c>
      <c r="B400" s="18"/>
      <c r="C400" s="184" t="str">
        <f t="shared" si="4"/>
        <v>Ginger</v>
      </c>
      <c r="D400" s="18" t="s">
        <v>1019</v>
      </c>
      <c r="E400" s="18" t="s">
        <v>1020</v>
      </c>
      <c r="F400" s="18"/>
      <c r="G400" s="18"/>
      <c r="H400" s="18"/>
      <c r="I400" s="18"/>
      <c r="J400" s="18" t="s">
        <v>44</v>
      </c>
      <c r="K400" s="18" t="str">
        <f t="shared" si="5"/>
        <v>Constitution, Healing, Intelligence, Strength</v>
      </c>
      <c r="L400" s="18"/>
      <c r="M400" s="18"/>
      <c r="N400" s="18"/>
      <c r="O400" s="18"/>
      <c r="P400" s="18"/>
      <c r="Q400" s="18"/>
      <c r="R400" s="18"/>
      <c r="S400" s="18"/>
    </row>
    <row r="401" spans="1:19">
      <c r="A401" s="18" t="s">
        <v>692</v>
      </c>
      <c r="B401" s="18"/>
      <c r="C401" s="184" t="str">
        <f t="shared" si="4"/>
        <v>Ginseng</v>
      </c>
      <c r="D401" s="18" t="s">
        <v>1021</v>
      </c>
      <c r="E401" s="18" t="s">
        <v>1022</v>
      </c>
      <c r="F401" s="18"/>
      <c r="G401" s="18"/>
      <c r="H401" s="18"/>
      <c r="I401" s="18"/>
      <c r="J401" s="18" t="s">
        <v>44</v>
      </c>
      <c r="K401" s="18" t="str">
        <f t="shared" si="5"/>
        <v>Constitution, Dexterity, Emotion, Negative/Positive Energy</v>
      </c>
      <c r="L401" s="18"/>
      <c r="M401" s="18"/>
      <c r="N401" s="18"/>
      <c r="O401" s="18"/>
      <c r="P401" s="18"/>
      <c r="Q401" s="18"/>
      <c r="R401" s="18"/>
      <c r="S401" s="18"/>
    </row>
    <row r="402" spans="1:19">
      <c r="A402" s="18" t="s">
        <v>692</v>
      </c>
      <c r="B402" s="18"/>
      <c r="C402" s="184" t="str">
        <f t="shared" si="4"/>
        <v>Goats Rue</v>
      </c>
      <c r="D402" s="18" t="s">
        <v>1023</v>
      </c>
      <c r="E402" s="18" t="s">
        <v>1024</v>
      </c>
      <c r="F402" s="18"/>
      <c r="G402" s="18"/>
      <c r="H402" s="18"/>
      <c r="I402" s="18"/>
      <c r="J402" s="18" t="s">
        <v>49</v>
      </c>
      <c r="K402" s="18" t="str">
        <f t="shared" si="5"/>
        <v>Cleansing, Constitution, Healing</v>
      </c>
      <c r="L402" s="18"/>
      <c r="M402" s="18"/>
      <c r="N402" s="18"/>
      <c r="O402" s="18"/>
      <c r="P402" s="18"/>
      <c r="Q402" s="18"/>
      <c r="R402" s="18"/>
      <c r="S402" s="18"/>
    </row>
    <row r="403" spans="1:19">
      <c r="A403" s="18" t="s">
        <v>692</v>
      </c>
      <c r="B403" s="18"/>
      <c r="C403" s="184" t="str">
        <f t="shared" si="4"/>
        <v>Goldenrod</v>
      </c>
      <c r="D403" s="18" t="s">
        <v>1025</v>
      </c>
      <c r="E403" s="18" t="s">
        <v>1026</v>
      </c>
      <c r="F403" s="18"/>
      <c r="G403" s="18"/>
      <c r="H403" s="18"/>
      <c r="I403" s="18"/>
      <c r="J403" s="18" t="s">
        <v>49</v>
      </c>
      <c r="K403" s="18" t="str">
        <f t="shared" si="5"/>
        <v>Divination, Luck, Perception</v>
      </c>
      <c r="L403" s="18"/>
      <c r="M403" s="18"/>
      <c r="N403" s="18"/>
      <c r="O403" s="18"/>
      <c r="P403" s="18"/>
      <c r="Q403" s="18"/>
      <c r="R403" s="18"/>
      <c r="S403" s="18"/>
    </row>
    <row r="404" spans="1:19">
      <c r="A404" s="18" t="s">
        <v>692</v>
      </c>
      <c r="B404" s="18"/>
      <c r="C404" s="184" t="str">
        <f t="shared" si="4"/>
        <v>Goldenseal</v>
      </c>
      <c r="D404" s="18" t="s">
        <v>1027</v>
      </c>
      <c r="E404" s="18" t="s">
        <v>1028</v>
      </c>
      <c r="F404" s="18"/>
      <c r="G404" s="18"/>
      <c r="H404" s="18"/>
      <c r="I404" s="18"/>
      <c r="J404" s="18" t="s">
        <v>689</v>
      </c>
      <c r="K404" s="18" t="str">
        <f t="shared" si="5"/>
        <v>Cleansing, Healing, Protection</v>
      </c>
      <c r="L404" s="18"/>
      <c r="M404" s="18"/>
      <c r="N404" s="18"/>
      <c r="O404" s="18"/>
      <c r="P404" s="18"/>
      <c r="Q404" s="18"/>
      <c r="R404" s="18"/>
      <c r="S404" s="18"/>
    </row>
    <row r="405" spans="1:19">
      <c r="A405" s="18" t="s">
        <v>692</v>
      </c>
      <c r="B405" s="18"/>
      <c r="C405" s="184" t="str">
        <f t="shared" si="4"/>
        <v>Gorse</v>
      </c>
      <c r="D405" s="18" t="s">
        <v>1029</v>
      </c>
      <c r="E405" s="18" t="s">
        <v>1030</v>
      </c>
      <c r="F405" s="18"/>
      <c r="G405" s="18"/>
      <c r="H405" s="18"/>
      <c r="I405" s="18"/>
      <c r="J405" s="18" t="s">
        <v>689</v>
      </c>
      <c r="K405" s="18" t="str">
        <f t="shared" si="5"/>
        <v>Luck, Protection, Prosperity</v>
      </c>
      <c r="L405" s="18"/>
      <c r="M405" s="18"/>
      <c r="N405" s="18"/>
      <c r="O405" s="18"/>
      <c r="P405" s="18"/>
      <c r="Q405" s="18"/>
      <c r="R405" s="18"/>
      <c r="S405" s="18"/>
    </row>
    <row r="406" spans="1:19">
      <c r="A406" s="18" t="s">
        <v>692</v>
      </c>
      <c r="B406" s="18"/>
      <c r="C406" s="184" t="str">
        <f t="shared" si="4"/>
        <v>Gotu Kola</v>
      </c>
      <c r="D406" s="18" t="s">
        <v>1031</v>
      </c>
      <c r="E406" s="18" t="s">
        <v>1032</v>
      </c>
      <c r="F406" s="18"/>
      <c r="G406" s="18"/>
      <c r="H406" s="18"/>
      <c r="I406" s="18"/>
      <c r="J406" s="18" t="s">
        <v>689</v>
      </c>
      <c r="K406" s="18" t="str">
        <f t="shared" si="5"/>
        <v>Intelligence, Wisdom</v>
      </c>
      <c r="L406" s="18"/>
      <c r="M406" s="18"/>
      <c r="N406" s="18"/>
      <c r="O406" s="18"/>
      <c r="P406" s="18"/>
      <c r="Q406" s="18"/>
      <c r="R406" s="18"/>
      <c r="S406" s="18"/>
    </row>
    <row r="407" spans="1:19">
      <c r="A407" s="18" t="s">
        <v>692</v>
      </c>
      <c r="B407" s="18"/>
      <c r="C407" s="184" t="str">
        <f t="shared" si="4"/>
        <v>Gourd</v>
      </c>
      <c r="D407" s="18" t="s">
        <v>1033</v>
      </c>
      <c r="E407" s="18" t="s">
        <v>1034</v>
      </c>
      <c r="F407" s="18"/>
      <c r="G407" s="18"/>
      <c r="H407" s="18"/>
      <c r="I407" s="18"/>
      <c r="J407" s="18" t="s">
        <v>49</v>
      </c>
      <c r="K407" s="18" t="str">
        <f t="shared" si="5"/>
        <v>Protection</v>
      </c>
      <c r="L407" s="18"/>
      <c r="M407" s="18"/>
      <c r="N407" s="18"/>
      <c r="O407" s="18"/>
      <c r="P407" s="18"/>
      <c r="Q407" s="18"/>
      <c r="R407" s="18"/>
      <c r="S407" s="18"/>
    </row>
    <row r="408" spans="1:19">
      <c r="A408" s="18" t="s">
        <v>692</v>
      </c>
      <c r="B408" s="18"/>
      <c r="C408" s="184" t="str">
        <f t="shared" si="4"/>
        <v>Grain</v>
      </c>
      <c r="D408" s="18" t="s">
        <v>1035</v>
      </c>
      <c r="E408" s="18" t="s">
        <v>1036</v>
      </c>
      <c r="F408" s="18"/>
      <c r="G408" s="18"/>
      <c r="H408" s="18"/>
      <c r="I408" s="18"/>
      <c r="J408" s="18" t="s">
        <v>55</v>
      </c>
      <c r="K408" s="18" t="str">
        <f t="shared" si="5"/>
        <v>Cleansing, Death, Prosperity, Persuasion, Sustenance</v>
      </c>
      <c r="L408" s="18"/>
      <c r="M408" s="18"/>
      <c r="N408" s="18"/>
      <c r="O408" s="18"/>
      <c r="P408" s="18"/>
      <c r="Q408" s="18"/>
      <c r="R408" s="18"/>
      <c r="S408" s="18"/>
    </row>
    <row r="409" spans="1:19">
      <c r="A409" s="18" t="s">
        <v>692</v>
      </c>
      <c r="B409" s="18"/>
      <c r="C409" s="184" t="str">
        <f t="shared" si="4"/>
        <v>Grape</v>
      </c>
      <c r="D409" s="18" t="s">
        <v>1037</v>
      </c>
      <c r="E409" s="18" t="s">
        <v>1038</v>
      </c>
      <c r="F409" s="18"/>
      <c r="G409" s="18"/>
      <c r="H409" s="18"/>
      <c r="I409" s="18"/>
      <c r="J409" s="18" t="s">
        <v>55</v>
      </c>
      <c r="K409" s="18" t="str">
        <f t="shared" si="5"/>
        <v>Emotion, Sustenance</v>
      </c>
      <c r="L409" s="18"/>
      <c r="M409" s="18"/>
      <c r="N409" s="18"/>
      <c r="O409" s="18"/>
      <c r="P409" s="18"/>
      <c r="Q409" s="18"/>
      <c r="R409" s="18"/>
      <c r="S409" s="18"/>
    </row>
    <row r="410" spans="1:19">
      <c r="A410" s="18" t="s">
        <v>692</v>
      </c>
      <c r="B410" s="18"/>
      <c r="C410" s="184" t="str">
        <f t="shared" si="4"/>
        <v>Grass</v>
      </c>
      <c r="D410" s="18" t="s">
        <v>1039</v>
      </c>
      <c r="E410" s="18" t="s">
        <v>1040</v>
      </c>
      <c r="F410" s="18"/>
      <c r="G410" s="18"/>
      <c r="H410" s="18"/>
      <c r="I410" s="18"/>
      <c r="J410" s="18" t="s">
        <v>55</v>
      </c>
      <c r="K410" s="18" t="str">
        <f t="shared" si="5"/>
        <v>Cleansing, Healing, Intelligence, Wisdom</v>
      </c>
      <c r="L410" s="18"/>
      <c r="M410" s="18"/>
      <c r="N410" s="18"/>
      <c r="O410" s="18"/>
      <c r="P410" s="18"/>
      <c r="Q410" s="18"/>
      <c r="R410" s="18"/>
      <c r="S410" s="18"/>
    </row>
    <row r="411" spans="1:19">
      <c r="A411" s="18" t="s">
        <v>692</v>
      </c>
      <c r="B411" s="18"/>
      <c r="C411" s="184" t="str">
        <f t="shared" si="4"/>
        <v>Grimlock Ear Wax</v>
      </c>
      <c r="D411" s="185" t="s">
        <v>1041</v>
      </c>
      <c r="E411" s="18" t="s">
        <v>1042</v>
      </c>
      <c r="F411" s="18"/>
      <c r="G411" s="18"/>
      <c r="H411" s="18"/>
      <c r="I411" s="18"/>
      <c r="J411" s="18" t="s">
        <v>719</v>
      </c>
      <c r="K411" s="18" t="str">
        <f t="shared" si="5"/>
        <v>Perception, Protection</v>
      </c>
      <c r="L411" s="18"/>
      <c r="M411" s="18"/>
      <c r="N411" s="18"/>
      <c r="O411" s="18"/>
      <c r="P411" s="18"/>
      <c r="Q411" s="18"/>
      <c r="R411" s="18"/>
      <c r="S411" s="18"/>
    </row>
    <row r="412" spans="1:19">
      <c r="A412" s="18" t="s">
        <v>692</v>
      </c>
      <c r="B412" s="18"/>
      <c r="C412" s="184" t="str">
        <f t="shared" si="4"/>
        <v>Ground Ivy</v>
      </c>
      <c r="D412" s="185" t="s">
        <v>1043</v>
      </c>
      <c r="E412" s="18" t="s">
        <v>1044</v>
      </c>
      <c r="F412" s="18"/>
      <c r="G412" s="18"/>
      <c r="H412" s="18"/>
      <c r="I412" s="18"/>
      <c r="J412" s="18" t="s">
        <v>55</v>
      </c>
      <c r="K412" s="18" t="str">
        <f t="shared" si="5"/>
        <v>Divination, Perception</v>
      </c>
      <c r="L412" s="18"/>
      <c r="M412" s="18"/>
      <c r="N412" s="18"/>
      <c r="O412" s="18"/>
      <c r="P412" s="18"/>
      <c r="Q412" s="18"/>
      <c r="R412" s="18"/>
      <c r="S412" s="18"/>
    </row>
    <row r="413" spans="1:19">
      <c r="A413" s="18" t="s">
        <v>692</v>
      </c>
      <c r="B413" s="18"/>
      <c r="C413" s="184" t="str">
        <f t="shared" si="4"/>
        <v>Groundsel</v>
      </c>
      <c r="D413" s="18" t="s">
        <v>1045</v>
      </c>
      <c r="E413" s="18" t="s">
        <v>1046</v>
      </c>
      <c r="F413" s="18"/>
      <c r="G413" s="18"/>
      <c r="H413" s="18"/>
      <c r="I413" s="18"/>
      <c r="J413" s="18" t="s">
        <v>689</v>
      </c>
      <c r="K413" s="18" t="str">
        <f t="shared" si="5"/>
        <v>Constitution, Healing, Perception</v>
      </c>
      <c r="L413" s="18"/>
      <c r="M413" s="18"/>
      <c r="N413" s="18"/>
      <c r="O413" s="18"/>
      <c r="P413" s="18"/>
      <c r="Q413" s="18"/>
      <c r="R413" s="18"/>
      <c r="S413" s="18"/>
    </row>
    <row r="414" spans="1:19">
      <c r="A414" s="18" t="s">
        <v>692</v>
      </c>
      <c r="B414" s="18"/>
      <c r="C414" s="184" t="str">
        <f t="shared" si="4"/>
        <v>Hawthorn</v>
      </c>
      <c r="D414" s="18" t="s">
        <v>1047</v>
      </c>
      <c r="E414" s="18" t="s">
        <v>1048</v>
      </c>
      <c r="F414" s="18"/>
      <c r="G414" s="18"/>
      <c r="H414" s="18"/>
      <c r="I414" s="18"/>
      <c r="J414" s="18" t="s">
        <v>44</v>
      </c>
      <c r="K414" s="18" t="str">
        <f t="shared" si="5"/>
        <v>Charisma, Intelligence, Perception, Wisdom</v>
      </c>
      <c r="L414" s="18"/>
      <c r="M414" s="18"/>
      <c r="N414" s="18"/>
      <c r="O414" s="18"/>
      <c r="P414" s="18"/>
      <c r="Q414" s="18"/>
      <c r="R414" s="18"/>
      <c r="S414" s="18"/>
    </row>
    <row r="415" spans="1:19">
      <c r="A415" s="18" t="s">
        <v>692</v>
      </c>
      <c r="B415" s="18"/>
      <c r="C415" s="184" t="str">
        <f t="shared" si="4"/>
        <v>Hawk Feather</v>
      </c>
      <c r="D415" s="18" t="s">
        <v>1049</v>
      </c>
      <c r="E415" s="18" t="s">
        <v>1050</v>
      </c>
      <c r="F415" s="18"/>
      <c r="G415" s="18"/>
      <c r="H415" s="18"/>
      <c r="I415" s="18"/>
      <c r="J415" s="18" t="s">
        <v>55</v>
      </c>
      <c r="K415" s="18" t="str">
        <f t="shared" si="5"/>
        <v>Perception</v>
      </c>
      <c r="L415" s="18"/>
      <c r="M415" s="18"/>
      <c r="N415" s="18"/>
      <c r="O415" s="18"/>
      <c r="P415" s="18"/>
      <c r="Q415" s="18"/>
      <c r="R415" s="18"/>
      <c r="S415" s="18"/>
    </row>
    <row r="416" spans="1:19">
      <c r="A416" s="18" t="s">
        <v>692</v>
      </c>
      <c r="B416" s="18"/>
      <c r="C416" s="184" t="str">
        <f t="shared" si="4"/>
        <v>Hazel</v>
      </c>
      <c r="D416" s="18" t="s">
        <v>1051</v>
      </c>
      <c r="E416" s="18" t="s">
        <v>1052</v>
      </c>
      <c r="F416" s="18"/>
      <c r="G416" s="18"/>
      <c r="H416" s="18"/>
      <c r="I416" s="18"/>
      <c r="J416" s="18" t="s">
        <v>49</v>
      </c>
      <c r="K416" s="18" t="str">
        <f t="shared" si="5"/>
        <v>Cleansing, Death, Luck, Ritual</v>
      </c>
      <c r="L416" s="18"/>
      <c r="M416" s="18"/>
      <c r="N416" s="18"/>
      <c r="O416" s="18"/>
      <c r="P416" s="18"/>
      <c r="Q416" s="18"/>
      <c r="R416" s="18"/>
      <c r="S416" s="18"/>
    </row>
    <row r="417" spans="1:19">
      <c r="A417" s="18" t="s">
        <v>692</v>
      </c>
      <c r="B417" s="18"/>
      <c r="C417" s="184" t="str">
        <f t="shared" si="4"/>
        <v>Heather</v>
      </c>
      <c r="D417" s="18" t="s">
        <v>1053</v>
      </c>
      <c r="E417" s="18" t="s">
        <v>1054</v>
      </c>
      <c r="F417" s="18"/>
      <c r="G417" s="18"/>
      <c r="H417" s="18"/>
      <c r="I417" s="18"/>
      <c r="J417" s="18" t="s">
        <v>44</v>
      </c>
      <c r="K417" s="18" t="str">
        <f t="shared" si="5"/>
        <v>Charisma, Divination, Holy, Luck</v>
      </c>
      <c r="L417" s="18"/>
      <c r="M417" s="18"/>
      <c r="N417" s="18"/>
      <c r="O417" s="18"/>
      <c r="P417" s="18"/>
      <c r="Q417" s="18"/>
      <c r="R417" s="18"/>
      <c r="S417" s="18"/>
    </row>
    <row r="418" spans="1:19">
      <c r="A418" s="18" t="s">
        <v>692</v>
      </c>
      <c r="B418" s="18"/>
      <c r="C418" s="184" t="str">
        <f t="shared" si="4"/>
        <v>Heliotrope</v>
      </c>
      <c r="D418" s="18" t="s">
        <v>175</v>
      </c>
      <c r="E418" s="18" t="s">
        <v>1055</v>
      </c>
      <c r="F418" s="18"/>
      <c r="G418" s="18"/>
      <c r="H418" s="18"/>
      <c r="I418" s="18"/>
      <c r="J418" s="18" t="s">
        <v>689</v>
      </c>
      <c r="K418" s="18" t="str">
        <f t="shared" si="5"/>
        <v>Divination, Perception, Prosperity, Wisdom</v>
      </c>
      <c r="L418" s="18"/>
      <c r="M418" s="18"/>
      <c r="N418" s="18"/>
      <c r="O418" s="18"/>
      <c r="P418" s="18"/>
      <c r="Q418" s="18"/>
      <c r="R418" s="18"/>
      <c r="S418" s="18"/>
    </row>
    <row r="419" spans="1:19">
      <c r="A419" s="18" t="s">
        <v>692</v>
      </c>
      <c r="B419" s="18"/>
      <c r="C419" s="184" t="str">
        <f t="shared" si="4"/>
        <v>Hellebore, Black</v>
      </c>
      <c r="D419" s="18" t="s">
        <v>1056</v>
      </c>
      <c r="E419" s="18" t="s">
        <v>1057</v>
      </c>
      <c r="F419" s="18"/>
      <c r="G419" s="18"/>
      <c r="H419" s="18"/>
      <c r="I419" s="18"/>
      <c r="J419" s="18" t="s">
        <v>49</v>
      </c>
      <c r="K419" s="18" t="str">
        <f t="shared" si="5"/>
        <v>Holy, Poison, Protection, Ritual</v>
      </c>
      <c r="L419" s="18"/>
      <c r="M419" s="18"/>
      <c r="N419" s="18"/>
      <c r="O419" s="18"/>
      <c r="P419" s="18"/>
      <c r="Q419" s="18"/>
      <c r="R419" s="18"/>
      <c r="S419" s="18"/>
    </row>
    <row r="420" spans="1:19">
      <c r="A420" s="18" t="s">
        <v>692</v>
      </c>
      <c r="B420" s="18"/>
      <c r="C420" s="184" t="str">
        <f t="shared" si="4"/>
        <v>Hemlock</v>
      </c>
      <c r="D420" s="18" t="s">
        <v>1058</v>
      </c>
      <c r="E420" s="18" t="s">
        <v>1059</v>
      </c>
      <c r="F420" s="18"/>
      <c r="G420" s="18"/>
      <c r="H420" s="18"/>
      <c r="I420" s="18"/>
      <c r="J420" s="18" t="s">
        <v>55</v>
      </c>
      <c r="K420" s="18" t="str">
        <f t="shared" si="5"/>
        <v>Cleansing, Divination, Poison</v>
      </c>
      <c r="L420" s="18"/>
      <c r="M420" s="18"/>
      <c r="N420" s="18"/>
      <c r="O420" s="18"/>
      <c r="P420" s="18"/>
      <c r="Q420" s="18"/>
      <c r="R420" s="18"/>
      <c r="S420" s="18"/>
    </row>
    <row r="421" spans="1:19">
      <c r="A421" s="18" t="s">
        <v>692</v>
      </c>
      <c r="B421" s="18"/>
      <c r="C421" s="184" t="str">
        <f t="shared" si="4"/>
        <v>Hemp</v>
      </c>
      <c r="D421" s="18" t="s">
        <v>1060</v>
      </c>
      <c r="E421" s="18" t="s">
        <v>1061</v>
      </c>
      <c r="F421" s="18"/>
      <c r="G421" s="18"/>
      <c r="H421" s="18"/>
      <c r="I421" s="18"/>
      <c r="J421" s="18" t="s">
        <v>55</v>
      </c>
      <c r="K421" s="18" t="str">
        <f t="shared" si="5"/>
        <v>Cleansing, Divination, Healing</v>
      </c>
      <c r="L421" s="18"/>
      <c r="M421" s="18"/>
      <c r="N421" s="18"/>
      <c r="O421" s="18"/>
      <c r="P421" s="18"/>
      <c r="Q421" s="18"/>
      <c r="R421" s="18"/>
      <c r="S421" s="18"/>
    </row>
    <row r="422" spans="1:19">
      <c r="A422" s="18" t="s">
        <v>692</v>
      </c>
      <c r="B422" s="18"/>
      <c r="C422" s="184" t="str">
        <f t="shared" si="4"/>
        <v>Henbane</v>
      </c>
      <c r="D422" s="18" t="s">
        <v>1062</v>
      </c>
      <c r="E422" s="18" t="s">
        <v>1063</v>
      </c>
      <c r="F422" s="18"/>
      <c r="G422" s="18"/>
      <c r="H422" s="18"/>
      <c r="I422" s="18"/>
      <c r="J422" s="18" t="s">
        <v>689</v>
      </c>
      <c r="K422" s="18" t="str">
        <f t="shared" si="5"/>
        <v>Cleansing, Poison, Negative Energy, Wisdom</v>
      </c>
      <c r="L422" s="18"/>
      <c r="M422" s="18"/>
      <c r="N422" s="18"/>
      <c r="O422" s="18"/>
      <c r="P422" s="18"/>
      <c r="Q422" s="18"/>
      <c r="R422" s="18"/>
      <c r="S422" s="18"/>
    </row>
    <row r="423" spans="1:19">
      <c r="A423" s="18" t="s">
        <v>692</v>
      </c>
      <c r="B423" s="18"/>
      <c r="C423" s="184" t="str">
        <f t="shared" si="4"/>
        <v>Henna</v>
      </c>
      <c r="D423" s="18" t="s">
        <v>1064</v>
      </c>
      <c r="E423" s="18" t="s">
        <v>1065</v>
      </c>
      <c r="F423" s="18"/>
      <c r="G423" s="18"/>
      <c r="H423" s="18"/>
      <c r="I423" s="18"/>
      <c r="J423" s="18" t="s">
        <v>49</v>
      </c>
      <c r="K423" s="18" t="str">
        <f t="shared" si="5"/>
        <v>Cleansing, Healing, Holy, Protection, Ritual</v>
      </c>
      <c r="L423" s="18"/>
      <c r="M423" s="18"/>
      <c r="N423" s="18"/>
      <c r="O423" s="18"/>
      <c r="P423" s="18"/>
      <c r="Q423" s="18"/>
      <c r="R423" s="18"/>
      <c r="S423" s="18"/>
    </row>
    <row r="424" spans="1:19">
      <c r="A424" s="18" t="s">
        <v>692</v>
      </c>
      <c r="B424" s="18"/>
      <c r="C424" s="184" t="str">
        <f t="shared" ref="C424:C487" si="6">LEFT(E424,FIND("(",E424,1)-2)</f>
        <v>Hibiscus</v>
      </c>
      <c r="D424" s="18" t="s">
        <v>1066</v>
      </c>
      <c r="E424" s="18" t="s">
        <v>1067</v>
      </c>
      <c r="F424" s="18"/>
      <c r="G424" s="18"/>
      <c r="H424" s="18"/>
      <c r="I424" s="18"/>
      <c r="J424" s="18" t="s">
        <v>44</v>
      </c>
      <c r="K424" s="18" t="str">
        <f t="shared" ref="K424:K487" si="7">RIGHT(E424,LEN(E424)-FIND(")",E424,1)-1)</f>
        <v>Emotion, Protection, Sustenance</v>
      </c>
      <c r="L424" s="18"/>
      <c r="M424" s="18"/>
      <c r="N424" s="18"/>
      <c r="O424" s="18"/>
      <c r="P424" s="18"/>
      <c r="Q424" s="18"/>
      <c r="R424" s="18"/>
      <c r="S424" s="18"/>
    </row>
    <row r="425" spans="1:19">
      <c r="A425" s="18" t="s">
        <v>692</v>
      </c>
      <c r="B425" s="18"/>
      <c r="C425" s="184" t="str">
        <f t="shared" si="6"/>
        <v>Hickory</v>
      </c>
      <c r="D425" s="18" t="s">
        <v>1068</v>
      </c>
      <c r="E425" s="18" t="s">
        <v>1069</v>
      </c>
      <c r="F425" s="18"/>
      <c r="G425" s="18"/>
      <c r="H425" s="18"/>
      <c r="I425" s="18"/>
      <c r="J425" s="18" t="s">
        <v>55</v>
      </c>
      <c r="K425" s="18" t="str">
        <f t="shared" si="7"/>
        <v>Charisma, Death, Luck, Perception</v>
      </c>
      <c r="L425" s="18"/>
      <c r="M425" s="18"/>
      <c r="N425" s="18"/>
      <c r="O425" s="18"/>
      <c r="P425" s="18"/>
      <c r="Q425" s="18"/>
      <c r="R425" s="18"/>
      <c r="S425" s="18"/>
    </row>
    <row r="426" spans="1:19">
      <c r="A426" s="18" t="s">
        <v>692</v>
      </c>
      <c r="B426" s="18"/>
      <c r="C426" s="184" t="str">
        <f t="shared" si="6"/>
        <v>High John the Conqueror</v>
      </c>
      <c r="D426" s="18" t="s">
        <v>1070</v>
      </c>
      <c r="E426" s="18" t="s">
        <v>1071</v>
      </c>
      <c r="F426" s="18"/>
      <c r="G426" s="18"/>
      <c r="H426" s="18"/>
      <c r="I426" s="18"/>
      <c r="J426" s="18" t="s">
        <v>689</v>
      </c>
      <c r="K426" s="18" t="str">
        <f t="shared" si="7"/>
        <v>Constitution, Dexterity, Luck, Strength</v>
      </c>
      <c r="L426" s="18"/>
      <c r="M426" s="18"/>
      <c r="N426" s="18"/>
      <c r="O426" s="18"/>
      <c r="P426" s="18"/>
      <c r="Q426" s="18"/>
      <c r="R426" s="18"/>
      <c r="S426" s="18"/>
    </row>
    <row r="427" spans="1:19">
      <c r="A427" s="18" t="s">
        <v>692</v>
      </c>
      <c r="B427" s="18"/>
      <c r="C427" s="184" t="str">
        <f t="shared" si="6"/>
        <v>Holly</v>
      </c>
      <c r="D427" s="18" t="s">
        <v>1072</v>
      </c>
      <c r="E427" s="18" t="s">
        <v>1073</v>
      </c>
      <c r="F427" s="18"/>
      <c r="G427" s="18"/>
      <c r="H427" s="18"/>
      <c r="I427" s="18"/>
      <c r="J427" s="18" t="s">
        <v>44</v>
      </c>
      <c r="K427" s="18" t="str">
        <f t="shared" si="7"/>
        <v>Cleansing, Holy, Negative/Positive Energy, Prosperity</v>
      </c>
      <c r="L427" s="18"/>
      <c r="M427" s="18"/>
      <c r="N427" s="18"/>
      <c r="O427" s="18"/>
      <c r="P427" s="18"/>
      <c r="Q427" s="18"/>
      <c r="R427" s="18"/>
      <c r="S427" s="18"/>
    </row>
    <row r="428" spans="1:19">
      <c r="A428" s="18" t="s">
        <v>692</v>
      </c>
      <c r="B428" s="18"/>
      <c r="C428" s="184" t="str">
        <f t="shared" si="6"/>
        <v>Honesty</v>
      </c>
      <c r="D428" s="18" t="s">
        <v>1074</v>
      </c>
      <c r="E428" s="18" t="s">
        <v>1075</v>
      </c>
      <c r="F428" s="18"/>
      <c r="G428" s="18"/>
      <c r="H428" s="18"/>
      <c r="I428" s="18"/>
      <c r="J428" s="18" t="s">
        <v>49</v>
      </c>
      <c r="K428" s="18" t="str">
        <f t="shared" si="7"/>
        <v>Charisma, Persuasion</v>
      </c>
      <c r="L428" s="18"/>
      <c r="M428" s="18"/>
      <c r="N428" s="18"/>
      <c r="O428" s="18"/>
      <c r="P428" s="18"/>
      <c r="Q428" s="18"/>
      <c r="R428" s="18"/>
      <c r="S428" s="18"/>
    </row>
    <row r="429" spans="1:19">
      <c r="A429" s="18" t="s">
        <v>692</v>
      </c>
      <c r="B429" s="18"/>
      <c r="C429" s="184" t="str">
        <f t="shared" si="6"/>
        <v>Honeysuckle</v>
      </c>
      <c r="D429" s="18" t="s">
        <v>1076</v>
      </c>
      <c r="E429" s="18" t="s">
        <v>1077</v>
      </c>
      <c r="F429" s="18"/>
      <c r="G429" s="18"/>
      <c r="H429" s="18"/>
      <c r="I429" s="18"/>
      <c r="J429" s="18" t="s">
        <v>44</v>
      </c>
      <c r="K429" s="18" t="str">
        <f t="shared" si="7"/>
        <v>Charisma, Divination, Intelligence, Prosperity, Wisdom, Ritual</v>
      </c>
      <c r="L429" s="18"/>
      <c r="M429" s="18"/>
      <c r="N429" s="18"/>
      <c r="O429" s="18"/>
      <c r="P429" s="18"/>
      <c r="Q429" s="18"/>
      <c r="R429" s="18"/>
      <c r="S429" s="18"/>
    </row>
    <row r="430" spans="1:19">
      <c r="A430" s="18" t="s">
        <v>692</v>
      </c>
      <c r="B430" s="18"/>
      <c r="C430" s="184" t="str">
        <f t="shared" si="6"/>
        <v>Hops</v>
      </c>
      <c r="D430" s="18" t="s">
        <v>1078</v>
      </c>
      <c r="E430" s="18" t="s">
        <v>1079</v>
      </c>
      <c r="F430" s="18"/>
      <c r="G430" s="18"/>
      <c r="H430" s="18"/>
      <c r="I430" s="18"/>
      <c r="J430" s="18" t="s">
        <v>55</v>
      </c>
      <c r="K430" s="18" t="str">
        <f t="shared" si="7"/>
        <v>Healing, Emotion</v>
      </c>
      <c r="L430" s="18"/>
      <c r="M430" s="18"/>
      <c r="N430" s="18"/>
      <c r="O430" s="18"/>
      <c r="P430" s="18"/>
      <c r="Q430" s="18"/>
      <c r="R430" s="18"/>
      <c r="S430" s="18"/>
    </row>
    <row r="431" spans="1:19">
      <c r="A431" s="18" t="s">
        <v>692</v>
      </c>
      <c r="B431" s="18"/>
      <c r="C431" s="184" t="str">
        <f t="shared" si="6"/>
        <v>Horehound</v>
      </c>
      <c r="D431" s="185" t="s">
        <v>1080</v>
      </c>
      <c r="E431" s="18" t="s">
        <v>1081</v>
      </c>
      <c r="F431" s="18"/>
      <c r="G431" s="18"/>
      <c r="H431" s="18"/>
      <c r="I431" s="18"/>
      <c r="J431" s="18" t="s">
        <v>49</v>
      </c>
      <c r="K431" s="18" t="str">
        <f t="shared" si="7"/>
        <v>Emotion, Holy, Intelligence, Ritual</v>
      </c>
      <c r="L431" s="18"/>
      <c r="M431" s="18"/>
      <c r="N431" s="18"/>
      <c r="O431" s="18"/>
      <c r="P431" s="18"/>
      <c r="Q431" s="18"/>
      <c r="R431" s="18"/>
      <c r="S431" s="18"/>
    </row>
    <row r="432" spans="1:19">
      <c r="A432" s="18" t="s">
        <v>692</v>
      </c>
      <c r="B432" s="18"/>
      <c r="C432" s="184" t="str">
        <f t="shared" si="6"/>
        <v>Horse Chestnut</v>
      </c>
      <c r="D432" s="18" t="s">
        <v>1082</v>
      </c>
      <c r="E432" s="18" t="s">
        <v>1083</v>
      </c>
      <c r="F432" s="18"/>
      <c r="G432" s="18"/>
      <c r="H432" s="18"/>
      <c r="I432" s="18"/>
      <c r="J432" s="18" t="s">
        <v>689</v>
      </c>
      <c r="K432" s="18" t="str">
        <f t="shared" si="7"/>
        <v>Luck, Persuasion,</v>
      </c>
      <c r="L432" s="18"/>
      <c r="M432" s="18"/>
      <c r="N432" s="18"/>
      <c r="O432" s="18"/>
      <c r="P432" s="18"/>
      <c r="Q432" s="18"/>
      <c r="R432" s="18"/>
      <c r="S432" s="18"/>
    </row>
    <row r="433" spans="1:19">
      <c r="A433" s="18" t="s">
        <v>692</v>
      </c>
      <c r="B433" s="18"/>
      <c r="C433" s="184" t="str">
        <f t="shared" si="6"/>
        <v>Horseradish</v>
      </c>
      <c r="D433" s="18" t="s">
        <v>1084</v>
      </c>
      <c r="E433" s="18" t="s">
        <v>1085</v>
      </c>
      <c r="F433" s="18"/>
      <c r="G433" s="18"/>
      <c r="H433" s="18"/>
      <c r="I433" s="18"/>
      <c r="J433" s="18" t="s">
        <v>55</v>
      </c>
      <c r="K433" s="18" t="str">
        <f t="shared" si="7"/>
        <v>Cleansing, Constitution, Perception</v>
      </c>
      <c r="L433" s="18"/>
      <c r="M433" s="18"/>
      <c r="N433" s="18"/>
      <c r="O433" s="18"/>
      <c r="P433" s="18"/>
      <c r="Q433" s="18"/>
      <c r="R433" s="18"/>
      <c r="S433" s="18"/>
    </row>
    <row r="434" spans="1:19">
      <c r="A434" s="18" t="s">
        <v>692</v>
      </c>
      <c r="B434" s="18"/>
      <c r="C434" s="184" t="str">
        <f t="shared" si="6"/>
        <v>Horsetail</v>
      </c>
      <c r="D434" s="18" t="s">
        <v>1086</v>
      </c>
      <c r="E434" s="18" t="s">
        <v>1087</v>
      </c>
      <c r="F434" s="18"/>
      <c r="G434" s="18"/>
      <c r="H434" s="18"/>
      <c r="I434" s="18"/>
      <c r="J434" s="18" t="s">
        <v>689</v>
      </c>
      <c r="K434" s="18" t="str">
        <f t="shared" si="7"/>
        <v>Charisma, Persuasion</v>
      </c>
      <c r="L434" s="18"/>
      <c r="M434" s="18"/>
      <c r="N434" s="18"/>
      <c r="O434" s="18"/>
      <c r="P434" s="18"/>
      <c r="Q434" s="18"/>
      <c r="R434" s="18"/>
      <c r="S434" s="18"/>
    </row>
    <row r="435" spans="1:19">
      <c r="A435" s="18" t="s">
        <v>692</v>
      </c>
      <c r="B435" s="18"/>
      <c r="C435" s="184" t="str">
        <f t="shared" si="6"/>
        <v>Houseleek</v>
      </c>
      <c r="D435" s="18" t="s">
        <v>1088</v>
      </c>
      <c r="E435" s="18" t="s">
        <v>1089</v>
      </c>
      <c r="F435" s="18"/>
      <c r="G435" s="18"/>
      <c r="H435" s="18"/>
      <c r="I435" s="18"/>
      <c r="J435" s="18" t="s">
        <v>44</v>
      </c>
      <c r="K435" s="18" t="str">
        <f t="shared" si="7"/>
        <v>Luck, Protection, Ritual</v>
      </c>
      <c r="L435" s="18"/>
      <c r="M435" s="18"/>
      <c r="N435" s="18"/>
      <c r="O435" s="18"/>
      <c r="P435" s="18"/>
      <c r="Q435" s="18"/>
      <c r="R435" s="18"/>
      <c r="S435" s="18"/>
    </row>
    <row r="436" spans="1:19">
      <c r="A436" s="18" t="s">
        <v>692</v>
      </c>
      <c r="B436" s="18"/>
      <c r="C436" s="184" t="str">
        <f t="shared" si="6"/>
        <v>Huckleberry</v>
      </c>
      <c r="D436" s="18" t="s">
        <v>801</v>
      </c>
      <c r="E436" s="18" t="s">
        <v>1090</v>
      </c>
      <c r="F436" s="18"/>
      <c r="G436" s="18"/>
      <c r="H436" s="18"/>
      <c r="I436" s="18"/>
      <c r="J436" s="18" t="s">
        <v>55</v>
      </c>
      <c r="K436" s="18" t="str">
        <f t="shared" si="7"/>
        <v>Cleansing, Luck, Protection</v>
      </c>
      <c r="L436" s="18"/>
      <c r="M436" s="18"/>
      <c r="N436" s="18"/>
      <c r="O436" s="18"/>
      <c r="P436" s="18"/>
      <c r="Q436" s="18"/>
      <c r="R436" s="18"/>
      <c r="S436" s="18"/>
    </row>
    <row r="437" spans="1:19">
      <c r="A437" s="18" t="s">
        <v>692</v>
      </c>
      <c r="B437" s="18"/>
      <c r="C437" s="184" t="str">
        <f t="shared" si="6"/>
        <v>Hyacinth</v>
      </c>
      <c r="D437" s="18" t="s">
        <v>353</v>
      </c>
      <c r="E437" s="18" t="s">
        <v>1091</v>
      </c>
      <c r="F437" s="18"/>
      <c r="G437" s="18"/>
      <c r="H437" s="18"/>
      <c r="I437" s="18"/>
      <c r="J437" s="18" t="s">
        <v>44</v>
      </c>
      <c r="K437" s="18" t="str">
        <f t="shared" si="7"/>
        <v>Intelligence, Protection</v>
      </c>
      <c r="L437" s="18"/>
      <c r="M437" s="18"/>
      <c r="N437" s="18"/>
      <c r="O437" s="18"/>
      <c r="P437" s="18"/>
      <c r="Q437" s="18"/>
      <c r="R437" s="18"/>
      <c r="S437" s="18"/>
    </row>
    <row r="438" spans="1:19">
      <c r="A438" s="18" t="s">
        <v>692</v>
      </c>
      <c r="B438" s="18"/>
      <c r="C438" s="184" t="str">
        <f t="shared" si="6"/>
        <v>Hydrangea</v>
      </c>
      <c r="D438" s="18" t="s">
        <v>1092</v>
      </c>
      <c r="E438" s="18" t="s">
        <v>1093</v>
      </c>
      <c r="F438" s="18"/>
      <c r="G438" s="18"/>
      <c r="H438" s="18"/>
      <c r="I438" s="18"/>
      <c r="J438" s="18" t="s">
        <v>689</v>
      </c>
      <c r="K438" s="18" t="str">
        <f t="shared" si="7"/>
        <v>Negative/Positive Energy, Protection</v>
      </c>
      <c r="L438" s="18"/>
      <c r="M438" s="18"/>
      <c r="N438" s="18"/>
      <c r="O438" s="18"/>
      <c r="P438" s="18"/>
      <c r="Q438" s="18"/>
      <c r="R438" s="18"/>
      <c r="S438" s="18"/>
    </row>
    <row r="439" spans="1:19">
      <c r="A439" s="18" t="s">
        <v>692</v>
      </c>
      <c r="B439" s="18"/>
      <c r="C439" s="184" t="str">
        <f t="shared" si="6"/>
        <v>Hyssop</v>
      </c>
      <c r="D439" s="18" t="s">
        <v>1094</v>
      </c>
      <c r="E439" s="18" t="s">
        <v>1095</v>
      </c>
      <c r="F439" s="18"/>
      <c r="G439" s="18"/>
      <c r="H439" s="18"/>
      <c r="I439" s="18"/>
      <c r="J439" s="18" t="s">
        <v>55</v>
      </c>
      <c r="K439" s="18" t="str">
        <f t="shared" si="7"/>
        <v>Cleansing, Divination, Wisdom</v>
      </c>
      <c r="L439" s="18"/>
      <c r="M439" s="18"/>
      <c r="N439" s="18"/>
      <c r="O439" s="18"/>
      <c r="P439" s="18"/>
      <c r="Q439" s="18"/>
      <c r="R439" s="18"/>
      <c r="S439" s="18"/>
    </row>
    <row r="440" spans="1:19">
      <c r="A440" s="18" t="s">
        <v>692</v>
      </c>
      <c r="B440" s="18"/>
      <c r="C440" s="184" t="str">
        <f t="shared" si="6"/>
        <v>Indian Paint Brush</v>
      </c>
      <c r="D440" s="18" t="s">
        <v>1096</v>
      </c>
      <c r="E440" s="18" t="s">
        <v>1097</v>
      </c>
      <c r="F440" s="18"/>
      <c r="G440" s="18"/>
      <c r="H440" s="18"/>
      <c r="I440" s="18"/>
      <c r="J440" s="18" t="s">
        <v>55</v>
      </c>
      <c r="K440" s="18" t="str">
        <f t="shared" si="7"/>
        <v>Emotion, Perception</v>
      </c>
      <c r="L440" s="18"/>
      <c r="M440" s="18"/>
      <c r="N440" s="18"/>
      <c r="O440" s="18"/>
      <c r="P440" s="18"/>
      <c r="Q440" s="18"/>
      <c r="R440" s="18"/>
      <c r="S440" s="18"/>
    </row>
    <row r="441" spans="1:19">
      <c r="A441" s="18" t="s">
        <v>692</v>
      </c>
      <c r="B441" s="18"/>
      <c r="C441" s="184" t="str">
        <f t="shared" si="6"/>
        <v>Iris</v>
      </c>
      <c r="D441" s="18" t="s">
        <v>1098</v>
      </c>
      <c r="E441" s="18" t="s">
        <v>1099</v>
      </c>
      <c r="F441" s="18"/>
      <c r="G441" s="18"/>
      <c r="H441" s="18"/>
      <c r="I441" s="18"/>
      <c r="J441" s="18" t="s">
        <v>44</v>
      </c>
      <c r="K441" s="18" t="str">
        <f t="shared" si="7"/>
        <v>Cleansing, Wisdom</v>
      </c>
      <c r="L441" s="18"/>
      <c r="M441" s="18"/>
      <c r="N441" s="18"/>
      <c r="O441" s="18"/>
      <c r="P441" s="18"/>
      <c r="Q441" s="18"/>
      <c r="R441" s="18"/>
      <c r="S441" s="18"/>
    </row>
    <row r="442" spans="1:19">
      <c r="A442" s="18" t="s">
        <v>692</v>
      </c>
      <c r="B442" s="18"/>
      <c r="C442" s="184" t="str">
        <f t="shared" si="6"/>
        <v>Irish Moss</v>
      </c>
      <c r="D442" s="18" t="s">
        <v>1100</v>
      </c>
      <c r="E442" s="18" t="s">
        <v>1101</v>
      </c>
      <c r="F442" s="18"/>
      <c r="G442" s="18"/>
      <c r="H442" s="18"/>
      <c r="I442" s="18"/>
      <c r="J442" s="18" t="s">
        <v>55</v>
      </c>
      <c r="K442" s="18" t="str">
        <f t="shared" si="7"/>
        <v>Protection, Prosperity</v>
      </c>
      <c r="L442" s="18"/>
      <c r="M442" s="18"/>
      <c r="N442" s="18"/>
      <c r="O442" s="18"/>
      <c r="P442" s="18"/>
      <c r="Q442" s="18"/>
      <c r="R442" s="18"/>
      <c r="S442" s="18"/>
    </row>
    <row r="443" spans="1:19">
      <c r="A443" s="18" t="s">
        <v>692</v>
      </c>
      <c r="B443" s="18"/>
      <c r="C443" s="184" t="str">
        <f t="shared" si="6"/>
        <v>Ivy</v>
      </c>
      <c r="D443" s="18" t="s">
        <v>1102</v>
      </c>
      <c r="E443" s="18" t="s">
        <v>1103</v>
      </c>
      <c r="F443" s="18"/>
      <c r="G443" s="18"/>
      <c r="H443" s="18"/>
      <c r="I443" s="18"/>
      <c r="J443" s="18" t="s">
        <v>55</v>
      </c>
      <c r="K443" s="18" t="str">
        <f t="shared" si="7"/>
        <v>Healing, Protection</v>
      </c>
      <c r="L443" s="18"/>
      <c r="M443" s="18"/>
      <c r="N443" s="18"/>
      <c r="O443" s="18"/>
      <c r="P443" s="18"/>
      <c r="Q443" s="18"/>
      <c r="R443" s="18"/>
      <c r="S443" s="18"/>
    </row>
    <row r="444" spans="1:19">
      <c r="A444" s="18" t="s">
        <v>692</v>
      </c>
      <c r="B444" s="18"/>
      <c r="C444" s="184" t="str">
        <f t="shared" si="6"/>
        <v>Jasmine</v>
      </c>
      <c r="D444" s="18" t="s">
        <v>1104</v>
      </c>
      <c r="E444" s="18" t="s">
        <v>1105</v>
      </c>
      <c r="F444" s="18"/>
      <c r="G444" s="18"/>
      <c r="H444" s="18"/>
      <c r="I444" s="18"/>
      <c r="J444" s="18" t="s">
        <v>44</v>
      </c>
      <c r="K444" s="18" t="str">
        <f t="shared" si="7"/>
        <v>Divination, Luck, Prosperity</v>
      </c>
      <c r="L444" s="18"/>
      <c r="M444" s="18"/>
      <c r="N444" s="18"/>
      <c r="O444" s="18"/>
      <c r="P444" s="18"/>
      <c r="Q444" s="18"/>
      <c r="R444" s="18"/>
      <c r="S444" s="18"/>
    </row>
    <row r="445" spans="1:19">
      <c r="A445" s="18" t="s">
        <v>692</v>
      </c>
      <c r="B445" s="18"/>
      <c r="C445" s="184" t="str">
        <f t="shared" si="6"/>
        <v>Jobs Tears</v>
      </c>
      <c r="D445" s="18" t="s">
        <v>1106</v>
      </c>
      <c r="E445" s="18" t="s">
        <v>1107</v>
      </c>
      <c r="F445" s="18"/>
      <c r="G445" s="18"/>
      <c r="H445" s="18"/>
      <c r="I445" s="18"/>
      <c r="J445" s="18" t="s">
        <v>689</v>
      </c>
      <c r="K445" s="18" t="str">
        <f t="shared" si="7"/>
        <v>Healing, Luck, Prosperity</v>
      </c>
      <c r="L445" s="18"/>
      <c r="M445" s="18"/>
      <c r="N445" s="18"/>
      <c r="O445" s="18"/>
      <c r="P445" s="18"/>
      <c r="Q445" s="18"/>
      <c r="R445" s="18"/>
      <c r="S445" s="18"/>
    </row>
    <row r="446" spans="1:19">
      <c r="A446" s="18" t="s">
        <v>692</v>
      </c>
      <c r="B446" s="18"/>
      <c r="C446" s="184" t="str">
        <f t="shared" si="6"/>
        <v>Joe Pye Weed</v>
      </c>
      <c r="D446" s="185" t="s">
        <v>1108</v>
      </c>
      <c r="E446" s="18" t="s">
        <v>1109</v>
      </c>
      <c r="F446" s="18"/>
      <c r="G446" s="18"/>
      <c r="H446" s="18"/>
      <c r="I446" s="18"/>
      <c r="J446" s="18" t="s">
        <v>689</v>
      </c>
      <c r="K446" s="18" t="str">
        <f t="shared" si="7"/>
        <v>Charisma, Constitution, Dexterity, Intelligence, Strength, Wisdom</v>
      </c>
      <c r="L446" s="18"/>
      <c r="M446" s="18"/>
      <c r="N446" s="18"/>
      <c r="O446" s="18"/>
      <c r="P446" s="18"/>
      <c r="Q446" s="18"/>
      <c r="R446" s="18"/>
      <c r="S446" s="18"/>
    </row>
    <row r="447" spans="1:19">
      <c r="A447" s="18" t="s">
        <v>692</v>
      </c>
      <c r="B447" s="18"/>
      <c r="C447" s="184" t="str">
        <f t="shared" si="6"/>
        <v>Juniper</v>
      </c>
      <c r="D447" s="185" t="s">
        <v>1110</v>
      </c>
      <c r="E447" s="18" t="s">
        <v>1111</v>
      </c>
      <c r="F447" s="18"/>
      <c r="G447" s="18"/>
      <c r="H447" s="18"/>
      <c r="I447" s="18"/>
      <c r="J447" s="18" t="s">
        <v>55</v>
      </c>
      <c r="K447" s="18" t="str">
        <f t="shared" si="7"/>
        <v>Cleansing, Holy, Protection</v>
      </c>
      <c r="L447" s="18"/>
      <c r="M447" s="18"/>
      <c r="N447" s="18"/>
      <c r="O447" s="18"/>
      <c r="P447" s="18"/>
      <c r="Q447" s="18"/>
      <c r="R447" s="18"/>
      <c r="S447" s="18"/>
    </row>
    <row r="448" spans="1:19">
      <c r="A448" s="18" t="s">
        <v>692</v>
      </c>
      <c r="B448" s="18"/>
      <c r="C448" s="184" t="str">
        <f t="shared" si="6"/>
        <v>Kava-Kava</v>
      </c>
      <c r="D448" s="185" t="s">
        <v>1112</v>
      </c>
      <c r="E448" s="18" t="s">
        <v>1113</v>
      </c>
      <c r="F448" s="18"/>
      <c r="G448" s="18"/>
      <c r="H448" s="18"/>
      <c r="I448" s="18"/>
      <c r="J448" s="18" t="s">
        <v>44</v>
      </c>
      <c r="K448" s="18" t="str">
        <f t="shared" si="7"/>
        <v>Divination, Luck, Protection</v>
      </c>
      <c r="L448" s="18"/>
      <c r="M448" s="18"/>
      <c r="N448" s="18"/>
      <c r="O448" s="18"/>
      <c r="P448" s="18"/>
      <c r="Q448" s="18"/>
      <c r="R448" s="18"/>
      <c r="S448" s="18"/>
    </row>
    <row r="449" spans="1:19">
      <c r="A449" s="18" t="s">
        <v>692</v>
      </c>
      <c r="B449" s="18"/>
      <c r="C449" s="184" t="str">
        <f t="shared" si="6"/>
        <v>Knotweed</v>
      </c>
      <c r="D449" s="18" t="s">
        <v>1114</v>
      </c>
      <c r="E449" s="18" t="s">
        <v>1115</v>
      </c>
      <c r="F449" s="18"/>
      <c r="G449" s="18"/>
      <c r="H449" s="18"/>
      <c r="I449" s="18"/>
      <c r="J449" s="18" t="s">
        <v>44</v>
      </c>
      <c r="K449" s="18" t="str">
        <f t="shared" si="7"/>
        <v>Constitution, Strength, Sustenance</v>
      </c>
      <c r="L449" s="18"/>
      <c r="M449" s="18"/>
      <c r="N449" s="18"/>
      <c r="O449" s="18"/>
      <c r="P449" s="18"/>
      <c r="Q449" s="18"/>
      <c r="R449" s="18"/>
      <c r="S449" s="18"/>
    </row>
    <row r="450" spans="1:19">
      <c r="A450" s="18" t="s">
        <v>692</v>
      </c>
      <c r="B450" s="18"/>
      <c r="C450" s="184" t="str">
        <f t="shared" si="6"/>
        <v>Lady's Mantle</v>
      </c>
      <c r="D450" s="185" t="s">
        <v>1116</v>
      </c>
      <c r="E450" s="18" t="s">
        <v>1117</v>
      </c>
      <c r="F450" s="18"/>
      <c r="G450" s="18"/>
      <c r="H450" s="18"/>
      <c r="I450" s="18"/>
      <c r="J450" s="18" t="s">
        <v>49</v>
      </c>
      <c r="K450" s="18" t="str">
        <f t="shared" si="7"/>
        <v>Death, Emotion, Wisdom</v>
      </c>
      <c r="L450" s="18"/>
      <c r="M450" s="18"/>
      <c r="N450" s="18"/>
      <c r="O450" s="18"/>
      <c r="P450" s="18"/>
      <c r="Q450" s="18"/>
      <c r="R450" s="18"/>
      <c r="S450" s="18"/>
    </row>
    <row r="451" spans="1:19">
      <c r="A451" s="18" t="s">
        <v>692</v>
      </c>
      <c r="B451" s="18"/>
      <c r="C451" s="184" t="str">
        <f t="shared" si="6"/>
        <v>Lady's Slipper</v>
      </c>
      <c r="D451" s="185" t="s">
        <v>1116</v>
      </c>
      <c r="E451" s="18" t="s">
        <v>1118</v>
      </c>
      <c r="F451" s="18"/>
      <c r="G451" s="18"/>
      <c r="H451" s="18"/>
      <c r="I451" s="18"/>
      <c r="J451" s="18" t="s">
        <v>49</v>
      </c>
      <c r="K451" s="18" t="str">
        <f t="shared" si="7"/>
        <v>Protection, Strength, Wisdom</v>
      </c>
      <c r="L451" s="18"/>
      <c r="M451" s="18"/>
      <c r="N451" s="18"/>
      <c r="O451" s="18"/>
      <c r="P451" s="18"/>
      <c r="Q451" s="18"/>
      <c r="R451" s="18"/>
      <c r="S451" s="18"/>
    </row>
    <row r="452" spans="1:19">
      <c r="A452" s="18" t="s">
        <v>692</v>
      </c>
      <c r="B452" s="18"/>
      <c r="C452" s="184" t="str">
        <f t="shared" si="6"/>
        <v>Larch</v>
      </c>
      <c r="D452" s="18" t="s">
        <v>1119</v>
      </c>
      <c r="E452" s="18" t="s">
        <v>1120</v>
      </c>
      <c r="F452" s="18"/>
      <c r="G452" s="18"/>
      <c r="H452" s="18"/>
      <c r="I452" s="18"/>
      <c r="J452" s="18" t="s">
        <v>55</v>
      </c>
      <c r="K452" s="18" t="str">
        <f t="shared" si="7"/>
        <v>Protection, Strength</v>
      </c>
      <c r="L452" s="18"/>
      <c r="M452" s="18"/>
      <c r="N452" s="18"/>
      <c r="O452" s="18"/>
      <c r="P452" s="18"/>
      <c r="Q452" s="18"/>
      <c r="R452" s="18"/>
      <c r="S452" s="18"/>
    </row>
    <row r="453" spans="1:19">
      <c r="A453" s="18" t="s">
        <v>692</v>
      </c>
      <c r="B453" s="18"/>
      <c r="C453" s="184" t="str">
        <f t="shared" si="6"/>
        <v>Larkspur</v>
      </c>
      <c r="D453" s="18" t="s">
        <v>1121</v>
      </c>
      <c r="E453" s="18" t="s">
        <v>1122</v>
      </c>
      <c r="F453" s="18"/>
      <c r="G453" s="18"/>
      <c r="H453" s="18"/>
      <c r="I453" s="18"/>
      <c r="J453" s="18" t="s">
        <v>44</v>
      </c>
      <c r="K453" s="18" t="str">
        <f t="shared" si="7"/>
        <v>Protection, Healing</v>
      </c>
      <c r="L453" s="18"/>
      <c r="M453" s="18"/>
      <c r="N453" s="18"/>
      <c r="O453" s="18"/>
      <c r="P453" s="18"/>
      <c r="Q453" s="18"/>
      <c r="R453" s="18"/>
      <c r="S453" s="18"/>
    </row>
    <row r="454" spans="1:19">
      <c r="A454" s="18" t="s">
        <v>692</v>
      </c>
      <c r="B454" s="18"/>
      <c r="C454" s="184" t="str">
        <f t="shared" si="6"/>
        <v>Lavender</v>
      </c>
      <c r="D454" s="18" t="s">
        <v>1123</v>
      </c>
      <c r="E454" s="18" t="s">
        <v>1124</v>
      </c>
      <c r="F454" s="18"/>
      <c r="G454" s="18"/>
      <c r="H454" s="18"/>
      <c r="I454" s="18"/>
      <c r="J454" s="18" t="s">
        <v>55</v>
      </c>
      <c r="K454" s="18" t="str">
        <f t="shared" si="7"/>
        <v>Cleansing, Death, Divination, Emotion, Holy, Negative/Positive Energy, Protection, Ritual</v>
      </c>
      <c r="L454" s="18"/>
      <c r="M454" s="18"/>
      <c r="N454" s="18"/>
      <c r="O454" s="18"/>
      <c r="P454" s="18"/>
      <c r="Q454" s="18"/>
      <c r="R454" s="18"/>
      <c r="S454" s="18"/>
    </row>
    <row r="455" spans="1:19">
      <c r="A455" s="18" t="s">
        <v>692</v>
      </c>
      <c r="B455" s="18"/>
      <c r="C455" s="184" t="str">
        <f t="shared" si="6"/>
        <v>Leek</v>
      </c>
      <c r="D455" s="18" t="s">
        <v>1125</v>
      </c>
      <c r="E455" s="18" t="s">
        <v>1126</v>
      </c>
      <c r="F455" s="18"/>
      <c r="G455" s="18"/>
      <c r="H455" s="18"/>
      <c r="I455" s="18"/>
      <c r="J455" s="18" t="s">
        <v>55</v>
      </c>
      <c r="K455" s="18" t="str">
        <f t="shared" si="7"/>
        <v>Cleansing, Ritual,</v>
      </c>
      <c r="L455" s="18"/>
      <c r="M455" s="18"/>
      <c r="N455" s="18"/>
      <c r="O455" s="18"/>
      <c r="P455" s="18"/>
      <c r="Q455" s="18"/>
      <c r="R455" s="18"/>
      <c r="S455" s="18"/>
    </row>
    <row r="456" spans="1:19">
      <c r="A456" s="18" t="s">
        <v>692</v>
      </c>
      <c r="B456" s="18"/>
      <c r="C456" s="184" t="str">
        <f t="shared" si="6"/>
        <v>Lemon</v>
      </c>
      <c r="D456" s="18" t="s">
        <v>397</v>
      </c>
      <c r="E456" s="18" t="s">
        <v>1127</v>
      </c>
      <c r="F456" s="18"/>
      <c r="G456" s="18"/>
      <c r="H456" s="18"/>
      <c r="I456" s="18"/>
      <c r="J456" s="18" t="s">
        <v>55</v>
      </c>
      <c r="K456" s="18" t="str">
        <f t="shared" si="7"/>
        <v>Cleansing, Strength</v>
      </c>
      <c r="L456" s="18"/>
      <c r="M456" s="18"/>
      <c r="N456" s="18"/>
      <c r="O456" s="18"/>
      <c r="P456" s="18"/>
      <c r="Q456" s="18"/>
      <c r="R456" s="18"/>
      <c r="S456" s="18"/>
    </row>
    <row r="457" spans="1:19">
      <c r="A457" s="18" t="s">
        <v>692</v>
      </c>
      <c r="B457" s="18"/>
      <c r="C457" s="184" t="str">
        <f t="shared" si="6"/>
        <v>Lemongrass</v>
      </c>
      <c r="D457" s="18" t="s">
        <v>1128</v>
      </c>
      <c r="E457" s="18" t="s">
        <v>1129</v>
      </c>
      <c r="F457" s="18"/>
      <c r="G457" s="18"/>
      <c r="H457" s="18"/>
      <c r="I457" s="18"/>
      <c r="J457" s="18" t="s">
        <v>44</v>
      </c>
      <c r="K457" s="18" t="str">
        <f t="shared" si="7"/>
        <v>Charisma, Emotion, Intelligence, Negative/Positive Energy, Wisdom</v>
      </c>
      <c r="L457" s="18"/>
      <c r="M457" s="18"/>
      <c r="N457" s="18"/>
      <c r="O457" s="18"/>
      <c r="P457" s="18"/>
      <c r="Q457" s="18"/>
      <c r="R457" s="18"/>
      <c r="S457" s="18"/>
    </row>
    <row r="458" spans="1:19">
      <c r="A458" s="18" t="s">
        <v>692</v>
      </c>
      <c r="B458" s="18"/>
      <c r="C458" s="184" t="str">
        <f t="shared" si="6"/>
        <v>Lemon Verbena</v>
      </c>
      <c r="D458" s="18" t="s">
        <v>397</v>
      </c>
      <c r="E458" s="18" t="s">
        <v>1130</v>
      </c>
      <c r="F458" s="18"/>
      <c r="G458" s="18"/>
      <c r="H458" s="18"/>
      <c r="I458" s="18"/>
      <c r="J458" s="18" t="s">
        <v>49</v>
      </c>
      <c r="K458" s="18" t="str">
        <f t="shared" si="7"/>
        <v>Cleansing, Ritual</v>
      </c>
      <c r="L458" s="18"/>
      <c r="M458" s="18"/>
      <c r="N458" s="18"/>
      <c r="O458" s="18"/>
      <c r="P458" s="18"/>
      <c r="Q458" s="18"/>
      <c r="R458" s="18"/>
      <c r="S458" s="18"/>
    </row>
    <row r="459" spans="1:19">
      <c r="A459" s="18" t="s">
        <v>692</v>
      </c>
      <c r="B459" s="18"/>
      <c r="C459" s="184" t="str">
        <f t="shared" si="6"/>
        <v>Lettuce</v>
      </c>
      <c r="D459" s="18" t="s">
        <v>1131</v>
      </c>
      <c r="E459" s="18" t="s">
        <v>1132</v>
      </c>
      <c r="F459" s="18"/>
      <c r="G459" s="18"/>
      <c r="H459" s="18"/>
      <c r="I459" s="18"/>
      <c r="J459" s="18" t="s">
        <v>55</v>
      </c>
      <c r="K459" s="18" t="str">
        <f t="shared" si="7"/>
        <v>Dexterity, Persuasion, Luck, Prosperity</v>
      </c>
      <c r="L459" s="18"/>
      <c r="M459" s="18"/>
      <c r="N459" s="18"/>
      <c r="O459" s="18"/>
      <c r="P459" s="18"/>
      <c r="Q459" s="18"/>
      <c r="R459" s="18"/>
      <c r="S459" s="18"/>
    </row>
    <row r="460" spans="1:19">
      <c r="A460" s="18" t="s">
        <v>692</v>
      </c>
      <c r="B460" s="18"/>
      <c r="C460" s="184" t="str">
        <f t="shared" si="6"/>
        <v>Licorice</v>
      </c>
      <c r="D460" s="18" t="s">
        <v>1133</v>
      </c>
      <c r="E460" s="18" t="s">
        <v>1134</v>
      </c>
      <c r="F460" s="18"/>
      <c r="G460" s="18"/>
      <c r="H460" s="18"/>
      <c r="I460" s="18"/>
      <c r="J460" s="18" t="s">
        <v>44</v>
      </c>
      <c r="K460" s="18" t="str">
        <f t="shared" si="7"/>
        <v>Emotion, Persuasion</v>
      </c>
      <c r="L460" s="18"/>
      <c r="M460" s="18"/>
      <c r="N460" s="18"/>
      <c r="O460" s="18"/>
      <c r="P460" s="18"/>
      <c r="Q460" s="18"/>
      <c r="R460" s="18"/>
      <c r="S460" s="18"/>
    </row>
    <row r="461" spans="1:19">
      <c r="A461" s="18" t="s">
        <v>692</v>
      </c>
      <c r="B461" s="18"/>
      <c r="C461" s="184" t="str">
        <f t="shared" si="6"/>
        <v>Life Everlasting</v>
      </c>
      <c r="D461" s="18" t="s">
        <v>1135</v>
      </c>
      <c r="E461" s="18" t="s">
        <v>1136</v>
      </c>
      <c r="F461" s="18"/>
      <c r="G461" s="18"/>
      <c r="H461" s="18"/>
      <c r="I461" s="18"/>
      <c r="J461" s="18" t="s">
        <v>689</v>
      </c>
      <c r="K461" s="18" t="str">
        <f t="shared" si="7"/>
        <v>Charisma, Constitution, Dexterity, Intelligence, Strength, Wisdom</v>
      </c>
      <c r="L461" s="18"/>
      <c r="M461" s="18"/>
      <c r="N461" s="18"/>
      <c r="O461" s="18"/>
      <c r="P461" s="18"/>
      <c r="Q461" s="18"/>
      <c r="R461" s="18"/>
      <c r="S461" s="18"/>
    </row>
    <row r="462" spans="1:19">
      <c r="A462" s="18" t="s">
        <v>692</v>
      </c>
      <c r="B462" s="18"/>
      <c r="C462" s="184" t="str">
        <f t="shared" si="6"/>
        <v>Lilac</v>
      </c>
      <c r="D462" s="18" t="s">
        <v>1137</v>
      </c>
      <c r="E462" s="18" t="s">
        <v>1138</v>
      </c>
      <c r="F462" s="18"/>
      <c r="G462" s="18"/>
      <c r="H462" s="18"/>
      <c r="I462" s="18"/>
      <c r="J462" s="18" t="s">
        <v>55</v>
      </c>
      <c r="K462" s="18" t="str">
        <f t="shared" si="7"/>
        <v>Cleansing, Persuasion, Protection</v>
      </c>
      <c r="L462" s="18"/>
      <c r="M462" s="18"/>
      <c r="N462" s="18"/>
      <c r="O462" s="18"/>
      <c r="P462" s="18"/>
      <c r="Q462" s="18"/>
      <c r="R462" s="18"/>
      <c r="S462" s="18"/>
    </row>
    <row r="463" spans="1:19">
      <c r="A463" s="18" t="s">
        <v>692</v>
      </c>
      <c r="B463" s="18"/>
      <c r="C463" s="184" t="str">
        <f t="shared" si="6"/>
        <v>Lily</v>
      </c>
      <c r="D463" s="18" t="s">
        <v>1139</v>
      </c>
      <c r="E463" s="18" t="s">
        <v>1140</v>
      </c>
      <c r="F463" s="18"/>
      <c r="G463" s="18"/>
      <c r="H463" s="18"/>
      <c r="I463" s="18"/>
      <c r="J463" s="18" t="s">
        <v>55</v>
      </c>
      <c r="K463" s="18" t="str">
        <f t="shared" si="7"/>
        <v>Death, Holy, Luck, Negative/Positive Energy, Ritual</v>
      </c>
      <c r="L463" s="18"/>
      <c r="M463" s="18"/>
      <c r="N463" s="18"/>
      <c r="O463" s="18"/>
      <c r="P463" s="18"/>
      <c r="Q463" s="18"/>
      <c r="R463" s="18"/>
      <c r="S463" s="18"/>
    </row>
    <row r="464" spans="1:19">
      <c r="A464" s="18" t="s">
        <v>692</v>
      </c>
      <c r="B464" s="18"/>
      <c r="C464" s="184" t="str">
        <f t="shared" si="6"/>
        <v>Lily of the Valley</v>
      </c>
      <c r="D464" s="18" t="s">
        <v>1139</v>
      </c>
      <c r="E464" s="18" t="s">
        <v>1141</v>
      </c>
      <c r="F464" s="18"/>
      <c r="G464" s="18"/>
      <c r="H464" s="18"/>
      <c r="I464" s="18"/>
      <c r="J464" s="18" t="s">
        <v>49</v>
      </c>
      <c r="K464" s="18" t="str">
        <f t="shared" si="7"/>
        <v>Charisma, Constitution, Dexterity, Intelligence, Strength, Wisdom</v>
      </c>
      <c r="L464" s="18"/>
      <c r="M464" s="18"/>
      <c r="N464" s="18"/>
      <c r="O464" s="18"/>
      <c r="P464" s="18"/>
      <c r="Q464" s="18"/>
      <c r="R464" s="18"/>
      <c r="S464" s="18"/>
    </row>
    <row r="465" spans="1:19">
      <c r="A465" s="18" t="s">
        <v>692</v>
      </c>
      <c r="B465" s="18"/>
      <c r="C465" s="184" t="str">
        <f t="shared" si="6"/>
        <v>Lime</v>
      </c>
      <c r="D465" s="18" t="s">
        <v>402</v>
      </c>
      <c r="E465" s="18" t="s">
        <v>1142</v>
      </c>
      <c r="F465" s="18"/>
      <c r="G465" s="18"/>
      <c r="H465" s="18"/>
      <c r="I465" s="18"/>
      <c r="J465" s="18" t="s">
        <v>44</v>
      </c>
      <c r="K465" s="18" t="str">
        <f t="shared" si="7"/>
        <v>Healing, Protection</v>
      </c>
      <c r="L465" s="18"/>
      <c r="M465" s="18"/>
      <c r="N465" s="18"/>
      <c r="O465" s="18"/>
      <c r="P465" s="18"/>
      <c r="Q465" s="18"/>
      <c r="R465" s="18"/>
      <c r="S465" s="18"/>
    </row>
    <row r="466" spans="1:19">
      <c r="A466" s="18" t="s">
        <v>692</v>
      </c>
      <c r="B466" s="18"/>
      <c r="C466" s="184" t="str">
        <f t="shared" si="6"/>
        <v>Linden</v>
      </c>
      <c r="D466" s="18" t="s">
        <v>1143</v>
      </c>
      <c r="E466" s="18" t="s">
        <v>1144</v>
      </c>
      <c r="F466" s="18"/>
      <c r="G466" s="18"/>
      <c r="H466" s="18"/>
      <c r="I466" s="18"/>
      <c r="J466" s="18" t="s">
        <v>49</v>
      </c>
      <c r="K466" s="18" t="str">
        <f t="shared" si="7"/>
        <v>Death, Luck, Protection, Ritual</v>
      </c>
      <c r="L466" s="18"/>
      <c r="M466" s="18"/>
      <c r="N466" s="18"/>
      <c r="O466" s="18"/>
      <c r="P466" s="18"/>
      <c r="Q466" s="18"/>
      <c r="R466" s="18"/>
      <c r="S466" s="18"/>
    </row>
    <row r="467" spans="1:19">
      <c r="A467" s="18" t="s">
        <v>692</v>
      </c>
      <c r="B467" s="18"/>
      <c r="C467" s="184" t="str">
        <f t="shared" si="6"/>
        <v>Liverwort</v>
      </c>
      <c r="D467" s="18" t="s">
        <v>1145</v>
      </c>
      <c r="E467" s="18" t="s">
        <v>1146</v>
      </c>
      <c r="F467" s="18"/>
      <c r="G467" s="18"/>
      <c r="H467" s="18"/>
      <c r="I467" s="18"/>
      <c r="J467" s="18" t="s">
        <v>49</v>
      </c>
      <c r="K467" s="18" t="str">
        <f t="shared" si="7"/>
        <v>Cleansing, Poison</v>
      </c>
      <c r="L467" s="18"/>
      <c r="M467" s="18"/>
      <c r="N467" s="18"/>
      <c r="O467" s="18"/>
      <c r="P467" s="18"/>
      <c r="Q467" s="18"/>
      <c r="R467" s="18"/>
      <c r="S467" s="18"/>
    </row>
    <row r="468" spans="1:19">
      <c r="A468" s="18" t="s">
        <v>692</v>
      </c>
      <c r="B468" s="18"/>
      <c r="C468" s="184" t="str">
        <f t="shared" si="6"/>
        <v>Loosestrife</v>
      </c>
      <c r="D468" s="18" t="s">
        <v>1147</v>
      </c>
      <c r="E468" s="18" t="s">
        <v>1148</v>
      </c>
      <c r="F468" s="18"/>
      <c r="G468" s="18"/>
      <c r="H468" s="18"/>
      <c r="I468" s="18"/>
      <c r="J468" s="18" t="s">
        <v>55</v>
      </c>
      <c r="K468" s="18" t="str">
        <f t="shared" si="7"/>
        <v>Cleansing, Perception</v>
      </c>
      <c r="L468" s="18"/>
      <c r="M468" s="18"/>
      <c r="N468" s="18"/>
      <c r="O468" s="18"/>
      <c r="P468" s="18"/>
      <c r="Q468" s="18"/>
      <c r="R468" s="18"/>
      <c r="S468" s="18"/>
    </row>
    <row r="469" spans="1:19">
      <c r="A469" s="18" t="s">
        <v>692</v>
      </c>
      <c r="B469" s="18"/>
      <c r="C469" s="184" t="str">
        <f t="shared" si="6"/>
        <v>Lotus</v>
      </c>
      <c r="D469" s="18" t="s">
        <v>1149</v>
      </c>
      <c r="E469" s="18" t="s">
        <v>1150</v>
      </c>
      <c r="F469" s="18"/>
      <c r="G469" s="18"/>
      <c r="H469" s="18"/>
      <c r="I469" s="18"/>
      <c r="J469" s="18" t="s">
        <v>49</v>
      </c>
      <c r="K469" s="18" t="str">
        <f t="shared" si="7"/>
        <v>Charisma, Cleansing, Constitution, Death, Dexterity, Emotion, Healing, Holy, Luck, Negative/Positive Energy, Perception, Persuasion, Poison, Prosperity, Protection, ritual, Strength, Sustenance, Wisdom</v>
      </c>
      <c r="L469" s="18"/>
      <c r="M469" s="18"/>
      <c r="N469" s="18"/>
      <c r="O469" s="18"/>
      <c r="P469" s="18"/>
      <c r="Q469" s="18"/>
      <c r="R469" s="18"/>
      <c r="S469" s="18"/>
    </row>
    <row r="470" spans="1:19">
      <c r="A470" s="18" t="s">
        <v>692</v>
      </c>
      <c r="B470" s="18"/>
      <c r="C470" s="184" t="str">
        <f t="shared" si="6"/>
        <v>Lovage</v>
      </c>
      <c r="D470" s="18" t="s">
        <v>1151</v>
      </c>
      <c r="E470" s="18" t="s">
        <v>1152</v>
      </c>
      <c r="F470" s="18"/>
      <c r="G470" s="18"/>
      <c r="H470" s="18"/>
      <c r="I470" s="18"/>
      <c r="J470" s="18" t="s">
        <v>49</v>
      </c>
      <c r="K470" s="18" t="str">
        <f t="shared" si="7"/>
        <v>Emotion, Ritual</v>
      </c>
      <c r="L470" s="18"/>
      <c r="M470" s="18"/>
      <c r="N470" s="18"/>
      <c r="O470" s="18"/>
      <c r="P470" s="18"/>
      <c r="Q470" s="18"/>
      <c r="R470" s="18"/>
      <c r="S470" s="18"/>
    </row>
    <row r="471" spans="1:19">
      <c r="A471" s="18" t="s">
        <v>692</v>
      </c>
      <c r="B471" s="18"/>
      <c r="C471" s="184" t="str">
        <f t="shared" si="6"/>
        <v>Love Seed</v>
      </c>
      <c r="D471" s="18" t="s">
        <v>1153</v>
      </c>
      <c r="E471" s="18" t="s">
        <v>1154</v>
      </c>
      <c r="F471" s="18"/>
      <c r="G471" s="18"/>
      <c r="H471" s="18"/>
      <c r="I471" s="18"/>
      <c r="J471" s="18" t="s">
        <v>49</v>
      </c>
      <c r="K471" s="18" t="str">
        <f t="shared" si="7"/>
        <v>Emotion, ritual</v>
      </c>
      <c r="L471" s="18"/>
      <c r="M471" s="18"/>
      <c r="N471" s="18"/>
      <c r="O471" s="18"/>
      <c r="P471" s="18"/>
      <c r="Q471" s="18"/>
      <c r="R471" s="18"/>
      <c r="S471" s="18"/>
    </row>
    <row r="472" spans="1:19">
      <c r="A472" s="18" t="s">
        <v>692</v>
      </c>
      <c r="B472" s="18"/>
      <c r="C472" s="184" t="str">
        <f t="shared" si="6"/>
        <v>Lucky Hand</v>
      </c>
      <c r="D472" s="18" t="s">
        <v>1155</v>
      </c>
      <c r="E472" s="18" t="s">
        <v>1156</v>
      </c>
      <c r="F472" s="18"/>
      <c r="G472" s="18"/>
      <c r="H472" s="18"/>
      <c r="I472" s="18"/>
      <c r="J472" s="18" t="s">
        <v>689</v>
      </c>
      <c r="K472" s="18" t="str">
        <f t="shared" si="7"/>
        <v>Luck, Prosperity</v>
      </c>
      <c r="L472" s="18"/>
      <c r="M472" s="18"/>
      <c r="N472" s="18"/>
      <c r="O472" s="18"/>
      <c r="P472" s="18"/>
      <c r="Q472" s="18"/>
      <c r="R472" s="18"/>
      <c r="S472" s="18"/>
    </row>
    <row r="473" spans="1:19">
      <c r="A473" s="18" t="s">
        <v>692</v>
      </c>
      <c r="B473" s="18"/>
      <c r="C473" s="184" t="str">
        <f t="shared" si="6"/>
        <v>Mace</v>
      </c>
      <c r="D473" s="18" t="s">
        <v>1157</v>
      </c>
      <c r="E473" s="18" t="s">
        <v>1158</v>
      </c>
      <c r="F473" s="18"/>
      <c r="G473" s="18"/>
      <c r="H473" s="18"/>
      <c r="I473" s="18"/>
      <c r="J473" s="18" t="s">
        <v>49</v>
      </c>
      <c r="K473" s="18" t="str">
        <f t="shared" si="7"/>
        <v>Charisma, Constitution, Dexterity, Intelligence, Strength, Wisdom</v>
      </c>
      <c r="L473" s="18"/>
      <c r="M473" s="18"/>
      <c r="N473" s="18"/>
      <c r="O473" s="18"/>
      <c r="P473" s="18"/>
      <c r="Q473" s="18"/>
      <c r="R473" s="18"/>
      <c r="S473" s="18"/>
    </row>
    <row r="474" spans="1:19">
      <c r="A474" s="18" t="s">
        <v>692</v>
      </c>
      <c r="B474" s="18"/>
      <c r="C474" s="184" t="str">
        <f t="shared" si="6"/>
        <v>Magnolia</v>
      </c>
      <c r="D474" s="18" t="s">
        <v>1159</v>
      </c>
      <c r="E474" s="18" t="s">
        <v>1160</v>
      </c>
      <c r="F474" s="18"/>
      <c r="G474" s="18"/>
      <c r="H474" s="18"/>
      <c r="I474" s="18"/>
      <c r="J474" s="18" t="s">
        <v>55</v>
      </c>
      <c r="K474" s="18" t="str">
        <f t="shared" si="7"/>
        <v>Cleansing, Persuasion</v>
      </c>
      <c r="L474" s="18"/>
      <c r="M474" s="18"/>
      <c r="N474" s="18"/>
      <c r="O474" s="18"/>
      <c r="P474" s="18"/>
      <c r="Q474" s="18"/>
      <c r="R474" s="18"/>
      <c r="S474" s="18"/>
    </row>
    <row r="475" spans="1:19">
      <c r="A475" s="18" t="s">
        <v>692</v>
      </c>
      <c r="B475" s="18"/>
      <c r="C475" s="184" t="str">
        <f t="shared" si="6"/>
        <v>Maidenhair</v>
      </c>
      <c r="D475" s="18" t="s">
        <v>1161</v>
      </c>
      <c r="E475" s="18" t="s">
        <v>1162</v>
      </c>
      <c r="F475" s="18"/>
      <c r="G475" s="18"/>
      <c r="H475" s="18"/>
      <c r="I475" s="18"/>
      <c r="J475" s="18" t="s">
        <v>44</v>
      </c>
      <c r="K475" s="18" t="str">
        <f t="shared" si="7"/>
        <v>Emotion, Persuasion</v>
      </c>
      <c r="L475" s="18"/>
      <c r="M475" s="18"/>
      <c r="N475" s="18"/>
      <c r="O475" s="18"/>
      <c r="P475" s="18"/>
      <c r="Q475" s="18"/>
      <c r="R475" s="18"/>
      <c r="S475" s="18"/>
    </row>
    <row r="476" spans="1:19">
      <c r="A476" s="18" t="s">
        <v>692</v>
      </c>
      <c r="B476" s="18"/>
      <c r="C476" s="184" t="str">
        <f t="shared" si="6"/>
        <v>Male Fern</v>
      </c>
      <c r="D476" s="18" t="s">
        <v>1163</v>
      </c>
      <c r="E476" s="18" t="s">
        <v>1164</v>
      </c>
      <c r="F476" s="18"/>
      <c r="G476" s="18"/>
      <c r="H476" s="18"/>
      <c r="I476" s="18"/>
      <c r="J476" s="18" t="s">
        <v>49</v>
      </c>
      <c r="K476" s="18" t="str">
        <f t="shared" si="7"/>
        <v>Emotion, Persuasion</v>
      </c>
      <c r="L476" s="18"/>
      <c r="M476" s="18"/>
      <c r="N476" s="18"/>
      <c r="O476" s="18"/>
      <c r="P476" s="18"/>
      <c r="Q476" s="18"/>
      <c r="R476" s="18"/>
      <c r="S476" s="18"/>
    </row>
    <row r="477" spans="1:19">
      <c r="A477" s="18" t="s">
        <v>692</v>
      </c>
      <c r="B477" s="18"/>
      <c r="C477" s="184" t="str">
        <f t="shared" si="6"/>
        <v>Mallow</v>
      </c>
      <c r="D477" s="18" t="s">
        <v>1165</v>
      </c>
      <c r="E477" s="18" t="s">
        <v>1166</v>
      </c>
      <c r="F477" s="18"/>
      <c r="G477" s="18"/>
      <c r="H477" s="18"/>
      <c r="I477" s="18"/>
      <c r="J477" s="18" t="s">
        <v>55</v>
      </c>
      <c r="K477" s="18" t="str">
        <f t="shared" si="7"/>
        <v>Cleansing, Protection</v>
      </c>
      <c r="L477" s="18"/>
      <c r="M477" s="18"/>
      <c r="N477" s="18"/>
      <c r="O477" s="18"/>
      <c r="P477" s="18"/>
      <c r="Q477" s="18"/>
      <c r="R477" s="18"/>
      <c r="S477" s="18"/>
    </row>
    <row r="478" spans="1:19">
      <c r="A478" s="18" t="s">
        <v>692</v>
      </c>
      <c r="B478" s="18"/>
      <c r="C478" s="184" t="str">
        <f t="shared" si="6"/>
        <v>Mandrake</v>
      </c>
      <c r="D478" s="18" t="s">
        <v>416</v>
      </c>
      <c r="E478" s="18" t="s">
        <v>1167</v>
      </c>
      <c r="F478" s="18"/>
      <c r="G478" s="18"/>
      <c r="H478" s="18"/>
      <c r="I478" s="18"/>
      <c r="J478" s="18" t="s">
        <v>44</v>
      </c>
      <c r="K478" s="18" t="str">
        <f t="shared" si="7"/>
        <v>Charisma, Divination, Healing, Intelligence, Poison, Protection, Prosperity, Persuasion</v>
      </c>
      <c r="L478" s="18"/>
      <c r="M478" s="18"/>
      <c r="N478" s="18"/>
      <c r="O478" s="18"/>
      <c r="P478" s="18"/>
      <c r="Q478" s="18"/>
      <c r="R478" s="18"/>
      <c r="S478" s="18"/>
    </row>
    <row r="479" spans="1:19">
      <c r="A479" s="18" t="s">
        <v>692</v>
      </c>
      <c r="B479" s="18"/>
      <c r="C479" s="184" t="str">
        <f t="shared" si="6"/>
        <v>Maple</v>
      </c>
      <c r="D479" s="18" t="s">
        <v>1168</v>
      </c>
      <c r="E479" s="18" t="s">
        <v>1169</v>
      </c>
      <c r="F479" s="18"/>
      <c r="G479" s="18"/>
      <c r="H479" s="18"/>
      <c r="I479" s="18"/>
      <c r="J479" s="18" t="s">
        <v>55</v>
      </c>
      <c r="K479" s="18" t="str">
        <f t="shared" si="7"/>
        <v>Emotion, Prosperity</v>
      </c>
      <c r="L479" s="18"/>
      <c r="M479" s="18"/>
      <c r="N479" s="18"/>
      <c r="O479" s="18"/>
      <c r="P479" s="18"/>
      <c r="Q479" s="18"/>
      <c r="R479" s="18"/>
      <c r="S479" s="18"/>
    </row>
    <row r="480" spans="1:19">
      <c r="A480" s="18" t="s">
        <v>692</v>
      </c>
      <c r="B480" s="18"/>
      <c r="C480" s="184" t="str">
        <f t="shared" si="6"/>
        <v>Marigold</v>
      </c>
      <c r="D480" s="18" t="s">
        <v>1170</v>
      </c>
      <c r="E480" s="18" t="s">
        <v>1171</v>
      </c>
      <c r="F480" s="18"/>
      <c r="G480" s="18"/>
      <c r="H480" s="18"/>
      <c r="I480" s="18"/>
      <c r="J480" s="18" t="s">
        <v>55</v>
      </c>
      <c r="K480" s="18" t="str">
        <f t="shared" si="7"/>
        <v>Death, Divination, Holy, Protection, Ritual</v>
      </c>
      <c r="L480" s="18"/>
      <c r="M480" s="18"/>
      <c r="N480" s="18"/>
      <c r="O480" s="18"/>
      <c r="P480" s="18"/>
      <c r="Q480" s="18"/>
      <c r="R480" s="18"/>
      <c r="S480" s="18"/>
    </row>
    <row r="481" spans="1:19">
      <c r="A481" s="18" t="s">
        <v>692</v>
      </c>
      <c r="B481" s="18"/>
      <c r="C481" s="184" t="str">
        <f t="shared" si="6"/>
        <v>Marjoram</v>
      </c>
      <c r="D481" s="18" t="s">
        <v>1172</v>
      </c>
      <c r="E481" s="18" t="s">
        <v>1173</v>
      </c>
      <c r="F481" s="18"/>
      <c r="G481" s="18"/>
      <c r="H481" s="18"/>
      <c r="I481" s="18"/>
      <c r="J481" s="18" t="s">
        <v>44</v>
      </c>
      <c r="K481" s="18" t="str">
        <f t="shared" si="7"/>
        <v>Emotion, Healing, Protection</v>
      </c>
      <c r="L481" s="18"/>
      <c r="M481" s="18"/>
      <c r="N481" s="18"/>
      <c r="O481" s="18"/>
      <c r="P481" s="18"/>
      <c r="Q481" s="18"/>
      <c r="R481" s="18"/>
      <c r="S481" s="18"/>
    </row>
    <row r="482" spans="1:19">
      <c r="A482" s="18" t="s">
        <v>692</v>
      </c>
      <c r="B482" s="18"/>
      <c r="C482" s="184" t="str">
        <f t="shared" si="6"/>
        <v>Mastic</v>
      </c>
      <c r="D482" s="18" t="s">
        <v>1174</v>
      </c>
      <c r="E482" s="18" t="s">
        <v>1175</v>
      </c>
      <c r="F482" s="18"/>
      <c r="G482" s="18"/>
      <c r="H482" s="18"/>
      <c r="I482" s="18"/>
      <c r="J482" s="18" t="s">
        <v>44</v>
      </c>
      <c r="K482" s="18" t="str">
        <f t="shared" si="7"/>
        <v>Charisma, Intelligence, Wisdom</v>
      </c>
      <c r="L482" s="18"/>
      <c r="M482" s="18"/>
      <c r="N482" s="18"/>
      <c r="O482" s="18"/>
      <c r="P482" s="18"/>
      <c r="Q482" s="18"/>
      <c r="R482" s="18"/>
      <c r="S482" s="18"/>
    </row>
    <row r="483" spans="1:19">
      <c r="A483" s="18" t="s">
        <v>692</v>
      </c>
      <c r="B483" s="18"/>
      <c r="C483" s="184" t="str">
        <f t="shared" si="6"/>
        <v>May Apple</v>
      </c>
      <c r="D483" s="18" t="s">
        <v>1176</v>
      </c>
      <c r="E483" s="18" t="s">
        <v>1177</v>
      </c>
      <c r="F483" s="18"/>
      <c r="G483" s="18"/>
      <c r="H483" s="18"/>
      <c r="I483" s="18"/>
      <c r="J483" s="18" t="s">
        <v>55</v>
      </c>
      <c r="K483" s="18" t="str">
        <f t="shared" si="7"/>
        <v>MANDRAKE SUBSTITUTE</v>
      </c>
      <c r="L483" s="18"/>
      <c r="M483" s="18"/>
      <c r="N483" s="18"/>
      <c r="O483" s="18"/>
      <c r="P483" s="18"/>
      <c r="Q483" s="18"/>
      <c r="R483" s="18"/>
      <c r="S483" s="18"/>
    </row>
    <row r="484" spans="1:19">
      <c r="A484" s="18" t="s">
        <v>692</v>
      </c>
      <c r="B484" s="18"/>
      <c r="C484" s="184" t="str">
        <f t="shared" si="6"/>
        <v>Meadow Rue</v>
      </c>
      <c r="D484" s="18" t="s">
        <v>1178</v>
      </c>
      <c r="E484" s="18" t="s">
        <v>1179</v>
      </c>
      <c r="F484" s="18"/>
      <c r="G484" s="18"/>
      <c r="H484" s="18"/>
      <c r="I484" s="18"/>
      <c r="J484" s="18" t="s">
        <v>49</v>
      </c>
      <c r="K484" s="18" t="str">
        <f t="shared" si="7"/>
        <v>Divination</v>
      </c>
      <c r="L484" s="18"/>
      <c r="M484" s="18"/>
      <c r="N484" s="18"/>
      <c r="O484" s="18"/>
      <c r="P484" s="18"/>
      <c r="Q484" s="18"/>
      <c r="R484" s="18"/>
      <c r="S484" s="18"/>
    </row>
    <row r="485" spans="1:19">
      <c r="A485" s="18" t="s">
        <v>692</v>
      </c>
      <c r="B485" s="18"/>
      <c r="C485" s="184" t="str">
        <f t="shared" si="6"/>
        <v>Meadowsweet</v>
      </c>
      <c r="D485" s="18" t="s">
        <v>1180</v>
      </c>
      <c r="E485" s="18" t="s">
        <v>1181</v>
      </c>
      <c r="F485" s="18"/>
      <c r="G485" s="18"/>
      <c r="H485" s="18"/>
      <c r="I485" s="18"/>
      <c r="J485" s="18" t="s">
        <v>49</v>
      </c>
      <c r="K485" s="18" t="str">
        <f t="shared" si="7"/>
        <v>Divination, Emotion</v>
      </c>
      <c r="L485" s="18"/>
      <c r="M485" s="18"/>
      <c r="N485" s="18"/>
      <c r="O485" s="18"/>
      <c r="P485" s="18"/>
      <c r="Q485" s="18"/>
      <c r="R485" s="18"/>
      <c r="S485" s="18"/>
    </row>
    <row r="486" spans="1:19">
      <c r="A486" s="18" t="s">
        <v>692</v>
      </c>
      <c r="B486" s="18"/>
      <c r="C486" s="184" t="str">
        <f t="shared" si="6"/>
        <v>Mesquite</v>
      </c>
      <c r="D486" s="18" t="s">
        <v>1182</v>
      </c>
      <c r="E486" s="18" t="s">
        <v>1183</v>
      </c>
      <c r="F486" s="18"/>
      <c r="G486" s="18"/>
      <c r="H486" s="18"/>
      <c r="I486" s="18"/>
      <c r="J486" s="18" t="s">
        <v>49</v>
      </c>
      <c r="K486" s="18" t="str">
        <f t="shared" si="7"/>
        <v>Healing</v>
      </c>
      <c r="L486" s="18"/>
      <c r="M486" s="18"/>
      <c r="N486" s="18"/>
      <c r="O486" s="18"/>
      <c r="P486" s="18"/>
      <c r="Q486" s="18"/>
      <c r="R486" s="18"/>
      <c r="S486" s="18"/>
    </row>
    <row r="487" spans="1:19">
      <c r="A487" s="18" t="s">
        <v>692</v>
      </c>
      <c r="B487" s="18"/>
      <c r="C487" s="184" t="str">
        <f t="shared" si="6"/>
        <v>Mimosa</v>
      </c>
      <c r="D487" s="18" t="s">
        <v>1184</v>
      </c>
      <c r="E487" s="18" t="s">
        <v>1185</v>
      </c>
      <c r="F487" s="18"/>
      <c r="G487" s="18"/>
      <c r="H487" s="18"/>
      <c r="I487" s="18"/>
      <c r="J487" s="18" t="s">
        <v>44</v>
      </c>
      <c r="K487" s="18" t="str">
        <f t="shared" si="7"/>
        <v>Cleansing, Protection</v>
      </c>
      <c r="L487" s="18"/>
      <c r="M487" s="18"/>
      <c r="N487" s="18"/>
      <c r="O487" s="18"/>
      <c r="P487" s="18"/>
      <c r="Q487" s="18"/>
      <c r="R487" s="18"/>
      <c r="S487" s="18"/>
    </row>
    <row r="488" spans="1:19">
      <c r="A488" s="18" t="s">
        <v>692</v>
      </c>
      <c r="B488" s="18"/>
      <c r="C488" s="184" t="str">
        <f t="shared" ref="C488:C551" si="8">LEFT(E488,FIND("(",E488,1)-2)</f>
        <v>Mint</v>
      </c>
      <c r="D488" s="18" t="s">
        <v>1186</v>
      </c>
      <c r="E488" s="18" t="s">
        <v>1187</v>
      </c>
      <c r="F488" s="18"/>
      <c r="G488" s="18"/>
      <c r="H488" s="18"/>
      <c r="I488" s="18"/>
      <c r="J488" s="18" t="s">
        <v>44</v>
      </c>
      <c r="K488" s="18" t="str">
        <f t="shared" ref="K488:K551" si="9">RIGHT(E488,LEN(E488)-FIND(")",E488,1)-1)</f>
        <v>Cleansing, Protection, Negative/Positive Energy, Ritual</v>
      </c>
      <c r="L488" s="18"/>
      <c r="M488" s="18"/>
      <c r="N488" s="18"/>
      <c r="O488" s="18"/>
      <c r="P488" s="18"/>
      <c r="Q488" s="18"/>
      <c r="R488" s="18"/>
      <c r="S488" s="18"/>
    </row>
    <row r="489" spans="1:19">
      <c r="A489" s="18" t="s">
        <v>692</v>
      </c>
      <c r="B489" s="18"/>
      <c r="C489" s="184" t="str">
        <f t="shared" si="8"/>
        <v>Mistletoe</v>
      </c>
      <c r="D489" s="18" t="s">
        <v>1188</v>
      </c>
      <c r="E489" s="18" t="s">
        <v>1189</v>
      </c>
      <c r="F489" s="18"/>
      <c r="G489" s="18"/>
      <c r="H489" s="18"/>
      <c r="I489" s="18"/>
      <c r="J489" s="18" t="s">
        <v>55</v>
      </c>
      <c r="K489" s="18" t="str">
        <f t="shared" si="9"/>
        <v>Cleansing, Healing, Holy, Ritual, Wisdom</v>
      </c>
      <c r="L489" s="18"/>
      <c r="M489" s="18"/>
      <c r="N489" s="18"/>
      <c r="O489" s="18"/>
      <c r="P489" s="18"/>
      <c r="Q489" s="18"/>
      <c r="R489" s="18"/>
      <c r="S489" s="18"/>
    </row>
    <row r="490" spans="1:19">
      <c r="A490" s="18" t="s">
        <v>692</v>
      </c>
      <c r="B490" s="18"/>
      <c r="C490" s="184" t="str">
        <f t="shared" si="8"/>
        <v>Moonwort</v>
      </c>
      <c r="D490" s="18" t="s">
        <v>1190</v>
      </c>
      <c r="E490" s="18" t="s">
        <v>1191</v>
      </c>
      <c r="F490" s="18"/>
      <c r="G490" s="18"/>
      <c r="H490" s="18"/>
      <c r="I490" s="18"/>
      <c r="J490" s="18" t="s">
        <v>49</v>
      </c>
      <c r="K490" s="18" t="str">
        <f t="shared" si="9"/>
        <v>Cleansing, Holy, Ritual</v>
      </c>
      <c r="L490" s="18"/>
      <c r="M490" s="18"/>
      <c r="N490" s="18"/>
      <c r="O490" s="18"/>
      <c r="P490" s="18"/>
      <c r="Q490" s="18"/>
      <c r="R490" s="18"/>
      <c r="S490" s="18"/>
    </row>
    <row r="491" spans="1:19">
      <c r="A491" s="18" t="s">
        <v>692</v>
      </c>
      <c r="B491" s="18"/>
      <c r="C491" s="184" t="str">
        <f t="shared" si="8"/>
        <v>Moss</v>
      </c>
      <c r="D491" s="18" t="s">
        <v>1192</v>
      </c>
      <c r="E491" s="18" t="s">
        <v>1193</v>
      </c>
      <c r="F491" s="18"/>
      <c r="G491" s="18"/>
      <c r="H491" s="18"/>
      <c r="I491" s="18"/>
      <c r="J491" s="18" t="s">
        <v>55</v>
      </c>
      <c r="K491" s="18" t="str">
        <f t="shared" si="9"/>
        <v>Luck, Prosperity</v>
      </c>
      <c r="L491" s="18"/>
      <c r="M491" s="18"/>
      <c r="N491" s="18"/>
      <c r="O491" s="18"/>
      <c r="P491" s="18"/>
      <c r="Q491" s="18"/>
      <c r="R491" s="18"/>
      <c r="S491" s="18"/>
    </row>
    <row r="492" spans="1:19">
      <c r="A492" s="18" t="s">
        <v>692</v>
      </c>
      <c r="B492" s="18"/>
      <c r="C492" s="184" t="str">
        <f t="shared" si="8"/>
        <v>Mugwort</v>
      </c>
      <c r="D492" s="18" t="s">
        <v>1194</v>
      </c>
      <c r="E492" s="18" t="s">
        <v>1195</v>
      </c>
      <c r="F492" s="18"/>
      <c r="G492" s="18"/>
      <c r="H492" s="18"/>
      <c r="I492" s="18"/>
      <c r="J492" s="18" t="s">
        <v>49</v>
      </c>
      <c r="K492" s="18" t="str">
        <f t="shared" si="9"/>
        <v>Charisma, Holy, Intelligence, Negative/Positive Energy, Ritual, Strength, Wisdom</v>
      </c>
      <c r="L492" s="18"/>
      <c r="M492" s="18"/>
      <c r="N492" s="18"/>
      <c r="O492" s="18"/>
      <c r="P492" s="18"/>
      <c r="Q492" s="18"/>
      <c r="R492" s="18"/>
      <c r="S492" s="18"/>
    </row>
    <row r="493" spans="1:19">
      <c r="A493" s="18" t="s">
        <v>692</v>
      </c>
      <c r="B493" s="18"/>
      <c r="C493" s="184" t="str">
        <f t="shared" si="8"/>
        <v>Mulberry</v>
      </c>
      <c r="D493" s="18" t="s">
        <v>1196</v>
      </c>
      <c r="E493" s="18" t="s">
        <v>1197</v>
      </c>
      <c r="F493" s="18"/>
      <c r="G493" s="18"/>
      <c r="H493" s="18"/>
      <c r="I493" s="18"/>
      <c r="J493" s="18" t="s">
        <v>44</v>
      </c>
      <c r="K493" s="18" t="str">
        <f t="shared" si="9"/>
        <v>Protection, Strength</v>
      </c>
      <c r="L493" s="18"/>
      <c r="M493" s="18"/>
      <c r="N493" s="18"/>
      <c r="O493" s="18"/>
      <c r="P493" s="18"/>
      <c r="Q493" s="18"/>
      <c r="R493" s="18"/>
      <c r="S493" s="18"/>
    </row>
    <row r="494" spans="1:19">
      <c r="A494" s="18" t="s">
        <v>692</v>
      </c>
      <c r="B494" s="18"/>
      <c r="C494" s="184" t="str">
        <f t="shared" si="8"/>
        <v>Mullein</v>
      </c>
      <c r="D494" s="18" t="s">
        <v>1198</v>
      </c>
      <c r="E494" s="18" t="s">
        <v>1199</v>
      </c>
      <c r="F494" s="18"/>
      <c r="G494" s="18"/>
      <c r="H494" s="18"/>
      <c r="I494" s="18"/>
      <c r="J494" s="18" t="s">
        <v>44</v>
      </c>
      <c r="K494" s="18" t="str">
        <f t="shared" si="9"/>
        <v>Cleansing, Divination, Protection</v>
      </c>
      <c r="L494" s="18"/>
      <c r="M494" s="18"/>
      <c r="N494" s="18"/>
      <c r="O494" s="18"/>
      <c r="P494" s="18"/>
      <c r="Q494" s="18"/>
      <c r="R494" s="18"/>
      <c r="S494" s="18"/>
    </row>
    <row r="495" spans="1:19">
      <c r="A495" s="18" t="s">
        <v>692</v>
      </c>
      <c r="B495" s="18"/>
      <c r="C495" s="184" t="str">
        <f t="shared" si="8"/>
        <v>Mustard</v>
      </c>
      <c r="D495" s="18" t="s">
        <v>1200</v>
      </c>
      <c r="E495" s="18" t="s">
        <v>1201</v>
      </c>
      <c r="F495" s="18"/>
      <c r="G495" s="18"/>
      <c r="H495" s="18"/>
      <c r="I495" s="18"/>
      <c r="J495" s="18" t="s">
        <v>55</v>
      </c>
      <c r="K495" s="18" t="str">
        <f t="shared" si="9"/>
        <v>Charisma, Intelligence, Protection, Wisdom</v>
      </c>
      <c r="L495" s="18"/>
      <c r="M495" s="18"/>
      <c r="N495" s="18"/>
      <c r="O495" s="18"/>
      <c r="P495" s="18"/>
      <c r="Q495" s="18"/>
      <c r="R495" s="18"/>
      <c r="S495" s="18"/>
    </row>
    <row r="496" spans="1:19">
      <c r="A496" s="18" t="s">
        <v>692</v>
      </c>
      <c r="B496" s="18"/>
      <c r="C496" s="184" t="str">
        <f t="shared" si="8"/>
        <v>Myrrh</v>
      </c>
      <c r="D496" s="18" t="s">
        <v>1202</v>
      </c>
      <c r="E496" s="18" t="s">
        <v>1203</v>
      </c>
      <c r="F496" s="18"/>
      <c r="G496" s="18"/>
      <c r="H496" s="18"/>
      <c r="I496" s="18"/>
      <c r="J496" s="18" t="s">
        <v>44</v>
      </c>
      <c r="K496" s="18" t="str">
        <f t="shared" si="9"/>
        <v>Death, Holy, Ritual</v>
      </c>
      <c r="L496" s="18"/>
      <c r="M496" s="18"/>
      <c r="N496" s="18"/>
      <c r="O496" s="18"/>
      <c r="P496" s="18"/>
      <c r="Q496" s="18"/>
      <c r="R496" s="18"/>
      <c r="S496" s="18"/>
    </row>
    <row r="497" spans="1:19">
      <c r="A497" s="18" t="s">
        <v>692</v>
      </c>
      <c r="B497" s="18"/>
      <c r="C497" s="184" t="str">
        <f t="shared" si="8"/>
        <v>Myrtle</v>
      </c>
      <c r="D497" s="18" t="s">
        <v>1204</v>
      </c>
      <c r="E497" s="18" t="s">
        <v>1205</v>
      </c>
      <c r="F497" s="18"/>
      <c r="G497" s="18"/>
      <c r="H497" s="18"/>
      <c r="I497" s="18"/>
      <c r="J497" s="18" t="s">
        <v>49</v>
      </c>
      <c r="K497" s="18" t="str">
        <f t="shared" si="9"/>
        <v>Charisma, Constitution, Dexterity, Intelligence, Strength, Wisdom</v>
      </c>
      <c r="L497" s="18"/>
      <c r="M497" s="18"/>
      <c r="N497" s="18"/>
      <c r="O497" s="18"/>
      <c r="P497" s="18"/>
      <c r="Q497" s="18"/>
      <c r="R497" s="18"/>
      <c r="S497" s="18"/>
    </row>
    <row r="498" spans="1:19">
      <c r="A498" s="18" t="s">
        <v>692</v>
      </c>
      <c r="B498" s="18"/>
      <c r="C498" s="184" t="str">
        <f t="shared" si="8"/>
        <v>Nettle</v>
      </c>
      <c r="D498" s="18" t="s">
        <v>1206</v>
      </c>
      <c r="E498" s="18" t="s">
        <v>1207</v>
      </c>
      <c r="F498" s="18"/>
      <c r="G498" s="18"/>
      <c r="H498" s="18"/>
      <c r="I498" s="18"/>
      <c r="J498" s="18" t="s">
        <v>55</v>
      </c>
      <c r="K498" s="18" t="str">
        <f t="shared" si="9"/>
        <v>Cleansing, Healing, Protection</v>
      </c>
      <c r="L498" s="18"/>
      <c r="M498" s="18"/>
      <c r="N498" s="18"/>
      <c r="O498" s="18"/>
      <c r="P498" s="18"/>
      <c r="Q498" s="18"/>
      <c r="R498" s="18"/>
      <c r="S498" s="18"/>
    </row>
    <row r="499" spans="1:19">
      <c r="A499" s="18" t="s">
        <v>692</v>
      </c>
      <c r="B499" s="18"/>
      <c r="C499" s="184" t="str">
        <f t="shared" si="8"/>
        <v>Norfolk Island Pine</v>
      </c>
      <c r="D499" s="18" t="s">
        <v>1208</v>
      </c>
      <c r="E499" s="18" t="s">
        <v>1209</v>
      </c>
      <c r="F499" s="18"/>
      <c r="G499" s="18"/>
      <c r="H499" s="18"/>
      <c r="I499" s="18"/>
      <c r="J499" s="18" t="s">
        <v>689</v>
      </c>
      <c r="K499" s="18" t="str">
        <f t="shared" si="9"/>
        <v>Protection, Sustenance</v>
      </c>
      <c r="L499" s="18"/>
      <c r="M499" s="18"/>
      <c r="N499" s="18"/>
      <c r="O499" s="18"/>
      <c r="P499" s="18"/>
      <c r="Q499" s="18"/>
      <c r="R499" s="18"/>
      <c r="S499" s="18"/>
    </row>
    <row r="500" spans="1:19">
      <c r="A500" s="18" t="s">
        <v>692</v>
      </c>
      <c r="B500" s="18"/>
      <c r="C500" s="184" t="str">
        <f t="shared" si="8"/>
        <v>Oak</v>
      </c>
      <c r="D500" s="18" t="s">
        <v>1210</v>
      </c>
      <c r="E500" s="18" t="s">
        <v>1211</v>
      </c>
      <c r="F500" s="18"/>
      <c r="G500" s="18"/>
      <c r="H500" s="18"/>
      <c r="I500" s="18"/>
      <c r="J500" s="18" t="s">
        <v>55</v>
      </c>
      <c r="K500" s="18" t="str">
        <f t="shared" si="9"/>
        <v>Charisma, Constitution, Dexterity, Holy, Intelligence, Strength, Ritual, Wisdom</v>
      </c>
      <c r="L500" s="18"/>
      <c r="M500" s="18"/>
      <c r="N500" s="18"/>
      <c r="O500" s="18"/>
      <c r="P500" s="18"/>
      <c r="Q500" s="18"/>
      <c r="R500" s="18"/>
      <c r="S500" s="18"/>
    </row>
    <row r="501" spans="1:19">
      <c r="A501" s="18" t="s">
        <v>692</v>
      </c>
      <c r="B501" s="18"/>
      <c r="C501" s="184" t="str">
        <f t="shared" si="8"/>
        <v>Olive</v>
      </c>
      <c r="D501" s="18" t="s">
        <v>1212</v>
      </c>
      <c r="E501" s="18" t="s">
        <v>1213</v>
      </c>
      <c r="F501" s="18"/>
      <c r="G501" s="18"/>
      <c r="H501" s="18"/>
      <c r="I501" s="18"/>
      <c r="J501" s="18" t="s">
        <v>55</v>
      </c>
      <c r="K501" s="18" t="str">
        <f t="shared" si="9"/>
        <v>Healing, Protection</v>
      </c>
      <c r="L501" s="18"/>
      <c r="M501" s="18"/>
      <c r="N501" s="18"/>
      <c r="O501" s="18"/>
      <c r="P501" s="18"/>
      <c r="Q501" s="18"/>
      <c r="R501" s="18"/>
      <c r="S501" s="18"/>
    </row>
    <row r="502" spans="1:19">
      <c r="A502" s="18" t="s">
        <v>692</v>
      </c>
      <c r="B502" s="18"/>
      <c r="C502" s="184" t="str">
        <f t="shared" si="8"/>
        <v>Onion</v>
      </c>
      <c r="D502" s="18" t="s">
        <v>1214</v>
      </c>
      <c r="E502" s="18" t="s">
        <v>1215</v>
      </c>
      <c r="F502" s="18"/>
      <c r="G502" s="18"/>
      <c r="H502" s="18"/>
      <c r="I502" s="18"/>
      <c r="J502" s="18" t="s">
        <v>55</v>
      </c>
      <c r="K502" s="18" t="str">
        <f t="shared" si="9"/>
        <v>Cleansing, Divination, Healing</v>
      </c>
      <c r="L502" s="18"/>
      <c r="M502" s="18"/>
      <c r="N502" s="18"/>
      <c r="O502" s="18"/>
      <c r="P502" s="18"/>
      <c r="Q502" s="18"/>
      <c r="R502" s="18"/>
      <c r="S502" s="18"/>
    </row>
    <row r="503" spans="1:19">
      <c r="A503" s="18" t="s">
        <v>692</v>
      </c>
      <c r="B503" s="18"/>
      <c r="C503" s="184" t="str">
        <f t="shared" si="8"/>
        <v>Orange</v>
      </c>
      <c r="D503" s="18" t="s">
        <v>1216</v>
      </c>
      <c r="E503" s="18" t="s">
        <v>1217</v>
      </c>
      <c r="F503" s="18"/>
      <c r="G503" s="18"/>
      <c r="H503" s="18"/>
      <c r="I503" s="18"/>
      <c r="J503" s="18" t="s">
        <v>55</v>
      </c>
      <c r="K503" s="18" t="str">
        <f t="shared" si="9"/>
        <v>Cleansing, Healing, Protection</v>
      </c>
      <c r="L503" s="18"/>
      <c r="M503" s="18"/>
      <c r="N503" s="18"/>
      <c r="O503" s="18"/>
      <c r="P503" s="18"/>
      <c r="Q503" s="18"/>
      <c r="R503" s="18"/>
      <c r="S503" s="18"/>
    </row>
    <row r="504" spans="1:19">
      <c r="A504" s="18" t="s">
        <v>692</v>
      </c>
      <c r="B504" s="18"/>
      <c r="C504" s="184" t="str">
        <f t="shared" si="8"/>
        <v>Orchid</v>
      </c>
      <c r="D504" s="18" t="s">
        <v>1218</v>
      </c>
      <c r="E504" s="18" t="s">
        <v>1219</v>
      </c>
      <c r="F504" s="18"/>
      <c r="G504" s="18"/>
      <c r="H504" s="18"/>
      <c r="I504" s="18"/>
      <c r="J504" s="18" t="s">
        <v>44</v>
      </c>
      <c r="K504" s="18" t="str">
        <f t="shared" si="9"/>
        <v>Death, Emotion, Persuasion</v>
      </c>
      <c r="L504" s="18"/>
      <c r="M504" s="18"/>
      <c r="N504" s="18"/>
      <c r="O504" s="18"/>
      <c r="P504" s="18"/>
      <c r="Q504" s="18"/>
      <c r="R504" s="18"/>
      <c r="S504" s="18"/>
    </row>
    <row r="505" spans="1:19">
      <c r="A505" s="18" t="s">
        <v>692</v>
      </c>
      <c r="B505" s="18"/>
      <c r="C505" s="184" t="str">
        <f t="shared" si="8"/>
        <v>Oregon Grape</v>
      </c>
      <c r="D505" s="18" t="s">
        <v>1220</v>
      </c>
      <c r="E505" s="18" t="s">
        <v>1221</v>
      </c>
      <c r="F505" s="18"/>
      <c r="G505" s="18"/>
      <c r="H505" s="18"/>
      <c r="I505" s="18"/>
      <c r="J505" s="18" t="s">
        <v>49</v>
      </c>
      <c r="K505" s="18" t="str">
        <f t="shared" si="9"/>
        <v>Death, Divination, Poison</v>
      </c>
      <c r="L505" s="18"/>
      <c r="M505" s="18"/>
      <c r="N505" s="18"/>
      <c r="O505" s="18"/>
      <c r="P505" s="18"/>
      <c r="Q505" s="18"/>
      <c r="R505" s="18"/>
      <c r="S505" s="18"/>
    </row>
    <row r="506" spans="1:19">
      <c r="A506" s="18" t="s">
        <v>692</v>
      </c>
      <c r="B506" s="18"/>
      <c r="C506" s="184" t="str">
        <f t="shared" si="8"/>
        <v>Orris</v>
      </c>
      <c r="D506" s="18" t="s">
        <v>1222</v>
      </c>
      <c r="E506" s="18" t="s">
        <v>1223</v>
      </c>
      <c r="F506" s="18"/>
      <c r="G506" s="18"/>
      <c r="H506" s="18"/>
      <c r="I506" s="18"/>
      <c r="J506" s="18" t="s">
        <v>49</v>
      </c>
      <c r="K506" s="18" t="str">
        <f t="shared" si="9"/>
        <v>Holy, Negative/Positive Energy, Protection, Ritual</v>
      </c>
      <c r="L506" s="18"/>
      <c r="M506" s="18"/>
      <c r="N506" s="18"/>
      <c r="O506" s="18"/>
      <c r="P506" s="18"/>
      <c r="Q506" s="18"/>
      <c r="R506" s="18"/>
      <c r="S506" s="18"/>
    </row>
    <row r="507" spans="1:19">
      <c r="A507" s="18" t="s">
        <v>692</v>
      </c>
      <c r="B507" s="18"/>
      <c r="C507" s="184" t="str">
        <f t="shared" si="8"/>
        <v>Owl Feather</v>
      </c>
      <c r="D507" s="18" t="s">
        <v>1224</v>
      </c>
      <c r="E507" s="18" t="s">
        <v>1225</v>
      </c>
      <c r="F507" s="18"/>
      <c r="G507" s="18"/>
      <c r="H507" s="18"/>
      <c r="I507" s="18"/>
      <c r="J507" s="18" t="s">
        <v>55</v>
      </c>
      <c r="K507" s="18" t="str">
        <f t="shared" si="9"/>
        <v>Perception, Wisdom</v>
      </c>
      <c r="L507" s="18"/>
      <c r="M507" s="18"/>
      <c r="N507" s="18"/>
      <c r="O507" s="18"/>
      <c r="P507" s="18"/>
      <c r="Q507" s="18"/>
      <c r="R507" s="18"/>
      <c r="S507" s="18"/>
    </row>
    <row r="508" spans="1:19">
      <c r="A508" s="18" t="s">
        <v>692</v>
      </c>
      <c r="B508" s="18"/>
      <c r="C508" s="184" t="str">
        <f t="shared" si="8"/>
        <v>Ox Sweat</v>
      </c>
      <c r="D508" s="18" t="s">
        <v>1226</v>
      </c>
      <c r="E508" s="18" t="s">
        <v>1227</v>
      </c>
      <c r="F508" s="18"/>
      <c r="G508" s="18"/>
      <c r="H508" s="18"/>
      <c r="I508" s="18"/>
      <c r="J508" s="18" t="s">
        <v>55</v>
      </c>
      <c r="K508" s="18" t="str">
        <f t="shared" si="9"/>
        <v>Strength</v>
      </c>
      <c r="L508" s="18"/>
      <c r="M508" s="18"/>
      <c r="N508" s="18"/>
      <c r="O508" s="18"/>
      <c r="P508" s="18"/>
      <c r="Q508" s="18"/>
      <c r="R508" s="18"/>
      <c r="S508" s="18"/>
    </row>
    <row r="509" spans="1:19">
      <c r="A509" s="18" t="s">
        <v>692</v>
      </c>
      <c r="B509" s="18"/>
      <c r="C509" s="184" t="str">
        <f t="shared" si="8"/>
        <v>Palm, Date</v>
      </c>
      <c r="D509" s="185" t="s">
        <v>1228</v>
      </c>
      <c r="E509" s="18" t="s">
        <v>1229</v>
      </c>
      <c r="F509" s="18"/>
      <c r="G509" s="18"/>
      <c r="H509" s="18"/>
      <c r="I509" s="18"/>
      <c r="J509" s="18" t="s">
        <v>44</v>
      </c>
      <c r="K509" s="18" t="str">
        <f t="shared" si="9"/>
        <v>Emotion, Persuasion</v>
      </c>
      <c r="L509" s="18"/>
      <c r="M509" s="18"/>
      <c r="N509" s="18"/>
      <c r="O509" s="18"/>
      <c r="P509" s="18"/>
      <c r="Q509" s="18"/>
      <c r="R509" s="18"/>
      <c r="S509" s="18"/>
    </row>
    <row r="510" spans="1:19">
      <c r="A510" s="18" t="s">
        <v>692</v>
      </c>
      <c r="B510" s="18"/>
      <c r="C510" s="184" t="str">
        <f t="shared" si="8"/>
        <v>Pansy</v>
      </c>
      <c r="D510" s="18" t="s">
        <v>1230</v>
      </c>
      <c r="E510" s="18" t="s">
        <v>1231</v>
      </c>
      <c r="F510" s="18"/>
      <c r="G510" s="18"/>
      <c r="H510" s="18"/>
      <c r="I510" s="18"/>
      <c r="J510" s="18" t="s">
        <v>55</v>
      </c>
      <c r="K510" s="18" t="str">
        <f t="shared" si="9"/>
        <v>Charisma, Intelligence, Persuasion, Wisdom</v>
      </c>
      <c r="L510" s="18"/>
      <c r="M510" s="18"/>
      <c r="N510" s="18"/>
      <c r="O510" s="18"/>
      <c r="P510" s="18"/>
      <c r="Q510" s="18"/>
      <c r="R510" s="18"/>
      <c r="S510" s="18"/>
    </row>
    <row r="511" spans="1:19">
      <c r="A511" s="18" t="s">
        <v>692</v>
      </c>
      <c r="B511" s="18"/>
      <c r="C511" s="184" t="str">
        <f t="shared" si="8"/>
        <v>Papaya</v>
      </c>
      <c r="D511" s="18" t="s">
        <v>1232</v>
      </c>
      <c r="E511" s="18" t="s">
        <v>1233</v>
      </c>
      <c r="F511" s="18"/>
      <c r="G511" s="18"/>
      <c r="H511" s="18"/>
      <c r="I511" s="18"/>
      <c r="J511" s="18" t="s">
        <v>49</v>
      </c>
      <c r="K511" s="18" t="str">
        <f t="shared" si="9"/>
        <v>Emotion</v>
      </c>
      <c r="L511" s="18"/>
      <c r="M511" s="18"/>
      <c r="N511" s="18"/>
      <c r="O511" s="18"/>
      <c r="P511" s="18"/>
      <c r="Q511" s="18"/>
      <c r="R511" s="18"/>
      <c r="S511" s="18"/>
    </row>
    <row r="512" spans="1:19">
      <c r="A512" s="18" t="s">
        <v>692</v>
      </c>
      <c r="B512" s="18"/>
      <c r="C512" s="184" t="str">
        <f t="shared" si="8"/>
        <v>Parsley</v>
      </c>
      <c r="D512" s="18" t="s">
        <v>1234</v>
      </c>
      <c r="E512" s="18" t="s">
        <v>1235</v>
      </c>
      <c r="F512" s="18"/>
      <c r="G512" s="18"/>
      <c r="H512" s="18"/>
      <c r="I512" s="18"/>
      <c r="J512" s="18" t="s">
        <v>55</v>
      </c>
      <c r="K512" s="18" t="str">
        <f t="shared" si="9"/>
        <v>Cleansing, Protection</v>
      </c>
      <c r="L512" s="18"/>
      <c r="M512" s="18"/>
      <c r="N512" s="18"/>
      <c r="O512" s="18"/>
      <c r="P512" s="18"/>
      <c r="Q512" s="18"/>
      <c r="R512" s="18"/>
      <c r="S512" s="18"/>
    </row>
    <row r="513" spans="1:19">
      <c r="A513" s="18" t="s">
        <v>692</v>
      </c>
      <c r="B513" s="18"/>
      <c r="C513" s="184" t="str">
        <f t="shared" si="8"/>
        <v>Passion Flower</v>
      </c>
      <c r="D513" s="18" t="s">
        <v>1236</v>
      </c>
      <c r="E513" s="18" t="s">
        <v>1237</v>
      </c>
      <c r="F513" s="18"/>
      <c r="G513" s="18"/>
      <c r="H513" s="18"/>
      <c r="I513" s="18"/>
      <c r="J513" s="18" t="s">
        <v>55</v>
      </c>
      <c r="K513" s="18" t="str">
        <f t="shared" si="9"/>
        <v>Emotion, Persuasion, Sustenance</v>
      </c>
      <c r="L513" s="18"/>
      <c r="M513" s="18"/>
      <c r="N513" s="18"/>
      <c r="O513" s="18"/>
      <c r="P513" s="18"/>
      <c r="Q513" s="18"/>
      <c r="R513" s="18"/>
      <c r="S513" s="18"/>
    </row>
    <row r="514" spans="1:19">
      <c r="A514" s="18" t="s">
        <v>692</v>
      </c>
      <c r="B514" s="18"/>
      <c r="C514" s="184" t="str">
        <f t="shared" si="8"/>
        <v>Patchouli</v>
      </c>
      <c r="D514" s="18" t="s">
        <v>1238</v>
      </c>
      <c r="E514" s="18" t="s">
        <v>1239</v>
      </c>
      <c r="F514" s="18"/>
      <c r="G514" s="18"/>
      <c r="H514" s="18"/>
      <c r="I514" s="18"/>
      <c r="J514" s="18" t="s">
        <v>44</v>
      </c>
      <c r="K514" s="18" t="str">
        <f t="shared" si="9"/>
        <v>Emotion, Perception, Ritual</v>
      </c>
      <c r="L514" s="18"/>
      <c r="M514" s="18"/>
      <c r="N514" s="18"/>
      <c r="O514" s="18"/>
      <c r="P514" s="18"/>
      <c r="Q514" s="18"/>
      <c r="R514" s="18"/>
      <c r="S514" s="18"/>
    </row>
    <row r="515" spans="1:19">
      <c r="A515" s="18" t="s">
        <v>692</v>
      </c>
      <c r="B515" s="18"/>
      <c r="C515" s="184" t="str">
        <f t="shared" si="8"/>
        <v>Peach</v>
      </c>
      <c r="D515" s="18" t="s">
        <v>1240</v>
      </c>
      <c r="E515" s="18" t="s">
        <v>1241</v>
      </c>
      <c r="F515" s="18"/>
      <c r="G515" s="18"/>
      <c r="H515" s="18"/>
      <c r="I515" s="18"/>
      <c r="J515" s="18" t="s">
        <v>55</v>
      </c>
      <c r="K515" s="18" t="str">
        <f t="shared" si="9"/>
        <v>Divination, Poison</v>
      </c>
      <c r="L515" s="18"/>
      <c r="M515" s="18"/>
      <c r="N515" s="18"/>
      <c r="O515" s="18"/>
      <c r="P515" s="18"/>
      <c r="Q515" s="18"/>
      <c r="R515" s="18"/>
      <c r="S515" s="18"/>
    </row>
    <row r="516" spans="1:19">
      <c r="A516" s="18" t="s">
        <v>692</v>
      </c>
      <c r="B516" s="18"/>
      <c r="C516" s="184" t="str">
        <f t="shared" si="8"/>
        <v>Pear</v>
      </c>
      <c r="D516" s="18" t="s">
        <v>1242</v>
      </c>
      <c r="E516" s="18" t="s">
        <v>1243</v>
      </c>
      <c r="F516" s="18"/>
      <c r="G516" s="18"/>
      <c r="H516" s="18"/>
      <c r="I516" s="18"/>
      <c r="J516" s="18" t="s">
        <v>55</v>
      </c>
      <c r="K516" s="18" t="str">
        <f t="shared" si="9"/>
        <v>Constitution, Sustenance</v>
      </c>
      <c r="L516" s="18"/>
      <c r="M516" s="18"/>
      <c r="N516" s="18"/>
      <c r="O516" s="18"/>
      <c r="P516" s="18"/>
      <c r="Q516" s="18"/>
      <c r="R516" s="18"/>
      <c r="S516" s="18"/>
    </row>
    <row r="517" spans="1:19">
      <c r="A517" s="18" t="s">
        <v>692</v>
      </c>
      <c r="B517" s="18"/>
      <c r="C517" s="184" t="str">
        <f t="shared" si="8"/>
        <v>Pecan</v>
      </c>
      <c r="D517" s="18" t="s">
        <v>1244</v>
      </c>
      <c r="E517" s="18" t="s">
        <v>1245</v>
      </c>
      <c r="F517" s="18"/>
      <c r="G517" s="18"/>
      <c r="H517" s="18"/>
      <c r="I517" s="18"/>
      <c r="J517" s="18" t="s">
        <v>55</v>
      </c>
      <c r="K517" s="18" t="str">
        <f t="shared" si="9"/>
        <v>Dexterity, Sustenance</v>
      </c>
      <c r="L517" s="18"/>
      <c r="M517" s="18"/>
      <c r="N517" s="18"/>
      <c r="O517" s="18"/>
      <c r="P517" s="18"/>
      <c r="Q517" s="18"/>
      <c r="R517" s="18"/>
      <c r="S517" s="18"/>
    </row>
    <row r="518" spans="1:19">
      <c r="A518" s="18" t="s">
        <v>692</v>
      </c>
      <c r="B518" s="18"/>
      <c r="C518" s="184" t="str">
        <f t="shared" si="8"/>
        <v>Pennyroyal</v>
      </c>
      <c r="D518" s="18" t="s">
        <v>1246</v>
      </c>
      <c r="E518" s="18" t="s">
        <v>1247</v>
      </c>
      <c r="F518" s="18"/>
      <c r="G518" s="18"/>
      <c r="H518" s="18"/>
      <c r="I518" s="18"/>
      <c r="J518" s="18" t="s">
        <v>44</v>
      </c>
      <c r="K518" s="18" t="str">
        <f t="shared" si="9"/>
        <v>Death, Emotion, Perception, Persuasion, Poison</v>
      </c>
      <c r="L518" s="18"/>
      <c r="M518" s="18"/>
      <c r="N518" s="18"/>
      <c r="O518" s="18"/>
      <c r="P518" s="18"/>
      <c r="Q518" s="18"/>
      <c r="R518" s="18"/>
      <c r="S518" s="18"/>
    </row>
    <row r="519" spans="1:19">
      <c r="A519" s="18" t="s">
        <v>692</v>
      </c>
      <c r="B519" s="18"/>
      <c r="C519" s="184" t="str">
        <f t="shared" si="8"/>
        <v>Peony</v>
      </c>
      <c r="D519" s="18" t="s">
        <v>1248</v>
      </c>
      <c r="E519" s="18" t="s">
        <v>1249</v>
      </c>
      <c r="F519" s="18"/>
      <c r="G519" s="18"/>
      <c r="H519" s="18"/>
      <c r="I519" s="18"/>
      <c r="J519" s="18" t="s">
        <v>689</v>
      </c>
      <c r="K519" s="18" t="str">
        <f t="shared" si="9"/>
        <v>Perception, Persuasion</v>
      </c>
      <c r="L519" s="18"/>
      <c r="M519" s="18"/>
      <c r="N519" s="18"/>
      <c r="O519" s="18"/>
      <c r="P519" s="18"/>
      <c r="Q519" s="18"/>
      <c r="R519" s="18"/>
      <c r="S519" s="18"/>
    </row>
    <row r="520" spans="1:19">
      <c r="A520" s="18" t="s">
        <v>692</v>
      </c>
      <c r="B520" s="18"/>
      <c r="C520" s="184" t="str">
        <f t="shared" si="8"/>
        <v>Pepper</v>
      </c>
      <c r="D520" s="18" t="s">
        <v>1250</v>
      </c>
      <c r="E520" s="18" t="s">
        <v>1251</v>
      </c>
      <c r="F520" s="18"/>
      <c r="G520" s="18"/>
      <c r="H520" s="18"/>
      <c r="I520" s="18"/>
      <c r="J520" s="18" t="s">
        <v>55</v>
      </c>
      <c r="K520" s="18" t="str">
        <f t="shared" si="9"/>
        <v>Cleansing, Healing, Protection</v>
      </c>
      <c r="L520" s="18"/>
      <c r="M520" s="18"/>
      <c r="N520" s="18"/>
      <c r="O520" s="18"/>
      <c r="P520" s="18"/>
      <c r="Q520" s="18"/>
      <c r="R520" s="18"/>
      <c r="S520" s="18"/>
    </row>
    <row r="521" spans="1:19">
      <c r="A521" s="18" t="s">
        <v>692</v>
      </c>
      <c r="B521" s="18"/>
      <c r="C521" s="184" t="str">
        <f t="shared" si="8"/>
        <v>Peppermint</v>
      </c>
      <c r="D521" s="18" t="s">
        <v>1186</v>
      </c>
      <c r="E521" s="18" t="s">
        <v>1252</v>
      </c>
      <c r="F521" s="18"/>
      <c r="G521" s="18"/>
      <c r="H521" s="18"/>
      <c r="I521" s="18"/>
      <c r="J521" s="18" t="s">
        <v>44</v>
      </c>
      <c r="K521" s="18" t="str">
        <f t="shared" si="9"/>
        <v>Charisma, Constitution, Dexterity, Intelligence, Strength, Wisdom</v>
      </c>
      <c r="L521" s="18"/>
      <c r="M521" s="18"/>
      <c r="N521" s="18"/>
      <c r="O521" s="18"/>
      <c r="P521" s="18"/>
      <c r="Q521" s="18"/>
      <c r="R521" s="18"/>
      <c r="S521" s="18"/>
    </row>
    <row r="522" spans="1:19">
      <c r="A522" s="18" t="s">
        <v>692</v>
      </c>
      <c r="B522" s="18"/>
      <c r="C522" s="184" t="str">
        <f t="shared" si="8"/>
        <v>Periwinkle</v>
      </c>
      <c r="D522" s="18" t="s">
        <v>1253</v>
      </c>
      <c r="E522" s="18" t="s">
        <v>1254</v>
      </c>
      <c r="F522" s="18"/>
      <c r="G522" s="18"/>
      <c r="H522" s="18"/>
      <c r="I522" s="18"/>
      <c r="J522" s="18" t="s">
        <v>44</v>
      </c>
      <c r="K522" s="18" t="str">
        <f t="shared" si="9"/>
        <v>Charisma, Intelligence, Negative/Positive Energy, Poison, Wisdom</v>
      </c>
      <c r="L522" s="18"/>
      <c r="M522" s="18"/>
      <c r="N522" s="18"/>
      <c r="O522" s="18"/>
      <c r="P522" s="18"/>
      <c r="Q522" s="18"/>
      <c r="R522" s="18"/>
      <c r="S522" s="18"/>
    </row>
    <row r="523" spans="1:19">
      <c r="A523" s="18" t="s">
        <v>692</v>
      </c>
      <c r="B523" s="18"/>
      <c r="C523" s="184" t="str">
        <f t="shared" si="8"/>
        <v>Persimmon</v>
      </c>
      <c r="D523" s="18" t="s">
        <v>1255</v>
      </c>
      <c r="E523" s="18" t="s">
        <v>1256</v>
      </c>
      <c r="F523" s="18"/>
      <c r="G523" s="18"/>
      <c r="H523" s="18"/>
      <c r="I523" s="18"/>
      <c r="J523" s="18" t="s">
        <v>44</v>
      </c>
      <c r="K523" s="18" t="str">
        <f t="shared" si="9"/>
        <v>Healing</v>
      </c>
      <c r="L523" s="18"/>
      <c r="M523" s="18"/>
      <c r="N523" s="18"/>
      <c r="O523" s="18"/>
      <c r="P523" s="18"/>
      <c r="Q523" s="18"/>
      <c r="R523" s="18"/>
      <c r="S523" s="18"/>
    </row>
    <row r="524" spans="1:19">
      <c r="A524" s="18" t="s">
        <v>692</v>
      </c>
      <c r="B524" s="18"/>
      <c r="C524" s="184" t="str">
        <f t="shared" si="8"/>
        <v>Pimento</v>
      </c>
      <c r="D524" s="18" t="s">
        <v>1257</v>
      </c>
      <c r="E524" s="18" t="s">
        <v>1258</v>
      </c>
      <c r="F524" s="18"/>
      <c r="G524" s="18"/>
      <c r="H524" s="18"/>
      <c r="I524" s="18"/>
      <c r="J524" s="18" t="s">
        <v>44</v>
      </c>
      <c r="K524" s="18" t="str">
        <f t="shared" si="9"/>
        <v>Emotion</v>
      </c>
      <c r="L524" s="18"/>
      <c r="M524" s="18"/>
      <c r="N524" s="18"/>
      <c r="O524" s="18"/>
      <c r="P524" s="18"/>
      <c r="Q524" s="18"/>
      <c r="R524" s="18"/>
      <c r="S524" s="18"/>
    </row>
    <row r="525" spans="1:19">
      <c r="A525" s="18" t="s">
        <v>692</v>
      </c>
      <c r="B525" s="18"/>
      <c r="C525" s="184" t="str">
        <f t="shared" si="8"/>
        <v>Pine</v>
      </c>
      <c r="D525" s="18" t="s">
        <v>483</v>
      </c>
      <c r="E525" s="18" t="s">
        <v>1259</v>
      </c>
      <c r="F525" s="18"/>
      <c r="G525" s="18"/>
      <c r="H525" s="18"/>
      <c r="I525" s="18"/>
      <c r="J525" s="18" t="s">
        <v>55</v>
      </c>
      <c r="K525" s="18" t="str">
        <f t="shared" si="9"/>
        <v>Cleansing, Protection, Perception</v>
      </c>
      <c r="L525" s="18"/>
      <c r="M525" s="18"/>
      <c r="N525" s="18"/>
      <c r="O525" s="18"/>
      <c r="P525" s="18"/>
      <c r="Q525" s="18"/>
      <c r="R525" s="18"/>
      <c r="S525" s="18"/>
    </row>
    <row r="526" spans="1:19">
      <c r="A526" s="18" t="s">
        <v>692</v>
      </c>
      <c r="B526" s="18"/>
      <c r="C526" s="184" t="str">
        <f t="shared" si="8"/>
        <v>Pineapple</v>
      </c>
      <c r="D526" s="18" t="s">
        <v>1260</v>
      </c>
      <c r="E526" s="18" t="s">
        <v>1261</v>
      </c>
      <c r="F526" s="18"/>
      <c r="G526" s="18"/>
      <c r="H526" s="18"/>
      <c r="I526" s="18"/>
      <c r="J526" s="18" t="s">
        <v>49</v>
      </c>
      <c r="K526" s="18" t="str">
        <f t="shared" si="9"/>
        <v>Luck, Prosperity</v>
      </c>
      <c r="L526" s="18"/>
      <c r="M526" s="18"/>
      <c r="N526" s="18"/>
      <c r="O526" s="18"/>
      <c r="P526" s="18"/>
      <c r="Q526" s="18"/>
      <c r="R526" s="18"/>
      <c r="S526" s="18"/>
    </row>
    <row r="527" spans="1:19">
      <c r="A527" s="18" t="s">
        <v>692</v>
      </c>
      <c r="B527" s="18"/>
      <c r="C527" s="184" t="str">
        <f t="shared" si="8"/>
        <v>Pistachio</v>
      </c>
      <c r="D527" s="18" t="s">
        <v>1262</v>
      </c>
      <c r="E527" s="18" t="s">
        <v>1263</v>
      </c>
      <c r="F527" s="18"/>
      <c r="G527" s="18"/>
      <c r="H527" s="18"/>
      <c r="I527" s="18"/>
      <c r="J527" s="18" t="s">
        <v>49</v>
      </c>
      <c r="K527" s="18" t="str">
        <f t="shared" si="9"/>
        <v>Cleansing, Protection</v>
      </c>
      <c r="L527" s="18"/>
      <c r="M527" s="18"/>
      <c r="N527" s="18"/>
      <c r="O527" s="18"/>
      <c r="P527" s="18"/>
      <c r="Q527" s="18"/>
      <c r="R527" s="18"/>
      <c r="S527" s="18"/>
    </row>
    <row r="528" spans="1:19">
      <c r="A528" s="18" t="s">
        <v>692</v>
      </c>
      <c r="B528" s="18"/>
      <c r="C528" s="184" t="str">
        <f t="shared" si="8"/>
        <v>Plum</v>
      </c>
      <c r="D528" s="18" t="s">
        <v>1264</v>
      </c>
      <c r="E528" s="18" t="s">
        <v>1265</v>
      </c>
      <c r="F528" s="18"/>
      <c r="G528" s="18"/>
      <c r="H528" s="18"/>
      <c r="I528" s="18"/>
      <c r="J528" s="18" t="s">
        <v>55</v>
      </c>
      <c r="K528" s="18" t="str">
        <f t="shared" si="9"/>
        <v>Healing</v>
      </c>
      <c r="L528" s="18"/>
      <c r="M528" s="18"/>
      <c r="N528" s="18"/>
      <c r="O528" s="18"/>
      <c r="P528" s="18"/>
      <c r="Q528" s="18"/>
      <c r="R528" s="18"/>
      <c r="S528" s="18"/>
    </row>
    <row r="529" spans="1:19">
      <c r="A529" s="18" t="s">
        <v>692</v>
      </c>
      <c r="B529" s="18"/>
      <c r="C529" s="184" t="str">
        <f t="shared" si="8"/>
        <v>Poke</v>
      </c>
      <c r="D529" s="18" t="s">
        <v>1266</v>
      </c>
      <c r="E529" s="18" t="s">
        <v>1267</v>
      </c>
      <c r="F529" s="18"/>
      <c r="G529" s="18"/>
      <c r="H529" s="18"/>
      <c r="I529" s="18"/>
      <c r="J529" s="18" t="s">
        <v>49</v>
      </c>
      <c r="K529" s="18" t="str">
        <f t="shared" si="9"/>
        <v>Constitution</v>
      </c>
      <c r="L529" s="18"/>
      <c r="M529" s="18"/>
      <c r="N529" s="18"/>
      <c r="O529" s="18"/>
      <c r="P529" s="18"/>
      <c r="Q529" s="18"/>
      <c r="R529" s="18"/>
      <c r="S529" s="18"/>
    </row>
    <row r="530" spans="1:19">
      <c r="A530" s="18" t="s">
        <v>692</v>
      </c>
      <c r="B530" s="18"/>
      <c r="C530" s="184" t="str">
        <f t="shared" si="8"/>
        <v>Pomegranate</v>
      </c>
      <c r="D530" s="18" t="s">
        <v>1268</v>
      </c>
      <c r="E530" s="18" t="s">
        <v>1269</v>
      </c>
      <c r="F530" s="18"/>
      <c r="G530" s="18"/>
      <c r="H530" s="18"/>
      <c r="I530" s="18"/>
      <c r="J530" s="18" t="s">
        <v>49</v>
      </c>
      <c r="K530" s="18" t="str">
        <f t="shared" si="9"/>
        <v>Divination, Luck, Prosperity</v>
      </c>
      <c r="L530" s="18"/>
      <c r="M530" s="18"/>
      <c r="N530" s="18"/>
      <c r="O530" s="18"/>
      <c r="P530" s="18"/>
      <c r="Q530" s="18"/>
      <c r="R530" s="18"/>
      <c r="S530" s="18"/>
    </row>
    <row r="531" spans="1:19">
      <c r="A531" s="18" t="s">
        <v>692</v>
      </c>
      <c r="B531" s="18"/>
      <c r="C531" s="184" t="str">
        <f t="shared" si="8"/>
        <v>Poplar</v>
      </c>
      <c r="D531" s="18" t="s">
        <v>1270</v>
      </c>
      <c r="E531" s="18" t="s">
        <v>1271</v>
      </c>
      <c r="F531" s="18"/>
      <c r="G531" s="18"/>
      <c r="H531" s="18"/>
      <c r="I531" s="18"/>
      <c r="J531" s="18" t="s">
        <v>55</v>
      </c>
      <c r="K531" s="18" t="str">
        <f t="shared" si="9"/>
        <v>Luck, Prosperity</v>
      </c>
      <c r="L531" s="18"/>
      <c r="M531" s="18"/>
      <c r="N531" s="18"/>
      <c r="O531" s="18"/>
      <c r="P531" s="18"/>
      <c r="Q531" s="18"/>
      <c r="R531" s="18"/>
      <c r="S531" s="18"/>
    </row>
    <row r="532" spans="1:19">
      <c r="A532" s="18" t="s">
        <v>692</v>
      </c>
      <c r="B532" s="18"/>
      <c r="C532" s="184" t="str">
        <f t="shared" si="8"/>
        <v>Poppy</v>
      </c>
      <c r="D532" s="18" t="s">
        <v>1272</v>
      </c>
      <c r="E532" s="18" t="s">
        <v>1273</v>
      </c>
      <c r="F532" s="18"/>
      <c r="G532" s="18"/>
      <c r="H532" s="18"/>
      <c r="I532" s="18"/>
      <c r="J532" s="18" t="s">
        <v>49</v>
      </c>
      <c r="K532" s="18" t="str">
        <f t="shared" si="9"/>
        <v>Luck, Perception, Prosperity</v>
      </c>
      <c r="L532" s="18"/>
      <c r="M532" s="18"/>
      <c r="N532" s="18"/>
      <c r="O532" s="18"/>
      <c r="P532" s="18"/>
      <c r="Q532" s="18"/>
      <c r="R532" s="18"/>
      <c r="S532" s="18"/>
    </row>
    <row r="533" spans="1:19">
      <c r="A533" s="18" t="s">
        <v>692</v>
      </c>
      <c r="B533" s="18"/>
      <c r="C533" s="184" t="str">
        <f t="shared" si="8"/>
        <v>Potato</v>
      </c>
      <c r="D533" s="18" t="s">
        <v>1274</v>
      </c>
      <c r="E533" s="18" t="s">
        <v>1275</v>
      </c>
      <c r="F533" s="18"/>
      <c r="G533" s="18"/>
      <c r="H533" s="18"/>
      <c r="I533" s="18"/>
      <c r="J533" s="18" t="s">
        <v>55</v>
      </c>
      <c r="K533" s="18" t="str">
        <f t="shared" si="9"/>
        <v>Luck</v>
      </c>
      <c r="L533" s="18"/>
      <c r="M533" s="18"/>
      <c r="N533" s="18"/>
      <c r="O533" s="18"/>
      <c r="P533" s="18"/>
      <c r="Q533" s="18"/>
      <c r="R533" s="18"/>
      <c r="S533" s="18"/>
    </row>
    <row r="534" spans="1:19">
      <c r="A534" s="18" t="s">
        <v>692</v>
      </c>
      <c r="B534" s="18"/>
      <c r="C534" s="184" t="str">
        <f t="shared" si="8"/>
        <v>Prickly Ash</v>
      </c>
      <c r="D534" s="18" t="s">
        <v>1276</v>
      </c>
      <c r="E534" s="18" t="s">
        <v>1277</v>
      </c>
      <c r="F534" s="18"/>
      <c r="G534" s="18"/>
      <c r="H534" s="18"/>
      <c r="I534" s="18" t="str">
        <f>RIGHT(LEFT(E534,FIND("(",E534,1)+1),1)</f>
        <v>S</v>
      </c>
      <c r="J534" s="18" t="s">
        <v>689</v>
      </c>
      <c r="K534" s="18" t="str">
        <f t="shared" si="9"/>
        <v>Charisma, Constitution, Dexterity, Intelligence, Strength, Wisdom</v>
      </c>
      <c r="L534" s="18"/>
      <c r="M534" s="18"/>
      <c r="N534" s="18"/>
      <c r="O534" s="18"/>
      <c r="P534" s="18"/>
      <c r="Q534" s="18"/>
      <c r="R534" s="18"/>
      <c r="S534" s="18"/>
    </row>
    <row r="535" spans="1:19">
      <c r="A535" s="18" t="s">
        <v>692</v>
      </c>
      <c r="B535" s="18"/>
      <c r="C535" s="184" t="str">
        <f t="shared" si="8"/>
        <v>Primrose</v>
      </c>
      <c r="D535" s="18" t="s">
        <v>1278</v>
      </c>
      <c r="E535" s="18" t="s">
        <v>1279</v>
      </c>
      <c r="F535" s="18"/>
      <c r="G535" s="18"/>
      <c r="H535" s="18"/>
      <c r="I535" s="18"/>
      <c r="J535" s="18" t="s">
        <v>44</v>
      </c>
      <c r="K535" s="18" t="str">
        <f t="shared" si="9"/>
        <v>Holy, Negative/Positive Energy, Ritual</v>
      </c>
      <c r="L535" s="18"/>
      <c r="M535" s="18"/>
      <c r="N535" s="18"/>
      <c r="O535" s="18"/>
      <c r="P535" s="18"/>
      <c r="Q535" s="18"/>
      <c r="R535" s="18"/>
      <c r="S535" s="18"/>
    </row>
    <row r="536" spans="1:19">
      <c r="A536" s="18" t="s">
        <v>692</v>
      </c>
      <c r="B536" s="18"/>
      <c r="C536" s="184" t="str">
        <f t="shared" si="8"/>
        <v>Purple Worm Venom</v>
      </c>
      <c r="D536" s="18" t="s">
        <v>1280</v>
      </c>
      <c r="E536" s="18" t="s">
        <v>1281</v>
      </c>
      <c r="F536" s="18"/>
      <c r="G536" s="18"/>
      <c r="H536" s="18"/>
      <c r="I536" s="18"/>
      <c r="J536" s="18" t="s">
        <v>719</v>
      </c>
      <c r="K536" s="18" t="str">
        <f t="shared" si="9"/>
        <v>Poison</v>
      </c>
      <c r="L536" s="18"/>
      <c r="M536" s="18"/>
      <c r="N536" s="18"/>
      <c r="O536" s="18"/>
      <c r="P536" s="18"/>
      <c r="Q536" s="18"/>
      <c r="R536" s="18"/>
      <c r="S536" s="18"/>
    </row>
    <row r="537" spans="1:19">
      <c r="A537" s="18" t="s">
        <v>692</v>
      </c>
      <c r="B537" s="18"/>
      <c r="C537" s="184" t="str">
        <f t="shared" si="8"/>
        <v>Purslane</v>
      </c>
      <c r="D537" s="18" t="s">
        <v>1282</v>
      </c>
      <c r="E537" s="18" t="s">
        <v>1283</v>
      </c>
      <c r="F537" s="18"/>
      <c r="G537" s="18"/>
      <c r="H537" s="18"/>
      <c r="I537" s="18"/>
      <c r="J537" s="18" t="s">
        <v>44</v>
      </c>
      <c r="K537" s="18" t="str">
        <f t="shared" si="9"/>
        <v>Dexterity, Persuasion, Perception</v>
      </c>
      <c r="L537" s="18"/>
      <c r="M537" s="18"/>
      <c r="N537" s="18"/>
      <c r="O537" s="18"/>
      <c r="P537" s="18"/>
      <c r="Q537" s="18"/>
      <c r="R537" s="18"/>
      <c r="S537" s="18"/>
    </row>
    <row r="538" spans="1:19">
      <c r="A538" s="18" t="s">
        <v>692</v>
      </c>
      <c r="B538" s="18"/>
      <c r="C538" s="184" t="str">
        <f t="shared" si="8"/>
        <v>Quince</v>
      </c>
      <c r="D538" s="18" t="s">
        <v>1284</v>
      </c>
      <c r="E538" s="18" t="s">
        <v>1285</v>
      </c>
      <c r="F538" s="18"/>
      <c r="G538" s="18"/>
      <c r="H538" s="18"/>
      <c r="I538" s="18"/>
      <c r="J538" s="18" t="s">
        <v>49</v>
      </c>
      <c r="K538" s="18" t="str">
        <f t="shared" si="9"/>
        <v>Emotion, Perception, Persuasion</v>
      </c>
      <c r="L538" s="18"/>
      <c r="M538" s="18"/>
      <c r="N538" s="18"/>
      <c r="O538" s="18"/>
      <c r="P538" s="18"/>
      <c r="Q538" s="18"/>
      <c r="R538" s="18"/>
      <c r="S538" s="18"/>
    </row>
    <row r="539" spans="1:19">
      <c r="A539" s="18" t="s">
        <v>692</v>
      </c>
      <c r="B539" s="18"/>
      <c r="C539" s="184" t="str">
        <f t="shared" si="8"/>
        <v>Radish</v>
      </c>
      <c r="D539" s="18" t="s">
        <v>1286</v>
      </c>
      <c r="E539" s="18" t="s">
        <v>1287</v>
      </c>
      <c r="F539" s="18"/>
      <c r="G539" s="18"/>
      <c r="H539" s="18"/>
      <c r="I539" s="18"/>
      <c r="J539" s="18" t="s">
        <v>55</v>
      </c>
      <c r="K539" s="18" t="str">
        <f t="shared" si="9"/>
        <v>Emotion, Persuasion, Sustenance</v>
      </c>
      <c r="L539" s="18"/>
      <c r="M539" s="18"/>
      <c r="N539" s="18"/>
      <c r="O539" s="18"/>
      <c r="P539" s="18"/>
      <c r="Q539" s="18"/>
      <c r="R539" s="18"/>
      <c r="S539" s="18"/>
    </row>
    <row r="540" spans="1:19">
      <c r="A540" s="18" t="s">
        <v>692</v>
      </c>
      <c r="B540" s="18"/>
      <c r="C540" s="184" t="str">
        <f t="shared" si="8"/>
        <v>Ragweed</v>
      </c>
      <c r="D540" s="18" t="s">
        <v>1288</v>
      </c>
      <c r="E540" s="18" t="s">
        <v>1289</v>
      </c>
      <c r="F540" s="18"/>
      <c r="G540" s="18"/>
      <c r="H540" s="18"/>
      <c r="I540" s="18"/>
      <c r="J540" s="18" t="s">
        <v>55</v>
      </c>
      <c r="K540" s="18" t="str">
        <f t="shared" si="9"/>
        <v>Constitution</v>
      </c>
      <c r="L540" s="18"/>
      <c r="M540" s="18"/>
      <c r="N540" s="18"/>
      <c r="O540" s="18"/>
      <c r="P540" s="18"/>
      <c r="Q540" s="18"/>
      <c r="R540" s="18"/>
      <c r="S540" s="18"/>
    </row>
    <row r="541" spans="1:19">
      <c r="A541" s="18" t="s">
        <v>692</v>
      </c>
      <c r="B541" s="18"/>
      <c r="C541" s="184" t="str">
        <f t="shared" si="8"/>
        <v>Raspberry</v>
      </c>
      <c r="D541" s="18" t="s">
        <v>1290</v>
      </c>
      <c r="E541" s="18" t="s">
        <v>1291</v>
      </c>
      <c r="F541" s="18"/>
      <c r="G541" s="18"/>
      <c r="H541" s="18"/>
      <c r="I541" s="18"/>
      <c r="J541" s="18" t="s">
        <v>55</v>
      </c>
      <c r="K541" s="18" t="str">
        <f t="shared" si="9"/>
        <v>Death, Divination, Ritual</v>
      </c>
      <c r="L541" s="18"/>
      <c r="M541" s="18"/>
      <c r="N541" s="18"/>
      <c r="O541" s="18"/>
      <c r="P541" s="18"/>
      <c r="Q541" s="18"/>
      <c r="R541" s="18"/>
      <c r="S541" s="18"/>
    </row>
    <row r="542" spans="1:19">
      <c r="A542" s="18" t="s">
        <v>692</v>
      </c>
      <c r="B542" s="18"/>
      <c r="C542" s="184" t="str">
        <f t="shared" si="8"/>
        <v>Rattlesnake Root</v>
      </c>
      <c r="D542" s="18" t="s">
        <v>1292</v>
      </c>
      <c r="E542" s="18" t="s">
        <v>1293</v>
      </c>
      <c r="F542" s="18"/>
      <c r="G542" s="18"/>
      <c r="H542" s="18"/>
      <c r="I542" s="18"/>
      <c r="J542" s="18" t="s">
        <v>49</v>
      </c>
      <c r="K542" s="18" t="str">
        <f t="shared" si="9"/>
        <v>Death, Poison</v>
      </c>
      <c r="L542" s="18"/>
      <c r="M542" s="18"/>
      <c r="N542" s="18"/>
      <c r="O542" s="18"/>
      <c r="P542" s="18"/>
      <c r="Q542" s="18"/>
      <c r="R542" s="18"/>
      <c r="S542" s="18"/>
    </row>
    <row r="543" spans="1:19">
      <c r="A543" s="18" t="s">
        <v>692</v>
      </c>
      <c r="B543" s="18"/>
      <c r="C543" s="184" t="str">
        <f t="shared" si="8"/>
        <v>Rhubarb</v>
      </c>
      <c r="D543" s="18" t="s">
        <v>1294</v>
      </c>
      <c r="E543" s="18" t="s">
        <v>1295</v>
      </c>
      <c r="F543" s="18"/>
      <c r="G543" s="18"/>
      <c r="H543" s="18"/>
      <c r="I543" s="18"/>
      <c r="J543" s="18" t="s">
        <v>44</v>
      </c>
      <c r="K543" s="18" t="str">
        <f t="shared" si="9"/>
        <v>Protection</v>
      </c>
      <c r="L543" s="18"/>
      <c r="M543" s="18"/>
      <c r="N543" s="18"/>
      <c r="O543" s="18"/>
      <c r="P543" s="18"/>
      <c r="Q543" s="18"/>
      <c r="R543" s="18"/>
      <c r="S543" s="18"/>
    </row>
    <row r="544" spans="1:19">
      <c r="A544" s="18" t="s">
        <v>692</v>
      </c>
      <c r="B544" s="18"/>
      <c r="C544" s="184" t="str">
        <f t="shared" si="8"/>
        <v>Rose</v>
      </c>
      <c r="D544" s="18" t="s">
        <v>1296</v>
      </c>
      <c r="E544" s="18" t="s">
        <v>1297</v>
      </c>
      <c r="F544" s="18"/>
      <c r="G544" s="18"/>
      <c r="H544" s="18"/>
      <c r="I544" s="18"/>
      <c r="J544" s="18" t="s">
        <v>55</v>
      </c>
      <c r="K544" s="18" t="str">
        <f t="shared" si="9"/>
        <v>Charisma, Emotion, Intelligence, Perception, Persuasion, Wisdom</v>
      </c>
      <c r="L544" s="18"/>
      <c r="M544" s="18"/>
      <c r="N544" s="18"/>
      <c r="O544" s="18"/>
      <c r="P544" s="18"/>
      <c r="Q544" s="18"/>
      <c r="R544" s="18"/>
      <c r="S544" s="18"/>
    </row>
    <row r="545" spans="1:19">
      <c r="A545" s="18" t="s">
        <v>692</v>
      </c>
      <c r="B545" s="18"/>
      <c r="C545" s="184" t="str">
        <f t="shared" si="8"/>
        <v>Rosemary</v>
      </c>
      <c r="D545" s="18" t="s">
        <v>1298</v>
      </c>
      <c r="E545" s="18" t="s">
        <v>1299</v>
      </c>
      <c r="F545" s="18"/>
      <c r="G545" s="18"/>
      <c r="H545" s="18"/>
      <c r="I545" s="18"/>
      <c r="J545" s="18" t="s">
        <v>44</v>
      </c>
      <c r="K545" s="18" t="str">
        <f t="shared" si="9"/>
        <v>Cleansing, Healing, Protection</v>
      </c>
      <c r="L545" s="18"/>
      <c r="M545" s="18"/>
      <c r="N545" s="18"/>
      <c r="O545" s="18"/>
      <c r="P545" s="18"/>
      <c r="Q545" s="18"/>
      <c r="R545" s="18"/>
      <c r="S545" s="18"/>
    </row>
    <row r="546" spans="1:19">
      <c r="A546" s="18" t="s">
        <v>692</v>
      </c>
      <c r="B546" s="18"/>
      <c r="C546" s="184" t="str">
        <f t="shared" si="8"/>
        <v>Rowan</v>
      </c>
      <c r="D546" s="18" t="s">
        <v>1300</v>
      </c>
      <c r="E546" s="18" t="s">
        <v>1301</v>
      </c>
      <c r="F546" s="18"/>
      <c r="G546" s="18"/>
      <c r="H546" s="18"/>
      <c r="I546" s="18"/>
      <c r="J546" s="18" t="s">
        <v>49</v>
      </c>
      <c r="K546" s="18" t="str">
        <f t="shared" si="9"/>
        <v>Charisma, Constitution, Dexterity, Intelligence, Strength, Wisdom</v>
      </c>
      <c r="L546" s="18"/>
      <c r="M546" s="18"/>
      <c r="N546" s="18"/>
      <c r="O546" s="18"/>
      <c r="P546" s="18"/>
      <c r="Q546" s="18"/>
      <c r="R546" s="18"/>
      <c r="S546" s="18"/>
    </row>
    <row r="547" spans="1:19">
      <c r="A547" s="18" t="s">
        <v>692</v>
      </c>
      <c r="B547" s="18"/>
      <c r="C547" s="184" t="str">
        <f t="shared" si="8"/>
        <v>Rue</v>
      </c>
      <c r="D547" s="18" t="s">
        <v>1302</v>
      </c>
      <c r="E547" s="18" t="s">
        <v>1303</v>
      </c>
      <c r="F547" s="18"/>
      <c r="G547" s="18"/>
      <c r="H547" s="18"/>
      <c r="I547" s="18"/>
      <c r="J547" s="18" t="s">
        <v>689</v>
      </c>
      <c r="K547" s="18" t="str">
        <f t="shared" si="9"/>
        <v>Charisma, Constitution, Dexterity, Intelligence, Poison, Strength, Wisdom</v>
      </c>
      <c r="L547" s="18"/>
      <c r="M547" s="18"/>
      <c r="N547" s="18"/>
      <c r="O547" s="18"/>
      <c r="P547" s="18"/>
      <c r="Q547" s="18"/>
      <c r="R547" s="18"/>
      <c r="S547" s="18"/>
    </row>
    <row r="548" spans="1:19">
      <c r="A548" s="18" t="s">
        <v>692</v>
      </c>
      <c r="B548" s="18"/>
      <c r="C548" s="184" t="str">
        <f t="shared" si="8"/>
        <v>Saffron</v>
      </c>
      <c r="D548" s="18" t="s">
        <v>1304</v>
      </c>
      <c r="E548" s="18" t="s">
        <v>1305</v>
      </c>
      <c r="F548" s="18"/>
      <c r="G548" s="18"/>
      <c r="H548" s="18"/>
      <c r="I548" s="18"/>
      <c r="J548" s="18" t="s">
        <v>689</v>
      </c>
      <c r="K548" s="18" t="str">
        <f t="shared" si="9"/>
        <v>Charisma, Constitution, Dexterity, Intelligence, Strength, Wisdom</v>
      </c>
      <c r="L548" s="18"/>
      <c r="M548" s="18"/>
      <c r="N548" s="18"/>
      <c r="O548" s="18"/>
      <c r="P548" s="18"/>
      <c r="Q548" s="18"/>
      <c r="R548" s="18"/>
      <c r="S548" s="18"/>
    </row>
    <row r="549" spans="1:19">
      <c r="A549" s="18" t="s">
        <v>692</v>
      </c>
      <c r="B549" s="18"/>
      <c r="C549" s="184" t="str">
        <f t="shared" si="8"/>
        <v>Sage</v>
      </c>
      <c r="D549" s="18" t="s">
        <v>1306</v>
      </c>
      <c r="E549" s="18" t="s">
        <v>1307</v>
      </c>
      <c r="F549" s="18"/>
      <c r="G549" s="18"/>
      <c r="H549" s="18"/>
      <c r="I549" s="18"/>
      <c r="J549" s="18" t="s">
        <v>44</v>
      </c>
      <c r="K549" s="18" t="str">
        <f t="shared" si="9"/>
        <v>Protection, Wisdom</v>
      </c>
      <c r="L549" s="18"/>
      <c r="M549" s="18"/>
      <c r="N549" s="18"/>
      <c r="O549" s="18"/>
      <c r="P549" s="18"/>
      <c r="Q549" s="18"/>
      <c r="R549" s="18"/>
      <c r="S549" s="18"/>
    </row>
    <row r="550" spans="1:19">
      <c r="A550" s="18" t="s">
        <v>692</v>
      </c>
      <c r="B550" s="18"/>
      <c r="C550" s="184" t="str">
        <f t="shared" si="8"/>
        <v>Sagebrush</v>
      </c>
      <c r="D550" s="18" t="s">
        <v>1308</v>
      </c>
      <c r="E550" s="18" t="s">
        <v>1309</v>
      </c>
      <c r="F550" s="18"/>
      <c r="G550" s="18"/>
      <c r="H550" s="18"/>
      <c r="I550" s="18"/>
      <c r="J550" s="18" t="s">
        <v>44</v>
      </c>
      <c r="K550" s="18" t="str">
        <f t="shared" si="9"/>
        <v>Cleansing, Protection</v>
      </c>
      <c r="L550" s="18"/>
      <c r="M550" s="18"/>
      <c r="N550" s="18"/>
      <c r="O550" s="18"/>
      <c r="P550" s="18"/>
      <c r="Q550" s="18"/>
      <c r="R550" s="18"/>
      <c r="S550" s="18"/>
    </row>
    <row r="551" spans="1:19">
      <c r="A551" s="18" t="s">
        <v>692</v>
      </c>
      <c r="B551" s="18"/>
      <c r="C551" s="184" t="str">
        <f t="shared" si="8"/>
        <v>St. John's Wort</v>
      </c>
      <c r="D551" s="18" t="s">
        <v>1310</v>
      </c>
      <c r="E551" s="18" t="s">
        <v>1311</v>
      </c>
      <c r="F551" s="18"/>
      <c r="G551" s="18"/>
      <c r="H551" s="18"/>
      <c r="I551" s="18"/>
      <c r="J551" s="18" t="s">
        <v>49</v>
      </c>
      <c r="K551" s="18" t="str">
        <f t="shared" si="9"/>
        <v>Healing, Holy, Protection, Wisdom</v>
      </c>
      <c r="L551" s="18"/>
      <c r="M551" s="18"/>
      <c r="N551" s="18"/>
      <c r="O551" s="18"/>
      <c r="P551" s="18"/>
      <c r="Q551" s="18"/>
      <c r="R551" s="18"/>
      <c r="S551" s="18"/>
    </row>
    <row r="552" spans="1:19">
      <c r="A552" s="18" t="s">
        <v>692</v>
      </c>
      <c r="B552" s="18"/>
      <c r="C552" s="184" t="str">
        <f t="shared" ref="C552:C606" si="10">LEFT(E552,FIND("(",E552,1)-2)</f>
        <v>Sandalwood</v>
      </c>
      <c r="D552" s="18" t="s">
        <v>1312</v>
      </c>
      <c r="E552" s="18" t="s">
        <v>1313</v>
      </c>
      <c r="F552" s="18"/>
      <c r="G552" s="18"/>
      <c r="H552" s="18"/>
      <c r="I552" s="18"/>
      <c r="J552" s="18" t="s">
        <v>44</v>
      </c>
      <c r="K552" s="18" t="str">
        <f t="shared" ref="K552:K606" si="11">RIGHT(E552,LEN(E552)-FIND(")",E552,1)-1)</f>
        <v>Cleansing, Healing, Holy</v>
      </c>
      <c r="L552" s="18"/>
      <c r="M552" s="18"/>
      <c r="N552" s="18"/>
      <c r="O552" s="18"/>
      <c r="P552" s="18"/>
      <c r="Q552" s="18"/>
      <c r="R552" s="18"/>
      <c r="S552" s="18"/>
    </row>
    <row r="553" spans="1:19">
      <c r="A553" s="18" t="s">
        <v>692</v>
      </c>
      <c r="B553" s="18"/>
      <c r="C553" s="184" t="str">
        <f t="shared" si="10"/>
        <v>Sarsaparilla</v>
      </c>
      <c r="D553" s="18" t="s">
        <v>1314</v>
      </c>
      <c r="E553" s="18" t="s">
        <v>1315</v>
      </c>
      <c r="F553" s="18"/>
      <c r="G553" s="18"/>
      <c r="H553" s="18"/>
      <c r="I553" s="18"/>
      <c r="J553" s="18" t="s">
        <v>49</v>
      </c>
      <c r="K553" s="18" t="str">
        <f t="shared" si="11"/>
        <v>Persuasion</v>
      </c>
      <c r="L553" s="18"/>
      <c r="M553" s="18"/>
      <c r="N553" s="18"/>
      <c r="O553" s="18"/>
      <c r="P553" s="18"/>
      <c r="Q553" s="18"/>
      <c r="R553" s="18"/>
      <c r="S553" s="18"/>
    </row>
    <row r="554" spans="1:19">
      <c r="A554" s="18" t="s">
        <v>692</v>
      </c>
      <c r="B554" s="18"/>
      <c r="C554" s="184" t="str">
        <f t="shared" si="10"/>
        <v>Sassafras</v>
      </c>
      <c r="D554" s="18" t="s">
        <v>1316</v>
      </c>
      <c r="E554" s="18" t="s">
        <v>1317</v>
      </c>
      <c r="F554" s="18"/>
      <c r="G554" s="18"/>
      <c r="H554" s="18"/>
      <c r="I554" s="18"/>
      <c r="J554" s="18" t="s">
        <v>49</v>
      </c>
      <c r="K554" s="18" t="str">
        <f t="shared" si="11"/>
        <v>Perception</v>
      </c>
      <c r="L554" s="18"/>
      <c r="M554" s="18"/>
      <c r="N554" s="18"/>
      <c r="O554" s="18"/>
      <c r="P554" s="18"/>
      <c r="Q554" s="18"/>
      <c r="R554" s="18"/>
      <c r="S554" s="18"/>
    </row>
    <row r="555" spans="1:19">
      <c r="A555" s="18" t="s">
        <v>692</v>
      </c>
      <c r="B555" s="18"/>
      <c r="C555" s="184" t="str">
        <f t="shared" si="10"/>
        <v>Savory, Summer</v>
      </c>
      <c r="D555" s="18" t="s">
        <v>1318</v>
      </c>
      <c r="E555" s="18" t="s">
        <v>1319</v>
      </c>
      <c r="F555" s="18"/>
      <c r="G555" s="18"/>
      <c r="H555" s="18"/>
      <c r="I555" s="18"/>
      <c r="J555" s="18" t="s">
        <v>689</v>
      </c>
      <c r="K555" s="18" t="str">
        <f t="shared" si="11"/>
        <v>Charisma, Intelligence, Wisdom</v>
      </c>
      <c r="L555" s="18"/>
      <c r="M555" s="18"/>
      <c r="N555" s="18"/>
      <c r="O555" s="18"/>
      <c r="P555" s="18"/>
      <c r="Q555" s="18"/>
      <c r="R555" s="18"/>
      <c r="S555" s="18"/>
    </row>
    <row r="556" spans="1:19">
      <c r="A556" s="18" t="s">
        <v>692</v>
      </c>
      <c r="B556" s="18"/>
      <c r="C556" s="184" t="str">
        <f t="shared" si="10"/>
        <v>Skullcap</v>
      </c>
      <c r="D556" s="18" t="s">
        <v>1320</v>
      </c>
      <c r="E556" s="18" t="s">
        <v>1321</v>
      </c>
      <c r="F556" s="18"/>
      <c r="G556" s="18"/>
      <c r="H556" s="18"/>
      <c r="I556" s="18"/>
      <c r="J556" s="18" t="s">
        <v>44</v>
      </c>
      <c r="K556" s="18" t="str">
        <f t="shared" si="11"/>
        <v>Death, Poison</v>
      </c>
      <c r="L556" s="18"/>
      <c r="M556" s="18"/>
      <c r="N556" s="18"/>
      <c r="O556" s="18"/>
      <c r="P556" s="18"/>
      <c r="Q556" s="18"/>
      <c r="R556" s="18"/>
      <c r="S556" s="18"/>
    </row>
    <row r="557" spans="1:19">
      <c r="A557" s="18" t="s">
        <v>692</v>
      </c>
      <c r="B557" s="18"/>
      <c r="C557" s="184" t="str">
        <f t="shared" si="10"/>
        <v>Senna</v>
      </c>
      <c r="D557" s="18" t="s">
        <v>1322</v>
      </c>
      <c r="E557" s="18" t="s">
        <v>1323</v>
      </c>
      <c r="F557" s="18"/>
      <c r="G557" s="18"/>
      <c r="H557" s="18"/>
      <c r="I557" s="18"/>
      <c r="J557" s="18" t="s">
        <v>44</v>
      </c>
      <c r="K557" s="18" t="str">
        <f t="shared" si="11"/>
        <v>Persuasion</v>
      </c>
      <c r="L557" s="18"/>
      <c r="M557" s="18"/>
      <c r="N557" s="18"/>
      <c r="O557" s="18"/>
      <c r="P557" s="18"/>
      <c r="Q557" s="18"/>
      <c r="R557" s="18"/>
      <c r="S557" s="18"/>
    </row>
    <row r="558" spans="1:19">
      <c r="A558" s="18" t="s">
        <v>692</v>
      </c>
      <c r="B558" s="18"/>
      <c r="C558" s="184" t="str">
        <f t="shared" si="10"/>
        <v>Sesame</v>
      </c>
      <c r="D558" s="18" t="s">
        <v>1324</v>
      </c>
      <c r="E558" s="18" t="s">
        <v>1325</v>
      </c>
      <c r="F558" s="18"/>
      <c r="G558" s="18"/>
      <c r="H558" s="18"/>
      <c r="I558" s="18"/>
      <c r="J558" s="18" t="s">
        <v>49</v>
      </c>
      <c r="K558" s="18" t="str">
        <f t="shared" si="11"/>
        <v>Sustenance</v>
      </c>
      <c r="L558" s="18"/>
      <c r="M558" s="18"/>
      <c r="N558" s="18"/>
      <c r="O558" s="18"/>
      <c r="P558" s="18"/>
      <c r="Q558" s="18"/>
      <c r="R558" s="18"/>
      <c r="S558" s="18"/>
    </row>
    <row r="559" spans="1:19">
      <c r="A559" s="18" t="s">
        <v>692</v>
      </c>
      <c r="B559" s="18"/>
      <c r="C559" s="184" t="str">
        <f t="shared" si="10"/>
        <v>Shallot</v>
      </c>
      <c r="D559" s="18" t="s">
        <v>1326</v>
      </c>
      <c r="E559" s="18" t="s">
        <v>1327</v>
      </c>
      <c r="F559" s="18"/>
      <c r="G559" s="18"/>
      <c r="H559" s="18"/>
      <c r="I559" s="18"/>
      <c r="J559" s="18" t="s">
        <v>689</v>
      </c>
      <c r="K559" s="18" t="str">
        <f t="shared" si="11"/>
        <v>Cleansing</v>
      </c>
      <c r="L559" s="18"/>
      <c r="M559" s="18"/>
      <c r="N559" s="18"/>
      <c r="O559" s="18"/>
      <c r="P559" s="18"/>
      <c r="Q559" s="18"/>
      <c r="R559" s="18"/>
      <c r="S559" s="18"/>
    </row>
    <row r="560" spans="1:19">
      <c r="A560" s="18" t="s">
        <v>692</v>
      </c>
      <c r="B560" s="18"/>
      <c r="C560" s="184" t="str">
        <f t="shared" si="10"/>
        <v>Skunk Cabbage</v>
      </c>
      <c r="D560" s="18" t="s">
        <v>1328</v>
      </c>
      <c r="E560" s="18" t="s">
        <v>1329</v>
      </c>
      <c r="F560" s="18"/>
      <c r="G560" s="18"/>
      <c r="H560" s="18"/>
      <c r="I560" s="18"/>
      <c r="J560" s="18" t="s">
        <v>49</v>
      </c>
      <c r="K560" s="18" t="str">
        <f t="shared" si="11"/>
        <v>Charisma, Constitution, Dexterity, Intelligence, Strength, Wisdom</v>
      </c>
      <c r="L560" s="18"/>
      <c r="M560" s="18"/>
      <c r="N560" s="18"/>
      <c r="O560" s="18"/>
      <c r="P560" s="18"/>
      <c r="Q560" s="18"/>
      <c r="R560" s="18"/>
      <c r="S560" s="18"/>
    </row>
    <row r="561" spans="1:19">
      <c r="A561" s="18" t="s">
        <v>692</v>
      </c>
      <c r="B561" s="18"/>
      <c r="C561" s="184" t="str">
        <f t="shared" si="10"/>
        <v>Slaad Blood</v>
      </c>
      <c r="D561" s="18" t="s">
        <v>1330</v>
      </c>
      <c r="E561" s="18" t="s">
        <v>1331</v>
      </c>
      <c r="F561" s="18"/>
      <c r="G561" s="18"/>
      <c r="H561" s="18"/>
      <c r="I561" s="18"/>
      <c r="J561" s="18" t="s">
        <v>719</v>
      </c>
      <c r="K561" s="18" t="str">
        <f t="shared" si="11"/>
        <v>Healing</v>
      </c>
      <c r="L561" s="18"/>
      <c r="M561" s="18"/>
      <c r="N561" s="18"/>
      <c r="O561" s="18"/>
      <c r="P561" s="18"/>
      <c r="Q561" s="18"/>
      <c r="R561" s="18"/>
      <c r="S561" s="18"/>
    </row>
    <row r="562" spans="1:19">
      <c r="A562" s="18" t="s">
        <v>692</v>
      </c>
      <c r="B562" s="18"/>
      <c r="C562" s="184" t="str">
        <f t="shared" si="10"/>
        <v>Slippery Elm</v>
      </c>
      <c r="D562" s="18" t="s">
        <v>1332</v>
      </c>
      <c r="E562" s="18" t="s">
        <v>1333</v>
      </c>
      <c r="F562" s="18"/>
      <c r="G562" s="18"/>
      <c r="H562" s="18"/>
      <c r="I562" s="18"/>
      <c r="J562" s="18" t="s">
        <v>44</v>
      </c>
      <c r="K562" s="18" t="str">
        <f t="shared" si="11"/>
        <v>Death, Poison</v>
      </c>
      <c r="L562" s="18"/>
      <c r="M562" s="18"/>
      <c r="N562" s="18"/>
      <c r="O562" s="18"/>
      <c r="P562" s="18"/>
      <c r="Q562" s="18"/>
      <c r="R562" s="18"/>
      <c r="S562" s="18"/>
    </row>
    <row r="563" spans="1:19">
      <c r="A563" s="18" t="s">
        <v>692</v>
      </c>
      <c r="B563" s="18"/>
      <c r="C563" s="184" t="str">
        <f t="shared" si="10"/>
        <v>Snake Venom</v>
      </c>
      <c r="D563" s="18" t="s">
        <v>1334</v>
      </c>
      <c r="E563" s="18" t="s">
        <v>1335</v>
      </c>
      <c r="F563" s="18"/>
      <c r="G563" s="18"/>
      <c r="H563" s="18"/>
      <c r="I563" s="18"/>
      <c r="J563" s="18" t="s">
        <v>719</v>
      </c>
      <c r="K563" s="18" t="str">
        <f t="shared" si="11"/>
        <v>Cleansing, Death, Healing, Poison</v>
      </c>
      <c r="L563" s="18"/>
      <c r="M563" s="18"/>
      <c r="N563" s="18"/>
      <c r="O563" s="18"/>
      <c r="P563" s="18"/>
      <c r="Q563" s="18"/>
      <c r="R563" s="18"/>
      <c r="S563" s="18"/>
    </row>
    <row r="564" spans="1:19">
      <c r="A564" s="18" t="s">
        <v>692</v>
      </c>
      <c r="B564" s="18"/>
      <c r="C564" s="184" t="str">
        <f t="shared" si="10"/>
        <v>Snakeroot</v>
      </c>
      <c r="D564" s="185" t="s">
        <v>1336</v>
      </c>
      <c r="E564" s="18" t="s">
        <v>1337</v>
      </c>
      <c r="F564" s="18"/>
      <c r="G564" s="18"/>
      <c r="H564" s="18"/>
      <c r="I564" s="18"/>
      <c r="J564" s="18" t="s">
        <v>689</v>
      </c>
      <c r="K564" s="18" t="str">
        <f t="shared" si="11"/>
        <v>Death, Poison</v>
      </c>
      <c r="L564" s="18"/>
      <c r="M564" s="18"/>
      <c r="N564" s="18"/>
      <c r="O564" s="18"/>
      <c r="P564" s="18"/>
      <c r="Q564" s="18"/>
      <c r="R564" s="18"/>
      <c r="S564" s="18"/>
    </row>
    <row r="565" spans="1:19">
      <c r="A565" s="18" t="s">
        <v>692</v>
      </c>
      <c r="B565" s="18"/>
      <c r="C565" s="184" t="str">
        <f t="shared" si="10"/>
        <v>Snakeroot, Black</v>
      </c>
      <c r="D565" s="185" t="s">
        <v>1338</v>
      </c>
      <c r="E565" s="18" t="s">
        <v>1339</v>
      </c>
      <c r="F565" s="18"/>
      <c r="G565" s="18"/>
      <c r="H565" s="18"/>
      <c r="I565" s="18"/>
      <c r="J565" s="18" t="s">
        <v>689</v>
      </c>
      <c r="K565" s="18" t="str">
        <f t="shared" si="11"/>
        <v>Divination, Poison</v>
      </c>
      <c r="L565" s="18"/>
      <c r="M565" s="18"/>
      <c r="N565" s="18"/>
      <c r="O565" s="18"/>
      <c r="P565" s="18"/>
      <c r="Q565" s="18"/>
      <c r="R565" s="18"/>
      <c r="S565" s="18"/>
    </row>
    <row r="566" spans="1:19">
      <c r="A566" s="18" t="s">
        <v>692</v>
      </c>
      <c r="B566" s="18"/>
      <c r="C566" s="184" t="str">
        <f t="shared" si="10"/>
        <v>Snapdragon</v>
      </c>
      <c r="D566" s="18" t="s">
        <v>1340</v>
      </c>
      <c r="E566" s="18" t="s">
        <v>1341</v>
      </c>
      <c r="F566" s="18"/>
      <c r="G566" s="18"/>
      <c r="H566" s="18"/>
      <c r="I566" s="18"/>
      <c r="J566" s="18" t="s">
        <v>49</v>
      </c>
      <c r="K566" s="18" t="str">
        <f t="shared" si="11"/>
        <v>Protection, Strength</v>
      </c>
      <c r="L566" s="18"/>
      <c r="M566" s="18"/>
      <c r="N566" s="18"/>
      <c r="O566" s="18"/>
      <c r="P566" s="18"/>
      <c r="Q566" s="18"/>
      <c r="R566" s="18"/>
      <c r="S566" s="18"/>
    </row>
    <row r="567" spans="1:19">
      <c r="A567" s="18" t="s">
        <v>692</v>
      </c>
      <c r="B567" s="18"/>
      <c r="C567" s="184" t="str">
        <f t="shared" si="10"/>
        <v>Solomon's Seal</v>
      </c>
      <c r="D567" s="18" t="s">
        <v>1342</v>
      </c>
      <c r="E567" s="18" t="s">
        <v>1343</v>
      </c>
      <c r="F567" s="18"/>
      <c r="G567" s="18"/>
      <c r="H567" s="18"/>
      <c r="I567" s="18"/>
      <c r="J567" s="18" t="s">
        <v>689</v>
      </c>
      <c r="K567" s="18" t="str">
        <f t="shared" si="11"/>
        <v>Cleansing, Protection</v>
      </c>
      <c r="L567" s="18"/>
      <c r="M567" s="18"/>
      <c r="N567" s="18"/>
      <c r="O567" s="18"/>
      <c r="P567" s="18"/>
      <c r="Q567" s="18"/>
      <c r="R567" s="18"/>
      <c r="S567" s="18"/>
    </row>
    <row r="568" spans="1:19">
      <c r="A568" s="18" t="s">
        <v>692</v>
      </c>
      <c r="B568" s="18"/>
      <c r="C568" s="184" t="str">
        <f t="shared" si="10"/>
        <v>Sorrel Wood</v>
      </c>
      <c r="D568" s="18" t="s">
        <v>1344</v>
      </c>
      <c r="E568" s="18" t="s">
        <v>1345</v>
      </c>
      <c r="F568" s="18"/>
      <c r="G568" s="18"/>
      <c r="H568" s="18"/>
      <c r="I568" s="18"/>
      <c r="J568" s="18" t="s">
        <v>689</v>
      </c>
      <c r="K568" s="18" t="str">
        <f t="shared" si="11"/>
        <v>Perception, Persuasion</v>
      </c>
      <c r="L568" s="18"/>
      <c r="M568" s="18"/>
      <c r="N568" s="18"/>
      <c r="O568" s="18"/>
      <c r="P568" s="18"/>
      <c r="Q568" s="18"/>
      <c r="R568" s="18"/>
      <c r="S568" s="18"/>
    </row>
    <row r="569" spans="1:19">
      <c r="A569" s="18" t="s">
        <v>692</v>
      </c>
      <c r="B569" s="18"/>
      <c r="C569" s="184" t="str">
        <f t="shared" si="10"/>
        <v>Southern Wood</v>
      </c>
      <c r="D569" s="18" t="s">
        <v>1346</v>
      </c>
      <c r="E569" s="18" t="s">
        <v>1347</v>
      </c>
      <c r="F569" s="18"/>
      <c r="G569" s="18"/>
      <c r="H569" s="18"/>
      <c r="I569" s="18"/>
      <c r="J569" s="18" t="s">
        <v>49</v>
      </c>
      <c r="K569" s="18" t="str">
        <f t="shared" si="11"/>
        <v>Healing, Protection, Sustenance</v>
      </c>
      <c r="L569" s="18"/>
      <c r="M569" s="18"/>
      <c r="N569" s="18"/>
      <c r="O569" s="18"/>
      <c r="P569" s="18"/>
      <c r="Q569" s="18"/>
      <c r="R569" s="18"/>
      <c r="S569" s="18"/>
    </row>
    <row r="570" spans="1:19">
      <c r="A570" s="18" t="s">
        <v>692</v>
      </c>
      <c r="B570" s="18"/>
      <c r="C570" s="184" t="str">
        <f t="shared" si="10"/>
        <v>Spanish Moss</v>
      </c>
      <c r="D570" s="18" t="s">
        <v>1348</v>
      </c>
      <c r="E570" s="18" t="s">
        <v>1349</v>
      </c>
      <c r="F570" s="18"/>
      <c r="G570" s="18"/>
      <c r="H570" s="18"/>
      <c r="I570" s="18"/>
      <c r="J570" s="18" t="s">
        <v>689</v>
      </c>
      <c r="K570" s="18" t="str">
        <f t="shared" si="11"/>
        <v>Protection, Sustenance, Wisdom</v>
      </c>
      <c r="L570" s="18"/>
      <c r="M570" s="18"/>
      <c r="N570" s="18"/>
      <c r="O570" s="18"/>
      <c r="P570" s="18"/>
      <c r="Q570" s="18"/>
      <c r="R570" s="18"/>
      <c r="S570" s="18"/>
    </row>
    <row r="571" spans="1:19">
      <c r="A571" s="18" t="s">
        <v>692</v>
      </c>
      <c r="B571" s="18"/>
      <c r="C571" s="184" t="str">
        <f t="shared" si="10"/>
        <v>Spearmint</v>
      </c>
      <c r="D571" s="18" t="s">
        <v>1186</v>
      </c>
      <c r="E571" s="18" t="s">
        <v>1350</v>
      </c>
      <c r="F571" s="18"/>
      <c r="G571" s="18"/>
      <c r="H571" s="18"/>
      <c r="I571" s="18"/>
      <c r="J571" s="18" t="s">
        <v>44</v>
      </c>
      <c r="K571" s="18" t="str">
        <f t="shared" si="11"/>
        <v>Charisma, Constitution, Dexterity, Intelligence, Strength, Wisdom</v>
      </c>
      <c r="L571" s="18"/>
      <c r="M571" s="18"/>
      <c r="N571" s="18"/>
      <c r="O571" s="18"/>
      <c r="P571" s="18"/>
      <c r="Q571" s="18"/>
      <c r="R571" s="18"/>
      <c r="S571" s="18"/>
    </row>
    <row r="572" spans="1:19">
      <c r="A572" s="18" t="s">
        <v>692</v>
      </c>
      <c r="B572" s="18"/>
      <c r="C572" s="184" t="str">
        <f t="shared" si="10"/>
        <v>Spider Venom</v>
      </c>
      <c r="D572" s="18" t="s">
        <v>1351</v>
      </c>
      <c r="E572" s="18" t="s">
        <v>1352</v>
      </c>
      <c r="F572" s="18"/>
      <c r="G572" s="18"/>
      <c r="H572" s="18"/>
      <c r="I572" s="18"/>
      <c r="J572" s="18" t="s">
        <v>719</v>
      </c>
      <c r="K572" s="18" t="str">
        <f t="shared" si="11"/>
        <v>Death, Poison</v>
      </c>
      <c r="L572" s="18"/>
      <c r="M572" s="18"/>
      <c r="N572" s="18"/>
      <c r="O572" s="18"/>
      <c r="P572" s="18"/>
      <c r="Q572" s="18"/>
      <c r="R572" s="18"/>
      <c r="S572" s="18"/>
    </row>
    <row r="573" spans="1:19">
      <c r="A573" s="18" t="s">
        <v>692</v>
      </c>
      <c r="B573" s="18"/>
      <c r="C573" s="184" t="str">
        <f t="shared" si="10"/>
        <v>Spiderwort</v>
      </c>
      <c r="D573" s="18" t="s">
        <v>1353</v>
      </c>
      <c r="E573" s="18" t="s">
        <v>1354</v>
      </c>
      <c r="F573" s="18"/>
      <c r="G573" s="18"/>
      <c r="H573" s="18"/>
      <c r="I573" s="18"/>
      <c r="J573" s="18" t="s">
        <v>44</v>
      </c>
      <c r="K573" s="18" t="str">
        <f t="shared" si="11"/>
        <v>Cleansing, Divination, Poison,</v>
      </c>
      <c r="L573" s="18"/>
      <c r="M573" s="18"/>
      <c r="N573" s="18"/>
      <c r="O573" s="18"/>
      <c r="P573" s="18"/>
      <c r="Q573" s="18"/>
      <c r="R573" s="18"/>
      <c r="S573" s="18"/>
    </row>
    <row r="574" spans="1:19">
      <c r="A574" s="18" t="s">
        <v>692</v>
      </c>
      <c r="B574" s="18"/>
      <c r="C574" s="184" t="str">
        <f t="shared" si="10"/>
        <v>Spikenard</v>
      </c>
      <c r="D574" s="18" t="s">
        <v>1355</v>
      </c>
      <c r="E574" s="18" t="s">
        <v>1356</v>
      </c>
      <c r="F574" s="18"/>
      <c r="G574" s="18"/>
      <c r="H574" s="18"/>
      <c r="I574" s="18"/>
      <c r="J574" s="18" t="s">
        <v>689</v>
      </c>
      <c r="K574" s="18" t="str">
        <f t="shared" si="11"/>
        <v>Poison, Protection</v>
      </c>
      <c r="L574" s="18"/>
      <c r="M574" s="18"/>
      <c r="N574" s="18"/>
      <c r="O574" s="18"/>
      <c r="P574" s="18"/>
      <c r="Q574" s="18"/>
      <c r="R574" s="18"/>
      <c r="S574" s="18"/>
    </row>
    <row r="575" spans="1:19">
      <c r="A575" s="18" t="s">
        <v>692</v>
      </c>
      <c r="B575" s="18"/>
      <c r="C575" s="184" t="str">
        <f t="shared" si="10"/>
        <v>Star Anise</v>
      </c>
      <c r="D575" s="18" t="s">
        <v>1357</v>
      </c>
      <c r="E575" s="18" t="s">
        <v>1358</v>
      </c>
      <c r="F575" s="18"/>
      <c r="G575" s="18"/>
      <c r="H575" s="18"/>
      <c r="I575" s="18"/>
      <c r="J575" s="18" t="s">
        <v>49</v>
      </c>
      <c r="K575" s="18" t="str">
        <f t="shared" si="11"/>
        <v>Dexterity, Luck, Persuasion</v>
      </c>
      <c r="L575" s="18"/>
      <c r="M575" s="18"/>
      <c r="N575" s="18"/>
      <c r="O575" s="18"/>
      <c r="P575" s="18"/>
      <c r="Q575" s="18"/>
      <c r="R575" s="18"/>
      <c r="S575" s="18"/>
    </row>
    <row r="576" spans="1:19">
      <c r="A576" s="18" t="s">
        <v>692</v>
      </c>
      <c r="B576" s="18"/>
      <c r="C576" s="184" t="str">
        <f t="shared" si="10"/>
        <v>Strawberry</v>
      </c>
      <c r="D576" s="18" t="s">
        <v>595</v>
      </c>
      <c r="E576" s="18" t="s">
        <v>1359</v>
      </c>
      <c r="F576" s="18"/>
      <c r="G576" s="18"/>
      <c r="H576" s="18"/>
      <c r="I576" s="18"/>
      <c r="J576" s="18" t="s">
        <v>55</v>
      </c>
      <c r="K576" s="18" t="str">
        <f t="shared" si="11"/>
        <v>Healing, Sustenance</v>
      </c>
      <c r="L576" s="18"/>
      <c r="M576" s="18"/>
      <c r="N576" s="18"/>
      <c r="O576" s="18"/>
      <c r="P576" s="18"/>
      <c r="Q576" s="18"/>
      <c r="R576" s="18"/>
      <c r="S576" s="18"/>
    </row>
    <row r="577" spans="1:19">
      <c r="A577" s="18" t="s">
        <v>692</v>
      </c>
      <c r="B577" s="18"/>
      <c r="C577" s="184" t="str">
        <f t="shared" si="10"/>
        <v>Sugar Cane</v>
      </c>
      <c r="D577" s="18" t="s">
        <v>1360</v>
      </c>
      <c r="E577" s="18" t="s">
        <v>1361</v>
      </c>
      <c r="F577" s="18"/>
      <c r="G577" s="18"/>
      <c r="H577" s="18"/>
      <c r="I577" s="18"/>
      <c r="J577" s="18" t="s">
        <v>55</v>
      </c>
      <c r="K577" s="18" t="str">
        <f t="shared" si="11"/>
        <v>Emotion, Negative/Positive Energy</v>
      </c>
      <c r="L577" s="18"/>
      <c r="M577" s="18"/>
      <c r="N577" s="18"/>
      <c r="O577" s="18"/>
      <c r="P577" s="18"/>
      <c r="Q577" s="18"/>
      <c r="R577" s="18"/>
      <c r="S577" s="18"/>
    </row>
    <row r="578" spans="1:19">
      <c r="A578" s="18" t="s">
        <v>692</v>
      </c>
      <c r="B578" s="18"/>
      <c r="C578" s="184" t="str">
        <f t="shared" si="10"/>
        <v>Sunflower</v>
      </c>
      <c r="D578" s="18" t="s">
        <v>1362</v>
      </c>
      <c r="E578" s="18" t="s">
        <v>1363</v>
      </c>
      <c r="F578" s="18"/>
      <c r="G578" s="18"/>
      <c r="H578" s="18"/>
      <c r="I578" s="18"/>
      <c r="J578" s="18" t="s">
        <v>44</v>
      </c>
      <c r="K578" s="18" t="str">
        <f t="shared" si="11"/>
        <v>Strength, Sustenance</v>
      </c>
      <c r="L578" s="18"/>
      <c r="M578" s="18"/>
      <c r="N578" s="18"/>
      <c r="O578" s="18"/>
      <c r="P578" s="18"/>
      <c r="Q578" s="18"/>
      <c r="R578" s="18"/>
      <c r="S578" s="18"/>
    </row>
    <row r="579" spans="1:19">
      <c r="A579" s="18" t="s">
        <v>692</v>
      </c>
      <c r="B579" s="18"/>
      <c r="C579" s="184" t="str">
        <f t="shared" si="10"/>
        <v>Sweetgrass</v>
      </c>
      <c r="D579" s="18" t="s">
        <v>1364</v>
      </c>
      <c r="E579" s="18" t="s">
        <v>1365</v>
      </c>
      <c r="F579" s="18"/>
      <c r="G579" s="18"/>
      <c r="H579" s="18"/>
      <c r="I579" s="18"/>
      <c r="J579" s="18" t="s">
        <v>689</v>
      </c>
      <c r="K579" s="18" t="str">
        <f t="shared" si="11"/>
        <v>Divination, Holy, Negative/Positive Energy</v>
      </c>
      <c r="L579" s="18"/>
      <c r="M579" s="18"/>
      <c r="N579" s="18"/>
      <c r="O579" s="18"/>
      <c r="P579" s="18"/>
      <c r="Q579" s="18"/>
      <c r="R579" s="18"/>
      <c r="S579" s="18"/>
    </row>
    <row r="580" spans="1:19">
      <c r="A580" s="18" t="s">
        <v>692</v>
      </c>
      <c r="B580" s="18"/>
      <c r="C580" s="184" t="str">
        <f t="shared" si="10"/>
        <v>Tansy</v>
      </c>
      <c r="D580" s="18" t="s">
        <v>1366</v>
      </c>
      <c r="E580" s="18" t="s">
        <v>1367</v>
      </c>
      <c r="F580" s="18"/>
      <c r="G580" s="18"/>
      <c r="H580" s="18"/>
      <c r="I580" s="18"/>
      <c r="J580" s="18" t="s">
        <v>44</v>
      </c>
      <c r="K580" s="18" t="str">
        <f t="shared" si="11"/>
        <v>Cleansing, Healing</v>
      </c>
      <c r="L580" s="18"/>
      <c r="M580" s="18"/>
      <c r="N580" s="18"/>
      <c r="O580" s="18"/>
      <c r="P580" s="18"/>
      <c r="Q580" s="18"/>
      <c r="R580" s="18"/>
      <c r="S580" s="18"/>
    </row>
    <row r="581" spans="1:19">
      <c r="A581" s="18" t="s">
        <v>692</v>
      </c>
      <c r="B581" s="18"/>
      <c r="C581" s="184" t="str">
        <f t="shared" si="10"/>
        <v>Thistle</v>
      </c>
      <c r="D581" s="18" t="s">
        <v>1368</v>
      </c>
      <c r="E581" s="18" t="s">
        <v>1369</v>
      </c>
      <c r="F581" s="18"/>
      <c r="G581" s="18"/>
      <c r="H581" s="18"/>
      <c r="I581" s="18"/>
      <c r="J581" s="18" t="s">
        <v>44</v>
      </c>
      <c r="K581" s="18" t="str">
        <f t="shared" si="11"/>
        <v>Cleansing, Poison</v>
      </c>
      <c r="L581" s="18"/>
      <c r="M581" s="18"/>
      <c r="N581" s="18"/>
      <c r="O581" s="18"/>
      <c r="P581" s="18"/>
      <c r="Q581" s="18"/>
      <c r="R581" s="18"/>
      <c r="S581" s="18"/>
    </row>
    <row r="582" spans="1:19">
      <c r="A582" s="18" t="s">
        <v>692</v>
      </c>
      <c r="B582" s="18"/>
      <c r="C582" s="184" t="str">
        <f t="shared" si="10"/>
        <v>Thistle, Holy</v>
      </c>
      <c r="D582" s="18" t="s">
        <v>1370</v>
      </c>
      <c r="E582" s="18" t="s">
        <v>1371</v>
      </c>
      <c r="F582" s="18"/>
      <c r="G582" s="18"/>
      <c r="H582" s="18"/>
      <c r="I582" s="18"/>
      <c r="J582" s="18" t="s">
        <v>49</v>
      </c>
      <c r="K582" s="18" t="str">
        <f t="shared" si="11"/>
        <v>Death, Poison</v>
      </c>
      <c r="L582" s="18"/>
      <c r="M582" s="18"/>
      <c r="N582" s="18"/>
      <c r="O582" s="18"/>
      <c r="P582" s="18"/>
      <c r="Q582" s="18"/>
      <c r="R582" s="18"/>
      <c r="S582" s="18"/>
    </row>
    <row r="583" spans="1:19">
      <c r="A583" s="18" t="s">
        <v>692</v>
      </c>
      <c r="B583" s="18"/>
      <c r="C583" s="184" t="str">
        <f t="shared" si="10"/>
        <v>Thistle, Milk</v>
      </c>
      <c r="D583" s="18" t="s">
        <v>1370</v>
      </c>
      <c r="E583" s="18" t="s">
        <v>1372</v>
      </c>
      <c r="F583" s="18"/>
      <c r="G583" s="18"/>
      <c r="H583" s="18"/>
      <c r="I583" s="18"/>
      <c r="J583" s="18" t="s">
        <v>49</v>
      </c>
      <c r="K583" s="18" t="str">
        <f t="shared" si="11"/>
        <v>Healing, Protection</v>
      </c>
      <c r="L583" s="18"/>
      <c r="M583" s="18"/>
      <c r="N583" s="18"/>
      <c r="O583" s="18"/>
      <c r="P583" s="18"/>
      <c r="Q583" s="18"/>
      <c r="R583" s="18"/>
      <c r="S583" s="18"/>
    </row>
    <row r="584" spans="1:19">
      <c r="A584" s="18" t="s">
        <v>692</v>
      </c>
      <c r="B584" s="18"/>
      <c r="C584" s="184" t="str">
        <f t="shared" si="10"/>
        <v>Thyme</v>
      </c>
      <c r="D584" s="18" t="s">
        <v>1373</v>
      </c>
      <c r="E584" s="18" t="s">
        <v>1374</v>
      </c>
      <c r="F584" s="18"/>
      <c r="G584" s="18"/>
      <c r="H584" s="18"/>
      <c r="I584" s="18"/>
      <c r="J584" s="18" t="s">
        <v>44</v>
      </c>
      <c r="K584" s="18" t="str">
        <f t="shared" si="11"/>
        <v>Cleansing, Healing, Strength</v>
      </c>
      <c r="L584" s="18"/>
      <c r="M584" s="18"/>
      <c r="N584" s="18"/>
      <c r="O584" s="18"/>
      <c r="P584" s="18"/>
      <c r="Q584" s="18"/>
      <c r="R584" s="18"/>
      <c r="S584" s="18"/>
    </row>
    <row r="585" spans="1:19">
      <c r="A585" s="18" t="s">
        <v>692</v>
      </c>
      <c r="B585" s="18"/>
      <c r="C585" s="184" t="str">
        <f t="shared" si="10"/>
        <v>Toadflax</v>
      </c>
      <c r="D585" s="18" t="s">
        <v>1375</v>
      </c>
      <c r="E585" s="18" t="s">
        <v>1376</v>
      </c>
      <c r="F585" s="18"/>
      <c r="G585" s="18"/>
      <c r="H585" s="18"/>
      <c r="I585" s="18"/>
      <c r="J585" s="18" t="s">
        <v>55</v>
      </c>
      <c r="K585" s="18" t="str">
        <f t="shared" si="11"/>
        <v>Cleansing, Healing, Protection</v>
      </c>
      <c r="L585" s="18"/>
      <c r="M585" s="18"/>
      <c r="N585" s="18"/>
      <c r="O585" s="18"/>
      <c r="P585" s="18"/>
      <c r="Q585" s="18"/>
      <c r="R585" s="18"/>
      <c r="S585" s="18"/>
    </row>
    <row r="586" spans="1:19">
      <c r="A586" s="18" t="s">
        <v>692</v>
      </c>
      <c r="B586" s="18"/>
      <c r="C586" s="184" t="str">
        <f t="shared" si="10"/>
        <v>Toadstool</v>
      </c>
      <c r="D586" s="18" t="s">
        <v>1377</v>
      </c>
      <c r="E586" s="18" t="s">
        <v>1378</v>
      </c>
      <c r="F586" s="18"/>
      <c r="G586" s="18"/>
      <c r="H586" s="18"/>
      <c r="I586" s="18"/>
      <c r="J586" s="18" t="s">
        <v>55</v>
      </c>
      <c r="K586" s="18" t="str">
        <f t="shared" si="11"/>
        <v>Death, Divination, Poison</v>
      </c>
      <c r="L586" s="18"/>
      <c r="M586" s="18"/>
      <c r="N586" s="18"/>
      <c r="O586" s="18"/>
      <c r="P586" s="18"/>
      <c r="Q586" s="18"/>
      <c r="R586" s="18"/>
      <c r="S586" s="18"/>
    </row>
    <row r="587" spans="1:19">
      <c r="A587" s="18" t="s">
        <v>692</v>
      </c>
      <c r="B587" s="18"/>
      <c r="C587" s="184" t="str">
        <f t="shared" si="10"/>
        <v>Tonka Bean</v>
      </c>
      <c r="D587" s="18" t="s">
        <v>1379</v>
      </c>
      <c r="E587" s="18" t="s">
        <v>1380</v>
      </c>
      <c r="F587" s="18"/>
      <c r="G587" s="18"/>
      <c r="H587" s="18"/>
      <c r="I587" s="18"/>
      <c r="J587" s="18" t="s">
        <v>49</v>
      </c>
      <c r="K587" s="18" t="str">
        <f t="shared" si="11"/>
        <v>Luck, Protection</v>
      </c>
      <c r="L587" s="18"/>
      <c r="M587" s="18"/>
      <c r="N587" s="18"/>
      <c r="O587" s="18"/>
      <c r="P587" s="18"/>
      <c r="Q587" s="18"/>
      <c r="R587" s="18"/>
      <c r="S587" s="18"/>
    </row>
    <row r="588" spans="1:19">
      <c r="A588" s="18" t="s">
        <v>832</v>
      </c>
      <c r="B588" s="18"/>
      <c r="C588" s="184" t="str">
        <f t="shared" si="10"/>
        <v>Troglodyte Skin</v>
      </c>
      <c r="D588" s="18" t="s">
        <v>1381</v>
      </c>
      <c r="E588" s="18" t="s">
        <v>1382</v>
      </c>
      <c r="F588" s="18"/>
      <c r="G588" s="18"/>
      <c r="H588" s="18"/>
      <c r="I588" s="18"/>
      <c r="J588" s="18" t="s">
        <v>719</v>
      </c>
      <c r="K588" s="18" t="str">
        <f t="shared" si="11"/>
        <v>Poison</v>
      </c>
      <c r="L588" s="18"/>
      <c r="M588" s="18"/>
      <c r="N588" s="18"/>
      <c r="O588" s="18"/>
      <c r="P588" s="18"/>
      <c r="Q588" s="18"/>
      <c r="R588" s="18"/>
      <c r="S588" s="18"/>
    </row>
    <row r="589" spans="1:19">
      <c r="A589" s="18" t="s">
        <v>832</v>
      </c>
      <c r="B589" s="18"/>
      <c r="C589" s="184" t="str">
        <f t="shared" si="10"/>
        <v>Troll Blood</v>
      </c>
      <c r="D589" s="18" t="s">
        <v>1383</v>
      </c>
      <c r="E589" s="18" t="s">
        <v>1384</v>
      </c>
      <c r="F589" s="18"/>
      <c r="G589" s="18"/>
      <c r="H589" s="18"/>
      <c r="I589" s="18"/>
      <c r="J589" s="18" t="s">
        <v>719</v>
      </c>
      <c r="K589" s="18" t="str">
        <f t="shared" si="11"/>
        <v>Healing</v>
      </c>
      <c r="L589" s="18"/>
      <c r="M589" s="18"/>
      <c r="N589" s="18"/>
      <c r="O589" s="18"/>
      <c r="P589" s="18"/>
      <c r="Q589" s="18"/>
      <c r="R589" s="18"/>
      <c r="S589" s="18"/>
    </row>
    <row r="590" spans="1:19">
      <c r="A590" s="18" t="s">
        <v>692</v>
      </c>
      <c r="B590" s="18"/>
      <c r="C590" s="184" t="str">
        <f t="shared" si="10"/>
        <v>Turmeric</v>
      </c>
      <c r="D590" s="18" t="s">
        <v>1385</v>
      </c>
      <c r="E590" s="18" t="s">
        <v>1386</v>
      </c>
      <c r="F590" s="18"/>
      <c r="G590" s="18"/>
      <c r="H590" s="18"/>
      <c r="I590" s="18"/>
      <c r="J590" s="18" t="s">
        <v>49</v>
      </c>
      <c r="K590" s="18" t="str">
        <f t="shared" si="11"/>
        <v>Cleansing</v>
      </c>
      <c r="L590" s="18"/>
      <c r="M590" s="18"/>
      <c r="N590" s="18"/>
      <c r="O590" s="18"/>
      <c r="P590" s="18"/>
      <c r="Q590" s="18"/>
      <c r="R590" s="18"/>
      <c r="S590" s="18"/>
    </row>
    <row r="591" spans="1:19">
      <c r="A591" s="18" t="s">
        <v>692</v>
      </c>
      <c r="B591" s="18"/>
      <c r="C591" s="184" t="str">
        <f t="shared" si="10"/>
        <v>Turnip</v>
      </c>
      <c r="D591" s="18" t="s">
        <v>1387</v>
      </c>
      <c r="E591" s="18" t="s">
        <v>1388</v>
      </c>
      <c r="F591" s="18"/>
      <c r="G591" s="18"/>
      <c r="H591" s="18"/>
      <c r="I591" s="18"/>
      <c r="J591" s="18" t="s">
        <v>55</v>
      </c>
      <c r="K591" s="18" t="str">
        <f t="shared" si="11"/>
        <v>Cleansing, Protection</v>
      </c>
      <c r="L591" s="18"/>
      <c r="M591" s="18"/>
      <c r="N591" s="18"/>
      <c r="O591" s="18"/>
      <c r="P591" s="18"/>
      <c r="Q591" s="18"/>
      <c r="R591" s="18"/>
      <c r="S591" s="18"/>
    </row>
    <row r="592" spans="1:19">
      <c r="A592" s="18" t="s">
        <v>832</v>
      </c>
      <c r="B592" s="18"/>
      <c r="C592" s="184" t="str">
        <f t="shared" si="10"/>
        <v>Unicorn Blood</v>
      </c>
      <c r="D592" s="18" t="s">
        <v>1389</v>
      </c>
      <c r="E592" s="18" t="s">
        <v>1390</v>
      </c>
      <c r="F592" s="18"/>
      <c r="G592" s="18"/>
      <c r="H592" s="18"/>
      <c r="I592" s="18"/>
      <c r="J592" s="18" t="s">
        <v>719</v>
      </c>
      <c r="K592" s="18" t="str">
        <f t="shared" si="11"/>
        <v>Healing, Poison</v>
      </c>
      <c r="L592" s="18"/>
      <c r="M592" s="18"/>
      <c r="N592" s="18"/>
      <c r="O592" s="18"/>
      <c r="P592" s="18"/>
      <c r="Q592" s="18"/>
      <c r="R592" s="18"/>
      <c r="S592" s="18"/>
    </row>
    <row r="593" spans="1:19">
      <c r="A593" s="18" t="s">
        <v>832</v>
      </c>
      <c r="B593" s="18"/>
      <c r="C593" s="184" t="str">
        <f t="shared" si="10"/>
        <v>Unicorn Horn</v>
      </c>
      <c r="D593" s="18" t="s">
        <v>1389</v>
      </c>
      <c r="E593" s="18" t="s">
        <v>1391</v>
      </c>
      <c r="F593" s="18"/>
      <c r="G593" s="18"/>
      <c r="H593" s="18"/>
      <c r="I593" s="18"/>
      <c r="J593" s="18" t="s">
        <v>719</v>
      </c>
      <c r="K593" s="18" t="str">
        <f t="shared" si="11"/>
        <v>Charisma, Intelligence, Ritual, Wisdom</v>
      </c>
      <c r="L593" s="18"/>
      <c r="M593" s="18"/>
      <c r="N593" s="18"/>
      <c r="O593" s="18"/>
      <c r="P593" s="18"/>
      <c r="Q593" s="18"/>
      <c r="R593" s="18"/>
      <c r="S593" s="18"/>
    </row>
    <row r="594" spans="1:19">
      <c r="A594" s="18" t="s">
        <v>692</v>
      </c>
      <c r="B594" s="18"/>
      <c r="C594" s="184" t="str">
        <f t="shared" si="10"/>
        <v>Uva Ursa</v>
      </c>
      <c r="D594" s="18" t="s">
        <v>1392</v>
      </c>
      <c r="E594" s="18" t="s">
        <v>1393</v>
      </c>
      <c r="F594" s="18"/>
      <c r="G594" s="18"/>
      <c r="H594" s="18"/>
      <c r="I594" s="18"/>
      <c r="J594" s="18" t="s">
        <v>689</v>
      </c>
      <c r="K594" s="18" t="str">
        <f t="shared" si="11"/>
        <v>Charisma, Intelligence, Wisdom</v>
      </c>
      <c r="L594" s="18"/>
      <c r="M594" s="18"/>
      <c r="N594" s="18"/>
      <c r="O594" s="18"/>
      <c r="P594" s="18"/>
      <c r="Q594" s="18"/>
      <c r="R594" s="18"/>
      <c r="S594" s="18"/>
    </row>
    <row r="595" spans="1:19">
      <c r="A595" s="18" t="s">
        <v>692</v>
      </c>
      <c r="B595" s="18"/>
      <c r="C595" s="184" t="str">
        <f t="shared" si="10"/>
        <v>Valerian</v>
      </c>
      <c r="D595" s="18" t="s">
        <v>1394</v>
      </c>
      <c r="E595" s="18" t="s">
        <v>1395</v>
      </c>
      <c r="F595" s="18"/>
      <c r="G595" s="18"/>
      <c r="H595" s="18"/>
      <c r="I595" s="18"/>
      <c r="J595" s="18" t="s">
        <v>44</v>
      </c>
      <c r="K595" s="18" t="str">
        <f t="shared" si="11"/>
        <v>Cleansing, Protection</v>
      </c>
      <c r="L595" s="18"/>
      <c r="M595" s="18"/>
      <c r="N595" s="18"/>
      <c r="O595" s="18"/>
      <c r="P595" s="18"/>
      <c r="Q595" s="18"/>
      <c r="R595" s="18"/>
      <c r="S595" s="18"/>
    </row>
    <row r="596" spans="1:19">
      <c r="A596" s="18" t="s">
        <v>692</v>
      </c>
      <c r="B596" s="18"/>
      <c r="C596" s="184" t="str">
        <f t="shared" si="10"/>
        <v>Vanilla</v>
      </c>
      <c r="D596" s="18" t="s">
        <v>1396</v>
      </c>
      <c r="E596" s="18" t="s">
        <v>1397</v>
      </c>
      <c r="F596" s="18"/>
      <c r="G596" s="18"/>
      <c r="H596" s="18"/>
      <c r="I596" s="18"/>
      <c r="J596" s="18" t="s">
        <v>55</v>
      </c>
      <c r="K596" s="18" t="str">
        <f t="shared" si="11"/>
        <v>Charisma, Intelligence, Wisdom</v>
      </c>
      <c r="L596" s="18"/>
      <c r="M596" s="18"/>
      <c r="N596" s="18"/>
      <c r="O596" s="18"/>
      <c r="P596" s="18"/>
      <c r="Q596" s="18"/>
      <c r="R596" s="18"/>
      <c r="S596" s="18"/>
    </row>
    <row r="597" spans="1:19">
      <c r="A597" s="18" t="s">
        <v>692</v>
      </c>
      <c r="B597" s="18"/>
      <c r="C597" s="184" t="str">
        <f t="shared" si="10"/>
        <v>Vampire Dust</v>
      </c>
      <c r="D597" s="185" t="s">
        <v>1398</v>
      </c>
      <c r="E597" s="18" t="s">
        <v>1399</v>
      </c>
      <c r="F597" s="18"/>
      <c r="G597" s="18"/>
      <c r="H597" s="18"/>
      <c r="I597" s="18"/>
      <c r="J597" s="18" t="s">
        <v>719</v>
      </c>
      <c r="K597" s="18" t="str">
        <f t="shared" si="11"/>
        <v>Charisma, Constitution, Dexterity, Healing, Perception</v>
      </c>
      <c r="L597" s="18"/>
      <c r="M597" s="18"/>
      <c r="N597" s="18"/>
      <c r="O597" s="18"/>
      <c r="P597" s="18"/>
      <c r="Q597" s="18"/>
      <c r="R597" s="18"/>
      <c r="S597" s="18"/>
    </row>
    <row r="598" spans="1:19">
      <c r="A598" s="18" t="s">
        <v>692</v>
      </c>
      <c r="B598" s="18"/>
      <c r="C598" s="184" t="str">
        <f t="shared" si="10"/>
        <v>Venus Flytrap</v>
      </c>
      <c r="D598" s="18" t="s">
        <v>1400</v>
      </c>
      <c r="E598" s="18" t="s">
        <v>1401</v>
      </c>
      <c r="F598" s="18"/>
      <c r="G598" s="18"/>
      <c r="H598" s="18"/>
      <c r="I598" s="18"/>
      <c r="J598" s="18" t="s">
        <v>689</v>
      </c>
      <c r="K598" s="18" t="str">
        <f t="shared" si="11"/>
        <v>Protection, Constitution</v>
      </c>
      <c r="L598" s="18"/>
      <c r="M598" s="18"/>
      <c r="N598" s="18"/>
      <c r="O598" s="18"/>
      <c r="P598" s="18"/>
      <c r="Q598" s="18"/>
      <c r="R598" s="18"/>
      <c r="S598" s="18"/>
    </row>
    <row r="599" spans="1:19">
      <c r="A599" s="18" t="s">
        <v>692</v>
      </c>
      <c r="B599" s="18"/>
      <c r="C599" s="184" t="str">
        <f t="shared" si="10"/>
        <v>Vervain</v>
      </c>
      <c r="D599" s="18" t="s">
        <v>1402</v>
      </c>
      <c r="E599" s="18" t="s">
        <v>1403</v>
      </c>
      <c r="F599" s="18"/>
      <c r="G599" s="18"/>
      <c r="H599" s="18"/>
      <c r="I599" s="18"/>
      <c r="J599" s="18" t="s">
        <v>689</v>
      </c>
      <c r="K599" s="18" t="str">
        <f t="shared" si="11"/>
        <v>Divination, Holy, Negative/Positive Energy, Ritual</v>
      </c>
      <c r="L599" s="18"/>
      <c r="M599" s="18"/>
      <c r="N599" s="18"/>
      <c r="O599" s="18"/>
      <c r="P599" s="18"/>
      <c r="Q599" s="18"/>
      <c r="R599" s="18"/>
      <c r="S599" s="18"/>
    </row>
    <row r="600" spans="1:19">
      <c r="A600" s="18" t="s">
        <v>692</v>
      </c>
      <c r="B600" s="18"/>
      <c r="C600" s="184" t="str">
        <f t="shared" si="10"/>
        <v>Vetch, Giant</v>
      </c>
      <c r="D600" s="185" t="s">
        <v>1404</v>
      </c>
      <c r="E600" s="18" t="s">
        <v>1405</v>
      </c>
      <c r="F600" s="18"/>
      <c r="G600" s="18"/>
      <c r="H600" s="18"/>
      <c r="I600" s="18"/>
      <c r="J600" s="18" t="s">
        <v>689</v>
      </c>
      <c r="K600" s="18" t="str">
        <f t="shared" si="11"/>
        <v>Charisma, Perception, Persuasion</v>
      </c>
      <c r="L600" s="18"/>
      <c r="M600" s="18"/>
      <c r="N600" s="18"/>
      <c r="O600" s="18"/>
      <c r="P600" s="18"/>
      <c r="Q600" s="18"/>
      <c r="R600" s="18"/>
      <c r="S600" s="18"/>
    </row>
    <row r="601" spans="1:19">
      <c r="A601" s="18" t="s">
        <v>692</v>
      </c>
      <c r="B601" s="18"/>
      <c r="C601" s="184" t="str">
        <f t="shared" si="10"/>
        <v>Vetivert</v>
      </c>
      <c r="D601" s="18" t="s">
        <v>1406</v>
      </c>
      <c r="E601" s="18" t="s">
        <v>1407</v>
      </c>
      <c r="F601" s="18"/>
      <c r="G601" s="18"/>
      <c r="H601" s="18"/>
      <c r="I601" s="18"/>
      <c r="J601" s="18" t="s">
        <v>44</v>
      </c>
      <c r="K601" s="18" t="str">
        <f t="shared" si="11"/>
        <v>Constitution</v>
      </c>
      <c r="L601" s="18"/>
      <c r="M601" s="18"/>
      <c r="N601" s="18"/>
      <c r="O601" s="18"/>
      <c r="P601" s="18"/>
      <c r="Q601" s="18"/>
      <c r="R601" s="18"/>
      <c r="S601" s="18"/>
    </row>
    <row r="602" spans="1:19">
      <c r="A602" s="18" t="s">
        <v>692</v>
      </c>
      <c r="B602" s="18"/>
      <c r="C602" s="184" t="str">
        <f t="shared" si="10"/>
        <v>Violet</v>
      </c>
      <c r="D602" s="18" t="s">
        <v>1408</v>
      </c>
      <c r="E602" s="18" t="s">
        <v>1409</v>
      </c>
      <c r="F602" s="18"/>
      <c r="G602" s="18"/>
      <c r="H602" s="18"/>
      <c r="I602" s="18"/>
      <c r="J602" s="18" t="s">
        <v>44</v>
      </c>
      <c r="K602" s="18" t="str">
        <f t="shared" si="11"/>
        <v>Luck, Prosperity</v>
      </c>
      <c r="L602" s="18"/>
      <c r="M602" s="18"/>
      <c r="N602" s="18"/>
      <c r="O602" s="18"/>
      <c r="P602" s="18"/>
      <c r="Q602" s="18"/>
      <c r="R602" s="18"/>
      <c r="S602" s="18"/>
    </row>
    <row r="603" spans="1:19">
      <c r="A603" s="18" t="s">
        <v>692</v>
      </c>
      <c r="B603" s="18"/>
      <c r="C603" s="184" t="str">
        <f t="shared" si="10"/>
        <v>Walnut</v>
      </c>
      <c r="D603" s="18" t="s">
        <v>1410</v>
      </c>
      <c r="E603" s="18" t="s">
        <v>1411</v>
      </c>
      <c r="F603" s="18"/>
      <c r="G603" s="18"/>
      <c r="H603" s="18"/>
      <c r="I603" s="18"/>
      <c r="J603" s="18" t="s">
        <v>55</v>
      </c>
      <c r="K603" s="18" t="str">
        <f t="shared" si="11"/>
        <v>Healing, Intelligence</v>
      </c>
      <c r="L603" s="18"/>
      <c r="M603" s="18"/>
      <c r="N603" s="18"/>
      <c r="O603" s="18"/>
      <c r="P603" s="18"/>
      <c r="Q603" s="18"/>
      <c r="R603" s="18"/>
      <c r="S603" s="18"/>
    </row>
    <row r="604" spans="1:19">
      <c r="A604" s="18" t="s">
        <v>692</v>
      </c>
      <c r="B604" s="18"/>
      <c r="C604" s="184" t="str">
        <f t="shared" si="10"/>
        <v>Willow</v>
      </c>
      <c r="D604" s="18" t="s">
        <v>1412</v>
      </c>
      <c r="E604" s="18" t="s">
        <v>1413</v>
      </c>
      <c r="F604" s="18"/>
      <c r="G604" s="18"/>
      <c r="H604" s="18"/>
      <c r="I604" s="18"/>
      <c r="J604" s="18" t="s">
        <v>55</v>
      </c>
      <c r="K604" s="18" t="str">
        <f t="shared" si="11"/>
        <v>Healing, Protection</v>
      </c>
      <c r="L604" s="18"/>
      <c r="M604" s="18"/>
      <c r="N604" s="18"/>
      <c r="O604" s="18"/>
      <c r="P604" s="18"/>
      <c r="Q604" s="18"/>
      <c r="R604" s="18"/>
      <c r="S604" s="18"/>
    </row>
    <row r="605" spans="1:19">
      <c r="A605" s="18" t="s">
        <v>692</v>
      </c>
      <c r="B605" s="18"/>
      <c r="C605" s="184" t="str">
        <f t="shared" si="10"/>
        <v>Wintergreen</v>
      </c>
      <c r="D605" s="18" t="s">
        <v>1414</v>
      </c>
      <c r="E605" s="18" t="s">
        <v>1415</v>
      </c>
      <c r="F605" s="18"/>
      <c r="G605" s="18"/>
      <c r="H605" s="18"/>
      <c r="I605" s="18"/>
      <c r="J605" s="18" t="s">
        <v>44</v>
      </c>
      <c r="K605" s="18" t="str">
        <f t="shared" si="11"/>
        <v>Cleansing, Healing, Protection</v>
      </c>
      <c r="L605" s="18"/>
      <c r="M605" s="18"/>
      <c r="N605" s="18"/>
      <c r="O605" s="18"/>
      <c r="P605" s="18"/>
      <c r="Q605" s="18"/>
      <c r="R605" s="18"/>
      <c r="S605" s="18"/>
    </row>
    <row r="606" spans="1:19">
      <c r="A606" s="18" t="s">
        <v>692</v>
      </c>
      <c r="B606" s="18"/>
      <c r="C606" s="184" t="str">
        <f t="shared" si="10"/>
        <v>Witch Hazel</v>
      </c>
      <c r="D606" s="18" t="s">
        <v>1416</v>
      </c>
      <c r="E606" s="18" t="s">
        <v>1417</v>
      </c>
      <c r="F606" s="18"/>
      <c r="G606" s="18"/>
      <c r="H606" s="18"/>
      <c r="I606" s="18"/>
      <c r="J606" s="18" t="s">
        <v>689</v>
      </c>
      <c r="K606" s="18" t="str">
        <f t="shared" si="11"/>
        <v>Cleansing</v>
      </c>
      <c r="L606" s="18"/>
      <c r="M606" s="18"/>
      <c r="N606" s="18"/>
      <c r="O606" s="18"/>
      <c r="P606" s="18"/>
      <c r="Q606" s="18"/>
      <c r="R606" s="18"/>
      <c r="S606" s="18"/>
    </row>
    <row r="607" spans="1:19">
      <c r="A607" s="18"/>
      <c r="B607" s="18"/>
      <c r="C607" s="184" t="s">
        <v>1418</v>
      </c>
      <c r="D607" s="18"/>
      <c r="E607" s="18" t="s">
        <v>1419</v>
      </c>
      <c r="F607" s="18"/>
      <c r="G607" s="18"/>
      <c r="H607" s="18"/>
      <c r="I607" s="18"/>
      <c r="J607" s="18"/>
      <c r="K607" s="18"/>
      <c r="L607" s="18"/>
      <c r="M607" s="18"/>
      <c r="N607" s="18"/>
      <c r="O607" s="18"/>
      <c r="P607" s="18"/>
      <c r="Q607" s="18"/>
      <c r="R607" s="18"/>
      <c r="S607" s="18"/>
    </row>
    <row r="608" spans="1:19">
      <c r="A608" s="18" t="s">
        <v>692</v>
      </c>
      <c r="B608" s="18"/>
      <c r="C608" s="184" t="str">
        <f t="shared" ref="C608:C617" si="12">LEFT(E608,FIND("(",E608,1)-2)</f>
        <v>Wood Rose</v>
      </c>
      <c r="D608" s="18" t="s">
        <v>1420</v>
      </c>
      <c r="E608" s="18" t="s">
        <v>1421</v>
      </c>
      <c r="F608" s="18"/>
      <c r="G608" s="18"/>
      <c r="H608" s="18"/>
      <c r="I608" s="18"/>
      <c r="J608" s="18" t="s">
        <v>689</v>
      </c>
      <c r="K608" s="18" t="str">
        <f t="shared" ref="K608:K617" si="13">RIGHT(E608,LEN(E608)-FIND(")",E608,1)-1)</f>
        <v>Luck</v>
      </c>
      <c r="L608" s="18"/>
      <c r="M608" s="18"/>
      <c r="N608" s="18"/>
      <c r="O608" s="18"/>
      <c r="P608" s="18"/>
      <c r="Q608" s="18"/>
      <c r="R608" s="18"/>
      <c r="S608" s="18"/>
    </row>
    <row r="609" spans="1:19">
      <c r="A609" s="18" t="s">
        <v>692</v>
      </c>
      <c r="B609" s="18"/>
      <c r="C609" s="184" t="str">
        <f t="shared" si="12"/>
        <v>Woodruff</v>
      </c>
      <c r="D609" s="18" t="s">
        <v>1422</v>
      </c>
      <c r="E609" s="18" t="s">
        <v>1423</v>
      </c>
      <c r="F609" s="18"/>
      <c r="G609" s="18"/>
      <c r="H609" s="18"/>
      <c r="I609" s="18"/>
      <c r="J609" s="18" t="s">
        <v>49</v>
      </c>
      <c r="K609" s="18" t="str">
        <f t="shared" si="13"/>
        <v>Protection, Strength</v>
      </c>
      <c r="L609" s="18"/>
      <c r="M609" s="18"/>
      <c r="N609" s="18"/>
      <c r="O609" s="18"/>
      <c r="P609" s="18"/>
      <c r="Q609" s="18"/>
      <c r="R609" s="18"/>
      <c r="S609" s="18"/>
    </row>
    <row r="610" spans="1:19">
      <c r="A610" s="18" t="s">
        <v>692</v>
      </c>
      <c r="B610" s="18"/>
      <c r="C610" s="184" t="str">
        <f t="shared" si="12"/>
        <v>Wormwood</v>
      </c>
      <c r="D610" s="18" t="s">
        <v>1424</v>
      </c>
      <c r="E610" s="18" t="s">
        <v>1425</v>
      </c>
      <c r="F610" s="18"/>
      <c r="G610" s="18"/>
      <c r="H610" s="18"/>
      <c r="I610" s="18"/>
      <c r="J610" s="18" t="s">
        <v>49</v>
      </c>
      <c r="K610" s="18" t="str">
        <f t="shared" si="13"/>
        <v>Divination, Strength</v>
      </c>
      <c r="L610" s="18"/>
      <c r="M610" s="18"/>
      <c r="N610" s="18"/>
      <c r="O610" s="18"/>
      <c r="P610" s="18"/>
      <c r="Q610" s="18"/>
      <c r="R610" s="18"/>
      <c r="S610" s="18"/>
    </row>
    <row r="611" spans="1:19">
      <c r="A611" s="18" t="s">
        <v>832</v>
      </c>
      <c r="B611" s="18"/>
      <c r="C611" s="184" t="str">
        <f t="shared" si="12"/>
        <v>Wyvern Stinger</v>
      </c>
      <c r="D611" s="185" t="s">
        <v>1426</v>
      </c>
      <c r="E611" s="18" t="s">
        <v>1427</v>
      </c>
      <c r="F611" s="18"/>
      <c r="G611" s="18"/>
      <c r="H611" s="18"/>
      <c r="I611" s="18"/>
      <c r="J611" s="18" t="s">
        <v>719</v>
      </c>
      <c r="K611" s="18" t="str">
        <f t="shared" si="13"/>
        <v>Poison</v>
      </c>
      <c r="L611" s="18"/>
      <c r="M611" s="18"/>
      <c r="N611" s="18"/>
      <c r="O611" s="18"/>
      <c r="P611" s="18"/>
      <c r="Q611" s="18"/>
      <c r="R611" s="18"/>
      <c r="S611" s="18"/>
    </row>
    <row r="612" spans="1:19">
      <c r="A612" s="18" t="s">
        <v>692</v>
      </c>
      <c r="B612" s="18"/>
      <c r="C612" s="184" t="str">
        <f t="shared" si="12"/>
        <v>Yarrow</v>
      </c>
      <c r="D612" s="18" t="s">
        <v>1428</v>
      </c>
      <c r="E612" s="18" t="s">
        <v>1429</v>
      </c>
      <c r="F612" s="18"/>
      <c r="G612" s="18"/>
      <c r="H612" s="18"/>
      <c r="I612" s="18"/>
      <c r="J612" s="18" t="s">
        <v>44</v>
      </c>
      <c r="K612" s="18" t="str">
        <f t="shared" si="13"/>
        <v>Cleansing, Intelligence</v>
      </c>
      <c r="L612" s="18"/>
      <c r="M612" s="18"/>
      <c r="N612" s="18"/>
      <c r="O612" s="18"/>
      <c r="P612" s="18"/>
      <c r="Q612" s="18"/>
      <c r="R612" s="18"/>
      <c r="S612" s="18"/>
    </row>
    <row r="613" spans="1:19">
      <c r="A613" s="18" t="s">
        <v>692</v>
      </c>
      <c r="B613" s="18"/>
      <c r="C613" s="184" t="str">
        <f t="shared" si="12"/>
        <v>Yellow Evening Primrose</v>
      </c>
      <c r="D613" s="18" t="s">
        <v>1430</v>
      </c>
      <c r="E613" s="18" t="s">
        <v>1431</v>
      </c>
      <c r="F613" s="18"/>
      <c r="G613" s="18"/>
      <c r="H613" s="18"/>
      <c r="I613" s="18"/>
      <c r="J613" s="18" t="s">
        <v>44</v>
      </c>
      <c r="K613" s="18" t="str">
        <f t="shared" si="13"/>
        <v>Luck</v>
      </c>
      <c r="L613" s="18"/>
      <c r="M613" s="18"/>
      <c r="N613" s="18"/>
      <c r="O613" s="18"/>
      <c r="P613" s="18"/>
      <c r="Q613" s="18"/>
      <c r="R613" s="18"/>
      <c r="S613" s="18"/>
    </row>
    <row r="614" spans="1:19">
      <c r="A614" s="18" t="s">
        <v>692</v>
      </c>
      <c r="B614" s="18"/>
      <c r="C614" s="184" t="str">
        <f t="shared" si="12"/>
        <v>Yerba Mate</v>
      </c>
      <c r="D614" s="18" t="s">
        <v>1432</v>
      </c>
      <c r="E614" s="18" t="s">
        <v>1433</v>
      </c>
      <c r="F614" s="18"/>
      <c r="G614" s="18"/>
      <c r="H614" s="18"/>
      <c r="I614" s="18"/>
      <c r="J614" s="18" t="s">
        <v>689</v>
      </c>
      <c r="K614" s="18" t="str">
        <f t="shared" si="13"/>
        <v>Emotion</v>
      </c>
      <c r="L614" s="18"/>
      <c r="M614" s="18"/>
      <c r="N614" s="18"/>
      <c r="O614" s="18"/>
      <c r="P614" s="18"/>
      <c r="Q614" s="18"/>
      <c r="R614" s="18"/>
      <c r="S614" s="18"/>
    </row>
    <row r="615" spans="1:19">
      <c r="A615" s="18" t="s">
        <v>692</v>
      </c>
      <c r="B615" s="18"/>
      <c r="C615" s="184" t="str">
        <f t="shared" si="12"/>
        <v>Yerba Santa</v>
      </c>
      <c r="D615" s="18" t="s">
        <v>1432</v>
      </c>
      <c r="E615" s="18" t="s">
        <v>1434</v>
      </c>
      <c r="F615" s="18"/>
      <c r="G615" s="18"/>
      <c r="H615" s="18"/>
      <c r="I615" s="18"/>
      <c r="J615" s="18" t="s">
        <v>689</v>
      </c>
      <c r="K615" s="18" t="str">
        <f t="shared" si="13"/>
        <v>Charisma, Perception, Persuasion</v>
      </c>
      <c r="L615" s="18"/>
      <c r="M615" s="18"/>
      <c r="N615" s="18"/>
      <c r="O615" s="18"/>
      <c r="P615" s="18"/>
      <c r="Q615" s="18"/>
      <c r="R615" s="18"/>
      <c r="S615" s="18"/>
    </row>
    <row r="616" spans="1:19">
      <c r="A616" s="18" t="s">
        <v>692</v>
      </c>
      <c r="B616" s="18"/>
      <c r="C616" s="184" t="str">
        <f t="shared" si="12"/>
        <v>Yew</v>
      </c>
      <c r="D616" s="18" t="s">
        <v>1435</v>
      </c>
      <c r="E616" s="18" t="s">
        <v>1436</v>
      </c>
      <c r="F616" s="18"/>
      <c r="G616" s="18"/>
      <c r="H616" s="18"/>
      <c r="I616" s="18"/>
      <c r="J616" s="18" t="s">
        <v>49</v>
      </c>
      <c r="K616" s="18" t="str">
        <f t="shared" si="13"/>
        <v>Healing, Holy, Ritual, Strength, Wisdom</v>
      </c>
      <c r="L616" s="18"/>
      <c r="M616" s="18"/>
      <c r="N616" s="18"/>
      <c r="O616" s="18"/>
      <c r="P616" s="18"/>
      <c r="Q616" s="18"/>
      <c r="R616" s="18"/>
      <c r="S616" s="18"/>
    </row>
    <row r="617" spans="1:19">
      <c r="A617" s="18" t="s">
        <v>692</v>
      </c>
      <c r="B617" s="18"/>
      <c r="C617" s="184" t="str">
        <f t="shared" si="12"/>
        <v>Yucca</v>
      </c>
      <c r="D617" s="18" t="s">
        <v>1437</v>
      </c>
      <c r="E617" s="18" t="s">
        <v>1438</v>
      </c>
      <c r="F617" s="18"/>
      <c r="G617" s="18"/>
      <c r="H617" s="18"/>
      <c r="I617" s="18"/>
      <c r="J617" s="18" t="s">
        <v>689</v>
      </c>
      <c r="K617" s="18" t="str">
        <f t="shared" si="13"/>
        <v>Charisma, Constitution</v>
      </c>
      <c r="L617" s="18"/>
      <c r="M617" s="18"/>
      <c r="N617" s="18"/>
      <c r="O617" s="18"/>
      <c r="P617" s="18"/>
      <c r="Q617" s="18"/>
      <c r="R617" s="18"/>
      <c r="S617" s="18"/>
    </row>
    <row r="618" spans="1:19">
      <c r="A618" s="18" t="s">
        <v>39</v>
      </c>
      <c r="B618" s="18" t="s">
        <v>1439</v>
      </c>
      <c r="C618" s="18" t="s">
        <v>1440</v>
      </c>
      <c r="D618" s="18" t="s">
        <v>1441</v>
      </c>
      <c r="E618" s="18"/>
      <c r="F618" s="18"/>
      <c r="G618" s="18"/>
      <c r="H618" s="18"/>
      <c r="I618" s="18"/>
      <c r="J618" s="18"/>
      <c r="K618" s="18"/>
      <c r="L618" s="18"/>
      <c r="M618" s="18"/>
      <c r="N618" s="18">
        <v>1</v>
      </c>
      <c r="O618" s="18"/>
      <c r="P618" s="18"/>
      <c r="Q618" s="18"/>
      <c r="R618" s="18"/>
      <c r="S618" s="18"/>
    </row>
    <row r="619" spans="1:19">
      <c r="A619" s="18" t="s">
        <v>39</v>
      </c>
      <c r="B619" s="18" t="s">
        <v>1439</v>
      </c>
      <c r="C619" s="18" t="s">
        <v>1442</v>
      </c>
      <c r="D619" s="18" t="s">
        <v>1443</v>
      </c>
      <c r="E619" s="18"/>
      <c r="F619" s="18"/>
      <c r="G619" s="18"/>
      <c r="H619" s="18"/>
      <c r="I619" s="18"/>
      <c r="J619" s="18"/>
      <c r="K619" s="18"/>
      <c r="L619" s="18"/>
      <c r="M619" s="18"/>
      <c r="N619" s="18">
        <v>1</v>
      </c>
      <c r="O619" s="18"/>
      <c r="P619" s="18"/>
      <c r="Q619" s="18"/>
      <c r="R619" s="18"/>
      <c r="S619" s="18"/>
    </row>
    <row r="620" spans="1:19">
      <c r="A620" s="18" t="s">
        <v>39</v>
      </c>
      <c r="B620" s="18" t="s">
        <v>1439</v>
      </c>
      <c r="C620" s="18" t="s">
        <v>1444</v>
      </c>
      <c r="D620" s="18" t="s">
        <v>1445</v>
      </c>
      <c r="E620" s="18"/>
      <c r="F620" s="18"/>
      <c r="G620" s="18"/>
      <c r="H620" s="18"/>
      <c r="I620" s="18"/>
      <c r="J620" s="18"/>
      <c r="K620" s="18"/>
      <c r="L620" s="18"/>
      <c r="M620" s="18"/>
      <c r="N620" s="18">
        <v>1</v>
      </c>
      <c r="O620" s="18"/>
      <c r="P620" s="18"/>
      <c r="Q620" s="18"/>
      <c r="R620" s="18"/>
      <c r="S620" s="18"/>
    </row>
    <row r="621" spans="1:19">
      <c r="A621" s="18" t="s">
        <v>39</v>
      </c>
      <c r="B621" s="18" t="s">
        <v>1439</v>
      </c>
      <c r="C621" s="18" t="s">
        <v>1446</v>
      </c>
      <c r="D621" s="18" t="s">
        <v>1447</v>
      </c>
      <c r="E621" s="18"/>
      <c r="F621" s="18"/>
      <c r="G621" s="18"/>
      <c r="H621" s="18"/>
      <c r="I621" s="18"/>
      <c r="J621" s="18"/>
      <c r="K621" s="18"/>
      <c r="L621" s="18"/>
      <c r="M621" s="18"/>
      <c r="N621" s="18">
        <v>5</v>
      </c>
      <c r="O621" s="18"/>
      <c r="P621" s="18"/>
      <c r="Q621" s="18"/>
      <c r="R621" s="18"/>
      <c r="S621" s="18"/>
    </row>
    <row r="622" spans="1:19">
      <c r="A622" s="18" t="s">
        <v>39</v>
      </c>
      <c r="B622" s="18" t="s">
        <v>1439</v>
      </c>
      <c r="C622" s="18" t="s">
        <v>1448</v>
      </c>
      <c r="D622" s="18" t="s">
        <v>1449</v>
      </c>
      <c r="E622" s="18"/>
      <c r="F622" s="18"/>
      <c r="G622" s="18"/>
      <c r="H622" s="18"/>
      <c r="I622" s="18"/>
      <c r="J622" s="18"/>
      <c r="K622" s="18"/>
      <c r="L622" s="18"/>
      <c r="M622" s="18"/>
      <c r="N622" s="18">
        <v>7</v>
      </c>
      <c r="O622" s="18"/>
      <c r="P622" s="18"/>
      <c r="Q622" s="18"/>
      <c r="R622" s="18"/>
      <c r="S622" s="18"/>
    </row>
    <row r="623" spans="1:19">
      <c r="A623" s="18" t="s">
        <v>39</v>
      </c>
      <c r="B623" s="18" t="s">
        <v>1439</v>
      </c>
      <c r="C623" s="18" t="s">
        <v>1450</v>
      </c>
      <c r="D623" s="18" t="s">
        <v>1451</v>
      </c>
      <c r="E623" s="18"/>
      <c r="F623" s="18"/>
      <c r="G623" s="18"/>
      <c r="H623" s="18"/>
      <c r="I623" s="18"/>
      <c r="J623" s="18"/>
      <c r="K623" s="18"/>
      <c r="L623" s="18"/>
      <c r="M623" s="18"/>
      <c r="N623" s="18">
        <v>2</v>
      </c>
      <c r="O623" s="18"/>
      <c r="P623" s="18"/>
      <c r="Q623" s="18"/>
      <c r="R623" s="18"/>
      <c r="S623" s="18"/>
    </row>
    <row r="624" spans="1:19">
      <c r="A624" s="18" t="s">
        <v>39</v>
      </c>
      <c r="B624" s="18"/>
      <c r="C624" s="18" t="s">
        <v>1452</v>
      </c>
      <c r="D624" s="18" t="s">
        <v>1453</v>
      </c>
      <c r="E624" s="18" t="s">
        <v>1454</v>
      </c>
      <c r="F624" s="18"/>
      <c r="G624" s="18"/>
      <c r="H624" s="18"/>
      <c r="I624" s="18"/>
      <c r="J624" s="18"/>
      <c r="K624" s="18"/>
      <c r="L624" s="18"/>
      <c r="M624" s="18"/>
      <c r="N624" s="18">
        <v>5</v>
      </c>
      <c r="O624" s="18"/>
      <c r="P624" s="18"/>
      <c r="Q624" s="18"/>
      <c r="R624" s="18"/>
      <c r="S624" s="18"/>
    </row>
    <row r="625" spans="1:19">
      <c r="A625" s="18" t="s">
        <v>39</v>
      </c>
      <c r="B625" s="18" t="s">
        <v>1439</v>
      </c>
      <c r="C625" s="18" t="s">
        <v>1455</v>
      </c>
      <c r="D625" s="18" t="s">
        <v>1456</v>
      </c>
      <c r="E625" s="18"/>
      <c r="F625" s="18"/>
      <c r="G625" s="18"/>
      <c r="H625" s="18"/>
      <c r="I625" s="18"/>
      <c r="J625" s="18"/>
      <c r="K625" s="18"/>
      <c r="L625" s="18"/>
      <c r="M625" s="18"/>
      <c r="N625" s="18">
        <v>10</v>
      </c>
      <c r="O625" s="18"/>
      <c r="P625" s="18"/>
      <c r="Q625" s="18"/>
      <c r="R625" s="18"/>
      <c r="S625" s="18"/>
    </row>
    <row r="626" spans="1:19">
      <c r="A626" s="18" t="s">
        <v>39</v>
      </c>
      <c r="B626" s="18" t="s">
        <v>1439</v>
      </c>
      <c r="C626" s="18" t="s">
        <v>1457</v>
      </c>
      <c r="D626" s="18" t="s">
        <v>1458</v>
      </c>
      <c r="E626" s="18" t="s">
        <v>1459</v>
      </c>
      <c r="F626" s="18"/>
      <c r="G626" s="18"/>
      <c r="H626" s="18"/>
      <c r="I626" s="18"/>
      <c r="J626" s="18"/>
      <c r="K626" s="18"/>
      <c r="L626" s="18"/>
      <c r="M626" s="18"/>
      <c r="N626" s="18">
        <v>2</v>
      </c>
      <c r="O626" s="18"/>
      <c r="P626" s="18"/>
      <c r="Q626" s="18"/>
      <c r="R626" s="18"/>
      <c r="S626" s="18"/>
    </row>
    <row r="627" spans="1:19">
      <c r="A627" s="18" t="s">
        <v>39</v>
      </c>
      <c r="B627" s="18"/>
      <c r="C627" s="18" t="s">
        <v>1460</v>
      </c>
      <c r="D627" s="18"/>
      <c r="E627" s="18"/>
      <c r="F627" s="18"/>
      <c r="G627" s="18"/>
      <c r="H627" s="18"/>
      <c r="I627" s="18"/>
      <c r="J627" s="18"/>
      <c r="K627" s="18"/>
      <c r="L627" s="18"/>
      <c r="M627" s="18"/>
      <c r="N627" s="18">
        <v>3</v>
      </c>
      <c r="O627" s="18"/>
      <c r="P627" s="18"/>
      <c r="Q627" s="18"/>
      <c r="R627" s="18"/>
      <c r="S627" s="18"/>
    </row>
    <row r="628" spans="1:19">
      <c r="A628" s="18" t="s">
        <v>39</v>
      </c>
      <c r="B628" s="18" t="s">
        <v>1439</v>
      </c>
      <c r="C628" s="18" t="s">
        <v>1461</v>
      </c>
      <c r="D628" s="18" t="s">
        <v>1462</v>
      </c>
      <c r="E628" s="18"/>
      <c r="F628" s="18"/>
      <c r="G628" s="18"/>
      <c r="H628" s="18"/>
      <c r="I628" s="18"/>
      <c r="J628" s="18"/>
      <c r="K628" s="18"/>
      <c r="L628" s="18"/>
      <c r="M628" s="18"/>
      <c r="N628" s="18">
        <v>2</v>
      </c>
      <c r="O628" s="18"/>
      <c r="P628" s="18"/>
      <c r="Q628" s="18"/>
      <c r="R628" s="18"/>
      <c r="S628" s="18"/>
    </row>
    <row r="629" spans="1:19">
      <c r="A629" s="18" t="s">
        <v>39</v>
      </c>
      <c r="B629" s="18" t="s">
        <v>1439</v>
      </c>
      <c r="C629" s="18" t="s">
        <v>1463</v>
      </c>
      <c r="D629" s="18" t="s">
        <v>1464</v>
      </c>
      <c r="E629" s="18"/>
      <c r="F629" s="18"/>
      <c r="G629" s="18"/>
      <c r="H629" s="18"/>
      <c r="I629" s="18"/>
      <c r="J629" s="18"/>
      <c r="K629" s="18"/>
      <c r="L629" s="18"/>
      <c r="M629" s="18"/>
      <c r="N629" s="18">
        <v>3</v>
      </c>
      <c r="O629" s="18"/>
      <c r="P629" s="18"/>
      <c r="Q629" s="18"/>
      <c r="R629" s="18"/>
      <c r="S629" s="18"/>
    </row>
    <row r="630" spans="1:19">
      <c r="A630" s="18" t="s">
        <v>39</v>
      </c>
      <c r="B630" s="18" t="s">
        <v>1439</v>
      </c>
      <c r="C630" s="18" t="s">
        <v>1465</v>
      </c>
      <c r="D630" s="18" t="s">
        <v>1466</v>
      </c>
      <c r="E630" s="18"/>
      <c r="F630" s="18"/>
      <c r="G630" s="18"/>
      <c r="H630" s="18"/>
      <c r="I630" s="18"/>
      <c r="J630" s="18"/>
      <c r="K630" s="18"/>
      <c r="L630" s="18"/>
      <c r="M630" s="18"/>
      <c r="N630" s="18">
        <v>8</v>
      </c>
      <c r="O630" s="18"/>
      <c r="P630" s="18"/>
      <c r="Q630" s="18"/>
      <c r="R630" s="18"/>
      <c r="S630" s="18"/>
    </row>
    <row r="631" spans="1:19">
      <c r="A631" s="18" t="s">
        <v>39</v>
      </c>
      <c r="B631" s="18" t="s">
        <v>1439</v>
      </c>
      <c r="C631" s="18" t="s">
        <v>1467</v>
      </c>
      <c r="D631" s="18" t="s">
        <v>1468</v>
      </c>
      <c r="E631" s="18"/>
      <c r="F631" s="18"/>
      <c r="G631" s="18"/>
      <c r="H631" s="18"/>
      <c r="I631" s="18"/>
      <c r="J631" s="18"/>
      <c r="K631" s="18"/>
      <c r="L631" s="18"/>
      <c r="M631" s="18"/>
      <c r="N631" s="18">
        <v>3</v>
      </c>
      <c r="O631" s="18"/>
      <c r="P631" s="18"/>
      <c r="Q631" s="18"/>
      <c r="R631" s="18"/>
      <c r="S631" s="18"/>
    </row>
    <row r="632" spans="1:19">
      <c r="A632" s="18" t="s">
        <v>39</v>
      </c>
      <c r="B632" s="18" t="s">
        <v>1439</v>
      </c>
      <c r="C632" s="18" t="s">
        <v>1469</v>
      </c>
      <c r="D632" s="18" t="s">
        <v>1470</v>
      </c>
      <c r="E632" s="18"/>
      <c r="F632" s="18"/>
      <c r="G632" s="18"/>
      <c r="H632" s="18"/>
      <c r="I632" s="18"/>
      <c r="J632" s="18"/>
      <c r="K632" s="18"/>
      <c r="L632" s="18"/>
      <c r="M632" s="18"/>
      <c r="N632" s="18">
        <v>1</v>
      </c>
      <c r="O632" s="18"/>
      <c r="P632" s="18"/>
      <c r="Q632" s="18"/>
      <c r="R632" s="18"/>
      <c r="S632" s="18"/>
    </row>
    <row r="633" spans="1:19">
      <c r="A633" s="18" t="s">
        <v>39</v>
      </c>
      <c r="B633" s="18" t="s">
        <v>1439</v>
      </c>
      <c r="C633" s="18" t="s">
        <v>1471</v>
      </c>
      <c r="D633" s="18" t="s">
        <v>1472</v>
      </c>
      <c r="E633" s="18"/>
      <c r="F633" s="18"/>
      <c r="G633" s="18"/>
      <c r="H633" s="18"/>
      <c r="I633" s="18"/>
      <c r="J633" s="18"/>
      <c r="K633" s="18"/>
      <c r="L633" s="18"/>
      <c r="M633" s="18"/>
      <c r="N633" s="18">
        <v>5</v>
      </c>
      <c r="O633" s="18"/>
      <c r="P633" s="18"/>
      <c r="Q633" s="18"/>
      <c r="R633" s="18"/>
      <c r="S633" s="18"/>
    </row>
    <row r="634" spans="1:19">
      <c r="A634" s="18" t="s">
        <v>1473</v>
      </c>
      <c r="B634" s="18"/>
      <c r="C634" s="18" t="s">
        <v>1474</v>
      </c>
      <c r="D634" s="18" t="s">
        <v>1475</v>
      </c>
      <c r="E634" s="18"/>
      <c r="F634" s="18"/>
      <c r="G634" s="18"/>
      <c r="H634" s="18"/>
      <c r="I634" s="18"/>
      <c r="J634" s="18"/>
      <c r="K634" s="18"/>
      <c r="L634" s="18"/>
      <c r="M634" s="18"/>
      <c r="N634" s="18">
        <v>30</v>
      </c>
      <c r="O634" s="18"/>
      <c r="P634" s="18"/>
      <c r="Q634" s="18"/>
      <c r="R634" s="18"/>
      <c r="S634" s="18"/>
    </row>
    <row r="635" spans="1:19">
      <c r="A635" s="18" t="s">
        <v>1473</v>
      </c>
      <c r="B635" s="18"/>
      <c r="C635" s="18" t="s">
        <v>1476</v>
      </c>
      <c r="D635" s="18" t="s">
        <v>1477</v>
      </c>
      <c r="E635" s="18"/>
      <c r="F635" s="18"/>
      <c r="G635" s="18"/>
      <c r="H635" s="18"/>
      <c r="I635" s="18"/>
      <c r="J635" s="18"/>
      <c r="K635" s="18"/>
      <c r="L635" s="18"/>
      <c r="M635" s="18"/>
      <c r="N635" s="18">
        <v>33</v>
      </c>
      <c r="O635" s="18"/>
      <c r="P635" s="18"/>
      <c r="Q635" s="18"/>
      <c r="R635" s="18"/>
      <c r="S635" s="18"/>
    </row>
    <row r="636" spans="1:19">
      <c r="A636" s="18" t="s">
        <v>1473</v>
      </c>
      <c r="B636" s="18"/>
      <c r="C636" s="18" t="s">
        <v>1478</v>
      </c>
      <c r="D636" s="18" t="s">
        <v>1479</v>
      </c>
      <c r="E636" s="183" t="s">
        <v>1480</v>
      </c>
      <c r="F636" s="18"/>
      <c r="G636" s="18"/>
      <c r="H636" s="18"/>
      <c r="I636" s="18"/>
      <c r="J636" s="18"/>
      <c r="K636" s="18"/>
      <c r="L636" s="18"/>
      <c r="M636" s="18"/>
      <c r="N636" s="18">
        <v>54</v>
      </c>
      <c r="O636" s="18"/>
      <c r="P636" s="18"/>
      <c r="Q636" s="18"/>
      <c r="R636" s="18"/>
      <c r="S636" s="18"/>
    </row>
    <row r="637" spans="1:19">
      <c r="A637" s="18" t="s">
        <v>1473</v>
      </c>
      <c r="B637" s="18"/>
      <c r="C637" s="18" t="s">
        <v>1481</v>
      </c>
      <c r="D637" s="18" t="s">
        <v>1482</v>
      </c>
      <c r="E637" s="18"/>
      <c r="F637" s="18"/>
      <c r="G637" s="18"/>
      <c r="H637" s="18"/>
      <c r="I637" s="18"/>
      <c r="J637" s="18"/>
      <c r="K637" s="18"/>
      <c r="L637" s="18"/>
      <c r="M637" s="18"/>
      <c r="N637" s="18">
        <v>27</v>
      </c>
      <c r="O637" s="18"/>
      <c r="P637" s="18"/>
      <c r="Q637" s="18"/>
      <c r="R637" s="18"/>
      <c r="S637" s="18"/>
    </row>
    <row r="638" spans="1:19">
      <c r="A638" s="18" t="s">
        <v>1473</v>
      </c>
      <c r="B638" s="18"/>
      <c r="C638" s="18" t="s">
        <v>1483</v>
      </c>
      <c r="D638" s="18"/>
      <c r="E638" s="18"/>
      <c r="F638" s="18"/>
      <c r="G638" s="18"/>
      <c r="H638" s="18"/>
      <c r="I638" s="18"/>
      <c r="J638" s="18"/>
      <c r="K638" s="18"/>
      <c r="L638" s="18"/>
      <c r="M638" s="18"/>
      <c r="N638" s="18">
        <v>42</v>
      </c>
      <c r="O638" s="18"/>
      <c r="P638" s="18"/>
      <c r="Q638" s="18"/>
      <c r="R638" s="18"/>
      <c r="S638" s="18"/>
    </row>
    <row r="639" spans="1:19">
      <c r="A639" s="18" t="s">
        <v>1473</v>
      </c>
      <c r="B639" s="18"/>
      <c r="C639" s="18" t="s">
        <v>1484</v>
      </c>
      <c r="D639" s="18" t="s">
        <v>1485</v>
      </c>
      <c r="E639" s="18"/>
      <c r="F639" s="18"/>
      <c r="G639" s="18"/>
      <c r="H639" s="18"/>
      <c r="I639" s="18"/>
      <c r="J639" s="18"/>
      <c r="K639" s="18"/>
      <c r="L639" s="18"/>
      <c r="M639" s="18"/>
      <c r="N639" s="18">
        <v>27</v>
      </c>
      <c r="O639" s="18"/>
      <c r="P639" s="18"/>
      <c r="Q639" s="18"/>
      <c r="R639" s="18"/>
      <c r="S639" s="18"/>
    </row>
    <row r="640" spans="1:19">
      <c r="A640" s="18" t="s">
        <v>1473</v>
      </c>
      <c r="B640" s="18"/>
      <c r="C640" s="18" t="s">
        <v>1486</v>
      </c>
      <c r="D640" s="18" t="s">
        <v>1487</v>
      </c>
      <c r="E640" s="18"/>
      <c r="F640" s="18"/>
      <c r="G640" s="18"/>
      <c r="H640" s="18"/>
      <c r="I640" s="18"/>
      <c r="J640" s="18"/>
      <c r="K640" s="18"/>
      <c r="L640" s="18"/>
      <c r="M640" s="18"/>
      <c r="N640" s="18">
        <v>18</v>
      </c>
      <c r="O640" s="18"/>
      <c r="P640" s="18"/>
      <c r="Q640" s="18"/>
      <c r="R640" s="18"/>
      <c r="S640" s="18"/>
    </row>
    <row r="641" spans="1:20">
      <c r="A641" s="18" t="s">
        <v>1473</v>
      </c>
      <c r="B641" s="18"/>
      <c r="C641" s="18" t="s">
        <v>1488</v>
      </c>
      <c r="D641" s="18" t="s">
        <v>1489</v>
      </c>
      <c r="E641" s="18"/>
      <c r="F641" s="18"/>
      <c r="G641" s="18"/>
      <c r="H641" s="18"/>
      <c r="I641" s="18"/>
      <c r="J641" s="18"/>
      <c r="K641" s="18"/>
      <c r="L641" s="18"/>
      <c r="M641" s="18"/>
      <c r="N641" s="18">
        <v>36</v>
      </c>
      <c r="O641" s="18"/>
      <c r="P641" s="18"/>
      <c r="Q641" s="18"/>
      <c r="R641" s="18"/>
      <c r="S641" s="18"/>
    </row>
    <row r="642" spans="1:20">
      <c r="A642" s="18" t="s">
        <v>1473</v>
      </c>
      <c r="B642" s="18"/>
      <c r="C642" s="18" t="s">
        <v>1490</v>
      </c>
      <c r="D642" s="18" t="s">
        <v>1491</v>
      </c>
      <c r="E642" s="18"/>
      <c r="F642" s="18"/>
      <c r="G642" s="18"/>
      <c r="H642" s="18"/>
      <c r="I642" s="18"/>
      <c r="J642" s="18"/>
      <c r="K642" s="18"/>
      <c r="L642" s="18"/>
      <c r="M642" s="18"/>
      <c r="N642" s="18">
        <v>54</v>
      </c>
      <c r="O642" s="18"/>
      <c r="P642" s="18"/>
      <c r="Q642" s="18"/>
      <c r="R642" s="18"/>
      <c r="S642" s="18"/>
    </row>
    <row r="643" spans="1:20">
      <c r="A643" s="18" t="s">
        <v>1473</v>
      </c>
      <c r="B643" s="18"/>
      <c r="C643" s="18" t="s">
        <v>1492</v>
      </c>
      <c r="D643" s="18" t="s">
        <v>1493</v>
      </c>
      <c r="E643" s="18"/>
      <c r="F643" s="18"/>
      <c r="G643" s="18"/>
      <c r="H643" s="18"/>
      <c r="I643" s="18"/>
      <c r="J643" s="18"/>
      <c r="K643" s="18"/>
      <c r="L643" s="18"/>
      <c r="M643" s="18"/>
      <c r="N643" s="18">
        <v>21</v>
      </c>
      <c r="O643" s="18"/>
      <c r="P643" s="18"/>
      <c r="Q643" s="18"/>
      <c r="R643" s="18"/>
      <c r="S643" s="18"/>
    </row>
    <row r="644" spans="1:20">
      <c r="A644" s="18" t="s">
        <v>692</v>
      </c>
      <c r="B644" s="18"/>
      <c r="C644" s="18" t="s">
        <v>1494</v>
      </c>
      <c r="D644" s="18"/>
      <c r="E644" s="18"/>
      <c r="F644" s="18" t="s">
        <v>1495</v>
      </c>
      <c r="G644" s="18" t="s">
        <v>1496</v>
      </c>
      <c r="H644" s="18"/>
      <c r="I644" s="18" t="s">
        <v>1497</v>
      </c>
      <c r="J644" s="18" t="s">
        <v>44</v>
      </c>
      <c r="K644" s="18"/>
      <c r="L644" s="18"/>
      <c r="M644" s="18"/>
      <c r="N644" s="18"/>
      <c r="O644" s="18"/>
      <c r="P644" s="18"/>
      <c r="Q644" s="18"/>
      <c r="R644" s="18" t="s">
        <v>1498</v>
      </c>
      <c r="S644" s="18"/>
      <c r="T644" s="7">
        <v>3</v>
      </c>
    </row>
    <row r="645" spans="1:20">
      <c r="A645" s="18" t="s">
        <v>692</v>
      </c>
      <c r="B645" s="18"/>
      <c r="C645" s="18" t="s">
        <v>1499</v>
      </c>
      <c r="D645" s="18" t="s">
        <v>1499</v>
      </c>
      <c r="E645" s="18"/>
      <c r="F645" s="18" t="s">
        <v>1500</v>
      </c>
      <c r="G645" s="18" t="s">
        <v>1501</v>
      </c>
      <c r="H645" s="18"/>
      <c r="I645" s="18" t="s">
        <v>1502</v>
      </c>
      <c r="J645" s="18"/>
      <c r="K645" s="18"/>
      <c r="L645" s="18"/>
      <c r="M645" s="18"/>
      <c r="N645" s="18"/>
      <c r="O645" s="18"/>
      <c r="P645" s="18" t="s">
        <v>1503</v>
      </c>
      <c r="Q645" s="18"/>
      <c r="R645" s="18"/>
      <c r="S645" s="18">
        <v>1</v>
      </c>
    </row>
    <row r="646" spans="1:20">
      <c r="A646" s="18" t="s">
        <v>692</v>
      </c>
      <c r="B646" s="18"/>
      <c r="C646" s="18" t="s">
        <v>1504</v>
      </c>
      <c r="D646" s="18" t="s">
        <v>1504</v>
      </c>
      <c r="E646" s="18"/>
      <c r="F646" s="18" t="s">
        <v>1505</v>
      </c>
      <c r="G646" s="18" t="s">
        <v>1506</v>
      </c>
      <c r="H646" s="18"/>
      <c r="I646" s="18" t="s">
        <v>1507</v>
      </c>
      <c r="J646" s="18"/>
      <c r="K646" s="18"/>
      <c r="L646" s="18"/>
      <c r="M646" s="18"/>
      <c r="N646" s="18"/>
      <c r="O646" s="18"/>
      <c r="P646" s="18" t="s">
        <v>1508</v>
      </c>
      <c r="Q646" s="18"/>
      <c r="R646" s="18"/>
      <c r="S646" s="18">
        <v>2</v>
      </c>
    </row>
    <row r="647" spans="1:20">
      <c r="A647" s="18" t="s">
        <v>692</v>
      </c>
      <c r="B647" s="18"/>
      <c r="C647" s="18" t="s">
        <v>1509</v>
      </c>
      <c r="D647" s="18" t="s">
        <v>1510</v>
      </c>
      <c r="E647" s="18" t="s">
        <v>1511</v>
      </c>
      <c r="F647" s="18" t="s">
        <v>1512</v>
      </c>
      <c r="G647" s="18" t="s">
        <v>1513</v>
      </c>
      <c r="H647" s="18"/>
      <c r="I647" s="18" t="s">
        <v>1514</v>
      </c>
      <c r="J647" s="18" t="s">
        <v>44</v>
      </c>
      <c r="K647" s="18"/>
      <c r="L647" s="18"/>
      <c r="M647" s="18"/>
      <c r="N647" s="18"/>
      <c r="O647" s="18"/>
      <c r="P647" s="18"/>
      <c r="Q647" s="18"/>
      <c r="R647" s="18" t="s">
        <v>1515</v>
      </c>
      <c r="S647" s="18"/>
      <c r="T647" s="7">
        <v>2</v>
      </c>
    </row>
    <row r="648" spans="1:20">
      <c r="A648" s="18" t="s">
        <v>692</v>
      </c>
      <c r="B648" s="18"/>
      <c r="C648" s="18" t="s">
        <v>1516</v>
      </c>
      <c r="D648" s="18" t="s">
        <v>1517</v>
      </c>
      <c r="E648" s="18"/>
      <c r="F648" s="18" t="s">
        <v>1518</v>
      </c>
      <c r="G648" s="18" t="s">
        <v>1519</v>
      </c>
      <c r="H648" s="18"/>
      <c r="I648" s="18"/>
      <c r="J648" s="18"/>
      <c r="K648" s="18"/>
      <c r="L648" s="18"/>
      <c r="M648" s="18"/>
      <c r="N648" s="18"/>
      <c r="O648" s="18"/>
      <c r="P648" s="18"/>
      <c r="Q648" s="18"/>
      <c r="R648" s="18"/>
      <c r="S648" s="18"/>
    </row>
    <row r="649" spans="1:20">
      <c r="A649" s="18" t="s">
        <v>692</v>
      </c>
      <c r="B649" s="18"/>
      <c r="C649" s="18" t="s">
        <v>1520</v>
      </c>
      <c r="D649" s="18" t="s">
        <v>1520</v>
      </c>
      <c r="E649" s="18"/>
      <c r="F649" s="18" t="s">
        <v>1521</v>
      </c>
      <c r="G649" s="18" t="s">
        <v>1522</v>
      </c>
      <c r="H649" s="18"/>
      <c r="I649" s="18" t="s">
        <v>1523</v>
      </c>
      <c r="J649" s="18"/>
      <c r="K649" s="18"/>
      <c r="L649" s="18"/>
      <c r="M649" s="18"/>
      <c r="N649" s="18"/>
      <c r="O649" s="18" t="s">
        <v>1524</v>
      </c>
      <c r="P649" s="18"/>
      <c r="Q649" s="18"/>
      <c r="R649" s="18"/>
      <c r="S649" s="18"/>
    </row>
    <row r="650" spans="1:20">
      <c r="A650" s="18" t="s">
        <v>692</v>
      </c>
      <c r="B650" s="18"/>
      <c r="C650" s="18" t="s">
        <v>1525</v>
      </c>
      <c r="D650" s="18" t="s">
        <v>1526</v>
      </c>
      <c r="E650" s="18"/>
      <c r="F650" s="18" t="s">
        <v>1527</v>
      </c>
      <c r="G650" s="18" t="s">
        <v>1528</v>
      </c>
      <c r="H650" s="18"/>
      <c r="I650" s="18" t="s">
        <v>1529</v>
      </c>
      <c r="J650" s="18" t="s">
        <v>49</v>
      </c>
      <c r="K650" s="18"/>
      <c r="L650" s="18"/>
      <c r="M650" s="18"/>
      <c r="N650" s="18"/>
      <c r="O650" s="18"/>
      <c r="P650" s="18"/>
      <c r="Q650" s="18"/>
      <c r="R650" s="18" t="s">
        <v>1530</v>
      </c>
      <c r="S650" s="18"/>
      <c r="T650" s="7">
        <v>3</v>
      </c>
    </row>
    <row r="651" spans="1:20">
      <c r="A651" s="18" t="s">
        <v>692</v>
      </c>
      <c r="B651" s="18"/>
      <c r="C651" s="18" t="s">
        <v>1531</v>
      </c>
      <c r="D651" s="18" t="s">
        <v>1532</v>
      </c>
      <c r="E651" s="18"/>
      <c r="F651" s="18" t="s">
        <v>1533</v>
      </c>
      <c r="G651" s="18" t="s">
        <v>1534</v>
      </c>
      <c r="H651" s="18"/>
      <c r="I651" s="18"/>
      <c r="J651" s="18"/>
      <c r="K651" s="18"/>
      <c r="L651" s="18"/>
      <c r="M651" s="18"/>
      <c r="N651" s="18"/>
      <c r="O651" s="18"/>
      <c r="P651" s="18" t="s">
        <v>1535</v>
      </c>
      <c r="Q651" s="18"/>
      <c r="R651" s="18"/>
      <c r="S651" s="18"/>
    </row>
    <row r="652" spans="1:20">
      <c r="A652" s="18" t="s">
        <v>692</v>
      </c>
      <c r="B652" s="18"/>
      <c r="C652" s="18" t="s">
        <v>1536</v>
      </c>
      <c r="D652" s="18" t="s">
        <v>1537</v>
      </c>
      <c r="E652" s="18"/>
      <c r="F652" s="18" t="s">
        <v>1538</v>
      </c>
      <c r="G652" s="18" t="s">
        <v>1534</v>
      </c>
      <c r="H652" s="18"/>
      <c r="I652" s="18" t="s">
        <v>1539</v>
      </c>
      <c r="J652" s="18" t="s">
        <v>49</v>
      </c>
      <c r="K652" s="18"/>
      <c r="L652" s="18"/>
      <c r="M652" s="18"/>
      <c r="N652" s="18"/>
      <c r="O652" s="18" t="s">
        <v>1540</v>
      </c>
      <c r="P652" s="18" t="s">
        <v>1540</v>
      </c>
      <c r="Q652" s="18"/>
      <c r="R652" s="18"/>
      <c r="S652" s="18">
        <v>4</v>
      </c>
    </row>
    <row r="653" spans="1:20">
      <c r="A653" s="18" t="s">
        <v>692</v>
      </c>
      <c r="B653" s="18"/>
      <c r="C653" s="18" t="s">
        <v>1541</v>
      </c>
      <c r="D653" s="18" t="s">
        <v>1542</v>
      </c>
      <c r="E653" s="18"/>
      <c r="F653" s="18"/>
      <c r="G653" s="18"/>
      <c r="H653" s="18"/>
      <c r="I653" s="18"/>
      <c r="J653" s="18"/>
      <c r="K653" s="18"/>
      <c r="L653" s="18"/>
      <c r="M653" s="18"/>
      <c r="N653" s="18"/>
      <c r="O653" s="18"/>
      <c r="P653" s="18"/>
      <c r="Q653" s="18"/>
      <c r="R653" s="18"/>
      <c r="S653" s="18"/>
    </row>
    <row r="654" spans="1:20">
      <c r="A654" s="18" t="s">
        <v>692</v>
      </c>
      <c r="B654" s="18"/>
      <c r="C654" s="18" t="s">
        <v>1543</v>
      </c>
      <c r="D654" s="18" t="s">
        <v>1544</v>
      </c>
      <c r="E654" s="18"/>
      <c r="F654" s="18" t="s">
        <v>1545</v>
      </c>
      <c r="G654" s="18" t="s">
        <v>1546</v>
      </c>
      <c r="H654" s="18"/>
      <c r="I654" s="18" t="s">
        <v>1547</v>
      </c>
      <c r="J654" s="18" t="s">
        <v>49</v>
      </c>
      <c r="K654" s="18"/>
      <c r="L654" s="18"/>
      <c r="M654" s="18"/>
      <c r="N654" s="18"/>
      <c r="O654" s="18"/>
      <c r="P654" s="18"/>
      <c r="Q654" s="18"/>
      <c r="R654" s="18" t="s">
        <v>1548</v>
      </c>
      <c r="S654" s="18"/>
      <c r="T654" s="7">
        <v>3</v>
      </c>
    </row>
    <row r="655" spans="1:20">
      <c r="A655" s="18" t="s">
        <v>692</v>
      </c>
      <c r="B655" s="18"/>
      <c r="C655" s="18" t="s">
        <v>1549</v>
      </c>
      <c r="D655" s="18" t="s">
        <v>1550</v>
      </c>
      <c r="E655" s="18"/>
      <c r="F655" s="18"/>
      <c r="G655" s="18"/>
      <c r="H655" s="18"/>
      <c r="I655" s="18" t="s">
        <v>1551</v>
      </c>
      <c r="J655" s="18" t="s">
        <v>49</v>
      </c>
      <c r="K655" s="18"/>
      <c r="L655" s="18"/>
      <c r="M655" s="18"/>
      <c r="N655" s="18"/>
      <c r="O655" s="18"/>
      <c r="P655" s="18"/>
      <c r="Q655" s="18"/>
      <c r="R655" s="18" t="s">
        <v>1552</v>
      </c>
      <c r="S655" s="18"/>
      <c r="T655" s="7">
        <v>3</v>
      </c>
    </row>
    <row r="656" spans="1:20">
      <c r="A656" s="18" t="s">
        <v>692</v>
      </c>
      <c r="B656" s="18"/>
      <c r="C656" s="18" t="s">
        <v>1553</v>
      </c>
      <c r="D656" s="18" t="s">
        <v>1554</v>
      </c>
      <c r="E656" s="18"/>
      <c r="F656" s="18" t="s">
        <v>1555</v>
      </c>
      <c r="G656" s="18"/>
      <c r="H656" s="18"/>
      <c r="I656" s="18" t="s">
        <v>1556</v>
      </c>
      <c r="J656" s="18" t="s">
        <v>689</v>
      </c>
      <c r="K656" s="18"/>
      <c r="L656" s="18"/>
      <c r="M656" s="18"/>
      <c r="N656" s="18"/>
      <c r="O656" s="18"/>
      <c r="P656" s="18"/>
      <c r="Q656" s="18"/>
      <c r="R656" s="18" t="s">
        <v>1557</v>
      </c>
      <c r="S656" s="18"/>
      <c r="T656" s="7">
        <v>5</v>
      </c>
    </row>
    <row r="657" spans="1:20">
      <c r="A657" s="18" t="s">
        <v>692</v>
      </c>
      <c r="B657" s="18"/>
      <c r="C657" s="18" t="s">
        <v>1558</v>
      </c>
      <c r="D657" s="18" t="s">
        <v>1559</v>
      </c>
      <c r="E657" s="18"/>
      <c r="F657" s="18"/>
      <c r="G657" s="18"/>
      <c r="H657" s="18"/>
      <c r="I657" s="18" t="s">
        <v>1560</v>
      </c>
      <c r="J657" s="18"/>
      <c r="K657" s="18"/>
      <c r="L657" s="18"/>
      <c r="M657" s="18"/>
      <c r="N657" s="18"/>
      <c r="O657" s="18"/>
      <c r="P657" s="18" t="s">
        <v>1561</v>
      </c>
      <c r="Q657" s="18"/>
      <c r="R657" s="18"/>
      <c r="S657" s="18">
        <v>2</v>
      </c>
    </row>
    <row r="658" spans="1:20">
      <c r="A658" s="18" t="s">
        <v>692</v>
      </c>
      <c r="B658" s="18"/>
      <c r="C658" s="18" t="s">
        <v>1562</v>
      </c>
      <c r="D658" s="18" t="s">
        <v>1563</v>
      </c>
      <c r="E658" s="18"/>
      <c r="F658" s="18" t="s">
        <v>1564</v>
      </c>
      <c r="G658" s="18"/>
      <c r="H658" s="18"/>
      <c r="I658" s="5" t="s">
        <v>1565</v>
      </c>
      <c r="J658" s="18" t="s">
        <v>44</v>
      </c>
      <c r="K658" s="18"/>
      <c r="L658" s="18"/>
      <c r="M658" s="18"/>
      <c r="N658" s="18"/>
      <c r="O658" s="18" t="s">
        <v>1566</v>
      </c>
      <c r="P658" s="18"/>
      <c r="Q658" s="18"/>
      <c r="R658" s="18"/>
      <c r="S658" s="18">
        <v>2</v>
      </c>
    </row>
    <row r="659" spans="1:20">
      <c r="A659" s="18" t="s">
        <v>692</v>
      </c>
      <c r="B659" s="18"/>
      <c r="C659" s="18" t="s">
        <v>1567</v>
      </c>
      <c r="D659" s="18" t="s">
        <v>1568</v>
      </c>
      <c r="E659" s="18"/>
      <c r="F659" s="18" t="s">
        <v>1569</v>
      </c>
      <c r="G659" s="18"/>
      <c r="H659" s="18"/>
      <c r="I659" s="18" t="s">
        <v>1570</v>
      </c>
      <c r="J659" s="18"/>
      <c r="K659" s="18"/>
      <c r="L659" s="18"/>
      <c r="M659" s="18"/>
      <c r="N659" s="18"/>
      <c r="O659" s="18" t="s">
        <v>1571</v>
      </c>
      <c r="P659" s="18" t="s">
        <v>1571</v>
      </c>
      <c r="Q659" s="18"/>
      <c r="R659" s="18"/>
      <c r="S659" s="18">
        <v>1</v>
      </c>
    </row>
    <row r="660" spans="1:20">
      <c r="A660" s="18" t="s">
        <v>692</v>
      </c>
      <c r="B660" s="18"/>
      <c r="C660" s="18" t="s">
        <v>1572</v>
      </c>
      <c r="D660" s="18" t="s">
        <v>1573</v>
      </c>
      <c r="E660" s="18"/>
      <c r="F660" s="18"/>
      <c r="G660" s="18"/>
      <c r="H660" s="18"/>
      <c r="I660" s="18" t="s">
        <v>1574</v>
      </c>
      <c r="J660" s="18" t="s">
        <v>44</v>
      </c>
      <c r="K660" s="18"/>
      <c r="L660" s="18"/>
      <c r="M660" s="18"/>
      <c r="N660" s="18"/>
      <c r="O660" s="18" t="s">
        <v>1575</v>
      </c>
      <c r="P660" s="18"/>
      <c r="Q660" s="18"/>
      <c r="R660" s="18"/>
      <c r="S660" s="18">
        <v>2</v>
      </c>
    </row>
    <row r="661" spans="1:20">
      <c r="A661" s="18" t="s">
        <v>692</v>
      </c>
      <c r="B661" s="18"/>
      <c r="C661" s="18" t="s">
        <v>1576</v>
      </c>
      <c r="D661" s="18" t="s">
        <v>1577</v>
      </c>
      <c r="E661" s="18"/>
      <c r="F661" s="18" t="s">
        <v>1578</v>
      </c>
      <c r="G661" s="18"/>
      <c r="H661" s="18"/>
      <c r="I661" s="18"/>
      <c r="J661" s="18" t="s">
        <v>49</v>
      </c>
      <c r="K661" s="18"/>
      <c r="L661" s="18"/>
      <c r="M661" s="18"/>
      <c r="N661" s="18"/>
      <c r="O661" s="18"/>
      <c r="P661" s="18"/>
      <c r="Q661" s="18"/>
      <c r="R661" s="18" t="s">
        <v>1579</v>
      </c>
      <c r="S661" s="18">
        <v>4</v>
      </c>
    </row>
    <row r="662" spans="1:20">
      <c r="A662" s="18" t="s">
        <v>692</v>
      </c>
      <c r="B662" s="18"/>
      <c r="C662" s="18" t="s">
        <v>1580</v>
      </c>
      <c r="D662" s="18" t="s">
        <v>1581</v>
      </c>
      <c r="E662" s="18"/>
      <c r="F662" s="18" t="s">
        <v>1582</v>
      </c>
      <c r="G662" s="18"/>
      <c r="H662" s="18"/>
      <c r="I662" s="18" t="s">
        <v>1507</v>
      </c>
      <c r="J662" s="18"/>
      <c r="K662" s="18"/>
      <c r="L662" s="18"/>
      <c r="M662" s="18"/>
      <c r="N662" s="18"/>
      <c r="O662" s="18"/>
      <c r="P662" s="18" t="s">
        <v>1583</v>
      </c>
      <c r="Q662" s="18"/>
      <c r="R662" s="18"/>
      <c r="S662" s="18">
        <v>4</v>
      </c>
    </row>
    <row r="663" spans="1:20">
      <c r="A663" s="18" t="s">
        <v>692</v>
      </c>
      <c r="B663" s="18"/>
      <c r="C663" s="18" t="s">
        <v>1584</v>
      </c>
      <c r="D663" s="18" t="s">
        <v>1585</v>
      </c>
      <c r="E663" s="18"/>
      <c r="F663" s="18"/>
      <c r="G663" s="18"/>
      <c r="H663" s="18"/>
      <c r="I663" s="18" t="s">
        <v>1586</v>
      </c>
      <c r="J663" s="18" t="s">
        <v>44</v>
      </c>
      <c r="K663" s="18"/>
      <c r="L663" s="18"/>
      <c r="M663" s="18"/>
      <c r="N663" s="18"/>
      <c r="O663" s="5" t="s">
        <v>1587</v>
      </c>
      <c r="P663" s="18"/>
      <c r="Q663" s="18"/>
      <c r="R663" s="18"/>
      <c r="S663" s="18">
        <v>2</v>
      </c>
    </row>
    <row r="664" spans="1:20">
      <c r="A664" s="18" t="s">
        <v>692</v>
      </c>
      <c r="B664" s="18"/>
      <c r="C664" s="18" t="s">
        <v>1588</v>
      </c>
      <c r="D664" s="18" t="s">
        <v>1588</v>
      </c>
      <c r="E664" s="18"/>
      <c r="F664" s="18" t="s">
        <v>1589</v>
      </c>
      <c r="G664" s="18"/>
      <c r="H664" s="18"/>
      <c r="I664" s="18" t="s">
        <v>1590</v>
      </c>
      <c r="J664" s="18"/>
      <c r="K664" s="18"/>
      <c r="L664" s="18"/>
      <c r="M664" s="18"/>
      <c r="N664" s="18"/>
      <c r="O664" s="18"/>
      <c r="P664" s="18" t="s">
        <v>1591</v>
      </c>
      <c r="Q664" s="18"/>
      <c r="R664" s="18"/>
      <c r="S664" s="18">
        <v>1</v>
      </c>
    </row>
    <row r="665" spans="1:20">
      <c r="A665" s="18" t="s">
        <v>692</v>
      </c>
      <c r="B665" s="18"/>
      <c r="C665" s="18" t="s">
        <v>1592</v>
      </c>
      <c r="D665" s="18" t="s">
        <v>1593</v>
      </c>
      <c r="E665" s="18"/>
      <c r="F665" s="18" t="s">
        <v>1594</v>
      </c>
      <c r="G665" s="18"/>
      <c r="H665" s="18"/>
      <c r="I665" s="18"/>
      <c r="J665" s="18"/>
      <c r="K665" s="18"/>
      <c r="L665" s="18"/>
      <c r="M665" s="18"/>
      <c r="N665" s="18"/>
      <c r="O665" s="18"/>
      <c r="P665" s="18"/>
      <c r="Q665" s="18"/>
      <c r="R665" s="18"/>
      <c r="S665" s="18"/>
    </row>
    <row r="666" spans="1:20">
      <c r="A666" s="18" t="s">
        <v>692</v>
      </c>
      <c r="B666" s="18"/>
      <c r="C666" s="18" t="s">
        <v>1595</v>
      </c>
      <c r="D666" s="18" t="s">
        <v>1595</v>
      </c>
      <c r="E666" s="18"/>
      <c r="F666" s="18" t="s">
        <v>1596</v>
      </c>
      <c r="G666" s="18"/>
      <c r="H666" s="18"/>
      <c r="I666" s="18" t="s">
        <v>1502</v>
      </c>
      <c r="J666" s="18" t="s">
        <v>44</v>
      </c>
      <c r="K666" s="18"/>
      <c r="L666" s="18"/>
      <c r="M666" s="18"/>
      <c r="N666" s="18"/>
      <c r="O666" s="18"/>
      <c r="P666" s="18"/>
      <c r="Q666" s="18"/>
      <c r="R666" s="18"/>
      <c r="S666" s="18"/>
      <c r="T666" s="7">
        <v>2</v>
      </c>
    </row>
    <row r="667" spans="1:20">
      <c r="A667" s="18" t="s">
        <v>692</v>
      </c>
      <c r="B667" s="18"/>
      <c r="C667" s="18" t="s">
        <v>1597</v>
      </c>
      <c r="D667" s="18" t="s">
        <v>1598</v>
      </c>
      <c r="E667" s="18"/>
      <c r="F667" s="18" t="s">
        <v>1599</v>
      </c>
      <c r="G667" s="18"/>
      <c r="H667" s="18"/>
      <c r="I667" s="18" t="s">
        <v>1600</v>
      </c>
      <c r="J667" s="18" t="s">
        <v>44</v>
      </c>
      <c r="K667" s="18"/>
      <c r="L667" s="18"/>
      <c r="M667" s="18"/>
      <c r="N667" s="18"/>
      <c r="O667" s="18"/>
      <c r="P667" s="18"/>
      <c r="Q667" s="18"/>
      <c r="R667" s="18"/>
      <c r="S667" s="18"/>
      <c r="T667" s="7">
        <v>3</v>
      </c>
    </row>
    <row r="668" spans="1:20">
      <c r="A668" s="18" t="s">
        <v>692</v>
      </c>
      <c r="B668" s="18"/>
      <c r="C668" s="18" t="s">
        <v>1601</v>
      </c>
      <c r="D668" s="18" t="s">
        <v>1602</v>
      </c>
      <c r="E668" s="18"/>
      <c r="F668" s="18" t="s">
        <v>1603</v>
      </c>
      <c r="G668" s="18"/>
      <c r="H668" s="18"/>
      <c r="I668" s="5" t="s">
        <v>1604</v>
      </c>
      <c r="J668" s="18" t="s">
        <v>55</v>
      </c>
      <c r="K668" s="18"/>
      <c r="L668" s="18"/>
      <c r="M668" s="18"/>
      <c r="N668" s="18"/>
      <c r="O668" s="18" t="s">
        <v>1605</v>
      </c>
      <c r="P668" s="18" t="s">
        <v>1605</v>
      </c>
      <c r="Q668" s="18"/>
      <c r="R668" s="18"/>
      <c r="S668" s="18"/>
    </row>
    <row r="669" spans="1:20">
      <c r="A669" s="18" t="s">
        <v>692</v>
      </c>
      <c r="B669" s="18"/>
      <c r="C669" s="18" t="s">
        <v>1606</v>
      </c>
      <c r="D669" s="18" t="s">
        <v>1607</v>
      </c>
      <c r="E669" s="18"/>
      <c r="F669" s="18" t="s">
        <v>1608</v>
      </c>
      <c r="G669" s="18"/>
      <c r="H669" s="18"/>
      <c r="I669" s="18" t="s">
        <v>1609</v>
      </c>
      <c r="J669" s="18" t="s">
        <v>49</v>
      </c>
      <c r="K669" s="18"/>
      <c r="L669" s="18"/>
      <c r="M669" s="18"/>
      <c r="N669" s="18"/>
      <c r="O669" s="18"/>
      <c r="P669" s="18"/>
      <c r="Q669" s="18"/>
      <c r="R669" s="18"/>
      <c r="S669" s="18"/>
      <c r="T669" s="7">
        <v>4</v>
      </c>
    </row>
    <row r="670" spans="1:20">
      <c r="A670" s="18" t="s">
        <v>692</v>
      </c>
      <c r="B670" s="18"/>
      <c r="C670" s="18" t="s">
        <v>1610</v>
      </c>
      <c r="D670" s="18" t="s">
        <v>1610</v>
      </c>
      <c r="E670" s="18"/>
      <c r="F670" s="18" t="s">
        <v>1611</v>
      </c>
      <c r="G670" s="18"/>
      <c r="H670" s="18"/>
      <c r="I670" s="18"/>
      <c r="J670" s="18"/>
      <c r="K670" s="18"/>
      <c r="L670" s="18"/>
      <c r="M670" s="18"/>
      <c r="N670" s="18"/>
      <c r="O670" s="5" t="s">
        <v>1612</v>
      </c>
      <c r="P670" s="18"/>
      <c r="Q670" s="18"/>
      <c r="R670" s="18"/>
      <c r="S670" s="18"/>
    </row>
    <row r="671" spans="1:20">
      <c r="A671" s="18" t="s">
        <v>692</v>
      </c>
      <c r="B671" s="18"/>
      <c r="C671" s="18" t="s">
        <v>1613</v>
      </c>
      <c r="D671" s="18" t="s">
        <v>1614</v>
      </c>
      <c r="E671" s="18"/>
      <c r="F671" s="18" t="s">
        <v>1615</v>
      </c>
      <c r="G671" s="18"/>
      <c r="H671" s="18"/>
      <c r="I671" s="18"/>
      <c r="J671" s="18"/>
      <c r="K671" s="18"/>
      <c r="L671" s="18"/>
      <c r="M671" s="18"/>
      <c r="N671" s="18"/>
      <c r="O671" s="18" t="s">
        <v>1616</v>
      </c>
      <c r="P671" s="18"/>
      <c r="Q671" s="18"/>
      <c r="R671" s="18"/>
      <c r="S671" s="18">
        <v>2</v>
      </c>
    </row>
    <row r="672" spans="1:20">
      <c r="A672" s="18" t="s">
        <v>692</v>
      </c>
      <c r="B672" s="18"/>
      <c r="C672" s="18" t="s">
        <v>1617</v>
      </c>
      <c r="D672" s="18" t="s">
        <v>1618</v>
      </c>
      <c r="E672" s="18"/>
      <c r="F672" s="18" t="s">
        <v>1619</v>
      </c>
      <c r="G672" s="18"/>
      <c r="H672" s="18"/>
      <c r="I672" s="18" t="s">
        <v>1574</v>
      </c>
      <c r="J672" s="18" t="s">
        <v>689</v>
      </c>
      <c r="K672" s="18"/>
      <c r="L672" s="18"/>
      <c r="M672" s="18"/>
      <c r="N672" s="18"/>
      <c r="O672" s="18"/>
      <c r="P672" s="18"/>
      <c r="Q672" s="18"/>
      <c r="R672" s="18"/>
      <c r="S672" s="18"/>
      <c r="T672" s="7">
        <v>5</v>
      </c>
    </row>
    <row r="673" spans="1:20">
      <c r="A673" s="18" t="s">
        <v>692</v>
      </c>
      <c r="B673" s="18"/>
      <c r="C673" s="18" t="s">
        <v>1620</v>
      </c>
      <c r="D673" s="18" t="s">
        <v>1621</v>
      </c>
      <c r="E673" s="18"/>
      <c r="F673" s="18" t="s">
        <v>1622</v>
      </c>
      <c r="G673" s="18"/>
      <c r="H673" s="18"/>
      <c r="I673" s="18" t="s">
        <v>1623</v>
      </c>
      <c r="J673" s="18" t="s">
        <v>49</v>
      </c>
      <c r="K673" s="18"/>
      <c r="L673" s="18"/>
      <c r="M673" s="18"/>
      <c r="N673" s="18"/>
      <c r="O673" s="18"/>
      <c r="P673" s="18"/>
      <c r="Q673" s="18"/>
      <c r="R673" s="18"/>
      <c r="S673" s="18"/>
      <c r="T673" s="7">
        <v>4</v>
      </c>
    </row>
    <row r="674" spans="1:20">
      <c r="A674" s="18" t="s">
        <v>692</v>
      </c>
      <c r="B674" s="18"/>
      <c r="C674" s="18" t="s">
        <v>1624</v>
      </c>
      <c r="D674" s="18" t="s">
        <v>1625</v>
      </c>
      <c r="E674" s="18"/>
      <c r="F674" s="18" t="s">
        <v>1626</v>
      </c>
      <c r="G674" s="18"/>
      <c r="H674" s="18"/>
      <c r="I674" s="18" t="s">
        <v>1627</v>
      </c>
      <c r="J674" s="18"/>
      <c r="K674" s="18"/>
      <c r="L674" s="18"/>
      <c r="M674" s="18"/>
      <c r="N674" s="18"/>
      <c r="O674" s="18"/>
      <c r="P674" s="18" t="s">
        <v>1628</v>
      </c>
      <c r="Q674" s="18"/>
      <c r="R674" s="18"/>
      <c r="S674" s="18"/>
      <c r="T674" s="7">
        <v>3</v>
      </c>
    </row>
    <row r="675" spans="1:20">
      <c r="A675" s="18" t="s">
        <v>692</v>
      </c>
      <c r="B675" s="18"/>
      <c r="C675" s="18" t="s">
        <v>1629</v>
      </c>
      <c r="D675" s="18" t="s">
        <v>1629</v>
      </c>
      <c r="E675" s="18"/>
      <c r="F675" s="18" t="s">
        <v>1630</v>
      </c>
      <c r="G675" s="18"/>
      <c r="H675" s="18"/>
      <c r="I675" s="18" t="s">
        <v>1631</v>
      </c>
      <c r="J675" s="18"/>
      <c r="K675" s="18"/>
      <c r="L675" s="18"/>
      <c r="M675" s="18"/>
      <c r="N675" s="18"/>
      <c r="O675" s="18"/>
      <c r="P675" s="18" t="s">
        <v>1632</v>
      </c>
      <c r="Q675" s="18"/>
      <c r="R675" s="18"/>
      <c r="S675" s="18"/>
      <c r="T675" s="7">
        <v>2</v>
      </c>
    </row>
    <row r="676" spans="1:20">
      <c r="A676" s="18" t="s">
        <v>692</v>
      </c>
      <c r="B676" s="18"/>
      <c r="C676" s="18" t="s">
        <v>1633</v>
      </c>
      <c r="D676" s="18" t="s">
        <v>1634</v>
      </c>
      <c r="E676" s="18" t="s">
        <v>1635</v>
      </c>
      <c r="F676" s="18" t="s">
        <v>1636</v>
      </c>
      <c r="G676" s="18"/>
      <c r="H676" s="18"/>
      <c r="I676" s="18" t="s">
        <v>1637</v>
      </c>
      <c r="J676" s="18" t="s">
        <v>49</v>
      </c>
      <c r="K676" s="18"/>
      <c r="L676" s="18"/>
      <c r="M676" s="18"/>
      <c r="N676" s="18"/>
      <c r="O676" s="18"/>
      <c r="P676" s="18"/>
      <c r="Q676" s="18"/>
      <c r="R676" s="18" t="s">
        <v>1638</v>
      </c>
      <c r="S676" s="18"/>
      <c r="T676" s="7">
        <v>4</v>
      </c>
    </row>
    <row r="677" spans="1:20">
      <c r="A677" s="18" t="s">
        <v>692</v>
      </c>
      <c r="B677" s="18"/>
      <c r="C677" s="18" t="s">
        <v>1639</v>
      </c>
      <c r="D677" s="18" t="s">
        <v>1640</v>
      </c>
      <c r="E677" s="18"/>
      <c r="F677" s="18" t="s">
        <v>1641</v>
      </c>
      <c r="G677" s="18"/>
      <c r="H677" s="18"/>
      <c r="I677" s="18" t="s">
        <v>1642</v>
      </c>
      <c r="J677" s="18" t="s">
        <v>55</v>
      </c>
      <c r="K677" s="18"/>
      <c r="L677" s="18"/>
      <c r="M677" s="18"/>
      <c r="N677" s="18"/>
      <c r="O677" s="18"/>
      <c r="P677" s="18"/>
      <c r="Q677" s="18"/>
      <c r="R677" s="18" t="s">
        <v>1643</v>
      </c>
      <c r="S677" s="18"/>
      <c r="T677" s="7">
        <v>1</v>
      </c>
    </row>
    <row r="678" spans="1:20">
      <c r="A678" s="18" t="s">
        <v>692</v>
      </c>
      <c r="B678" s="18"/>
      <c r="C678" s="18" t="s">
        <v>1644</v>
      </c>
      <c r="D678" s="18" t="s">
        <v>1645</v>
      </c>
      <c r="E678" s="18"/>
      <c r="F678" s="18" t="s">
        <v>1646</v>
      </c>
      <c r="G678" s="18"/>
      <c r="H678" s="18"/>
      <c r="I678" s="18" t="s">
        <v>1574</v>
      </c>
      <c r="J678" s="18" t="s">
        <v>49</v>
      </c>
      <c r="K678" s="18"/>
      <c r="L678" s="18"/>
      <c r="M678" s="18"/>
      <c r="N678" s="18"/>
      <c r="O678" s="18"/>
      <c r="P678" s="18"/>
      <c r="Q678" s="18"/>
      <c r="R678" s="18" t="s">
        <v>1647</v>
      </c>
      <c r="S678" s="18"/>
      <c r="T678" s="7">
        <v>4</v>
      </c>
    </row>
    <row r="679" spans="1:20">
      <c r="A679" s="18" t="s">
        <v>692</v>
      </c>
      <c r="B679" s="18"/>
      <c r="C679" s="18" t="s">
        <v>1648</v>
      </c>
      <c r="D679" s="18" t="s">
        <v>1649</v>
      </c>
      <c r="E679" s="18"/>
      <c r="F679" s="18"/>
      <c r="G679" s="18"/>
      <c r="H679" s="18"/>
      <c r="I679" s="18" t="s">
        <v>1590</v>
      </c>
      <c r="J679" s="18" t="s">
        <v>44</v>
      </c>
      <c r="K679" s="18"/>
      <c r="L679" s="18"/>
      <c r="M679" s="18"/>
      <c r="N679" s="18"/>
      <c r="O679" s="18"/>
      <c r="P679" s="18"/>
      <c r="Q679" s="18"/>
      <c r="R679" s="18" t="s">
        <v>1650</v>
      </c>
      <c r="S679" s="18"/>
      <c r="T679" s="7">
        <v>2</v>
      </c>
    </row>
    <row r="680" spans="1:20">
      <c r="A680" s="18" t="s">
        <v>692</v>
      </c>
      <c r="B680" s="18"/>
      <c r="C680" s="18" t="s">
        <v>1651</v>
      </c>
      <c r="D680" s="18" t="s">
        <v>1652</v>
      </c>
      <c r="E680" s="18"/>
      <c r="F680" s="18" t="s">
        <v>1653</v>
      </c>
      <c r="G680" s="18"/>
      <c r="H680" s="18"/>
      <c r="I680" s="18" t="s">
        <v>1654</v>
      </c>
      <c r="J680" s="18"/>
      <c r="K680" s="18"/>
      <c r="L680" s="18"/>
      <c r="M680" s="18"/>
      <c r="N680" s="18"/>
      <c r="O680" s="18"/>
      <c r="P680" s="18" t="s">
        <v>1655</v>
      </c>
      <c r="Q680" s="18"/>
      <c r="R680" s="18"/>
      <c r="S680" s="18"/>
      <c r="T680" s="7">
        <v>3</v>
      </c>
    </row>
    <row r="681" spans="1:20">
      <c r="A681" s="18" t="s">
        <v>692</v>
      </c>
      <c r="B681" s="18"/>
      <c r="C681" s="18" t="s">
        <v>1656</v>
      </c>
      <c r="D681" s="18" t="s">
        <v>1657</v>
      </c>
      <c r="E681" s="18" t="s">
        <v>1658</v>
      </c>
      <c r="F681" s="18"/>
      <c r="G681" s="18"/>
      <c r="H681" s="18"/>
      <c r="I681" s="18" t="s">
        <v>1659</v>
      </c>
      <c r="J681" s="18" t="s">
        <v>689</v>
      </c>
      <c r="K681" s="18"/>
      <c r="L681" s="18"/>
      <c r="M681" s="18"/>
      <c r="N681" s="18"/>
      <c r="O681" s="18"/>
      <c r="P681" s="18"/>
      <c r="Q681" s="18"/>
      <c r="R681" s="18" t="s">
        <v>1660</v>
      </c>
      <c r="S681" s="18"/>
      <c r="T681" s="7">
        <v>5</v>
      </c>
    </row>
    <row r="682" spans="1:20">
      <c r="A682" s="18" t="s">
        <v>692</v>
      </c>
      <c r="B682" s="18"/>
      <c r="C682" s="18" t="s">
        <v>1661</v>
      </c>
      <c r="D682" s="18" t="s">
        <v>1662</v>
      </c>
      <c r="E682" s="18"/>
      <c r="F682" s="18" t="s">
        <v>1663</v>
      </c>
      <c r="G682" s="18"/>
      <c r="H682" s="18"/>
      <c r="I682" s="18" t="s">
        <v>1664</v>
      </c>
      <c r="J682" s="18" t="s">
        <v>689</v>
      </c>
      <c r="K682" s="18"/>
      <c r="L682" s="18"/>
      <c r="M682" s="18"/>
      <c r="N682" s="18"/>
      <c r="O682" s="18"/>
      <c r="P682" s="18"/>
      <c r="Q682" s="18"/>
      <c r="R682" s="18" t="s">
        <v>1665</v>
      </c>
      <c r="S682" s="18"/>
      <c r="T682" s="7">
        <v>5</v>
      </c>
    </row>
    <row r="683" spans="1:20">
      <c r="A683" s="18" t="s">
        <v>692</v>
      </c>
      <c r="B683" s="18"/>
      <c r="C683" s="18" t="s">
        <v>1666</v>
      </c>
      <c r="D683" s="18" t="s">
        <v>1667</v>
      </c>
      <c r="E683" s="18"/>
      <c r="F683" s="18" t="s">
        <v>1668</v>
      </c>
      <c r="G683" s="18"/>
      <c r="H683" s="18"/>
      <c r="I683" s="18"/>
      <c r="J683" s="18"/>
      <c r="K683" s="18"/>
      <c r="L683" s="18"/>
      <c r="M683" s="18"/>
      <c r="N683" s="18"/>
      <c r="O683" s="18" t="s">
        <v>1669</v>
      </c>
      <c r="P683" s="18"/>
      <c r="Q683" s="18"/>
      <c r="R683" s="18"/>
      <c r="S683" s="18"/>
    </row>
    <row r="684" spans="1:20">
      <c r="A684" s="18" t="s">
        <v>692</v>
      </c>
      <c r="B684" s="18"/>
      <c r="C684" s="18" t="s">
        <v>1670</v>
      </c>
      <c r="D684" s="18" t="s">
        <v>1671</v>
      </c>
      <c r="E684" s="18"/>
      <c r="F684" s="18" t="s">
        <v>1672</v>
      </c>
      <c r="G684" s="18"/>
      <c r="H684" s="18"/>
      <c r="I684" s="18" t="s">
        <v>1673</v>
      </c>
      <c r="J684" s="18" t="s">
        <v>689</v>
      </c>
      <c r="K684" s="18"/>
      <c r="L684" s="18"/>
      <c r="M684" s="18"/>
      <c r="N684" s="18"/>
      <c r="O684" s="18"/>
      <c r="P684" s="18"/>
      <c r="Q684" s="18"/>
      <c r="R684" s="18" t="s">
        <v>1674</v>
      </c>
      <c r="S684" s="18"/>
      <c r="T684" s="7">
        <v>5</v>
      </c>
    </row>
    <row r="685" spans="1:20">
      <c r="A685" s="18" t="s">
        <v>692</v>
      </c>
      <c r="B685" s="18"/>
      <c r="C685" s="18" t="s">
        <v>1675</v>
      </c>
      <c r="D685" s="18" t="s">
        <v>1676</v>
      </c>
      <c r="E685" s="18"/>
      <c r="F685" s="18" t="s">
        <v>1677</v>
      </c>
      <c r="G685" s="18"/>
      <c r="H685" s="18"/>
      <c r="I685" s="18" t="s">
        <v>1502</v>
      </c>
      <c r="J685" s="18" t="s">
        <v>49</v>
      </c>
      <c r="K685" s="18"/>
      <c r="L685" s="18"/>
      <c r="M685" s="18"/>
      <c r="N685" s="18"/>
      <c r="O685" s="18"/>
      <c r="P685" s="18"/>
      <c r="Q685" s="18"/>
      <c r="R685" s="18" t="s">
        <v>1678</v>
      </c>
      <c r="S685" s="18"/>
      <c r="T685" s="7">
        <v>4</v>
      </c>
    </row>
    <row r="686" spans="1:20">
      <c r="A686" s="18" t="s">
        <v>692</v>
      </c>
      <c r="B686" s="18"/>
      <c r="C686" s="18" t="s">
        <v>1679</v>
      </c>
      <c r="D686" s="18" t="s">
        <v>1680</v>
      </c>
      <c r="E686" s="18" t="s">
        <v>1681</v>
      </c>
      <c r="F686" s="18" t="s">
        <v>1682</v>
      </c>
      <c r="G686" s="18"/>
      <c r="H686" s="18"/>
      <c r="I686" s="18" t="s">
        <v>1523</v>
      </c>
      <c r="J686" s="18"/>
      <c r="K686" s="18"/>
      <c r="L686" s="18"/>
      <c r="M686" s="18"/>
      <c r="N686" s="18"/>
      <c r="O686" s="18"/>
      <c r="P686" s="18" t="s">
        <v>1683</v>
      </c>
      <c r="Q686" s="18"/>
      <c r="R686" s="18"/>
      <c r="S686" s="18"/>
      <c r="T686" s="7" t="s">
        <v>1684</v>
      </c>
    </row>
    <row r="687" spans="1:20">
      <c r="A687" s="18" t="s">
        <v>1685</v>
      </c>
      <c r="B687" s="18"/>
      <c r="C687" s="18" t="s">
        <v>1686</v>
      </c>
      <c r="D687" s="18" t="s">
        <v>129</v>
      </c>
      <c r="E687" s="18"/>
      <c r="F687" s="18"/>
      <c r="G687" s="18"/>
      <c r="H687" s="18"/>
      <c r="I687" s="18"/>
      <c r="J687" s="18"/>
      <c r="K687" s="18"/>
      <c r="L687" s="18"/>
      <c r="M687" s="18"/>
      <c r="N687" s="18"/>
      <c r="O687" s="18"/>
      <c r="P687" s="18"/>
      <c r="Q687" s="18"/>
      <c r="R687" s="18"/>
      <c r="S687" s="18"/>
    </row>
    <row r="688" spans="1:20">
      <c r="A688" s="18" t="s">
        <v>1685</v>
      </c>
      <c r="B688" s="18"/>
      <c r="C688" s="18" t="s">
        <v>1687</v>
      </c>
      <c r="D688" s="18" t="s">
        <v>1688</v>
      </c>
      <c r="E688" s="18"/>
      <c r="F688" s="18"/>
      <c r="G688" s="18"/>
      <c r="H688" s="18"/>
      <c r="I688" s="18"/>
      <c r="J688" s="18"/>
      <c r="K688" s="18"/>
      <c r="L688" s="18"/>
      <c r="M688" s="18"/>
      <c r="N688" s="18"/>
      <c r="O688" s="18"/>
      <c r="P688" s="18"/>
      <c r="Q688" s="18"/>
      <c r="R688" s="18"/>
      <c r="S688" s="18"/>
    </row>
    <row r="689" spans="1:19">
      <c r="A689" s="18" t="s">
        <v>1685</v>
      </c>
      <c r="B689" s="18"/>
      <c r="C689" s="18" t="s">
        <v>1689</v>
      </c>
      <c r="D689" s="18" t="s">
        <v>1690</v>
      </c>
      <c r="E689" s="18"/>
      <c r="F689" s="18"/>
      <c r="G689" s="18"/>
      <c r="H689" s="18"/>
      <c r="I689" s="18"/>
      <c r="J689" s="18"/>
      <c r="K689" s="18"/>
      <c r="L689" s="18"/>
      <c r="M689" s="18"/>
      <c r="N689" s="18"/>
      <c r="O689" s="18"/>
      <c r="P689" s="18"/>
      <c r="Q689" s="18"/>
      <c r="R689" s="18"/>
      <c r="S689" s="18"/>
    </row>
    <row r="690" spans="1:19">
      <c r="A690" s="18" t="s">
        <v>1685</v>
      </c>
      <c r="B690" s="18"/>
      <c r="C690" s="18" t="s">
        <v>1691</v>
      </c>
      <c r="D690" s="18" t="s">
        <v>1692</v>
      </c>
      <c r="E690" s="18"/>
      <c r="F690" s="18"/>
      <c r="G690" s="18"/>
      <c r="H690" s="18"/>
      <c r="I690" s="18"/>
      <c r="J690" s="18"/>
      <c r="K690" s="18"/>
      <c r="L690" s="18"/>
      <c r="M690" s="18"/>
      <c r="N690" s="18"/>
      <c r="O690" s="18"/>
      <c r="P690" s="18"/>
      <c r="Q690" s="18"/>
      <c r="R690" s="18"/>
      <c r="S690" s="18"/>
    </row>
    <row r="691" spans="1:19">
      <c r="A691" s="18" t="s">
        <v>1685</v>
      </c>
      <c r="B691" s="18"/>
      <c r="C691" s="18" t="s">
        <v>1693</v>
      </c>
      <c r="D691" s="18" t="s">
        <v>1694</v>
      </c>
      <c r="E691" s="18"/>
      <c r="F691" s="18"/>
      <c r="G691" s="18"/>
      <c r="H691" s="18"/>
      <c r="I691" s="18"/>
      <c r="J691" s="18"/>
      <c r="K691" s="18"/>
      <c r="L691" s="18"/>
      <c r="M691" s="18"/>
      <c r="N691" s="18"/>
      <c r="O691" s="18"/>
      <c r="P691" s="18"/>
      <c r="Q691" s="18"/>
      <c r="R691" s="18"/>
      <c r="S691" s="18"/>
    </row>
    <row r="692" spans="1:19">
      <c r="A692" s="18" t="s">
        <v>1695</v>
      </c>
      <c r="B692" s="18"/>
      <c r="C692" s="18" t="s">
        <v>1696</v>
      </c>
      <c r="D692" s="18" t="s">
        <v>1697</v>
      </c>
      <c r="E692" s="18"/>
      <c r="F692" s="18"/>
      <c r="G692" s="18"/>
      <c r="H692" s="18"/>
      <c r="I692" s="18" t="s">
        <v>1426</v>
      </c>
      <c r="J692" s="18"/>
      <c r="K692" s="18"/>
      <c r="L692" s="18"/>
      <c r="M692" s="18"/>
      <c r="N692" s="18"/>
      <c r="O692" s="18"/>
      <c r="P692" s="18"/>
      <c r="Q692" s="18"/>
      <c r="R692" s="18"/>
      <c r="S692" s="18"/>
    </row>
    <row r="693" spans="1:19">
      <c r="A693" s="18" t="s">
        <v>1695</v>
      </c>
      <c r="B693" s="18"/>
      <c r="C693" s="18" t="s">
        <v>1698</v>
      </c>
      <c r="D693" s="18" t="s">
        <v>1699</v>
      </c>
      <c r="E693" s="18"/>
      <c r="F693" s="18"/>
      <c r="G693" s="18"/>
      <c r="H693" s="18"/>
      <c r="I693" s="18" t="s">
        <v>1700</v>
      </c>
      <c r="J693" s="18"/>
      <c r="K693" s="18"/>
      <c r="L693" s="18"/>
      <c r="M693" s="18"/>
      <c r="N693" s="18"/>
      <c r="O693" s="18"/>
      <c r="P693" s="18"/>
      <c r="Q693" s="18"/>
      <c r="R693" s="18"/>
      <c r="S693" s="18"/>
    </row>
    <row r="694" spans="1:19">
      <c r="A694" s="18" t="s">
        <v>1695</v>
      </c>
      <c r="B694" s="18"/>
      <c r="C694" s="18" t="s">
        <v>1701</v>
      </c>
      <c r="D694" s="18" t="s">
        <v>1702</v>
      </c>
      <c r="E694" s="18"/>
      <c r="F694" s="18"/>
      <c r="G694" s="18"/>
      <c r="H694" s="18"/>
      <c r="I694" s="18" t="s">
        <v>1703</v>
      </c>
      <c r="J694" s="18"/>
      <c r="K694" s="18"/>
      <c r="L694" s="18"/>
      <c r="M694" s="18"/>
      <c r="N694" s="18"/>
      <c r="O694" s="18"/>
      <c r="P694" s="18"/>
      <c r="Q694" s="18"/>
      <c r="R694" s="18"/>
      <c r="S694" s="18"/>
    </row>
    <row r="695" spans="1:19">
      <c r="A695" s="18" t="s">
        <v>1695</v>
      </c>
      <c r="B695" s="18"/>
      <c r="C695" s="18" t="s">
        <v>1704</v>
      </c>
      <c r="D695" s="18" t="s">
        <v>1705</v>
      </c>
      <c r="E695" s="18"/>
      <c r="F695" s="18"/>
      <c r="G695" s="18"/>
      <c r="H695" s="18"/>
      <c r="I695" s="18" t="s">
        <v>1706</v>
      </c>
      <c r="J695" s="18"/>
      <c r="K695" s="18"/>
      <c r="L695" s="18"/>
      <c r="M695" s="18"/>
      <c r="N695" s="18"/>
      <c r="O695" s="18"/>
      <c r="P695" s="18"/>
      <c r="Q695" s="18"/>
      <c r="R695" s="18"/>
      <c r="S695" s="18"/>
    </row>
    <row r="696" spans="1:19">
      <c r="A696" s="18" t="s">
        <v>1695</v>
      </c>
      <c r="B696" s="18"/>
      <c r="C696" s="18" t="s">
        <v>1707</v>
      </c>
      <c r="D696" s="18" t="s">
        <v>1708</v>
      </c>
      <c r="E696" s="18"/>
      <c r="F696" s="18"/>
      <c r="G696" s="18"/>
      <c r="H696" s="18"/>
      <c r="I696" s="18" t="s">
        <v>1709</v>
      </c>
      <c r="J696" s="18"/>
      <c r="K696" s="18"/>
      <c r="L696" s="18"/>
      <c r="M696" s="18"/>
      <c r="N696" s="18"/>
      <c r="O696" s="18"/>
      <c r="P696" s="18"/>
      <c r="Q696" s="18"/>
      <c r="R696" s="18"/>
      <c r="S696" s="18"/>
    </row>
    <row r="697" spans="1:19">
      <c r="A697" s="18" t="s">
        <v>1695</v>
      </c>
      <c r="B697" s="18"/>
      <c r="C697" s="18" t="s">
        <v>1710</v>
      </c>
      <c r="D697" s="18" t="s">
        <v>1711</v>
      </c>
      <c r="E697" s="18"/>
      <c r="F697" s="18"/>
      <c r="G697" s="18"/>
      <c r="H697" s="18"/>
      <c r="I697" s="18" t="s">
        <v>1712</v>
      </c>
      <c r="J697" s="18"/>
      <c r="K697" s="18"/>
      <c r="L697" s="18"/>
      <c r="M697" s="18"/>
      <c r="N697" s="18"/>
      <c r="O697" s="18"/>
      <c r="P697" s="18"/>
      <c r="Q697" s="18"/>
      <c r="R697" s="18"/>
      <c r="S697" s="18"/>
    </row>
    <row r="698" spans="1:19">
      <c r="A698" s="18" t="s">
        <v>1695</v>
      </c>
      <c r="B698" s="18"/>
      <c r="C698" s="18" t="s">
        <v>1713</v>
      </c>
      <c r="D698" s="18" t="s">
        <v>1714</v>
      </c>
      <c r="E698" s="18"/>
      <c r="F698" s="18"/>
      <c r="G698" s="18"/>
      <c r="H698" s="18"/>
      <c r="I698" s="18" t="s">
        <v>1715</v>
      </c>
      <c r="J698" s="18"/>
      <c r="K698" s="18"/>
      <c r="L698" s="18"/>
      <c r="M698" s="18"/>
      <c r="N698" s="18"/>
      <c r="O698" s="18"/>
      <c r="P698" s="18"/>
      <c r="Q698" s="18"/>
      <c r="R698" s="18"/>
      <c r="S698" s="18"/>
    </row>
    <row r="699" spans="1:19">
      <c r="A699" s="18" t="s">
        <v>1695</v>
      </c>
      <c r="B699" s="18"/>
      <c r="C699" s="18" t="s">
        <v>1716</v>
      </c>
      <c r="D699" s="18" t="s">
        <v>1717</v>
      </c>
      <c r="E699" s="18"/>
      <c r="F699" s="18"/>
      <c r="G699" s="18"/>
      <c r="H699" s="18"/>
      <c r="I699" s="18" t="s">
        <v>1718</v>
      </c>
      <c r="J699" s="18"/>
      <c r="K699" s="18"/>
      <c r="L699" s="18"/>
      <c r="M699" s="18"/>
      <c r="N699" s="18"/>
      <c r="O699" s="18"/>
      <c r="P699" s="18"/>
      <c r="Q699" s="18"/>
      <c r="R699" s="18"/>
      <c r="S699" s="18"/>
    </row>
    <row r="700" spans="1:19">
      <c r="A700" s="18" t="s">
        <v>1695</v>
      </c>
      <c r="B700" s="18"/>
      <c r="C700" s="18" t="s">
        <v>1719</v>
      </c>
      <c r="D700" s="18" t="s">
        <v>1720</v>
      </c>
      <c r="E700" s="18"/>
      <c r="F700" s="18"/>
      <c r="G700" s="18"/>
      <c r="H700" s="18"/>
      <c r="I700" s="18" t="s">
        <v>1721</v>
      </c>
      <c r="J700" s="18"/>
      <c r="K700" s="18"/>
      <c r="L700" s="18"/>
      <c r="M700" s="18"/>
      <c r="N700" s="18"/>
      <c r="O700" s="18"/>
      <c r="P700" s="18"/>
      <c r="Q700" s="18"/>
      <c r="R700" s="18"/>
      <c r="S700" s="18"/>
    </row>
    <row r="701" spans="1:19">
      <c r="A701" s="18" t="s">
        <v>1695</v>
      </c>
      <c r="B701" s="18"/>
      <c r="C701" s="18" t="s">
        <v>1722</v>
      </c>
      <c r="D701" s="18" t="s">
        <v>1723</v>
      </c>
      <c r="E701" s="18" t="s">
        <v>1724</v>
      </c>
      <c r="F701" s="18"/>
      <c r="G701" s="18"/>
      <c r="H701" s="18"/>
      <c r="I701" s="18" t="s">
        <v>1725</v>
      </c>
      <c r="J701" s="18"/>
      <c r="K701" s="18"/>
      <c r="L701" s="18"/>
      <c r="M701" s="18"/>
      <c r="N701" s="18"/>
      <c r="O701" s="18"/>
      <c r="P701" s="18"/>
      <c r="Q701" s="18"/>
      <c r="R701" s="18"/>
      <c r="S701" s="18"/>
    </row>
    <row r="702" spans="1:19">
      <c r="A702" s="18" t="s">
        <v>1695</v>
      </c>
      <c r="B702" s="18"/>
      <c r="C702" s="18" t="s">
        <v>1726</v>
      </c>
      <c r="D702" s="18" t="s">
        <v>1727</v>
      </c>
      <c r="E702" s="18"/>
      <c r="F702" s="18"/>
      <c r="G702" s="18"/>
      <c r="H702" s="18"/>
      <c r="I702" s="18" t="s">
        <v>1728</v>
      </c>
      <c r="J702" s="18"/>
      <c r="K702" s="18"/>
      <c r="L702" s="18"/>
      <c r="M702" s="18"/>
      <c r="N702" s="18"/>
      <c r="O702" s="18"/>
      <c r="P702" s="18"/>
      <c r="Q702" s="18"/>
      <c r="R702" s="18"/>
      <c r="S702" s="18"/>
    </row>
    <row r="703" spans="1:19">
      <c r="A703" s="18" t="s">
        <v>1695</v>
      </c>
      <c r="B703" s="18"/>
      <c r="C703" s="18" t="s">
        <v>1729</v>
      </c>
      <c r="D703" s="18" t="s">
        <v>1730</v>
      </c>
      <c r="E703" s="18"/>
      <c r="F703" s="18"/>
      <c r="G703" s="18"/>
      <c r="H703" s="18"/>
      <c r="I703" s="18" t="s">
        <v>1731</v>
      </c>
      <c r="J703" s="18"/>
      <c r="K703" s="18"/>
      <c r="L703" s="18"/>
      <c r="M703" s="18"/>
      <c r="N703" s="18"/>
      <c r="O703" s="18"/>
      <c r="P703" s="18"/>
      <c r="Q703" s="18"/>
      <c r="R703" s="18"/>
      <c r="S703" s="18"/>
    </row>
    <row r="704" spans="1:19">
      <c r="A704" s="18" t="s">
        <v>1695</v>
      </c>
      <c r="B704" s="18"/>
      <c r="C704" s="18" t="s">
        <v>1732</v>
      </c>
      <c r="D704" s="18" t="s">
        <v>1733</v>
      </c>
      <c r="E704" s="18"/>
      <c r="F704" s="18"/>
      <c r="G704" s="18"/>
      <c r="H704" s="18"/>
      <c r="I704" s="18" t="s">
        <v>1734</v>
      </c>
      <c r="J704" s="18"/>
      <c r="K704" s="18"/>
      <c r="L704" s="18"/>
      <c r="M704" s="18"/>
      <c r="N704" s="18"/>
      <c r="O704" s="18"/>
      <c r="P704" s="18"/>
      <c r="Q704" s="18"/>
      <c r="R704" s="18"/>
      <c r="S704" s="18"/>
    </row>
    <row r="705" spans="1:19">
      <c r="A705" s="18" t="s">
        <v>1695</v>
      </c>
      <c r="B705" s="18"/>
      <c r="C705" s="18" t="s">
        <v>1735</v>
      </c>
      <c r="D705" s="18" t="s">
        <v>1736</v>
      </c>
      <c r="E705" s="18"/>
      <c r="F705" s="18"/>
      <c r="G705" s="18"/>
      <c r="H705" s="18"/>
      <c r="I705" s="18" t="s">
        <v>1737</v>
      </c>
      <c r="J705" s="18"/>
      <c r="K705" s="18"/>
      <c r="L705" s="18"/>
      <c r="M705" s="18"/>
      <c r="N705" s="18"/>
      <c r="O705" s="18"/>
      <c r="P705" s="18"/>
      <c r="Q705" s="18"/>
      <c r="R705" s="18"/>
      <c r="S705" s="18"/>
    </row>
    <row r="706" spans="1:19">
      <c r="A706" s="18" t="s">
        <v>1695</v>
      </c>
      <c r="B706" s="18"/>
      <c r="C706" s="18" t="s">
        <v>1738</v>
      </c>
      <c r="D706" s="18" t="s">
        <v>1739</v>
      </c>
      <c r="E706" s="18"/>
      <c r="F706" s="18"/>
      <c r="G706" s="18"/>
      <c r="H706" s="18"/>
      <c r="I706" s="18" t="s">
        <v>1740</v>
      </c>
      <c r="J706" s="18"/>
      <c r="K706" s="18"/>
      <c r="L706" s="18"/>
      <c r="M706" s="18"/>
      <c r="N706" s="18"/>
      <c r="O706" s="18"/>
      <c r="P706" s="18"/>
      <c r="Q706" s="18"/>
      <c r="R706" s="18"/>
      <c r="S706" s="18"/>
    </row>
    <row r="707" spans="1:19">
      <c r="A707" s="18" t="s">
        <v>1695</v>
      </c>
      <c r="B707" s="18"/>
      <c r="C707" s="18" t="s">
        <v>1741</v>
      </c>
      <c r="D707" s="18" t="s">
        <v>1742</v>
      </c>
      <c r="E707" s="183" t="s">
        <v>1743</v>
      </c>
      <c r="F707" s="18"/>
      <c r="G707" s="18"/>
      <c r="H707" s="18"/>
      <c r="I707" s="18" t="s">
        <v>1744</v>
      </c>
      <c r="J707" s="18"/>
      <c r="K707" s="18"/>
      <c r="L707" s="18"/>
      <c r="M707" s="18"/>
      <c r="N707" s="18"/>
      <c r="O707" s="18"/>
      <c r="P707" s="18"/>
      <c r="Q707" s="18"/>
      <c r="R707" s="18"/>
      <c r="S707" s="18"/>
    </row>
    <row r="708" spans="1:19">
      <c r="A708" s="18" t="s">
        <v>1695</v>
      </c>
      <c r="B708" s="18"/>
      <c r="C708" s="18" t="s">
        <v>1745</v>
      </c>
      <c r="D708" s="18" t="s">
        <v>1746</v>
      </c>
      <c r="E708" s="18"/>
      <c r="F708" s="18"/>
      <c r="G708" s="18"/>
      <c r="H708" s="18"/>
      <c r="I708" s="18" t="s">
        <v>1747</v>
      </c>
      <c r="J708" s="18"/>
      <c r="K708" s="18"/>
      <c r="L708" s="18"/>
      <c r="M708" s="18"/>
      <c r="N708" s="18"/>
      <c r="O708" s="18"/>
      <c r="P708" s="18"/>
      <c r="Q708" s="18"/>
      <c r="R708" s="18"/>
      <c r="S708" s="18"/>
    </row>
    <row r="709" spans="1:19">
      <c r="A709" s="18" t="s">
        <v>1695</v>
      </c>
      <c r="B709" s="18"/>
      <c r="C709" s="18" t="s">
        <v>1748</v>
      </c>
      <c r="D709" s="18"/>
      <c r="E709" s="18"/>
      <c r="F709" s="18"/>
      <c r="G709" s="18"/>
      <c r="H709" s="18"/>
      <c r="I709" s="18" t="s">
        <v>1749</v>
      </c>
      <c r="J709" s="18"/>
      <c r="K709" s="18"/>
      <c r="L709" s="18"/>
      <c r="M709" s="18"/>
      <c r="N709" s="18"/>
      <c r="O709" s="18"/>
      <c r="P709" s="18"/>
      <c r="Q709" s="18"/>
      <c r="R709" s="18"/>
      <c r="S709" s="18"/>
    </row>
    <row r="710" spans="1:19">
      <c r="A710" s="18" t="s">
        <v>1695</v>
      </c>
      <c r="B710" s="18"/>
      <c r="C710" s="18" t="s">
        <v>1750</v>
      </c>
      <c r="D710" s="18" t="s">
        <v>1751</v>
      </c>
      <c r="E710" s="18"/>
      <c r="F710" s="18"/>
      <c r="G710" s="18"/>
      <c r="H710" s="18"/>
      <c r="I710" s="18" t="s">
        <v>1752</v>
      </c>
      <c r="J710" s="18"/>
      <c r="K710" s="18"/>
      <c r="L710" s="18"/>
      <c r="M710" s="18"/>
      <c r="N710" s="18"/>
      <c r="O710" s="18"/>
      <c r="P710" s="18"/>
      <c r="Q710" s="18"/>
      <c r="R710" s="18"/>
      <c r="S710" s="18"/>
    </row>
    <row r="711" spans="1:19">
      <c r="A711" s="18" t="s">
        <v>1695</v>
      </c>
      <c r="B711" s="18"/>
      <c r="C711" s="18" t="s">
        <v>1753</v>
      </c>
      <c r="D711" s="18" t="s">
        <v>1754</v>
      </c>
      <c r="E711" s="18"/>
      <c r="F711" s="18"/>
      <c r="G711" s="18"/>
      <c r="H711" s="18"/>
      <c r="I711" s="18" t="s">
        <v>1755</v>
      </c>
      <c r="J711" s="18"/>
      <c r="K711" s="18"/>
      <c r="L711" s="18"/>
      <c r="M711" s="18"/>
      <c r="N711" s="18"/>
      <c r="O711" s="18"/>
      <c r="P711" s="18"/>
      <c r="Q711" s="18"/>
      <c r="R711" s="18"/>
      <c r="S711" s="18"/>
    </row>
    <row r="712" spans="1:19">
      <c r="A712" s="18" t="s">
        <v>1695</v>
      </c>
      <c r="B712" s="18"/>
      <c r="C712" s="18" t="s">
        <v>1756</v>
      </c>
      <c r="D712" s="18"/>
      <c r="E712" s="18"/>
      <c r="F712" s="18"/>
      <c r="G712" s="18"/>
      <c r="H712" s="18"/>
      <c r="I712" s="18" t="s">
        <v>1757</v>
      </c>
      <c r="J712" s="18"/>
      <c r="K712" s="18"/>
      <c r="L712" s="18"/>
      <c r="M712" s="18"/>
      <c r="N712" s="18"/>
      <c r="O712" s="18"/>
      <c r="P712" s="18"/>
      <c r="Q712" s="18"/>
      <c r="R712" s="18"/>
      <c r="S712" s="18"/>
    </row>
    <row r="713" spans="1:19">
      <c r="A713" s="18" t="s">
        <v>1695</v>
      </c>
      <c r="B713" s="18"/>
      <c r="C713" s="18" t="s">
        <v>1758</v>
      </c>
      <c r="D713" s="18" t="s">
        <v>1759</v>
      </c>
      <c r="E713" s="18"/>
      <c r="F713" s="18"/>
      <c r="G713" s="18"/>
      <c r="H713" s="18"/>
      <c r="I713" s="18" t="s">
        <v>1760</v>
      </c>
      <c r="J713" s="18"/>
      <c r="K713" s="18"/>
      <c r="L713" s="18"/>
      <c r="M713" s="18"/>
      <c r="N713" s="18"/>
      <c r="O713" s="18"/>
      <c r="P713" s="18"/>
      <c r="Q713" s="18"/>
      <c r="R713" s="18"/>
      <c r="S713" s="18"/>
    </row>
    <row r="714" spans="1:19">
      <c r="A714" s="18" t="s">
        <v>1695</v>
      </c>
      <c r="B714" s="18"/>
      <c r="C714" s="18" t="s">
        <v>1761</v>
      </c>
      <c r="D714" s="18" t="s">
        <v>1762</v>
      </c>
      <c r="E714" s="18"/>
      <c r="F714" s="18"/>
      <c r="G714" s="18"/>
      <c r="H714" s="18"/>
      <c r="I714" s="18" t="s">
        <v>1763</v>
      </c>
      <c r="J714" s="18"/>
      <c r="K714" s="18"/>
      <c r="L714" s="18"/>
      <c r="M714" s="18"/>
      <c r="N714" s="18"/>
      <c r="O714" s="18"/>
      <c r="P714" s="18"/>
      <c r="Q714" s="18"/>
      <c r="R714" s="18"/>
      <c r="S714" s="18"/>
    </row>
    <row r="715" spans="1:19">
      <c r="A715" s="18" t="s">
        <v>1695</v>
      </c>
      <c r="B715" s="18"/>
      <c r="C715" s="18" t="s">
        <v>1764</v>
      </c>
      <c r="D715" s="18" t="s">
        <v>1765</v>
      </c>
      <c r="E715" s="18"/>
      <c r="F715" s="18"/>
      <c r="G715" s="18"/>
      <c r="H715" s="18"/>
      <c r="I715" s="18" t="s">
        <v>1766</v>
      </c>
      <c r="J715" s="18"/>
      <c r="K715" s="18"/>
      <c r="L715" s="18"/>
      <c r="M715" s="18"/>
      <c r="N715" s="18"/>
      <c r="O715" s="18"/>
      <c r="P715" s="18"/>
      <c r="Q715" s="18"/>
      <c r="R715" s="18"/>
      <c r="S715" s="18"/>
    </row>
    <row r="716" spans="1:19">
      <c r="A716" s="18" t="s">
        <v>1695</v>
      </c>
      <c r="B716" s="18"/>
      <c r="C716" s="18" t="s">
        <v>1767</v>
      </c>
      <c r="D716" s="18" t="s">
        <v>1768</v>
      </c>
      <c r="E716" s="18"/>
      <c r="F716" s="18"/>
      <c r="G716" s="18"/>
      <c r="H716" s="18"/>
      <c r="I716" s="18" t="s">
        <v>1769</v>
      </c>
      <c r="J716" s="18"/>
      <c r="K716" s="18"/>
      <c r="L716" s="18"/>
      <c r="M716" s="18"/>
      <c r="N716" s="18"/>
      <c r="O716" s="18"/>
      <c r="P716" s="18"/>
      <c r="Q716" s="18"/>
      <c r="R716" s="18"/>
      <c r="S716" s="18"/>
    </row>
    <row r="717" spans="1:19">
      <c r="A717" s="18" t="s">
        <v>1695</v>
      </c>
      <c r="B717" s="18"/>
      <c r="C717" s="18" t="s">
        <v>1770</v>
      </c>
      <c r="D717" s="18"/>
      <c r="E717" s="18" t="s">
        <v>1771</v>
      </c>
      <c r="F717" s="18"/>
      <c r="G717" s="18"/>
      <c r="H717" s="18"/>
      <c r="I717" s="18" t="s">
        <v>1772</v>
      </c>
      <c r="J717" s="18"/>
      <c r="K717" s="18"/>
      <c r="L717" s="18"/>
      <c r="M717" s="18"/>
      <c r="N717" s="18"/>
      <c r="O717" s="18"/>
      <c r="P717" s="18"/>
      <c r="Q717" s="18"/>
      <c r="R717" s="18"/>
      <c r="S717" s="18"/>
    </row>
    <row r="718" spans="1:19">
      <c r="A718" s="18" t="s">
        <v>1695</v>
      </c>
      <c r="B718" s="18"/>
      <c r="C718" s="18" t="s">
        <v>1773</v>
      </c>
      <c r="D718" s="18" t="s">
        <v>1774</v>
      </c>
      <c r="E718" s="18" t="s">
        <v>1775</v>
      </c>
      <c r="F718" s="18"/>
      <c r="G718" s="18"/>
      <c r="H718" s="18"/>
      <c r="I718" s="18" t="s">
        <v>1776</v>
      </c>
      <c r="J718" s="18"/>
      <c r="K718" s="18"/>
      <c r="L718" s="18"/>
      <c r="M718" s="18"/>
      <c r="N718" s="18"/>
      <c r="O718" s="18"/>
      <c r="P718" s="18"/>
      <c r="Q718" s="18"/>
      <c r="R718" s="18"/>
      <c r="S718" s="18"/>
    </row>
    <row r="719" spans="1:19">
      <c r="A719" s="18" t="s">
        <v>1695</v>
      </c>
      <c r="B719" s="18"/>
      <c r="C719" s="18" t="s">
        <v>1777</v>
      </c>
      <c r="D719" s="18" t="s">
        <v>1778</v>
      </c>
      <c r="E719" s="18"/>
      <c r="F719" s="18"/>
      <c r="G719" s="18"/>
      <c r="H719" s="18"/>
      <c r="I719" s="18" t="s">
        <v>1779</v>
      </c>
      <c r="J719" s="18"/>
      <c r="K719" s="18"/>
      <c r="L719" s="18"/>
      <c r="M719" s="18"/>
      <c r="N719" s="18"/>
      <c r="O719" s="18"/>
      <c r="P719" s="18"/>
      <c r="Q719" s="18"/>
      <c r="R719" s="18"/>
      <c r="S719" s="18"/>
    </row>
    <row r="720" spans="1:19">
      <c r="A720" s="18" t="s">
        <v>1695</v>
      </c>
      <c r="B720" s="18"/>
      <c r="C720" s="18" t="s">
        <v>1780</v>
      </c>
      <c r="D720" s="18" t="s">
        <v>1781</v>
      </c>
      <c r="E720" s="18"/>
      <c r="F720" s="18"/>
      <c r="G720" s="18"/>
      <c r="H720" s="18"/>
      <c r="I720" s="18" t="s">
        <v>1782</v>
      </c>
      <c r="J720" s="18"/>
      <c r="K720" s="18"/>
      <c r="L720" s="18"/>
      <c r="M720" s="18"/>
      <c r="N720" s="18"/>
      <c r="O720" s="18"/>
      <c r="P720" s="18"/>
      <c r="Q720" s="18"/>
      <c r="R720" s="18"/>
      <c r="S720" s="18"/>
    </row>
    <row r="721" spans="1:19">
      <c r="A721" s="18" t="s">
        <v>1695</v>
      </c>
      <c r="B721" s="18"/>
      <c r="C721" s="18" t="s">
        <v>1783</v>
      </c>
      <c r="D721" s="18" t="s">
        <v>1784</v>
      </c>
      <c r="E721" s="18"/>
      <c r="F721" s="18"/>
      <c r="G721" s="18"/>
      <c r="H721" s="18"/>
      <c r="I721" s="18" t="s">
        <v>1785</v>
      </c>
      <c r="J721" s="18"/>
      <c r="K721" s="18"/>
      <c r="L721" s="18"/>
      <c r="M721" s="18"/>
      <c r="N721" s="18"/>
      <c r="O721" s="18"/>
      <c r="P721" s="18"/>
      <c r="Q721" s="18"/>
      <c r="R721" s="18"/>
      <c r="S721" s="18"/>
    </row>
    <row r="722" spans="1:19">
      <c r="A722" s="18" t="s">
        <v>1695</v>
      </c>
      <c r="B722" s="18"/>
      <c r="C722" s="18" t="s">
        <v>1786</v>
      </c>
      <c r="D722" s="18" t="s">
        <v>1787</v>
      </c>
      <c r="E722" s="18" t="s">
        <v>1788</v>
      </c>
      <c r="F722" s="18"/>
      <c r="G722" s="18"/>
      <c r="H722" s="18"/>
      <c r="I722" s="18" t="s">
        <v>1789</v>
      </c>
      <c r="J722" s="18"/>
      <c r="K722" s="18"/>
      <c r="L722" s="18"/>
      <c r="M722" s="18"/>
      <c r="N722" s="18"/>
      <c r="O722" s="18"/>
      <c r="P722" s="18"/>
      <c r="Q722" s="18"/>
      <c r="R722" s="18"/>
      <c r="S722" s="18"/>
    </row>
    <row r="723" spans="1:19">
      <c r="A723" s="18" t="s">
        <v>1695</v>
      </c>
      <c r="B723" s="18"/>
      <c r="C723" s="18" t="s">
        <v>1790</v>
      </c>
      <c r="D723" s="18" t="s">
        <v>1791</v>
      </c>
      <c r="E723" s="18"/>
      <c r="F723" s="18"/>
      <c r="G723" s="18"/>
      <c r="H723" s="18"/>
      <c r="I723" s="18" t="s">
        <v>1792</v>
      </c>
      <c r="J723" s="18"/>
      <c r="K723" s="18"/>
      <c r="L723" s="18"/>
      <c r="M723" s="18"/>
      <c r="N723" s="18"/>
      <c r="O723" s="18"/>
      <c r="P723" s="18"/>
      <c r="Q723" s="18"/>
      <c r="R723" s="18"/>
      <c r="S723" s="18"/>
    </row>
    <row r="724" spans="1:19">
      <c r="A724" s="18" t="s">
        <v>1695</v>
      </c>
      <c r="B724" s="18"/>
      <c r="C724" s="18" t="s">
        <v>1793</v>
      </c>
      <c r="D724" s="18" t="s">
        <v>1794</v>
      </c>
      <c r="E724" s="18"/>
      <c r="F724" s="18"/>
      <c r="G724" s="18"/>
      <c r="H724" s="18"/>
      <c r="I724" s="18" t="s">
        <v>1795</v>
      </c>
      <c r="J724" s="18"/>
      <c r="K724" s="18"/>
      <c r="L724" s="18"/>
      <c r="M724" s="18"/>
      <c r="N724" s="18"/>
      <c r="O724" s="18"/>
      <c r="P724" s="18"/>
      <c r="Q724" s="18"/>
      <c r="R724" s="18"/>
      <c r="S724" s="18"/>
    </row>
    <row r="725" spans="1:19">
      <c r="A725" s="18" t="s">
        <v>1695</v>
      </c>
      <c r="B725" s="18"/>
      <c r="C725" s="18" t="s">
        <v>1796</v>
      </c>
      <c r="D725" s="18" t="s">
        <v>1797</v>
      </c>
      <c r="E725" s="18"/>
      <c r="F725" s="18"/>
      <c r="G725" s="18"/>
      <c r="H725" s="18"/>
      <c r="I725" s="18" t="s">
        <v>1798</v>
      </c>
      <c r="J725" s="18"/>
      <c r="K725" s="18"/>
      <c r="L725" s="18"/>
      <c r="M725" s="18"/>
      <c r="N725" s="18"/>
      <c r="O725" s="18"/>
      <c r="P725" s="18"/>
      <c r="Q725" s="18"/>
      <c r="R725" s="18"/>
      <c r="S725" s="18"/>
    </row>
    <row r="726" spans="1:19">
      <c r="A726" s="18" t="s">
        <v>1695</v>
      </c>
      <c r="B726" s="18"/>
      <c r="C726" s="18" t="s">
        <v>1799</v>
      </c>
      <c r="D726" s="18" t="s">
        <v>1800</v>
      </c>
      <c r="E726" s="18"/>
      <c r="F726" s="18"/>
      <c r="G726" s="18"/>
      <c r="H726" s="18"/>
      <c r="I726" s="18" t="s">
        <v>1801</v>
      </c>
      <c r="J726" s="18"/>
      <c r="K726" s="18"/>
      <c r="L726" s="18"/>
      <c r="M726" s="18"/>
      <c r="N726" s="18"/>
      <c r="O726" s="18"/>
      <c r="P726" s="18"/>
      <c r="Q726" s="18"/>
      <c r="R726" s="18"/>
      <c r="S726" s="18"/>
    </row>
    <row r="727" spans="1:19">
      <c r="A727" s="18" t="s">
        <v>1695</v>
      </c>
      <c r="B727" s="18"/>
      <c r="C727" s="18" t="s">
        <v>1802</v>
      </c>
      <c r="D727" s="18" t="s">
        <v>1803</v>
      </c>
      <c r="E727" s="18"/>
      <c r="F727" s="18"/>
      <c r="G727" s="18"/>
      <c r="H727" s="18"/>
      <c r="I727" s="18" t="s">
        <v>1804</v>
      </c>
      <c r="J727" s="18"/>
      <c r="K727" s="18"/>
      <c r="L727" s="18"/>
      <c r="M727" s="18"/>
      <c r="N727" s="18"/>
      <c r="O727" s="18"/>
      <c r="P727" s="18"/>
      <c r="Q727" s="18"/>
      <c r="R727" s="18"/>
      <c r="S727" s="18"/>
    </row>
    <row r="728" spans="1:19">
      <c r="A728" s="18" t="s">
        <v>1695</v>
      </c>
      <c r="B728" s="18"/>
      <c r="C728" s="18" t="s">
        <v>1805</v>
      </c>
      <c r="D728" s="18" t="s">
        <v>1806</v>
      </c>
      <c r="E728" s="18"/>
      <c r="F728" s="18"/>
      <c r="G728" s="18"/>
      <c r="H728" s="18"/>
      <c r="I728" s="18" t="s">
        <v>1807</v>
      </c>
      <c r="J728" s="18"/>
      <c r="K728" s="18"/>
      <c r="L728" s="18"/>
      <c r="M728" s="18"/>
      <c r="N728" s="18"/>
      <c r="O728" s="18"/>
      <c r="P728" s="18"/>
      <c r="Q728" s="18"/>
      <c r="R728" s="18"/>
      <c r="S728" s="18"/>
    </row>
    <row r="729" spans="1:19">
      <c r="A729" s="18" t="s">
        <v>1695</v>
      </c>
      <c r="B729" s="18"/>
      <c r="C729" s="18" t="s">
        <v>1808</v>
      </c>
      <c r="D729" s="18" t="s">
        <v>1809</v>
      </c>
      <c r="E729" s="18"/>
      <c r="F729" s="18"/>
      <c r="G729" s="18"/>
      <c r="H729" s="18"/>
      <c r="I729" s="18" t="s">
        <v>1810</v>
      </c>
      <c r="J729" s="18"/>
      <c r="K729" s="18"/>
      <c r="L729" s="18"/>
      <c r="M729" s="18"/>
      <c r="N729" s="18"/>
      <c r="O729" s="18"/>
      <c r="P729" s="18"/>
      <c r="Q729" s="18"/>
      <c r="R729" s="18"/>
      <c r="S729" s="18"/>
    </row>
    <row r="730" spans="1:19">
      <c r="A730" s="18" t="s">
        <v>1695</v>
      </c>
      <c r="B730" s="18"/>
      <c r="C730" s="18" t="s">
        <v>1811</v>
      </c>
      <c r="D730" s="18" t="s">
        <v>1812</v>
      </c>
      <c r="E730" s="18" t="s">
        <v>1813</v>
      </c>
      <c r="F730" s="18"/>
      <c r="G730" s="18"/>
      <c r="H730" s="18"/>
      <c r="I730" s="18" t="s">
        <v>1814</v>
      </c>
      <c r="J730" s="18"/>
      <c r="K730" s="18"/>
      <c r="L730" s="18"/>
      <c r="M730" s="18"/>
      <c r="N730" s="18"/>
      <c r="O730" s="18"/>
      <c r="P730" s="18"/>
      <c r="Q730" s="18"/>
      <c r="R730" s="18"/>
      <c r="S730" s="18"/>
    </row>
    <row r="731" spans="1:19">
      <c r="A731" s="18" t="s">
        <v>1695</v>
      </c>
      <c r="B731" s="18"/>
      <c r="C731" s="18" t="s">
        <v>1815</v>
      </c>
      <c r="D731" s="18" t="s">
        <v>1816</v>
      </c>
      <c r="E731" s="18" t="s">
        <v>1817</v>
      </c>
      <c r="F731" s="18"/>
      <c r="G731" s="18"/>
      <c r="H731" s="18"/>
      <c r="I731" s="18" t="s">
        <v>1818</v>
      </c>
      <c r="J731" s="18"/>
      <c r="K731" s="18"/>
      <c r="L731" s="18"/>
      <c r="M731" s="18"/>
      <c r="N731" s="18"/>
      <c r="O731" s="18"/>
      <c r="P731" s="18"/>
      <c r="Q731" s="18"/>
      <c r="R731" s="18"/>
      <c r="S731" s="18"/>
    </row>
    <row r="732" spans="1:19">
      <c r="A732" s="18" t="s">
        <v>1695</v>
      </c>
      <c r="B732" s="18"/>
      <c r="C732" s="18" t="s">
        <v>1819</v>
      </c>
      <c r="D732" s="18" t="s">
        <v>1820</v>
      </c>
      <c r="E732" s="18"/>
      <c r="F732" s="18"/>
      <c r="G732" s="18"/>
      <c r="H732" s="18"/>
      <c r="I732" s="18" t="s">
        <v>1821</v>
      </c>
      <c r="J732" s="18"/>
      <c r="K732" s="18"/>
      <c r="L732" s="18"/>
      <c r="M732" s="18"/>
      <c r="N732" s="18"/>
      <c r="O732" s="18"/>
      <c r="P732" s="18"/>
      <c r="Q732" s="18"/>
      <c r="R732" s="18"/>
      <c r="S732" s="18"/>
    </row>
    <row r="733" spans="1:19">
      <c r="A733" s="18" t="s">
        <v>1695</v>
      </c>
      <c r="B733" s="18"/>
      <c r="C733" s="18" t="s">
        <v>1822</v>
      </c>
      <c r="D733" s="18" t="s">
        <v>1823</v>
      </c>
      <c r="E733" s="18"/>
      <c r="F733" s="18"/>
      <c r="G733" s="18"/>
      <c r="H733" s="18"/>
      <c r="I733" s="18" t="s">
        <v>1824</v>
      </c>
      <c r="J733" s="18"/>
      <c r="K733" s="18"/>
      <c r="L733" s="18"/>
      <c r="M733" s="18"/>
      <c r="N733" s="18"/>
      <c r="O733" s="18"/>
      <c r="P733" s="18"/>
      <c r="Q733" s="18"/>
      <c r="R733" s="18"/>
      <c r="S733" s="18"/>
    </row>
    <row r="734" spans="1:19">
      <c r="A734" s="18" t="s">
        <v>1695</v>
      </c>
      <c r="B734" s="18"/>
      <c r="C734" s="18" t="s">
        <v>1825</v>
      </c>
      <c r="D734" s="18" t="s">
        <v>1826</v>
      </c>
      <c r="E734" s="18"/>
      <c r="F734" s="18"/>
      <c r="G734" s="18"/>
      <c r="H734" s="18"/>
      <c r="I734" s="18" t="s">
        <v>1827</v>
      </c>
      <c r="J734" s="18"/>
      <c r="K734" s="18"/>
      <c r="L734" s="18"/>
      <c r="M734" s="18"/>
      <c r="N734" s="18"/>
      <c r="O734" s="18"/>
      <c r="P734" s="18"/>
      <c r="Q734" s="18"/>
      <c r="R734" s="18"/>
      <c r="S734" s="18"/>
    </row>
    <row r="735" spans="1:19">
      <c r="A735" s="18" t="s">
        <v>1695</v>
      </c>
      <c r="B735" s="18"/>
      <c r="C735" s="18" t="s">
        <v>1828</v>
      </c>
      <c r="D735" s="18" t="s">
        <v>1829</v>
      </c>
      <c r="E735" s="18" t="s">
        <v>1830</v>
      </c>
      <c r="F735" s="18" t="s">
        <v>1831</v>
      </c>
      <c r="G735" s="18"/>
      <c r="H735" s="18"/>
      <c r="I735" s="18" t="s">
        <v>1832</v>
      </c>
      <c r="J735" s="18"/>
      <c r="K735" s="18"/>
      <c r="L735" s="18"/>
      <c r="M735" s="18"/>
      <c r="N735" s="18"/>
      <c r="O735" s="18"/>
      <c r="P735" s="18"/>
      <c r="Q735" s="18"/>
      <c r="R735" s="18"/>
      <c r="S735" s="18"/>
    </row>
    <row r="736" spans="1:19">
      <c r="A736" s="18" t="s">
        <v>1695</v>
      </c>
      <c r="B736" s="18"/>
      <c r="C736" s="18" t="s">
        <v>1833</v>
      </c>
      <c r="D736" s="18" t="s">
        <v>1834</v>
      </c>
      <c r="E736" s="18"/>
      <c r="F736" s="18"/>
      <c r="G736" s="18"/>
      <c r="H736" s="18"/>
      <c r="I736" s="18" t="s">
        <v>1835</v>
      </c>
      <c r="J736" s="18"/>
      <c r="K736" s="18"/>
      <c r="L736" s="18"/>
      <c r="M736" s="18"/>
      <c r="N736" s="18"/>
      <c r="O736" s="18"/>
      <c r="P736" s="18"/>
      <c r="Q736" s="18"/>
      <c r="R736" s="18"/>
      <c r="S736" s="18"/>
    </row>
    <row r="737" spans="1:19">
      <c r="A737" s="18" t="s">
        <v>1695</v>
      </c>
      <c r="B737" s="18"/>
      <c r="C737" s="18" t="s">
        <v>1836</v>
      </c>
      <c r="D737" s="18" t="s">
        <v>1837</v>
      </c>
      <c r="E737" s="18"/>
      <c r="F737" s="18"/>
      <c r="G737" s="18"/>
      <c r="H737" s="18"/>
      <c r="I737" s="18" t="s">
        <v>1838</v>
      </c>
      <c r="J737" s="18"/>
      <c r="K737" s="18"/>
      <c r="L737" s="18"/>
      <c r="M737" s="18"/>
      <c r="N737" s="18"/>
      <c r="O737" s="18"/>
      <c r="P737" s="18"/>
      <c r="Q737" s="18"/>
      <c r="R737" s="18"/>
      <c r="S737" s="18"/>
    </row>
    <row r="738" spans="1:19">
      <c r="A738" s="18" t="s">
        <v>832</v>
      </c>
      <c r="B738" s="18"/>
      <c r="C738" s="179" t="s">
        <v>1839</v>
      </c>
      <c r="D738" s="18" t="s">
        <v>1840</v>
      </c>
      <c r="E738" s="18"/>
      <c r="F738" s="18"/>
      <c r="G738" s="18"/>
      <c r="H738" s="18"/>
      <c r="I738" s="179" t="s">
        <v>1841</v>
      </c>
      <c r="J738" s="18" t="s">
        <v>49</v>
      </c>
      <c r="K738" s="18"/>
      <c r="L738" s="179" t="s">
        <v>1842</v>
      </c>
      <c r="M738" s="181">
        <v>5</v>
      </c>
      <c r="N738" s="18"/>
      <c r="O738" s="18"/>
      <c r="P738" s="18"/>
      <c r="Q738" s="18"/>
      <c r="R738" s="18"/>
      <c r="S738" s="18"/>
    </row>
    <row r="739" spans="1:19">
      <c r="A739" s="18" t="s">
        <v>832</v>
      </c>
      <c r="B739" s="18"/>
      <c r="C739" s="179" t="s">
        <v>1843</v>
      </c>
      <c r="D739" s="18" t="s">
        <v>1844</v>
      </c>
      <c r="E739" s="18"/>
      <c r="F739" s="18"/>
      <c r="G739" s="18"/>
      <c r="H739" s="18"/>
      <c r="I739" s="179" t="s">
        <v>1845</v>
      </c>
      <c r="J739" s="18" t="s">
        <v>689</v>
      </c>
      <c r="K739" s="18"/>
      <c r="L739" s="179" t="s">
        <v>1846</v>
      </c>
      <c r="M739" s="182"/>
      <c r="N739" s="18"/>
      <c r="O739" s="18"/>
      <c r="P739" s="18"/>
      <c r="Q739" s="18"/>
      <c r="R739" s="18"/>
      <c r="S739" s="18"/>
    </row>
    <row r="740" spans="1:19">
      <c r="A740" s="18" t="s">
        <v>832</v>
      </c>
      <c r="B740" s="18"/>
      <c r="C740" s="179" t="s">
        <v>1847</v>
      </c>
      <c r="D740" s="18" t="s">
        <v>129</v>
      </c>
      <c r="E740" s="18"/>
      <c r="F740" s="18"/>
      <c r="G740" s="18"/>
      <c r="H740" s="18"/>
      <c r="I740" s="179" t="s">
        <v>1686</v>
      </c>
      <c r="J740" s="18" t="s">
        <v>44</v>
      </c>
      <c r="K740" s="18"/>
      <c r="L740" s="179" t="s">
        <v>1848</v>
      </c>
      <c r="M740" s="182"/>
      <c r="N740" s="18"/>
      <c r="O740" s="18"/>
      <c r="P740" s="18"/>
      <c r="Q740" s="18"/>
      <c r="R740" s="18"/>
      <c r="S740" s="18"/>
    </row>
    <row r="741" spans="1:19">
      <c r="A741" s="18" t="s">
        <v>832</v>
      </c>
      <c r="B741" s="18"/>
      <c r="C741" s="179" t="s">
        <v>1849</v>
      </c>
      <c r="D741" s="18" t="s">
        <v>1850</v>
      </c>
      <c r="E741" s="18"/>
      <c r="F741" s="18"/>
      <c r="G741" s="18"/>
      <c r="H741" s="18"/>
      <c r="I741" s="179" t="s">
        <v>1851</v>
      </c>
      <c r="J741" s="18"/>
      <c r="K741" s="18"/>
      <c r="L741" s="179" t="s">
        <v>1842</v>
      </c>
      <c r="M741" s="182"/>
      <c r="N741" s="18"/>
      <c r="O741" s="18"/>
      <c r="P741" s="18"/>
      <c r="Q741" s="18"/>
      <c r="R741" s="18"/>
      <c r="S741" s="18"/>
    </row>
    <row r="742" spans="1:19">
      <c r="A742" s="18" t="s">
        <v>832</v>
      </c>
      <c r="B742" s="18"/>
      <c r="C742" s="180" t="s">
        <v>1852</v>
      </c>
      <c r="D742" s="18" t="s">
        <v>1853</v>
      </c>
      <c r="E742" s="18"/>
      <c r="F742" s="18"/>
      <c r="G742" s="18"/>
      <c r="H742" s="18"/>
      <c r="I742" s="179" t="s">
        <v>1700</v>
      </c>
      <c r="J742" s="18" t="s">
        <v>1854</v>
      </c>
      <c r="K742" s="18"/>
      <c r="L742" s="179" t="s">
        <v>1842</v>
      </c>
      <c r="M742" s="182"/>
      <c r="N742" s="18"/>
      <c r="O742" s="18"/>
      <c r="P742" s="18"/>
      <c r="Q742" s="18"/>
      <c r="R742" s="18"/>
      <c r="S742" s="18"/>
    </row>
    <row r="743" spans="1:19">
      <c r="A743" s="18" t="s">
        <v>832</v>
      </c>
      <c r="B743" s="18"/>
      <c r="C743" s="180" t="s">
        <v>1855</v>
      </c>
      <c r="D743" s="18" t="s">
        <v>1856</v>
      </c>
      <c r="E743" s="18"/>
      <c r="F743" s="18"/>
      <c r="G743" s="18"/>
      <c r="H743" s="18"/>
      <c r="I743" s="179" t="s">
        <v>1700</v>
      </c>
      <c r="J743" s="18"/>
      <c r="K743" s="18"/>
      <c r="L743" s="179" t="s">
        <v>1842</v>
      </c>
      <c r="M743" s="182"/>
      <c r="N743" s="18"/>
      <c r="O743" s="18"/>
      <c r="P743" s="18"/>
      <c r="Q743" s="18"/>
      <c r="R743" s="18"/>
      <c r="S743" s="18"/>
    </row>
    <row r="744" spans="1:19">
      <c r="A744" s="18" t="s">
        <v>832</v>
      </c>
      <c r="B744" s="18"/>
      <c r="C744" s="180" t="s">
        <v>1857</v>
      </c>
      <c r="D744" s="18" t="s">
        <v>1858</v>
      </c>
      <c r="E744" s="18"/>
      <c r="F744" s="18"/>
      <c r="G744" s="18"/>
      <c r="H744" s="18"/>
      <c r="I744" s="179" t="s">
        <v>1859</v>
      </c>
      <c r="J744" s="18"/>
      <c r="K744" s="18"/>
      <c r="L744" s="179" t="s">
        <v>1860</v>
      </c>
      <c r="M744" s="182"/>
      <c r="N744" s="18"/>
      <c r="O744" s="18"/>
      <c r="P744" s="18"/>
      <c r="Q744" s="18"/>
      <c r="R744" s="18"/>
      <c r="S744" s="18"/>
    </row>
    <row r="745" spans="1:19">
      <c r="A745" s="18" t="s">
        <v>832</v>
      </c>
      <c r="B745" s="18"/>
      <c r="C745" s="180" t="s">
        <v>1861</v>
      </c>
      <c r="D745" s="18" t="s">
        <v>1862</v>
      </c>
      <c r="E745" s="18"/>
      <c r="F745" s="18"/>
      <c r="G745" s="18"/>
      <c r="H745" s="18"/>
      <c r="I745" s="179" t="s">
        <v>1863</v>
      </c>
      <c r="J745" s="18"/>
      <c r="K745" s="18"/>
      <c r="L745" s="179" t="s">
        <v>1864</v>
      </c>
      <c r="M745" s="182"/>
      <c r="N745" s="18"/>
      <c r="O745" s="18"/>
      <c r="P745" s="18"/>
      <c r="Q745" s="18"/>
      <c r="R745" s="18"/>
      <c r="S745" s="18"/>
    </row>
    <row r="746" spans="1:19">
      <c r="A746" s="18" t="s">
        <v>832</v>
      </c>
      <c r="B746" s="18"/>
      <c r="C746" s="180" t="s">
        <v>1865</v>
      </c>
      <c r="D746" s="18" t="s">
        <v>1866</v>
      </c>
      <c r="E746" s="18"/>
      <c r="F746" s="18"/>
      <c r="G746" s="18"/>
      <c r="H746" s="18"/>
      <c r="I746" s="179" t="s">
        <v>1703</v>
      </c>
      <c r="J746" s="18"/>
      <c r="K746" s="18"/>
      <c r="L746" s="179" t="s">
        <v>1867</v>
      </c>
      <c r="M746" s="182"/>
      <c r="N746" s="18"/>
      <c r="O746" s="18"/>
      <c r="P746" s="18"/>
      <c r="Q746" s="18"/>
      <c r="R746" s="18"/>
      <c r="S746" s="18"/>
    </row>
    <row r="747" spans="1:19">
      <c r="A747" s="18" t="s">
        <v>832</v>
      </c>
      <c r="B747" s="18"/>
      <c r="C747" s="180" t="s">
        <v>1868</v>
      </c>
      <c r="D747" s="18" t="s">
        <v>1869</v>
      </c>
      <c r="E747" s="18"/>
      <c r="F747" s="18"/>
      <c r="G747" s="18"/>
      <c r="H747" s="18"/>
      <c r="I747" s="179" t="s">
        <v>1870</v>
      </c>
      <c r="J747" s="18"/>
      <c r="K747" s="18"/>
      <c r="L747" s="179" t="s">
        <v>1871</v>
      </c>
      <c r="M747" s="181">
        <v>75</v>
      </c>
      <c r="N747" s="18"/>
      <c r="O747" s="18"/>
      <c r="P747" s="18"/>
      <c r="Q747" s="18"/>
      <c r="R747" s="18"/>
      <c r="S747" s="18"/>
    </row>
    <row r="748" spans="1:19">
      <c r="A748" s="18" t="s">
        <v>832</v>
      </c>
      <c r="B748" s="18"/>
      <c r="C748" s="179" t="s">
        <v>1872</v>
      </c>
      <c r="D748" s="18" t="s">
        <v>1873</v>
      </c>
      <c r="E748" s="18"/>
      <c r="F748" s="18"/>
      <c r="G748" s="18"/>
      <c r="H748" s="18"/>
      <c r="I748" s="179" t="s">
        <v>1874</v>
      </c>
      <c r="J748" s="18" t="s">
        <v>44</v>
      </c>
      <c r="K748" s="18"/>
      <c r="L748" s="179" t="s">
        <v>1842</v>
      </c>
      <c r="M748" s="182"/>
      <c r="N748" s="18"/>
      <c r="O748" s="18"/>
      <c r="P748" s="18"/>
      <c r="Q748" s="18"/>
      <c r="R748" s="18"/>
      <c r="S748" s="18"/>
    </row>
    <row r="749" spans="1:19">
      <c r="A749" s="18" t="s">
        <v>832</v>
      </c>
      <c r="B749" s="18"/>
      <c r="C749" s="179" t="s">
        <v>1875</v>
      </c>
      <c r="D749" s="18" t="s">
        <v>1876</v>
      </c>
      <c r="E749" s="18"/>
      <c r="F749" s="18"/>
      <c r="G749" s="18"/>
      <c r="H749" s="18"/>
      <c r="I749" s="179" t="s">
        <v>1877</v>
      </c>
      <c r="J749" s="18" t="s">
        <v>49</v>
      </c>
      <c r="K749" s="18"/>
      <c r="L749" s="179" t="s">
        <v>1878</v>
      </c>
      <c r="M749" s="182"/>
      <c r="N749" s="18"/>
      <c r="O749" s="18"/>
      <c r="P749" s="18"/>
      <c r="Q749" s="18"/>
      <c r="R749" s="18"/>
      <c r="S749" s="18"/>
    </row>
    <row r="750" spans="1:19">
      <c r="A750" s="18" t="s">
        <v>832</v>
      </c>
      <c r="B750" s="18"/>
      <c r="C750" s="180" t="s">
        <v>1879</v>
      </c>
      <c r="D750" s="18" t="s">
        <v>1880</v>
      </c>
      <c r="E750" s="18"/>
      <c r="F750" s="18"/>
      <c r="G750" s="18"/>
      <c r="H750" s="18"/>
      <c r="I750" s="179" t="s">
        <v>1877</v>
      </c>
      <c r="J750" s="18" t="s">
        <v>49</v>
      </c>
      <c r="K750" s="18"/>
      <c r="L750" s="179" t="s">
        <v>1881</v>
      </c>
      <c r="M750" s="182"/>
      <c r="N750" s="18"/>
      <c r="O750" s="18"/>
      <c r="P750" s="18"/>
      <c r="Q750" s="18"/>
      <c r="R750" s="18"/>
      <c r="S750" s="18"/>
    </row>
    <row r="751" spans="1:19">
      <c r="A751" s="18" t="s">
        <v>832</v>
      </c>
      <c r="B751" s="18"/>
      <c r="C751" s="180" t="s">
        <v>1882</v>
      </c>
      <c r="D751" s="18" t="s">
        <v>1883</v>
      </c>
      <c r="E751" s="18"/>
      <c r="F751" s="18"/>
      <c r="G751" s="18"/>
      <c r="H751" s="18"/>
      <c r="I751" s="179" t="s">
        <v>1884</v>
      </c>
      <c r="J751" s="18"/>
      <c r="K751" s="18"/>
      <c r="L751" s="179" t="s">
        <v>1871</v>
      </c>
      <c r="M751" s="182"/>
      <c r="N751" s="18"/>
      <c r="O751" s="18"/>
      <c r="P751" s="18"/>
      <c r="Q751" s="18"/>
      <c r="R751" s="18"/>
      <c r="S751" s="18"/>
    </row>
    <row r="752" spans="1:19">
      <c r="A752" s="18" t="s">
        <v>832</v>
      </c>
      <c r="B752" s="18"/>
      <c r="C752" s="179" t="s">
        <v>1885</v>
      </c>
      <c r="D752" s="18" t="s">
        <v>1886</v>
      </c>
      <c r="E752" s="18"/>
      <c r="F752" s="18"/>
      <c r="G752" s="18"/>
      <c r="H752" s="18"/>
      <c r="I752" s="179" t="s">
        <v>1887</v>
      </c>
      <c r="J752" s="18" t="s">
        <v>49</v>
      </c>
      <c r="K752" s="18"/>
      <c r="L752" s="179" t="s">
        <v>1842</v>
      </c>
      <c r="M752" s="182"/>
      <c r="N752" s="18"/>
      <c r="O752" s="18"/>
      <c r="P752" s="18"/>
      <c r="Q752" s="18"/>
      <c r="R752" s="18"/>
      <c r="S752" s="18"/>
    </row>
    <row r="753" spans="1:19">
      <c r="A753" s="18" t="s">
        <v>832</v>
      </c>
      <c r="B753" s="18"/>
      <c r="C753" s="179" t="s">
        <v>276</v>
      </c>
      <c r="D753" s="18" t="s">
        <v>1888</v>
      </c>
      <c r="E753" s="18"/>
      <c r="F753" s="18"/>
      <c r="G753" s="18"/>
      <c r="H753" s="18"/>
      <c r="I753" s="179" t="s">
        <v>1889</v>
      </c>
      <c r="J753" s="18" t="s">
        <v>689</v>
      </c>
      <c r="K753" s="18"/>
      <c r="L753" s="179" t="s">
        <v>1890</v>
      </c>
      <c r="M753" s="182"/>
      <c r="N753" s="18"/>
      <c r="O753" s="18"/>
      <c r="P753" s="18"/>
      <c r="Q753" s="18"/>
      <c r="R753" s="18"/>
      <c r="S753" s="18"/>
    </row>
    <row r="754" spans="1:19">
      <c r="A754" s="18" t="s">
        <v>832</v>
      </c>
      <c r="B754" s="18"/>
      <c r="C754" s="180" t="s">
        <v>1891</v>
      </c>
      <c r="D754" s="18" t="s">
        <v>1892</v>
      </c>
      <c r="E754" s="18"/>
      <c r="F754" s="18"/>
      <c r="G754" s="18"/>
      <c r="H754" s="18"/>
      <c r="I754" s="179" t="s">
        <v>1889</v>
      </c>
      <c r="J754" s="18" t="s">
        <v>689</v>
      </c>
      <c r="K754" s="18"/>
      <c r="L754" s="179" t="s">
        <v>1893</v>
      </c>
      <c r="M754" s="182"/>
      <c r="N754" s="18"/>
      <c r="O754" s="18"/>
      <c r="P754" s="18"/>
      <c r="Q754" s="18"/>
      <c r="R754" s="18"/>
      <c r="S754" s="18"/>
    </row>
    <row r="755" spans="1:19">
      <c r="A755" s="18" t="s">
        <v>832</v>
      </c>
      <c r="B755" s="18"/>
      <c r="C755" s="180" t="s">
        <v>1894</v>
      </c>
      <c r="D755" s="18" t="s">
        <v>1895</v>
      </c>
      <c r="E755" s="18"/>
      <c r="F755" s="18"/>
      <c r="G755" s="18"/>
      <c r="H755" s="18"/>
      <c r="I755" s="179" t="s">
        <v>1889</v>
      </c>
      <c r="J755" s="18" t="s">
        <v>689</v>
      </c>
      <c r="K755" s="18"/>
      <c r="L755" s="179" t="s">
        <v>1896</v>
      </c>
      <c r="M755" s="182"/>
      <c r="N755" s="18"/>
      <c r="O755" s="18"/>
      <c r="P755" s="18"/>
      <c r="Q755" s="18"/>
      <c r="R755" s="18"/>
      <c r="S755" s="18"/>
    </row>
    <row r="756" spans="1:19">
      <c r="A756" s="18" t="s">
        <v>832</v>
      </c>
      <c r="B756" s="18"/>
      <c r="C756" s="180" t="s">
        <v>1897</v>
      </c>
      <c r="D756" s="18" t="s">
        <v>1898</v>
      </c>
      <c r="E756" s="18"/>
      <c r="F756" s="18"/>
      <c r="G756" s="18"/>
      <c r="H756" s="18"/>
      <c r="I756" s="179" t="s">
        <v>1899</v>
      </c>
      <c r="J756" s="18" t="s">
        <v>689</v>
      </c>
      <c r="K756" s="18"/>
      <c r="L756" s="179" t="s">
        <v>1900</v>
      </c>
      <c r="M756" s="182"/>
      <c r="N756" s="18"/>
      <c r="O756" s="18"/>
      <c r="P756" s="18"/>
      <c r="Q756" s="18"/>
      <c r="R756" s="18"/>
      <c r="S756" s="18"/>
    </row>
    <row r="757" spans="1:19">
      <c r="A757" s="18" t="s">
        <v>832</v>
      </c>
      <c r="B757" s="18"/>
      <c r="C757" s="179" t="s">
        <v>1901</v>
      </c>
      <c r="D757" s="18" t="s">
        <v>1902</v>
      </c>
      <c r="E757" s="18"/>
      <c r="F757" s="18"/>
      <c r="G757" s="18"/>
      <c r="H757" s="18"/>
      <c r="I757" s="179" t="s">
        <v>1737</v>
      </c>
      <c r="J757" s="18"/>
      <c r="K757" s="18"/>
      <c r="L757" s="179" t="s">
        <v>1842</v>
      </c>
      <c r="M757" s="182"/>
      <c r="N757" s="18"/>
      <c r="O757" s="18"/>
      <c r="P757" s="18"/>
      <c r="Q757" s="18"/>
      <c r="R757" s="18"/>
      <c r="S757" s="18"/>
    </row>
    <row r="758" spans="1:19">
      <c r="A758" s="18" t="s">
        <v>832</v>
      </c>
      <c r="B758" s="18"/>
      <c r="C758" s="179" t="s">
        <v>1903</v>
      </c>
      <c r="D758" s="18"/>
      <c r="E758" s="18"/>
      <c r="F758" s="18"/>
      <c r="G758" s="18"/>
      <c r="H758" s="18"/>
      <c r="I758" s="179" t="s">
        <v>1904</v>
      </c>
      <c r="J758" s="18" t="s">
        <v>49</v>
      </c>
      <c r="K758" s="18"/>
      <c r="L758" s="179" t="s">
        <v>1890</v>
      </c>
      <c r="M758" s="182"/>
      <c r="N758" s="18"/>
      <c r="O758" s="18"/>
      <c r="P758" s="18"/>
      <c r="Q758" s="18"/>
      <c r="R758" s="18"/>
      <c r="S758" s="18"/>
    </row>
    <row r="759" spans="1:19">
      <c r="A759" s="18" t="s">
        <v>832</v>
      </c>
      <c r="B759" s="18"/>
      <c r="C759" s="179" t="s">
        <v>1905</v>
      </c>
      <c r="D759" s="18" t="s">
        <v>1906</v>
      </c>
      <c r="E759" s="18"/>
      <c r="F759" s="18"/>
      <c r="G759" s="18"/>
      <c r="H759" s="18"/>
      <c r="I759" s="179" t="s">
        <v>1740</v>
      </c>
      <c r="J759" s="18"/>
      <c r="K759" s="18"/>
      <c r="L759" s="179" t="s">
        <v>1907</v>
      </c>
      <c r="M759" s="182"/>
      <c r="N759" s="18"/>
      <c r="O759" s="18"/>
      <c r="P759" s="18"/>
      <c r="Q759" s="18"/>
      <c r="R759" s="18"/>
      <c r="S759" s="18"/>
    </row>
    <row r="760" spans="1:19">
      <c r="A760" s="18" t="s">
        <v>832</v>
      </c>
      <c r="B760" s="18"/>
      <c r="C760" s="179" t="s">
        <v>1908</v>
      </c>
      <c r="D760" s="18" t="s">
        <v>1909</v>
      </c>
      <c r="E760" s="18" t="s">
        <v>1910</v>
      </c>
      <c r="F760" s="18"/>
      <c r="G760" s="18"/>
      <c r="H760" s="18"/>
      <c r="I760" s="179" t="s">
        <v>1911</v>
      </c>
      <c r="J760" s="18" t="s">
        <v>689</v>
      </c>
      <c r="K760" s="18"/>
      <c r="L760" s="179" t="s">
        <v>1846</v>
      </c>
      <c r="M760" s="182"/>
      <c r="N760" s="18"/>
      <c r="O760" s="18"/>
      <c r="P760" s="18"/>
      <c r="Q760" s="18"/>
      <c r="R760" s="18"/>
      <c r="S760" s="18"/>
    </row>
    <row r="761" spans="1:19">
      <c r="A761" s="18" t="s">
        <v>832</v>
      </c>
      <c r="B761" s="18"/>
      <c r="C761" s="180" t="s">
        <v>1912</v>
      </c>
      <c r="D761" s="18" t="s">
        <v>1913</v>
      </c>
      <c r="E761" s="18"/>
      <c r="F761" s="18"/>
      <c r="G761" s="18"/>
      <c r="H761" s="18"/>
      <c r="I761" s="179" t="s">
        <v>1911</v>
      </c>
      <c r="J761" s="18" t="s">
        <v>689</v>
      </c>
      <c r="K761" s="18"/>
      <c r="L761" s="179" t="s">
        <v>1914</v>
      </c>
      <c r="M761" s="182"/>
      <c r="N761" s="18"/>
      <c r="O761" s="18"/>
      <c r="P761" s="18"/>
      <c r="Q761" s="18"/>
      <c r="R761" s="18"/>
      <c r="S761" s="18"/>
    </row>
    <row r="762" spans="1:19">
      <c r="A762" s="18" t="s">
        <v>832</v>
      </c>
      <c r="B762" s="18"/>
      <c r="C762" s="180" t="s">
        <v>1912</v>
      </c>
      <c r="D762" s="18" t="s">
        <v>1913</v>
      </c>
      <c r="E762" s="18"/>
      <c r="F762" s="18"/>
      <c r="G762" s="18"/>
      <c r="H762" s="18"/>
      <c r="I762" s="179" t="s">
        <v>1911</v>
      </c>
      <c r="J762" s="18" t="s">
        <v>689</v>
      </c>
      <c r="K762" s="18"/>
      <c r="L762" s="179" t="s">
        <v>1914</v>
      </c>
      <c r="M762" s="182"/>
      <c r="N762" s="18"/>
      <c r="O762" s="18"/>
      <c r="P762" s="18"/>
      <c r="Q762" s="18"/>
      <c r="R762" s="18"/>
      <c r="S762" s="18"/>
    </row>
    <row r="763" spans="1:19">
      <c r="A763" s="18" t="s">
        <v>832</v>
      </c>
      <c r="B763" s="18"/>
      <c r="C763" s="179" t="s">
        <v>1915</v>
      </c>
      <c r="D763" s="18" t="s">
        <v>1916</v>
      </c>
      <c r="E763" s="18"/>
      <c r="F763" s="18"/>
      <c r="G763" s="18"/>
      <c r="H763" s="18"/>
      <c r="I763" s="179" t="s">
        <v>1917</v>
      </c>
      <c r="J763" s="18" t="s">
        <v>49</v>
      </c>
      <c r="K763" s="18"/>
      <c r="L763" s="179" t="s">
        <v>1842</v>
      </c>
      <c r="M763" s="182"/>
      <c r="N763" s="18"/>
      <c r="O763" s="18"/>
      <c r="P763" s="18"/>
      <c r="Q763" s="18"/>
      <c r="R763" s="18"/>
      <c r="S763" s="18"/>
    </row>
    <row r="764" spans="1:19">
      <c r="A764" s="18" t="s">
        <v>832</v>
      </c>
      <c r="B764" s="18"/>
      <c r="C764" s="180" t="s">
        <v>1918</v>
      </c>
      <c r="D764" s="18" t="s">
        <v>1919</v>
      </c>
      <c r="E764" s="18"/>
      <c r="F764" s="18"/>
      <c r="G764" s="18"/>
      <c r="H764" s="18"/>
      <c r="I764" s="179" t="s">
        <v>1920</v>
      </c>
      <c r="J764" s="18"/>
      <c r="K764" s="18"/>
      <c r="L764" s="179" t="s">
        <v>1921</v>
      </c>
      <c r="M764" s="182"/>
      <c r="N764" s="18"/>
      <c r="O764" s="18"/>
      <c r="P764" s="18"/>
      <c r="Q764" s="18"/>
      <c r="R764" s="18"/>
      <c r="S764" s="18"/>
    </row>
    <row r="765" spans="1:19">
      <c r="A765" s="18" t="s">
        <v>832</v>
      </c>
      <c r="B765" s="18"/>
      <c r="C765" s="179" t="s">
        <v>1922</v>
      </c>
      <c r="D765" s="18" t="s">
        <v>1923</v>
      </c>
      <c r="E765" s="18"/>
      <c r="F765" s="18"/>
      <c r="G765" s="18"/>
      <c r="H765" s="18"/>
      <c r="I765" s="179" t="s">
        <v>1924</v>
      </c>
      <c r="J765" s="18"/>
      <c r="K765" s="18"/>
      <c r="L765" s="179" t="s">
        <v>1925</v>
      </c>
      <c r="M765" s="181">
        <v>5</v>
      </c>
      <c r="N765" s="18"/>
      <c r="O765" s="18"/>
      <c r="P765" s="18"/>
      <c r="Q765" s="18"/>
      <c r="R765" s="18"/>
      <c r="S765" s="18"/>
    </row>
    <row r="766" spans="1:19">
      <c r="A766" s="18" t="s">
        <v>832</v>
      </c>
      <c r="B766" s="18"/>
      <c r="C766" s="179" t="s">
        <v>1855</v>
      </c>
      <c r="D766" s="18" t="s">
        <v>1926</v>
      </c>
      <c r="E766" s="18"/>
      <c r="F766" s="18"/>
      <c r="G766" s="18"/>
      <c r="H766" s="18"/>
      <c r="I766" s="179" t="s">
        <v>1927</v>
      </c>
      <c r="J766" s="18"/>
      <c r="K766" s="18"/>
      <c r="L766" s="179" t="s">
        <v>1842</v>
      </c>
      <c r="M766" s="181">
        <v>10</v>
      </c>
      <c r="N766" s="18"/>
      <c r="O766" s="18"/>
      <c r="P766" s="18"/>
      <c r="Q766" s="18"/>
      <c r="R766" s="18"/>
      <c r="S766" s="18"/>
    </row>
    <row r="767" spans="1:19">
      <c r="A767" s="18" t="s">
        <v>832</v>
      </c>
      <c r="B767" s="18"/>
      <c r="C767" s="179" t="s">
        <v>1928</v>
      </c>
      <c r="D767" s="18" t="s">
        <v>1929</v>
      </c>
      <c r="E767" s="18"/>
      <c r="F767" s="18"/>
      <c r="G767" s="18"/>
      <c r="H767" s="18"/>
      <c r="I767" s="179" t="s">
        <v>1930</v>
      </c>
      <c r="J767" s="18"/>
      <c r="K767" s="18"/>
      <c r="L767" s="179" t="s">
        <v>1848</v>
      </c>
      <c r="M767" s="181">
        <v>1000</v>
      </c>
      <c r="N767" s="18"/>
      <c r="O767" s="18"/>
      <c r="P767" s="18"/>
      <c r="Q767" s="18"/>
      <c r="R767" s="18"/>
      <c r="S767" s="18"/>
    </row>
    <row r="768" spans="1:19">
      <c r="A768" s="18" t="s">
        <v>832</v>
      </c>
      <c r="B768" s="18"/>
      <c r="C768" s="179" t="s">
        <v>1931</v>
      </c>
      <c r="D768" s="18" t="s">
        <v>1932</v>
      </c>
      <c r="E768" s="18"/>
      <c r="F768" s="18"/>
      <c r="G768" s="18"/>
      <c r="H768" s="18"/>
      <c r="I768" s="179" t="s">
        <v>1933</v>
      </c>
      <c r="J768" s="18"/>
      <c r="K768" s="18"/>
      <c r="L768" s="179" t="s">
        <v>1934</v>
      </c>
      <c r="M768" s="182"/>
      <c r="N768" s="18"/>
      <c r="O768" s="18"/>
      <c r="P768" s="18"/>
      <c r="Q768" s="18"/>
      <c r="R768" s="18"/>
      <c r="S768" s="18"/>
    </row>
    <row r="769" spans="1:19">
      <c r="A769" s="18" t="s">
        <v>832</v>
      </c>
      <c r="B769" s="18"/>
      <c r="C769" s="179" t="s">
        <v>1935</v>
      </c>
      <c r="D769" s="18" t="s">
        <v>1834</v>
      </c>
      <c r="E769" s="18"/>
      <c r="F769" s="18"/>
      <c r="G769" s="18"/>
      <c r="H769" s="18"/>
      <c r="I769" s="179" t="s">
        <v>1835</v>
      </c>
      <c r="J769" s="18" t="s">
        <v>689</v>
      </c>
      <c r="K769" s="18"/>
      <c r="L769" s="179" t="s">
        <v>1842</v>
      </c>
      <c r="M769" s="182"/>
      <c r="N769" s="18"/>
      <c r="O769" s="18"/>
      <c r="P769" s="18"/>
      <c r="Q769" s="18"/>
      <c r="R769" s="18"/>
      <c r="S769" s="18"/>
    </row>
    <row r="770" spans="1:19">
      <c r="A770" s="18" t="s">
        <v>832</v>
      </c>
      <c r="B770" s="18"/>
      <c r="C770" s="180" t="s">
        <v>1936</v>
      </c>
      <c r="D770" s="18" t="s">
        <v>1937</v>
      </c>
      <c r="E770" s="18"/>
      <c r="F770" s="18"/>
      <c r="G770" s="18"/>
      <c r="H770" s="18"/>
      <c r="I770" s="179" t="s">
        <v>1938</v>
      </c>
      <c r="J770" s="18"/>
      <c r="K770" s="18"/>
      <c r="L770" s="179" t="s">
        <v>1939</v>
      </c>
      <c r="M770" s="182"/>
      <c r="N770" s="18"/>
      <c r="O770" s="18"/>
      <c r="P770" s="18"/>
      <c r="Q770" s="18"/>
      <c r="R770" s="18"/>
      <c r="S770" s="18"/>
    </row>
    <row r="771" spans="1:19">
      <c r="A771" s="18" t="s">
        <v>832</v>
      </c>
      <c r="B771" s="18"/>
      <c r="C771" s="180" t="s">
        <v>1940</v>
      </c>
      <c r="D771" s="18" t="s">
        <v>1941</v>
      </c>
      <c r="E771" s="18"/>
      <c r="F771" s="18"/>
      <c r="G771" s="18"/>
      <c r="H771" s="18"/>
      <c r="I771" s="179" t="s">
        <v>1942</v>
      </c>
      <c r="J771" s="18"/>
      <c r="K771" s="18"/>
      <c r="L771" s="179" t="s">
        <v>1914</v>
      </c>
      <c r="M771" s="182"/>
      <c r="N771" s="18"/>
      <c r="O771" s="18"/>
      <c r="P771" s="18"/>
      <c r="Q771" s="18"/>
      <c r="R771" s="18"/>
      <c r="S771" s="18"/>
    </row>
    <row r="772" spans="1:19">
      <c r="A772" s="18" t="s">
        <v>832</v>
      </c>
      <c r="B772" s="18"/>
      <c r="C772" s="179" t="s">
        <v>1905</v>
      </c>
      <c r="D772" s="18" t="s">
        <v>1906</v>
      </c>
      <c r="E772" s="18"/>
      <c r="F772" s="18"/>
      <c r="G772" s="18"/>
      <c r="H772" s="18"/>
      <c r="I772" s="179" t="s">
        <v>1943</v>
      </c>
      <c r="J772" s="18"/>
      <c r="K772" s="18"/>
      <c r="L772" s="179" t="s">
        <v>1944</v>
      </c>
      <c r="M772" s="182"/>
      <c r="N772" s="18"/>
      <c r="O772" s="18"/>
      <c r="P772" s="18"/>
      <c r="Q772" s="18"/>
      <c r="R772" s="18"/>
      <c r="S772" s="18"/>
    </row>
    <row r="773" spans="1:19">
      <c r="A773" s="18" t="s">
        <v>832</v>
      </c>
      <c r="B773" s="18"/>
      <c r="C773" s="179" t="s">
        <v>1901</v>
      </c>
      <c r="D773" s="18" t="s">
        <v>1902</v>
      </c>
      <c r="E773" s="18"/>
      <c r="F773" s="18"/>
      <c r="G773" s="18"/>
      <c r="H773" s="18"/>
      <c r="I773" s="179" t="s">
        <v>1827</v>
      </c>
      <c r="J773" s="18" t="s">
        <v>44</v>
      </c>
      <c r="K773" s="18"/>
      <c r="L773" s="179" t="s">
        <v>1842</v>
      </c>
      <c r="M773" s="181">
        <v>100</v>
      </c>
      <c r="N773" s="18"/>
      <c r="O773" s="18"/>
      <c r="P773" s="18"/>
      <c r="Q773" s="18"/>
      <c r="R773" s="18"/>
      <c r="S773" s="18"/>
    </row>
    <row r="774" spans="1:19">
      <c r="A774" s="18" t="s">
        <v>832</v>
      </c>
      <c r="B774" s="18"/>
      <c r="C774" s="179" t="s">
        <v>1905</v>
      </c>
      <c r="D774" s="18" t="s">
        <v>1906</v>
      </c>
      <c r="E774" s="18"/>
      <c r="F774" s="18"/>
      <c r="G774" s="18"/>
      <c r="H774" s="18"/>
      <c r="I774" s="179" t="s">
        <v>1827</v>
      </c>
      <c r="J774" s="18"/>
      <c r="K774" s="18"/>
      <c r="L774" s="179" t="s">
        <v>1907</v>
      </c>
      <c r="M774" s="182"/>
      <c r="N774" s="18"/>
      <c r="O774" s="18"/>
      <c r="P774" s="18"/>
      <c r="Q774" s="18"/>
      <c r="R774" s="18"/>
      <c r="S774" s="18"/>
    </row>
    <row r="775" spans="1:19">
      <c r="A775" s="18" t="s">
        <v>832</v>
      </c>
      <c r="B775" s="18"/>
      <c r="C775" s="179" t="s">
        <v>1855</v>
      </c>
      <c r="D775" s="18" t="s">
        <v>1926</v>
      </c>
      <c r="E775" s="18"/>
      <c r="F775" s="18"/>
      <c r="G775" s="18"/>
      <c r="H775" s="18"/>
      <c r="I775" s="179" t="s">
        <v>1945</v>
      </c>
      <c r="J775" s="18" t="s">
        <v>44</v>
      </c>
      <c r="K775" s="18"/>
      <c r="L775" s="179" t="s">
        <v>1842</v>
      </c>
      <c r="M775" s="182"/>
      <c r="N775" s="18"/>
      <c r="O775" s="18"/>
      <c r="P775" s="18"/>
      <c r="Q775" s="18"/>
      <c r="R775" s="18"/>
      <c r="S775" s="18"/>
    </row>
    <row r="776" spans="1:19">
      <c r="A776" s="18" t="s">
        <v>832</v>
      </c>
      <c r="B776" s="18"/>
      <c r="C776" s="179" t="s">
        <v>1946</v>
      </c>
      <c r="D776" s="18" t="s">
        <v>1947</v>
      </c>
      <c r="E776" s="18" t="s">
        <v>1775</v>
      </c>
      <c r="F776" s="18"/>
      <c r="G776" s="18"/>
      <c r="H776" s="18"/>
      <c r="I776" s="179" t="s">
        <v>1948</v>
      </c>
      <c r="J776" s="18"/>
      <c r="K776" s="18"/>
      <c r="L776" s="179" t="s">
        <v>1949</v>
      </c>
      <c r="M776" s="181">
        <v>600</v>
      </c>
      <c r="N776" s="18"/>
      <c r="O776" s="18"/>
      <c r="P776" s="18"/>
      <c r="Q776" s="18"/>
      <c r="R776" s="18"/>
      <c r="S776" s="18"/>
    </row>
    <row r="777" spans="1:19">
      <c r="A777" s="18" t="s">
        <v>832</v>
      </c>
      <c r="B777" s="18"/>
      <c r="C777" s="180" t="s">
        <v>1950</v>
      </c>
      <c r="D777" s="18" t="s">
        <v>1951</v>
      </c>
      <c r="E777" s="18"/>
      <c r="F777" s="18"/>
      <c r="G777" s="18"/>
      <c r="H777" s="18"/>
      <c r="I777" s="179" t="s">
        <v>1426</v>
      </c>
      <c r="J777" s="18"/>
      <c r="K777" s="18"/>
      <c r="L777" s="179" t="s">
        <v>1921</v>
      </c>
      <c r="M777" s="18"/>
      <c r="N777" s="18"/>
      <c r="O777" s="18"/>
      <c r="P777" s="18"/>
      <c r="Q777" s="18"/>
      <c r="R777" s="18"/>
      <c r="S777" s="18"/>
    </row>
    <row r="778" spans="1:19">
      <c r="A778" s="18" t="s">
        <v>832</v>
      </c>
      <c r="B778" s="18"/>
      <c r="C778" s="179" t="s">
        <v>1952</v>
      </c>
      <c r="D778" s="18" t="s">
        <v>1953</v>
      </c>
      <c r="E778" s="18"/>
      <c r="F778" s="18"/>
      <c r="G778" s="18"/>
      <c r="H778" s="18"/>
      <c r="I778" s="179" t="s">
        <v>1426</v>
      </c>
      <c r="J778" s="18"/>
      <c r="K778" s="18"/>
      <c r="L778" s="179" t="s">
        <v>1842</v>
      </c>
      <c r="M778" s="18"/>
      <c r="N778" s="18"/>
      <c r="O778" s="18"/>
      <c r="P778" s="18"/>
      <c r="Q778" s="18"/>
      <c r="R778" s="18"/>
      <c r="S778" s="18"/>
    </row>
    <row r="779" spans="1:19">
      <c r="A779" s="18" t="s">
        <v>1473</v>
      </c>
      <c r="B779" s="18"/>
      <c r="C779" s="179" t="s">
        <v>1954</v>
      </c>
      <c r="D779" s="18" t="s">
        <v>1955</v>
      </c>
      <c r="E779" s="18" t="s">
        <v>1956</v>
      </c>
      <c r="F779" s="18"/>
      <c r="G779" s="18"/>
      <c r="H779" s="18"/>
      <c r="I779" s="18"/>
      <c r="J779" s="18" t="s">
        <v>55</v>
      </c>
      <c r="K779" s="18"/>
      <c r="L779" s="18"/>
      <c r="M779" s="18"/>
      <c r="N779" s="18"/>
      <c r="O779" s="18"/>
      <c r="P779" s="18"/>
      <c r="Q779" s="18"/>
      <c r="R779" s="18"/>
      <c r="S779" s="18"/>
    </row>
    <row r="780" spans="1:19">
      <c r="A780" s="18" t="s">
        <v>1473</v>
      </c>
      <c r="B780" s="18"/>
      <c r="C780" s="179" t="s">
        <v>1957</v>
      </c>
      <c r="D780" s="18" t="s">
        <v>1958</v>
      </c>
      <c r="E780" s="18"/>
      <c r="F780" s="18"/>
      <c r="G780" s="18"/>
      <c r="H780" s="18"/>
      <c r="I780" s="18"/>
      <c r="J780" s="18" t="s">
        <v>55</v>
      </c>
      <c r="K780" s="18"/>
      <c r="L780" s="18"/>
      <c r="M780" s="18"/>
      <c r="N780" s="18"/>
      <c r="O780" s="18"/>
      <c r="P780" s="18"/>
      <c r="Q780" s="18"/>
      <c r="R780" s="18"/>
      <c r="S780" s="18"/>
    </row>
    <row r="781" spans="1:19">
      <c r="A781" s="18"/>
      <c r="B781" s="18"/>
      <c r="C781" s="179" t="s">
        <v>1679</v>
      </c>
      <c r="D781" s="18" t="s">
        <v>1959</v>
      </c>
      <c r="E781" s="18" t="s">
        <v>1960</v>
      </c>
      <c r="F781" s="18"/>
      <c r="G781" s="18"/>
      <c r="H781" s="18"/>
      <c r="I781" s="18"/>
      <c r="J781" s="18"/>
      <c r="K781" s="18"/>
      <c r="L781" s="18"/>
      <c r="M781" s="18"/>
      <c r="N781" s="18"/>
      <c r="O781" s="18"/>
      <c r="P781" s="18"/>
      <c r="Q781" s="18"/>
      <c r="R781" s="18"/>
      <c r="S781" s="18"/>
    </row>
    <row r="782" spans="1:19">
      <c r="A782" s="18" t="s">
        <v>1473</v>
      </c>
      <c r="B782" s="18"/>
      <c r="C782" s="179" t="s">
        <v>1961</v>
      </c>
      <c r="D782" s="18" t="s">
        <v>1962</v>
      </c>
      <c r="E782" s="18"/>
      <c r="F782" s="18"/>
      <c r="G782" s="18"/>
      <c r="H782" s="18"/>
      <c r="I782" s="18"/>
      <c r="J782" s="18" t="s">
        <v>55</v>
      </c>
      <c r="K782" s="18"/>
      <c r="L782" s="18"/>
      <c r="M782" s="18"/>
      <c r="N782" s="18"/>
      <c r="O782" s="18"/>
      <c r="P782" s="18"/>
      <c r="Q782" s="18"/>
      <c r="R782" s="18"/>
      <c r="S782" s="18"/>
    </row>
    <row r="783" spans="1:19">
      <c r="A783" s="18" t="s">
        <v>1473</v>
      </c>
      <c r="B783" s="18"/>
      <c r="C783" s="179" t="s">
        <v>1963</v>
      </c>
      <c r="D783" s="18" t="s">
        <v>1964</v>
      </c>
      <c r="E783" s="18"/>
      <c r="F783" s="18"/>
      <c r="G783" s="18"/>
      <c r="H783" s="18"/>
      <c r="I783" s="18"/>
      <c r="J783" s="18" t="s">
        <v>55</v>
      </c>
      <c r="K783" s="18"/>
      <c r="L783" s="18"/>
      <c r="M783" s="18"/>
      <c r="N783" s="18"/>
      <c r="O783" s="18"/>
      <c r="P783" s="18"/>
      <c r="Q783" s="18"/>
      <c r="R783" s="18"/>
      <c r="S783" s="18"/>
    </row>
    <row r="784" spans="1:19">
      <c r="A784" s="18"/>
      <c r="B784" s="18"/>
      <c r="C784" s="18" t="s">
        <v>1965</v>
      </c>
      <c r="D784" s="18" t="s">
        <v>1966</v>
      </c>
      <c r="E784" s="18"/>
      <c r="F784" s="5" t="s">
        <v>1967</v>
      </c>
      <c r="G784" s="5"/>
      <c r="H784" s="18"/>
      <c r="I784" s="18"/>
      <c r="J784" s="31" t="s">
        <v>1968</v>
      </c>
      <c r="K784" s="18"/>
      <c r="L784" s="18"/>
      <c r="M784" s="18"/>
      <c r="N784" s="18"/>
      <c r="O784" s="18"/>
      <c r="P784" s="18"/>
      <c r="Q784" s="18"/>
      <c r="R784" s="18"/>
      <c r="S784" s="18"/>
    </row>
    <row r="785" spans="1:19">
      <c r="A785" s="18"/>
      <c r="B785" s="18"/>
      <c r="C785" s="5" t="s">
        <v>1969</v>
      </c>
      <c r="D785" s="18"/>
      <c r="E785" s="18"/>
      <c r="F785" s="18" t="s">
        <v>1970</v>
      </c>
      <c r="G785" s="18"/>
      <c r="H785" s="18"/>
      <c r="I785" s="18"/>
      <c r="J785" s="31" t="s">
        <v>1968</v>
      </c>
      <c r="K785" s="18"/>
      <c r="L785" s="18"/>
      <c r="M785" s="18"/>
      <c r="N785" s="18"/>
      <c r="O785" s="18"/>
      <c r="P785" s="18"/>
      <c r="Q785" s="18"/>
      <c r="R785" s="18"/>
      <c r="S785" s="5" t="s">
        <v>1971</v>
      </c>
    </row>
    <row r="786" spans="1:19">
      <c r="A786" s="18"/>
      <c r="B786" s="18"/>
      <c r="C786" s="5" t="s">
        <v>1972</v>
      </c>
      <c r="D786" s="18"/>
      <c r="E786" s="18"/>
      <c r="F786" s="5" t="s">
        <v>1973</v>
      </c>
      <c r="G786" s="5"/>
      <c r="H786" s="18"/>
      <c r="I786" s="18"/>
      <c r="J786" s="31" t="s">
        <v>49</v>
      </c>
      <c r="K786" s="18"/>
      <c r="L786" s="18"/>
      <c r="M786" s="18"/>
      <c r="N786" s="18"/>
      <c r="O786" s="18"/>
      <c r="P786" s="18"/>
      <c r="Q786" s="18"/>
      <c r="R786" s="18"/>
      <c r="S786" s="5" t="s">
        <v>1974</v>
      </c>
    </row>
    <row r="787" spans="1:19">
      <c r="A787" s="18"/>
      <c r="B787" s="18"/>
      <c r="C787" s="5" t="s">
        <v>485</v>
      </c>
      <c r="D787" s="5"/>
      <c r="E787" s="5"/>
      <c r="F787" s="18" t="s">
        <v>1975</v>
      </c>
      <c r="G787" s="18"/>
      <c r="H787" s="18"/>
      <c r="I787" s="18"/>
      <c r="J787" s="5" t="s">
        <v>55</v>
      </c>
      <c r="K787" s="5" t="s">
        <v>44</v>
      </c>
      <c r="L787" s="18"/>
      <c r="M787" s="18"/>
      <c r="N787" s="18"/>
      <c r="O787" s="18"/>
      <c r="P787" s="18"/>
      <c r="Q787" s="18"/>
      <c r="R787" s="18"/>
      <c r="S787" s="5" t="s">
        <v>1976</v>
      </c>
    </row>
    <row r="788" spans="1:19">
      <c r="A788" s="18"/>
      <c r="B788" s="18"/>
      <c r="C788" s="5" t="s">
        <v>1977</v>
      </c>
      <c r="D788" s="5"/>
      <c r="E788" s="5"/>
      <c r="F788" s="18" t="s">
        <v>1978</v>
      </c>
      <c r="G788" s="18"/>
      <c r="H788" s="5"/>
      <c r="I788" s="18"/>
      <c r="J788" s="5" t="s">
        <v>44</v>
      </c>
      <c r="K788" s="18"/>
      <c r="L788" s="18"/>
      <c r="M788" s="18">
        <v>0.5</v>
      </c>
      <c r="N788" s="18"/>
      <c r="O788" s="18"/>
      <c r="P788" s="18"/>
      <c r="Q788" s="18"/>
      <c r="R788" s="18"/>
      <c r="S788" s="5" t="s">
        <v>1976</v>
      </c>
    </row>
    <row r="789" spans="1:19">
      <c r="A789" s="18"/>
      <c r="B789" s="18"/>
      <c r="C789" s="5" t="s">
        <v>1979</v>
      </c>
      <c r="D789" s="5"/>
      <c r="E789" s="5"/>
      <c r="F789" s="5" t="s">
        <v>1980</v>
      </c>
      <c r="G789" s="5"/>
      <c r="H789" s="5"/>
      <c r="I789" s="18"/>
      <c r="J789" s="5" t="s">
        <v>49</v>
      </c>
      <c r="K789" s="18"/>
      <c r="L789" s="18"/>
      <c r="M789" s="18">
        <v>1</v>
      </c>
      <c r="N789" s="18"/>
      <c r="O789" s="18"/>
      <c r="P789" s="18"/>
      <c r="Q789" s="18"/>
      <c r="R789" s="18"/>
      <c r="S789" s="5" t="s">
        <v>1981</v>
      </c>
    </row>
    <row r="790" spans="1:19">
      <c r="A790" s="18" t="s">
        <v>692</v>
      </c>
      <c r="B790" s="18"/>
      <c r="C790" s="179" t="s">
        <v>1982</v>
      </c>
      <c r="D790" s="179" t="s">
        <v>1982</v>
      </c>
      <c r="E790" s="179"/>
      <c r="F790" s="18"/>
      <c r="G790" s="18"/>
      <c r="H790" s="18"/>
      <c r="I790" s="18"/>
      <c r="J790" s="18"/>
      <c r="K790" s="18"/>
      <c r="L790" s="18"/>
      <c r="M790" s="18"/>
      <c r="N790" s="18"/>
      <c r="O790" s="18"/>
      <c r="P790" s="18"/>
      <c r="Q790" s="18"/>
      <c r="R790" s="18"/>
      <c r="S790" s="18"/>
    </row>
    <row r="791" spans="1:19">
      <c r="A791" s="18" t="s">
        <v>692</v>
      </c>
      <c r="B791" s="18"/>
      <c r="C791" s="4" t="s">
        <v>1983</v>
      </c>
      <c r="D791" s="18"/>
      <c r="E791" s="18"/>
      <c r="F791" s="18"/>
      <c r="G791" s="18"/>
      <c r="H791" s="18"/>
      <c r="I791" s="18"/>
      <c r="J791" s="18"/>
      <c r="K791" s="18"/>
      <c r="L791" s="18"/>
      <c r="M791" s="18"/>
      <c r="N791" s="18"/>
      <c r="O791" s="18"/>
      <c r="P791" s="18"/>
      <c r="Q791" s="18"/>
      <c r="R791" s="18"/>
      <c r="S791" s="18"/>
    </row>
    <row r="792" spans="1:19">
      <c r="A792" s="18" t="s">
        <v>692</v>
      </c>
      <c r="B792" s="18"/>
      <c r="C792" s="4" t="s">
        <v>1984</v>
      </c>
      <c r="D792" s="18"/>
      <c r="E792" s="18"/>
      <c r="F792" s="18"/>
      <c r="G792" s="18"/>
      <c r="H792" s="18"/>
      <c r="I792" s="18"/>
      <c r="J792" s="18"/>
      <c r="K792" s="18"/>
      <c r="L792" s="18"/>
      <c r="M792" s="18"/>
      <c r="N792" s="18"/>
      <c r="O792" s="18"/>
      <c r="P792" s="18"/>
      <c r="Q792" s="18"/>
      <c r="R792" s="18"/>
      <c r="S792" s="18"/>
    </row>
    <row r="793" spans="1:19">
      <c r="A793" s="18" t="s">
        <v>692</v>
      </c>
      <c r="B793" s="18"/>
      <c r="C793" s="4" t="s">
        <v>1985</v>
      </c>
      <c r="D793" s="18"/>
      <c r="E793" s="18"/>
      <c r="F793" s="18"/>
      <c r="G793" s="18"/>
      <c r="H793" s="18"/>
      <c r="I793" s="18"/>
      <c r="J793" s="18"/>
      <c r="K793" s="18"/>
      <c r="L793" s="18"/>
      <c r="M793" s="18"/>
      <c r="N793" s="18"/>
      <c r="O793" s="18"/>
      <c r="P793" s="18"/>
      <c r="Q793" s="18"/>
      <c r="R793" s="18"/>
      <c r="S793" s="18"/>
    </row>
    <row r="794" spans="1:19">
      <c r="A794" s="18" t="s">
        <v>692</v>
      </c>
      <c r="B794" s="18"/>
      <c r="C794" s="4" t="s">
        <v>1986</v>
      </c>
      <c r="D794" s="18"/>
      <c r="E794" s="18"/>
      <c r="F794" s="18"/>
      <c r="G794" s="18"/>
      <c r="H794" s="18"/>
      <c r="I794" s="18"/>
      <c r="J794" s="18"/>
      <c r="K794" s="18"/>
      <c r="L794" s="18"/>
      <c r="M794" s="18"/>
      <c r="N794" s="18"/>
      <c r="O794" s="18"/>
      <c r="P794" s="18"/>
      <c r="Q794" s="18"/>
      <c r="R794" s="18"/>
      <c r="S794" s="18"/>
    </row>
    <row r="795" spans="1:19">
      <c r="A795" s="18" t="s">
        <v>692</v>
      </c>
      <c r="B795" s="18"/>
      <c r="C795" s="4" t="s">
        <v>1987</v>
      </c>
      <c r="D795" s="18"/>
      <c r="E795" s="18"/>
      <c r="F795" s="18"/>
      <c r="G795" s="18"/>
      <c r="H795" s="18"/>
      <c r="I795" s="18"/>
      <c r="J795" s="18"/>
      <c r="K795" s="18"/>
      <c r="L795" s="18"/>
      <c r="M795" s="18"/>
      <c r="N795" s="18"/>
      <c r="O795" s="18"/>
      <c r="P795" s="18"/>
      <c r="Q795" s="18"/>
      <c r="R795" s="18"/>
      <c r="S795" s="18"/>
    </row>
    <row r="796" spans="1:19">
      <c r="A796" s="18" t="s">
        <v>692</v>
      </c>
      <c r="B796" s="18"/>
      <c r="C796" s="4" t="s">
        <v>1988</v>
      </c>
      <c r="D796" s="18"/>
      <c r="E796" s="18"/>
      <c r="F796" s="18"/>
      <c r="G796" s="18"/>
      <c r="H796" s="18"/>
      <c r="I796" s="18"/>
      <c r="J796" s="18"/>
      <c r="K796" s="18"/>
      <c r="L796" s="18"/>
      <c r="M796" s="18"/>
      <c r="N796" s="18"/>
      <c r="O796" s="18"/>
      <c r="P796" s="18"/>
      <c r="Q796" s="18"/>
      <c r="R796" s="18"/>
      <c r="S796" s="18"/>
    </row>
    <row r="797" spans="1:19">
      <c r="A797" s="18" t="s">
        <v>692</v>
      </c>
      <c r="B797" s="18"/>
      <c r="C797" s="4" t="s">
        <v>1989</v>
      </c>
      <c r="D797" s="18"/>
      <c r="E797" s="18"/>
      <c r="F797" s="18"/>
      <c r="G797" s="18"/>
      <c r="H797" s="18"/>
      <c r="I797" s="18"/>
      <c r="J797" s="18"/>
      <c r="K797" s="18"/>
      <c r="L797" s="18"/>
      <c r="M797" s="18"/>
      <c r="N797" s="18"/>
      <c r="O797" s="18"/>
      <c r="P797" s="18"/>
      <c r="Q797" s="18"/>
      <c r="R797" s="18"/>
      <c r="S797" s="18"/>
    </row>
    <row r="798" spans="1:19">
      <c r="A798" s="18" t="s">
        <v>692</v>
      </c>
      <c r="B798" s="18"/>
      <c r="C798" s="4" t="s">
        <v>1990</v>
      </c>
      <c r="D798" s="18"/>
      <c r="E798" s="18"/>
      <c r="F798" s="18"/>
      <c r="G798" s="18"/>
      <c r="H798" s="18"/>
      <c r="I798" s="18"/>
      <c r="J798" s="18"/>
      <c r="K798" s="18"/>
      <c r="L798" s="18"/>
      <c r="M798" s="18"/>
      <c r="N798" s="18"/>
      <c r="O798" s="18"/>
      <c r="P798" s="18"/>
      <c r="Q798" s="18"/>
      <c r="R798" s="18"/>
      <c r="S798" s="18"/>
    </row>
    <row r="799" spans="1:19">
      <c r="A799" s="18" t="s">
        <v>692</v>
      </c>
      <c r="B799" s="18"/>
      <c r="C799" s="4" t="s">
        <v>1991</v>
      </c>
      <c r="D799" s="18"/>
      <c r="E799" s="18"/>
      <c r="F799" s="18"/>
      <c r="G799" s="18"/>
      <c r="H799" s="18"/>
      <c r="I799" s="18"/>
      <c r="J799" s="18"/>
      <c r="K799" s="18"/>
      <c r="L799" s="18"/>
      <c r="M799" s="18"/>
      <c r="N799" s="18"/>
      <c r="O799" s="18"/>
      <c r="P799" s="18"/>
      <c r="Q799" s="18"/>
      <c r="R799" s="18"/>
      <c r="S799" s="18"/>
    </row>
    <row r="800" spans="1:19">
      <c r="A800" s="18" t="s">
        <v>692</v>
      </c>
      <c r="B800" s="18"/>
      <c r="C800" s="4" t="s">
        <v>1992</v>
      </c>
      <c r="D800" s="18" t="s">
        <v>1993</v>
      </c>
      <c r="E800" s="18"/>
      <c r="F800" s="18"/>
      <c r="G800" s="18"/>
      <c r="H800" s="18"/>
      <c r="I800" s="18"/>
      <c r="J800" s="18"/>
      <c r="K800" s="18"/>
      <c r="L800" s="18"/>
      <c r="M800" s="18"/>
      <c r="N800" s="18"/>
      <c r="O800" s="18"/>
      <c r="P800" s="18"/>
      <c r="Q800" s="18"/>
      <c r="R800" s="18"/>
      <c r="S800" s="18"/>
    </row>
    <row r="801" spans="1:19">
      <c r="A801" s="18" t="s">
        <v>692</v>
      </c>
      <c r="B801" s="18"/>
      <c r="C801" s="4" t="s">
        <v>1994</v>
      </c>
      <c r="D801" s="18"/>
      <c r="E801" s="18"/>
      <c r="F801" s="18"/>
      <c r="G801" s="18"/>
      <c r="H801" s="18"/>
      <c r="I801" s="18"/>
      <c r="J801" s="18"/>
      <c r="K801" s="18"/>
      <c r="L801" s="18"/>
      <c r="M801" s="18"/>
      <c r="N801" s="18"/>
      <c r="O801" s="18"/>
      <c r="P801" s="18"/>
      <c r="Q801" s="18"/>
      <c r="R801" s="18"/>
      <c r="S801" s="18"/>
    </row>
    <row r="802" spans="1:19">
      <c r="A802" s="18" t="s">
        <v>692</v>
      </c>
      <c r="B802" s="18"/>
      <c r="C802" s="4" t="s">
        <v>1995</v>
      </c>
      <c r="D802" s="18"/>
      <c r="E802" s="18"/>
      <c r="F802" s="18"/>
      <c r="G802" s="18"/>
      <c r="H802" s="18"/>
      <c r="I802" s="18"/>
      <c r="J802" s="18"/>
      <c r="K802" s="18"/>
      <c r="L802" s="18"/>
      <c r="M802" s="18"/>
      <c r="N802" s="18"/>
      <c r="O802" s="18"/>
      <c r="P802" s="18"/>
      <c r="Q802" s="18"/>
      <c r="R802" s="18"/>
      <c r="S802" s="18"/>
    </row>
    <row r="803" spans="1:19">
      <c r="A803" s="18" t="s">
        <v>692</v>
      </c>
      <c r="B803" s="18"/>
      <c r="C803" s="18" t="s">
        <v>1996</v>
      </c>
      <c r="D803" s="18"/>
      <c r="E803" s="18"/>
      <c r="F803" s="18"/>
      <c r="G803" s="18"/>
      <c r="H803" s="18"/>
      <c r="I803" s="18"/>
      <c r="J803" s="18"/>
      <c r="K803" s="18"/>
      <c r="L803" s="18"/>
      <c r="M803" s="18"/>
      <c r="N803" s="18"/>
      <c r="O803" s="18"/>
      <c r="P803" s="18"/>
      <c r="Q803" s="18"/>
      <c r="R803" s="18"/>
      <c r="S803" s="18"/>
    </row>
    <row r="804" spans="1:19">
      <c r="A804" s="18" t="s">
        <v>692</v>
      </c>
      <c r="B804" s="18"/>
      <c r="C804" s="18" t="s">
        <v>1997</v>
      </c>
      <c r="D804" s="18"/>
      <c r="E804" s="18"/>
      <c r="F804" s="18"/>
      <c r="G804" s="18"/>
      <c r="H804" s="18"/>
      <c r="I804" s="18"/>
      <c r="J804" s="18"/>
      <c r="K804" s="18"/>
      <c r="L804" s="18"/>
      <c r="M804" s="18"/>
      <c r="N804" s="18"/>
      <c r="O804" s="18"/>
      <c r="P804" s="18"/>
      <c r="Q804" s="18"/>
      <c r="R804" s="18"/>
      <c r="S804" s="18"/>
    </row>
    <row r="805" spans="1:19">
      <c r="A805" s="18" t="s">
        <v>692</v>
      </c>
      <c r="B805" s="18"/>
      <c r="C805" s="18" t="s">
        <v>1998</v>
      </c>
      <c r="D805" s="18"/>
      <c r="E805" s="18"/>
      <c r="F805" s="18"/>
      <c r="G805" s="18"/>
      <c r="H805" s="18"/>
      <c r="I805" s="18"/>
      <c r="J805" s="18"/>
      <c r="K805" s="18"/>
      <c r="L805" s="18"/>
      <c r="M805" s="18"/>
      <c r="N805" s="18"/>
      <c r="O805" s="18"/>
      <c r="P805" s="18"/>
      <c r="Q805" s="18"/>
      <c r="R805" s="18"/>
      <c r="S805" s="18"/>
    </row>
    <row r="806" spans="1:19">
      <c r="A806" s="18" t="s">
        <v>692</v>
      </c>
      <c r="B806" s="18"/>
      <c r="C806" s="18" t="s">
        <v>1999</v>
      </c>
      <c r="D806" s="18"/>
      <c r="E806" s="18"/>
      <c r="F806" s="18"/>
      <c r="G806" s="18"/>
      <c r="H806" s="18"/>
      <c r="I806" s="18"/>
      <c r="J806" s="18"/>
      <c r="K806" s="18"/>
      <c r="L806" s="18"/>
      <c r="M806" s="18"/>
      <c r="N806" s="18"/>
      <c r="O806" s="18"/>
      <c r="P806" s="18"/>
      <c r="Q806" s="18"/>
      <c r="R806" s="18"/>
      <c r="S806" s="18"/>
    </row>
    <row r="807" spans="1:19">
      <c r="A807" s="18" t="s">
        <v>692</v>
      </c>
      <c r="B807" s="18"/>
      <c r="C807" s="18" t="s">
        <v>2000</v>
      </c>
      <c r="D807" s="18"/>
      <c r="E807" s="18"/>
      <c r="F807" s="18"/>
      <c r="G807" s="18"/>
      <c r="H807" s="18"/>
      <c r="I807" s="18"/>
      <c r="J807" s="18"/>
      <c r="K807" s="18"/>
      <c r="L807" s="18"/>
      <c r="M807" s="18"/>
      <c r="N807" s="18"/>
      <c r="O807" s="18"/>
      <c r="P807" s="18"/>
      <c r="Q807" s="18"/>
      <c r="R807" s="18"/>
      <c r="S807" s="18"/>
    </row>
    <row r="808" spans="1:19">
      <c r="A808" s="18" t="s">
        <v>692</v>
      </c>
      <c r="B808" s="18"/>
      <c r="C808" s="18" t="s">
        <v>2001</v>
      </c>
      <c r="D808" s="18"/>
      <c r="E808" s="18"/>
      <c r="F808" s="18"/>
      <c r="G808" s="18"/>
      <c r="H808" s="18"/>
      <c r="I808" s="18"/>
      <c r="J808" s="18"/>
      <c r="K808" s="18"/>
      <c r="L808" s="18"/>
      <c r="M808" s="18"/>
      <c r="N808" s="18"/>
      <c r="O808" s="18"/>
      <c r="P808" s="18"/>
      <c r="Q808" s="18"/>
      <c r="R808" s="18"/>
      <c r="S808" s="18"/>
    </row>
    <row r="809" spans="1:19">
      <c r="A809" s="18" t="s">
        <v>692</v>
      </c>
      <c r="B809" s="18"/>
      <c r="C809" s="18" t="s">
        <v>2002</v>
      </c>
      <c r="D809" s="18"/>
      <c r="E809" s="18"/>
      <c r="F809" s="18"/>
      <c r="G809" s="18"/>
      <c r="H809" s="18"/>
      <c r="I809" s="18"/>
      <c r="J809" s="18"/>
      <c r="K809" s="18"/>
      <c r="L809" s="18"/>
      <c r="M809" s="18"/>
      <c r="N809" s="18"/>
      <c r="O809" s="18"/>
      <c r="P809" s="18"/>
      <c r="Q809" s="18"/>
      <c r="R809" s="18"/>
      <c r="S809" s="18"/>
    </row>
    <row r="810" spans="1:19">
      <c r="A810" s="18" t="s">
        <v>692</v>
      </c>
      <c r="B810" s="18"/>
      <c r="C810" s="18" t="s">
        <v>2003</v>
      </c>
      <c r="D810" s="18"/>
      <c r="E810" s="18"/>
      <c r="F810" s="18"/>
      <c r="G810" s="18"/>
      <c r="H810" s="18"/>
      <c r="I810" s="18"/>
      <c r="J810" s="18"/>
      <c r="K810" s="18"/>
      <c r="L810" s="18"/>
      <c r="M810" s="18"/>
      <c r="N810" s="18"/>
      <c r="O810" s="18"/>
      <c r="P810" s="18"/>
      <c r="Q810" s="18"/>
      <c r="R810" s="18"/>
      <c r="S810" s="18"/>
    </row>
    <row r="811" spans="1:19">
      <c r="A811" s="18" t="s">
        <v>692</v>
      </c>
      <c r="B811" s="18"/>
      <c r="C811" s="18" t="s">
        <v>2004</v>
      </c>
      <c r="D811" s="18"/>
      <c r="E811" s="18"/>
      <c r="F811" s="18"/>
      <c r="G811" s="18"/>
      <c r="H811" s="18"/>
      <c r="I811" s="18"/>
      <c r="J811" s="18"/>
      <c r="K811" s="18"/>
      <c r="L811" s="18"/>
      <c r="M811" s="18"/>
      <c r="N811" s="18"/>
      <c r="O811" s="18"/>
      <c r="P811" s="18"/>
      <c r="Q811" s="18"/>
      <c r="R811" s="18"/>
      <c r="S811" s="18"/>
    </row>
    <row r="812" spans="1:19">
      <c r="A812" s="18" t="s">
        <v>692</v>
      </c>
      <c r="B812" s="18"/>
      <c r="C812" s="18" t="s">
        <v>2005</v>
      </c>
      <c r="D812" s="18"/>
      <c r="E812" s="18"/>
      <c r="F812" s="18"/>
      <c r="G812" s="18"/>
      <c r="H812" s="18"/>
      <c r="I812" s="18"/>
      <c r="J812" s="18"/>
      <c r="K812" s="18"/>
      <c r="L812" s="18"/>
      <c r="M812" s="18"/>
      <c r="N812" s="18"/>
      <c r="O812" s="18"/>
      <c r="P812" s="18"/>
      <c r="Q812" s="18"/>
      <c r="R812" s="18"/>
      <c r="S812" s="18"/>
    </row>
    <row r="813" spans="1:19">
      <c r="A813" s="18" t="s">
        <v>692</v>
      </c>
      <c r="B813" s="18"/>
      <c r="C813" s="18" t="s">
        <v>2006</v>
      </c>
      <c r="D813" s="18"/>
      <c r="E813" s="18"/>
      <c r="F813" s="18"/>
      <c r="G813" s="18"/>
      <c r="H813" s="18"/>
      <c r="I813" s="18"/>
      <c r="J813" s="18"/>
      <c r="K813" s="18"/>
      <c r="L813" s="18"/>
      <c r="M813" s="18"/>
      <c r="N813" s="18"/>
      <c r="O813" s="18"/>
      <c r="P813" s="18"/>
      <c r="Q813" s="18"/>
      <c r="R813" s="18"/>
      <c r="S813" s="18"/>
    </row>
    <row r="814" spans="1:19">
      <c r="A814" s="18" t="s">
        <v>692</v>
      </c>
      <c r="B814" s="18"/>
      <c r="C814" s="18" t="s">
        <v>2007</v>
      </c>
      <c r="D814" s="18"/>
      <c r="E814" s="18"/>
      <c r="F814" s="18"/>
      <c r="G814" s="18"/>
      <c r="H814" s="18"/>
      <c r="I814" s="18"/>
      <c r="J814" s="18"/>
      <c r="K814" s="18"/>
      <c r="L814" s="18"/>
      <c r="M814" s="18"/>
      <c r="N814" s="18"/>
      <c r="O814" s="18"/>
      <c r="P814" s="18"/>
      <c r="Q814" s="18"/>
      <c r="R814" s="18"/>
      <c r="S814" s="18"/>
    </row>
    <row r="815" spans="1:19">
      <c r="A815" s="18" t="s">
        <v>692</v>
      </c>
      <c r="B815" s="18"/>
      <c r="C815" s="18" t="s">
        <v>2008</v>
      </c>
      <c r="D815" s="18"/>
      <c r="E815" s="18"/>
      <c r="F815" s="18"/>
      <c r="G815" s="18"/>
      <c r="H815" s="18"/>
      <c r="I815" s="18"/>
      <c r="J815" s="18"/>
      <c r="K815" s="18"/>
      <c r="L815" s="18"/>
      <c r="M815" s="18"/>
      <c r="N815" s="18"/>
      <c r="O815" s="18"/>
      <c r="P815" s="18"/>
      <c r="Q815" s="18"/>
      <c r="R815" s="18"/>
      <c r="S815" s="18"/>
    </row>
    <row r="816" spans="1:19">
      <c r="A816" s="18" t="s">
        <v>692</v>
      </c>
      <c r="B816" s="18"/>
      <c r="C816" s="18" t="s">
        <v>2009</v>
      </c>
      <c r="D816" s="18"/>
      <c r="E816" s="18"/>
      <c r="F816" s="18"/>
      <c r="G816" s="18"/>
      <c r="H816" s="18"/>
      <c r="I816" s="18"/>
      <c r="J816" s="18"/>
      <c r="K816" s="18"/>
      <c r="L816" s="18"/>
      <c r="M816" s="18"/>
      <c r="N816" s="18"/>
      <c r="O816" s="18"/>
      <c r="P816" s="18"/>
      <c r="Q816" s="18"/>
      <c r="R816" s="18"/>
      <c r="S816" s="18"/>
    </row>
    <row r="817" spans="1:19">
      <c r="A817" s="18" t="s">
        <v>692</v>
      </c>
      <c r="B817" s="18"/>
      <c r="C817" s="18" t="s">
        <v>2010</v>
      </c>
      <c r="D817" s="18"/>
      <c r="E817" s="18"/>
      <c r="F817" s="18"/>
      <c r="G817" s="18"/>
      <c r="H817" s="18"/>
      <c r="I817" s="18"/>
      <c r="J817" s="18"/>
      <c r="K817" s="18"/>
      <c r="L817" s="18"/>
      <c r="M817" s="18"/>
      <c r="N817" s="18"/>
      <c r="O817" s="18"/>
      <c r="P817" s="18"/>
      <c r="Q817" s="18"/>
      <c r="R817" s="18"/>
      <c r="S817" s="18"/>
    </row>
    <row r="818" spans="1:19">
      <c r="A818" s="18" t="s">
        <v>692</v>
      </c>
      <c r="B818" s="18"/>
      <c r="C818" s="18" t="s">
        <v>2011</v>
      </c>
      <c r="D818" s="18"/>
      <c r="E818" s="18"/>
      <c r="F818" s="18"/>
      <c r="G818" s="18"/>
      <c r="H818" s="18"/>
      <c r="I818" s="18"/>
      <c r="J818" s="18"/>
      <c r="K818" s="18"/>
      <c r="L818" s="18"/>
      <c r="M818" s="18"/>
      <c r="N818" s="18"/>
      <c r="O818" s="18"/>
      <c r="P818" s="18"/>
      <c r="Q818" s="18"/>
      <c r="R818" s="18"/>
      <c r="S818" s="18"/>
    </row>
    <row r="819" spans="1:19">
      <c r="A819" s="18" t="s">
        <v>692</v>
      </c>
      <c r="B819" s="18"/>
      <c r="C819" s="18" t="s">
        <v>2012</v>
      </c>
      <c r="D819" s="18"/>
      <c r="E819" s="18"/>
      <c r="F819" s="18"/>
      <c r="G819" s="18"/>
      <c r="H819" s="18"/>
      <c r="I819" s="18"/>
      <c r="J819" s="18"/>
      <c r="K819" s="18"/>
      <c r="L819" s="18"/>
      <c r="M819" s="18"/>
      <c r="N819" s="18"/>
      <c r="O819" s="18"/>
      <c r="P819" s="18"/>
      <c r="Q819" s="18"/>
      <c r="R819" s="18"/>
      <c r="S819" s="18"/>
    </row>
    <row r="820" spans="1:19">
      <c r="A820" s="18" t="s">
        <v>692</v>
      </c>
      <c r="B820" s="18"/>
      <c r="C820" s="18" t="s">
        <v>2013</v>
      </c>
      <c r="D820" s="18"/>
      <c r="E820" s="18"/>
      <c r="F820" s="18"/>
      <c r="G820" s="18"/>
      <c r="H820" s="18"/>
      <c r="I820" s="18"/>
      <c r="J820" s="18"/>
      <c r="K820" s="18"/>
      <c r="L820" s="18"/>
      <c r="M820" s="18"/>
      <c r="N820" s="18"/>
      <c r="O820" s="18"/>
      <c r="P820" s="18"/>
      <c r="Q820" s="18"/>
      <c r="R820" s="18"/>
      <c r="S820" s="18"/>
    </row>
    <row r="821" spans="1:19">
      <c r="A821" s="18" t="s">
        <v>692</v>
      </c>
      <c r="B821" s="18"/>
      <c r="C821" s="18" t="s">
        <v>2014</v>
      </c>
      <c r="D821" s="18"/>
      <c r="E821" s="18"/>
      <c r="F821" s="18"/>
      <c r="G821" s="18"/>
      <c r="H821" s="18"/>
      <c r="I821" s="18"/>
      <c r="J821" s="18"/>
      <c r="K821" s="18"/>
      <c r="L821" s="18"/>
      <c r="M821" s="18"/>
      <c r="N821" s="18"/>
      <c r="O821" s="18"/>
      <c r="P821" s="18"/>
      <c r="Q821" s="18"/>
      <c r="R821" s="18"/>
      <c r="S821" s="18"/>
    </row>
    <row r="822" spans="1:19">
      <c r="A822" s="18" t="s">
        <v>692</v>
      </c>
      <c r="B822" s="18"/>
      <c r="C822" s="18" t="s">
        <v>2015</v>
      </c>
      <c r="D822" s="18"/>
      <c r="E822" s="18"/>
      <c r="F822" s="18"/>
      <c r="G822" s="18"/>
      <c r="H822" s="18"/>
      <c r="I822" s="18"/>
      <c r="J822" s="18"/>
      <c r="K822" s="18"/>
      <c r="L822" s="18"/>
      <c r="M822" s="18"/>
      <c r="N822" s="18"/>
      <c r="O822" s="18"/>
      <c r="P822" s="18"/>
      <c r="Q822" s="18"/>
      <c r="R822" s="18"/>
      <c r="S822" s="18"/>
    </row>
    <row r="823" spans="1:19">
      <c r="A823" s="18" t="s">
        <v>692</v>
      </c>
      <c r="B823" s="18"/>
      <c r="C823" s="18" t="s">
        <v>2016</v>
      </c>
      <c r="D823" s="18"/>
      <c r="E823" s="18"/>
      <c r="F823" s="18"/>
      <c r="G823" s="18"/>
      <c r="H823" s="18"/>
      <c r="I823" s="18"/>
      <c r="J823" s="18"/>
      <c r="K823" s="18"/>
      <c r="L823" s="18"/>
      <c r="M823" s="18"/>
      <c r="N823" s="18"/>
      <c r="O823" s="18"/>
      <c r="P823" s="18"/>
      <c r="Q823" s="18"/>
      <c r="R823" s="18"/>
      <c r="S823" s="18"/>
    </row>
    <row r="824" spans="1:19">
      <c r="A824" s="18" t="s">
        <v>692</v>
      </c>
      <c r="B824" s="18"/>
      <c r="C824" s="18" t="s">
        <v>2017</v>
      </c>
      <c r="D824" s="18"/>
      <c r="E824" s="18"/>
      <c r="F824" s="18"/>
      <c r="G824" s="18"/>
      <c r="H824" s="18"/>
      <c r="I824" s="18"/>
      <c r="J824" s="18"/>
      <c r="K824" s="18"/>
      <c r="L824" s="18"/>
      <c r="M824" s="18"/>
      <c r="N824" s="18"/>
      <c r="O824" s="18"/>
      <c r="P824" s="18"/>
      <c r="Q824" s="18"/>
      <c r="R824" s="18"/>
      <c r="S824" s="18"/>
    </row>
    <row r="825" spans="1:19">
      <c r="A825" s="18" t="s">
        <v>692</v>
      </c>
      <c r="B825" s="18"/>
      <c r="C825" s="18" t="s">
        <v>2018</v>
      </c>
      <c r="D825" s="18"/>
      <c r="E825" s="18"/>
      <c r="F825" s="18"/>
      <c r="G825" s="18"/>
      <c r="H825" s="18"/>
      <c r="I825" s="18"/>
      <c r="J825" s="18"/>
      <c r="K825" s="18"/>
      <c r="L825" s="18"/>
      <c r="M825" s="18"/>
      <c r="N825" s="18"/>
      <c r="O825" s="18"/>
      <c r="P825" s="18"/>
      <c r="Q825" s="18"/>
      <c r="R825" s="18"/>
      <c r="S825" s="18"/>
    </row>
    <row r="826" spans="1:19">
      <c r="A826" s="18" t="s">
        <v>692</v>
      </c>
      <c r="B826" s="18"/>
      <c r="C826" s="18" t="s">
        <v>2019</v>
      </c>
      <c r="D826" s="18"/>
      <c r="E826" s="18"/>
      <c r="F826" s="18"/>
      <c r="G826" s="18"/>
      <c r="H826" s="18"/>
      <c r="I826" s="18"/>
      <c r="J826" s="18"/>
      <c r="K826" s="18"/>
      <c r="L826" s="18"/>
      <c r="M826" s="18"/>
      <c r="N826" s="18"/>
      <c r="O826" s="18"/>
      <c r="P826" s="18"/>
      <c r="Q826" s="18"/>
      <c r="R826" s="18"/>
      <c r="S826" s="18"/>
    </row>
    <row r="827" spans="1:19">
      <c r="A827" s="18" t="s">
        <v>692</v>
      </c>
      <c r="B827" s="18"/>
      <c r="C827" s="18" t="s">
        <v>2020</v>
      </c>
      <c r="D827" s="18"/>
      <c r="E827" s="18"/>
      <c r="F827" s="18"/>
      <c r="G827" s="18"/>
      <c r="H827" s="18"/>
      <c r="I827" s="18"/>
      <c r="J827" s="18"/>
      <c r="K827" s="18"/>
      <c r="L827" s="18"/>
      <c r="M827" s="18"/>
      <c r="N827" s="18"/>
      <c r="O827" s="18"/>
      <c r="P827" s="18"/>
      <c r="Q827" s="18"/>
      <c r="R827" s="18"/>
      <c r="S827" s="18"/>
    </row>
    <row r="828" spans="1:19">
      <c r="A828" s="18" t="s">
        <v>692</v>
      </c>
      <c r="B828" s="18"/>
      <c r="C828" s="18" t="s">
        <v>2021</v>
      </c>
      <c r="D828" s="18"/>
      <c r="E828" s="18"/>
      <c r="F828" s="18"/>
      <c r="G828" s="18"/>
      <c r="H828" s="18"/>
      <c r="I828" s="18"/>
      <c r="J828" s="18"/>
      <c r="K828" s="18"/>
      <c r="L828" s="18"/>
      <c r="M828" s="18"/>
      <c r="N828" s="18"/>
      <c r="O828" s="18"/>
      <c r="P828" s="18"/>
      <c r="Q828" s="18"/>
      <c r="R828" s="18"/>
      <c r="S828" s="18"/>
    </row>
    <row r="829" spans="1:19">
      <c r="A829" s="18" t="s">
        <v>692</v>
      </c>
      <c r="B829" s="18"/>
      <c r="C829" s="18" t="s">
        <v>2022</v>
      </c>
      <c r="D829" s="18"/>
      <c r="E829" s="18"/>
      <c r="F829" s="18"/>
      <c r="G829" s="18"/>
      <c r="H829" s="18"/>
      <c r="I829" s="18"/>
      <c r="J829" s="18"/>
      <c r="K829" s="18"/>
      <c r="L829" s="18"/>
      <c r="M829" s="18"/>
      <c r="N829" s="18"/>
      <c r="O829" s="18"/>
      <c r="P829" s="18"/>
      <c r="Q829" s="18"/>
      <c r="R829" s="18"/>
      <c r="S829" s="18"/>
    </row>
    <row r="830" spans="1:19">
      <c r="A830" s="18" t="s">
        <v>692</v>
      </c>
      <c r="B830" s="18"/>
      <c r="C830" s="18" t="s">
        <v>2023</v>
      </c>
      <c r="D830" s="18"/>
      <c r="E830" s="18"/>
      <c r="F830" s="18"/>
      <c r="G830" s="18"/>
      <c r="H830" s="18"/>
      <c r="I830" s="18"/>
      <c r="J830" s="18"/>
      <c r="K830" s="18"/>
      <c r="L830" s="18"/>
      <c r="M830" s="18"/>
      <c r="N830" s="18"/>
      <c r="O830" s="18"/>
      <c r="P830" s="18"/>
      <c r="Q830" s="18"/>
      <c r="R830" s="18"/>
      <c r="S830" s="18"/>
    </row>
    <row r="831" spans="1:19">
      <c r="A831" s="18" t="s">
        <v>692</v>
      </c>
      <c r="B831" s="18"/>
      <c r="C831" s="18" t="s">
        <v>2024</v>
      </c>
      <c r="D831" s="18"/>
      <c r="E831" s="18"/>
      <c r="F831" s="18"/>
      <c r="G831" s="18"/>
      <c r="H831" s="18"/>
      <c r="I831" s="18"/>
      <c r="J831" s="18"/>
      <c r="K831" s="18"/>
      <c r="L831" s="18"/>
      <c r="M831" s="18"/>
      <c r="N831" s="18"/>
      <c r="O831" s="18"/>
      <c r="P831" s="18"/>
      <c r="Q831" s="18"/>
      <c r="R831" s="18"/>
      <c r="S831" s="18"/>
    </row>
    <row r="832" spans="1:19">
      <c r="A832" s="18" t="s">
        <v>692</v>
      </c>
      <c r="B832" s="18"/>
      <c r="C832" s="18" t="s">
        <v>2025</v>
      </c>
      <c r="D832" s="18"/>
      <c r="E832" s="18"/>
      <c r="F832" s="18"/>
      <c r="G832" s="18"/>
      <c r="H832" s="18"/>
      <c r="I832" s="18"/>
      <c r="J832" s="18"/>
      <c r="K832" s="18"/>
      <c r="L832" s="18"/>
      <c r="M832" s="18"/>
      <c r="N832" s="18"/>
      <c r="O832" s="18"/>
      <c r="P832" s="18"/>
      <c r="Q832" s="18"/>
      <c r="R832" s="18"/>
      <c r="S832" s="18"/>
    </row>
    <row r="833" spans="1:19">
      <c r="A833" s="18" t="s">
        <v>692</v>
      </c>
      <c r="B833" s="18"/>
      <c r="C833" s="18" t="s">
        <v>2026</v>
      </c>
      <c r="D833" s="18"/>
      <c r="E833" s="18"/>
      <c r="F833" s="18"/>
      <c r="G833" s="18"/>
      <c r="H833" s="18"/>
      <c r="I833" s="18"/>
      <c r="J833" s="18"/>
      <c r="K833" s="18"/>
      <c r="L833" s="18"/>
      <c r="M833" s="18"/>
      <c r="N833" s="18"/>
      <c r="O833" s="18"/>
      <c r="P833" s="18"/>
      <c r="Q833" s="18"/>
      <c r="R833" s="18"/>
      <c r="S833" s="18"/>
    </row>
    <row r="834" spans="1:19">
      <c r="A834" s="18" t="s">
        <v>692</v>
      </c>
      <c r="B834" s="18"/>
      <c r="C834" s="18" t="s">
        <v>2027</v>
      </c>
      <c r="D834" s="18"/>
      <c r="E834" s="18"/>
      <c r="F834" s="18"/>
      <c r="G834" s="18"/>
      <c r="H834" s="18"/>
      <c r="I834" s="18"/>
      <c r="J834" s="18"/>
      <c r="K834" s="18"/>
      <c r="L834" s="18"/>
      <c r="M834" s="18"/>
      <c r="N834" s="18"/>
      <c r="O834" s="18"/>
      <c r="P834" s="18"/>
      <c r="Q834" s="18"/>
      <c r="R834" s="18"/>
      <c r="S834" s="18"/>
    </row>
    <row r="835" spans="1:19">
      <c r="A835" s="18" t="s">
        <v>692</v>
      </c>
      <c r="B835" s="18"/>
      <c r="C835" s="18" t="s">
        <v>2028</v>
      </c>
      <c r="D835" s="18"/>
      <c r="E835" s="18"/>
      <c r="F835" s="18"/>
      <c r="G835" s="18"/>
      <c r="H835" s="18"/>
      <c r="I835" s="18"/>
      <c r="J835" s="18"/>
      <c r="K835" s="18"/>
      <c r="L835" s="18"/>
      <c r="M835" s="18"/>
      <c r="N835" s="18"/>
      <c r="O835" s="18"/>
      <c r="P835" s="18"/>
      <c r="Q835" s="18"/>
      <c r="R835" s="18"/>
      <c r="S835" s="18"/>
    </row>
    <row r="836" spans="1:19">
      <c r="A836" s="18" t="s">
        <v>692</v>
      </c>
      <c r="B836" s="18"/>
      <c r="C836" s="18" t="s">
        <v>2029</v>
      </c>
      <c r="D836" s="18"/>
      <c r="E836" s="18"/>
      <c r="F836" s="18"/>
      <c r="G836" s="18"/>
      <c r="H836" s="18"/>
      <c r="I836" s="18"/>
      <c r="J836" s="18"/>
      <c r="K836" s="18"/>
      <c r="L836" s="18"/>
      <c r="M836" s="18"/>
      <c r="N836" s="18"/>
      <c r="O836" s="18"/>
      <c r="P836" s="18"/>
      <c r="Q836" s="18"/>
      <c r="R836" s="18"/>
      <c r="S836" s="18"/>
    </row>
    <row r="837" spans="1:19">
      <c r="A837" s="18" t="s">
        <v>692</v>
      </c>
      <c r="B837" s="18"/>
      <c r="C837" s="18" t="s">
        <v>2030</v>
      </c>
      <c r="D837" s="18"/>
      <c r="E837" s="18"/>
      <c r="F837" s="18"/>
      <c r="G837" s="18"/>
      <c r="H837" s="18"/>
      <c r="I837" s="18"/>
      <c r="J837" s="18"/>
      <c r="K837" s="18"/>
      <c r="L837" s="18"/>
      <c r="M837" s="18"/>
      <c r="N837" s="18"/>
      <c r="O837" s="18"/>
      <c r="P837" s="18"/>
      <c r="Q837" s="18"/>
      <c r="R837" s="18"/>
      <c r="S837" s="18"/>
    </row>
    <row r="838" spans="1:19">
      <c r="A838" s="18" t="s">
        <v>692</v>
      </c>
      <c r="B838" s="18"/>
      <c r="C838" s="18" t="s">
        <v>2031</v>
      </c>
      <c r="D838" s="18"/>
      <c r="E838" s="18"/>
      <c r="F838" s="18"/>
      <c r="G838" s="18"/>
      <c r="H838" s="18"/>
      <c r="I838" s="18"/>
      <c r="J838" s="18"/>
      <c r="K838" s="18"/>
      <c r="L838" s="18"/>
      <c r="M838" s="18"/>
      <c r="N838" s="18"/>
      <c r="O838" s="18"/>
      <c r="P838" s="18"/>
      <c r="Q838" s="18"/>
      <c r="R838" s="18"/>
      <c r="S838" s="18"/>
    </row>
    <row r="839" spans="1:19">
      <c r="A839" s="18" t="s">
        <v>692</v>
      </c>
      <c r="B839" s="18"/>
      <c r="C839" s="18" t="s">
        <v>2032</v>
      </c>
      <c r="D839" s="18"/>
      <c r="E839" s="18"/>
      <c r="F839" s="18"/>
      <c r="G839" s="18"/>
      <c r="H839" s="18"/>
      <c r="I839" s="18"/>
      <c r="J839" s="18"/>
      <c r="K839" s="18"/>
      <c r="L839" s="18"/>
      <c r="M839" s="18"/>
      <c r="N839" s="18"/>
      <c r="O839" s="18"/>
      <c r="P839" s="18"/>
      <c r="Q839" s="18"/>
      <c r="R839" s="18"/>
      <c r="S839" s="18"/>
    </row>
    <row r="840" spans="1:19">
      <c r="A840" s="18" t="s">
        <v>692</v>
      </c>
      <c r="B840" s="18"/>
      <c r="C840" s="18" t="s">
        <v>2033</v>
      </c>
      <c r="D840" s="18"/>
      <c r="E840" s="18"/>
      <c r="F840" s="18"/>
      <c r="G840" s="18"/>
      <c r="H840" s="18"/>
      <c r="I840" s="18"/>
      <c r="J840" s="18"/>
      <c r="K840" s="18"/>
      <c r="L840" s="18"/>
      <c r="M840" s="18"/>
      <c r="N840" s="18"/>
      <c r="O840" s="18"/>
      <c r="P840" s="18"/>
      <c r="Q840" s="18"/>
      <c r="R840" s="18"/>
      <c r="S840" s="18"/>
    </row>
    <row r="841" spans="1:19">
      <c r="A841" s="18" t="s">
        <v>692</v>
      </c>
      <c r="B841" s="18"/>
      <c r="C841" s="18" t="s">
        <v>2034</v>
      </c>
      <c r="D841" s="18"/>
      <c r="E841" s="18"/>
      <c r="F841" s="18"/>
      <c r="G841" s="18"/>
      <c r="H841" s="18"/>
      <c r="I841" s="18"/>
      <c r="J841" s="18"/>
      <c r="K841" s="18"/>
      <c r="L841" s="18"/>
      <c r="M841" s="18"/>
      <c r="N841" s="18"/>
      <c r="O841" s="18"/>
      <c r="P841" s="18"/>
      <c r="Q841" s="18"/>
      <c r="R841" s="18"/>
      <c r="S841" s="18"/>
    </row>
    <row r="842" spans="1:19">
      <c r="A842" s="18" t="s">
        <v>692</v>
      </c>
      <c r="B842" s="18"/>
      <c r="C842" s="18" t="s">
        <v>2035</v>
      </c>
      <c r="D842" s="18"/>
      <c r="E842" s="18"/>
      <c r="F842" s="18"/>
      <c r="G842" s="18"/>
      <c r="H842" s="18"/>
      <c r="I842" s="18"/>
      <c r="J842" s="18"/>
      <c r="K842" s="18"/>
      <c r="L842" s="18"/>
      <c r="M842" s="18"/>
      <c r="N842" s="18"/>
      <c r="O842" s="18"/>
      <c r="P842" s="18"/>
      <c r="Q842" s="18"/>
      <c r="R842" s="18"/>
      <c r="S842" s="18"/>
    </row>
    <row r="843" spans="1:19">
      <c r="A843" s="18" t="s">
        <v>692</v>
      </c>
      <c r="B843" s="18"/>
      <c r="C843" s="18" t="s">
        <v>2036</v>
      </c>
      <c r="D843" s="18"/>
      <c r="E843" s="18"/>
      <c r="F843" s="18"/>
      <c r="G843" s="18"/>
      <c r="H843" s="18"/>
      <c r="I843" s="18"/>
      <c r="J843" s="18"/>
      <c r="K843" s="18"/>
      <c r="L843" s="18"/>
      <c r="M843" s="18"/>
      <c r="N843" s="18"/>
      <c r="O843" s="18"/>
      <c r="P843" s="18"/>
      <c r="Q843" s="18"/>
      <c r="R843" s="18"/>
      <c r="S843" s="18"/>
    </row>
    <row r="844" spans="1:19">
      <c r="A844" s="18" t="s">
        <v>692</v>
      </c>
      <c r="B844" s="18"/>
      <c r="C844" s="18" t="s">
        <v>2037</v>
      </c>
      <c r="D844" s="18"/>
      <c r="E844" s="18"/>
      <c r="F844" s="18"/>
      <c r="G844" s="18"/>
      <c r="H844" s="18"/>
      <c r="I844" s="18"/>
      <c r="J844" s="18"/>
      <c r="K844" s="18"/>
      <c r="L844" s="18"/>
      <c r="M844" s="18"/>
      <c r="N844" s="18"/>
      <c r="O844" s="18"/>
      <c r="P844" s="18"/>
      <c r="Q844" s="18"/>
      <c r="R844" s="18"/>
      <c r="S844" s="18"/>
    </row>
    <row r="845" spans="1:19">
      <c r="A845" s="18" t="s">
        <v>692</v>
      </c>
      <c r="B845" s="18"/>
      <c r="C845" s="18" t="s">
        <v>2038</v>
      </c>
      <c r="D845" s="18"/>
      <c r="E845" s="18"/>
      <c r="F845" s="18"/>
      <c r="G845" s="18"/>
      <c r="H845" s="18"/>
      <c r="I845" s="18"/>
      <c r="J845" s="18"/>
      <c r="K845" s="18"/>
      <c r="L845" s="18"/>
      <c r="M845" s="18"/>
      <c r="N845" s="18"/>
      <c r="O845" s="18"/>
      <c r="P845" s="18"/>
      <c r="Q845" s="18"/>
      <c r="R845" s="18"/>
      <c r="S845" s="18"/>
    </row>
    <row r="846" spans="1:19">
      <c r="A846" s="18" t="s">
        <v>692</v>
      </c>
      <c r="B846" s="18"/>
      <c r="C846" s="18" t="s">
        <v>2039</v>
      </c>
      <c r="D846" s="18"/>
      <c r="E846" s="18"/>
      <c r="F846" s="18"/>
      <c r="G846" s="18"/>
      <c r="H846" s="18"/>
      <c r="I846" s="18"/>
      <c r="J846" s="18"/>
      <c r="K846" s="18"/>
      <c r="L846" s="18"/>
      <c r="M846" s="18"/>
      <c r="N846" s="18"/>
      <c r="O846" s="18"/>
      <c r="P846" s="18"/>
      <c r="Q846" s="18"/>
      <c r="R846" s="18"/>
      <c r="S846" s="18"/>
    </row>
    <row r="847" spans="1:19">
      <c r="A847" s="18" t="s">
        <v>692</v>
      </c>
      <c r="B847" s="18"/>
      <c r="C847" s="18" t="s">
        <v>2040</v>
      </c>
      <c r="D847" s="18"/>
      <c r="E847" s="18"/>
      <c r="F847" s="18"/>
      <c r="G847" s="18"/>
      <c r="H847" s="18"/>
      <c r="I847" s="18"/>
      <c r="J847" s="18"/>
      <c r="K847" s="18"/>
      <c r="L847" s="18"/>
      <c r="M847" s="18"/>
      <c r="N847" s="18"/>
      <c r="O847" s="18"/>
      <c r="P847" s="18"/>
      <c r="Q847" s="18"/>
      <c r="R847" s="18"/>
      <c r="S847" s="18"/>
    </row>
    <row r="848" spans="1:19">
      <c r="A848" s="18" t="s">
        <v>692</v>
      </c>
      <c r="B848" s="18"/>
      <c r="C848" s="18" t="s">
        <v>2041</v>
      </c>
      <c r="D848" s="18"/>
      <c r="E848" s="18"/>
      <c r="F848" s="18"/>
      <c r="G848" s="18"/>
      <c r="H848" s="18"/>
      <c r="I848" s="18"/>
      <c r="J848" s="18"/>
      <c r="K848" s="18"/>
      <c r="L848" s="18"/>
      <c r="M848" s="18"/>
      <c r="N848" s="18"/>
      <c r="O848" s="18"/>
      <c r="P848" s="18"/>
      <c r="Q848" s="18"/>
      <c r="R848" s="18"/>
      <c r="S848" s="18"/>
    </row>
    <row r="849" spans="1:19">
      <c r="A849" s="18" t="s">
        <v>692</v>
      </c>
      <c r="B849" s="18"/>
      <c r="C849" s="18" t="s">
        <v>2042</v>
      </c>
      <c r="D849" s="18"/>
      <c r="E849" s="18"/>
      <c r="F849" s="18"/>
      <c r="G849" s="18"/>
      <c r="H849" s="18"/>
      <c r="I849" s="18"/>
      <c r="J849" s="18"/>
      <c r="K849" s="18"/>
      <c r="L849" s="18"/>
      <c r="M849" s="18"/>
      <c r="N849" s="18"/>
      <c r="O849" s="18"/>
      <c r="P849" s="18"/>
      <c r="Q849" s="18"/>
      <c r="R849" s="18"/>
      <c r="S849" s="18"/>
    </row>
    <row r="850" spans="1:19">
      <c r="A850" s="18" t="s">
        <v>692</v>
      </c>
      <c r="B850" s="18"/>
      <c r="C850" s="18" t="s">
        <v>2043</v>
      </c>
      <c r="D850" s="18"/>
      <c r="E850" s="18"/>
      <c r="F850" s="18"/>
      <c r="G850" s="18"/>
      <c r="H850" s="18"/>
      <c r="I850" s="18"/>
      <c r="J850" s="18"/>
      <c r="K850" s="18"/>
      <c r="L850" s="18"/>
      <c r="M850" s="18"/>
      <c r="N850" s="18"/>
      <c r="O850" s="18"/>
      <c r="P850" s="18"/>
      <c r="Q850" s="18"/>
      <c r="R850" s="18"/>
      <c r="S850" s="18"/>
    </row>
    <row r="851" spans="1:19">
      <c r="A851" s="18" t="s">
        <v>692</v>
      </c>
      <c r="B851" s="18"/>
      <c r="C851" s="18" t="s">
        <v>2044</v>
      </c>
      <c r="D851" s="18"/>
      <c r="E851" s="18"/>
      <c r="F851" s="18"/>
      <c r="G851" s="18"/>
      <c r="H851" s="18"/>
      <c r="I851" s="18"/>
      <c r="J851" s="18"/>
      <c r="K851" s="18"/>
      <c r="L851" s="18"/>
      <c r="M851" s="18"/>
      <c r="N851" s="18"/>
      <c r="O851" s="18"/>
      <c r="P851" s="18"/>
      <c r="Q851" s="18"/>
      <c r="R851" s="18"/>
      <c r="S851" s="18"/>
    </row>
    <row r="852" spans="1:19">
      <c r="A852" s="18" t="s">
        <v>692</v>
      </c>
      <c r="B852" s="18"/>
      <c r="C852" s="18" t="s">
        <v>2045</v>
      </c>
      <c r="D852" s="18"/>
      <c r="E852" s="18"/>
      <c r="F852" s="18"/>
      <c r="G852" s="18"/>
      <c r="H852" s="18"/>
      <c r="I852" s="18"/>
      <c r="J852" s="18"/>
      <c r="K852" s="18"/>
      <c r="L852" s="18"/>
      <c r="M852" s="18"/>
      <c r="N852" s="18"/>
      <c r="O852" s="18"/>
      <c r="P852" s="18"/>
      <c r="Q852" s="18"/>
      <c r="R852" s="18"/>
      <c r="S852" s="18"/>
    </row>
    <row r="853" spans="1:19">
      <c r="A853" s="18" t="s">
        <v>692</v>
      </c>
      <c r="B853" s="18"/>
      <c r="C853" s="18" t="s">
        <v>2046</v>
      </c>
      <c r="D853" s="18"/>
      <c r="E853" s="18"/>
      <c r="F853" s="18"/>
      <c r="G853" s="18"/>
      <c r="H853" s="18"/>
      <c r="I853" s="18"/>
      <c r="J853" s="18"/>
      <c r="K853" s="18"/>
      <c r="L853" s="18"/>
      <c r="M853" s="18"/>
      <c r="N853" s="18"/>
      <c r="O853" s="18"/>
      <c r="P853" s="18"/>
      <c r="Q853" s="18"/>
      <c r="R853" s="18"/>
      <c r="S853" s="18"/>
    </row>
    <row r="854" spans="1:19">
      <c r="A854" s="18" t="s">
        <v>692</v>
      </c>
      <c r="B854" s="18"/>
      <c r="C854" s="18" t="s">
        <v>2047</v>
      </c>
      <c r="D854" s="18"/>
      <c r="E854" s="18"/>
      <c r="F854" s="18"/>
      <c r="G854" s="18"/>
      <c r="H854" s="18"/>
      <c r="I854" s="18"/>
      <c r="J854" s="18"/>
      <c r="K854" s="18"/>
      <c r="L854" s="18"/>
      <c r="M854" s="18"/>
      <c r="N854" s="18"/>
      <c r="O854" s="18"/>
      <c r="P854" s="18"/>
      <c r="Q854" s="18"/>
      <c r="R854" s="18"/>
      <c r="S854" s="18"/>
    </row>
    <row r="855" spans="1:19">
      <c r="A855" s="18" t="s">
        <v>692</v>
      </c>
      <c r="B855" s="18"/>
      <c r="C855" s="18" t="s">
        <v>2048</v>
      </c>
      <c r="D855" s="18"/>
      <c r="E855" s="18"/>
      <c r="F855" s="18"/>
      <c r="G855" s="18"/>
      <c r="H855" s="18"/>
      <c r="I855" s="18"/>
      <c r="J855" s="18"/>
      <c r="K855" s="18"/>
      <c r="L855" s="18"/>
      <c r="M855" s="18"/>
      <c r="N855" s="18"/>
      <c r="O855" s="18"/>
      <c r="P855" s="18"/>
      <c r="Q855" s="18"/>
      <c r="R855" s="18"/>
      <c r="S855" s="18"/>
    </row>
    <row r="856" spans="1:19">
      <c r="A856" s="18" t="s">
        <v>692</v>
      </c>
      <c r="B856" s="18"/>
      <c r="C856" s="18" t="s">
        <v>2049</v>
      </c>
      <c r="D856" s="18"/>
      <c r="E856" s="18"/>
      <c r="F856" s="18"/>
      <c r="G856" s="18"/>
      <c r="H856" s="18"/>
      <c r="I856" s="18"/>
      <c r="J856" s="18"/>
      <c r="K856" s="18"/>
      <c r="L856" s="18"/>
      <c r="M856" s="18"/>
      <c r="N856" s="18"/>
      <c r="O856" s="18"/>
      <c r="P856" s="18"/>
      <c r="Q856" s="18"/>
      <c r="R856" s="18"/>
      <c r="S856" s="18"/>
    </row>
    <row r="857" spans="1:19">
      <c r="A857" s="18" t="s">
        <v>692</v>
      </c>
      <c r="B857" s="18"/>
      <c r="C857" s="18" t="s">
        <v>2050</v>
      </c>
      <c r="D857" s="18"/>
      <c r="E857" s="18"/>
      <c r="F857" s="18"/>
      <c r="G857" s="18"/>
      <c r="H857" s="18"/>
      <c r="I857" s="18"/>
      <c r="J857" s="18"/>
      <c r="K857" s="18"/>
      <c r="L857" s="18"/>
      <c r="M857" s="18"/>
      <c r="N857" s="18"/>
      <c r="O857" s="18"/>
      <c r="P857" s="18"/>
      <c r="Q857" s="18"/>
      <c r="R857" s="18"/>
      <c r="S857" s="18"/>
    </row>
    <row r="858" spans="1:19">
      <c r="A858" s="18" t="s">
        <v>692</v>
      </c>
      <c r="B858" s="18"/>
      <c r="C858" s="18" t="s">
        <v>2051</v>
      </c>
      <c r="D858" s="18"/>
      <c r="E858" s="18"/>
      <c r="F858" s="18"/>
      <c r="G858" s="18"/>
      <c r="H858" s="18"/>
      <c r="I858" s="18"/>
      <c r="J858" s="18"/>
      <c r="K858" s="18"/>
      <c r="L858" s="18"/>
      <c r="M858" s="18"/>
      <c r="N858" s="18"/>
      <c r="O858" s="18"/>
      <c r="P858" s="18"/>
      <c r="Q858" s="18"/>
      <c r="R858" s="18"/>
      <c r="S858" s="18"/>
    </row>
    <row r="859" spans="1:19">
      <c r="A859" s="18" t="s">
        <v>692</v>
      </c>
      <c r="B859" s="18"/>
      <c r="C859" s="18" t="s">
        <v>2052</v>
      </c>
      <c r="D859" s="18"/>
      <c r="E859" s="18"/>
      <c r="F859" s="18"/>
      <c r="G859" s="18"/>
      <c r="H859" s="18"/>
      <c r="I859" s="18"/>
      <c r="J859" s="18"/>
      <c r="K859" s="18"/>
      <c r="L859" s="18"/>
      <c r="M859" s="18"/>
      <c r="N859" s="18"/>
      <c r="O859" s="18"/>
      <c r="P859" s="18"/>
      <c r="Q859" s="18"/>
      <c r="R859" s="18"/>
      <c r="S859" s="18"/>
    </row>
    <row r="860" spans="1:19">
      <c r="A860" s="18" t="s">
        <v>692</v>
      </c>
      <c r="B860" s="18"/>
      <c r="C860" s="18" t="s">
        <v>2053</v>
      </c>
      <c r="D860" s="18" t="s">
        <v>2054</v>
      </c>
      <c r="E860" s="18"/>
      <c r="F860" s="18"/>
      <c r="G860" s="18"/>
      <c r="H860" s="18"/>
      <c r="I860" s="18"/>
      <c r="J860" s="18"/>
      <c r="K860" s="18"/>
      <c r="L860" s="18"/>
      <c r="M860" s="18"/>
      <c r="N860" s="18"/>
      <c r="O860" s="18"/>
      <c r="P860" s="18"/>
      <c r="Q860" s="18"/>
      <c r="R860" s="18"/>
      <c r="S860" s="18"/>
    </row>
    <row r="861" spans="1:19">
      <c r="A861" s="18" t="s">
        <v>692</v>
      </c>
      <c r="B861" s="18"/>
      <c r="C861" s="18" t="s">
        <v>2055</v>
      </c>
      <c r="D861" s="18"/>
      <c r="E861" s="18"/>
      <c r="F861" s="18"/>
      <c r="G861" s="18"/>
      <c r="H861" s="18"/>
      <c r="I861" s="18"/>
      <c r="J861" s="18"/>
      <c r="K861" s="18"/>
      <c r="L861" s="18"/>
      <c r="M861" s="18"/>
      <c r="N861" s="18"/>
      <c r="O861" s="18"/>
      <c r="P861" s="18"/>
      <c r="Q861" s="18"/>
      <c r="R861" s="18"/>
      <c r="S861" s="18"/>
    </row>
    <row r="862" spans="1:19">
      <c r="A862" s="18" t="s">
        <v>692</v>
      </c>
      <c r="B862" s="18"/>
      <c r="C862" s="18" t="s">
        <v>2056</v>
      </c>
      <c r="D862" s="18"/>
      <c r="E862" s="18"/>
      <c r="F862" s="18"/>
      <c r="G862" s="18"/>
      <c r="H862" s="18"/>
      <c r="I862" s="18"/>
      <c r="J862" s="18"/>
      <c r="K862" s="18"/>
      <c r="L862" s="18"/>
      <c r="M862" s="18"/>
      <c r="N862" s="18"/>
      <c r="O862" s="18"/>
      <c r="P862" s="18"/>
      <c r="Q862" s="18"/>
      <c r="R862" s="18"/>
      <c r="S862" s="18"/>
    </row>
    <row r="863" spans="1:19">
      <c r="A863" s="18" t="s">
        <v>692</v>
      </c>
      <c r="B863" s="18"/>
      <c r="C863" s="18" t="s">
        <v>2057</v>
      </c>
      <c r="D863" s="18"/>
      <c r="E863" s="18"/>
      <c r="F863" s="18"/>
      <c r="G863" s="18"/>
      <c r="H863" s="18"/>
      <c r="I863" s="18"/>
      <c r="J863" s="18"/>
      <c r="K863" s="18"/>
      <c r="L863" s="18"/>
      <c r="M863" s="18"/>
      <c r="N863" s="18"/>
      <c r="O863" s="18"/>
      <c r="P863" s="18"/>
      <c r="Q863" s="18"/>
      <c r="R863" s="18"/>
      <c r="S863" s="18"/>
    </row>
    <row r="864" spans="1:19">
      <c r="A864" s="18" t="s">
        <v>692</v>
      </c>
      <c r="B864" s="18"/>
      <c r="C864" s="18" t="s">
        <v>2058</v>
      </c>
      <c r="D864" s="18"/>
      <c r="E864" s="18"/>
      <c r="F864" s="18"/>
      <c r="G864" s="18"/>
      <c r="H864" s="18"/>
      <c r="I864" s="18"/>
      <c r="J864" s="18"/>
      <c r="K864" s="18"/>
      <c r="L864" s="18"/>
      <c r="M864" s="18"/>
      <c r="N864" s="18"/>
      <c r="O864" s="18"/>
      <c r="P864" s="18"/>
      <c r="Q864" s="18"/>
      <c r="R864" s="18"/>
      <c r="S864" s="18"/>
    </row>
    <row r="865" spans="1:19">
      <c r="A865" s="18" t="s">
        <v>692</v>
      </c>
      <c r="B865" s="18"/>
      <c r="C865" s="18" t="s">
        <v>2059</v>
      </c>
      <c r="D865" s="18"/>
      <c r="E865" s="18"/>
      <c r="F865" s="18"/>
      <c r="G865" s="18"/>
      <c r="H865" s="18"/>
      <c r="I865" s="18"/>
      <c r="J865" s="18"/>
      <c r="K865" s="18"/>
      <c r="L865" s="18"/>
      <c r="M865" s="18"/>
      <c r="N865" s="18"/>
      <c r="O865" s="18"/>
      <c r="P865" s="18"/>
      <c r="Q865" s="18"/>
      <c r="R865" s="18"/>
      <c r="S865" s="18"/>
    </row>
    <row r="866" spans="1:19">
      <c r="A866" s="18" t="s">
        <v>692</v>
      </c>
      <c r="B866" s="18"/>
      <c r="C866" s="18" t="s">
        <v>2060</v>
      </c>
      <c r="D866" s="18"/>
      <c r="E866" s="18"/>
      <c r="F866" s="18"/>
      <c r="G866" s="18"/>
      <c r="H866" s="18"/>
      <c r="I866" s="18"/>
      <c r="J866" s="18"/>
      <c r="K866" s="18"/>
      <c r="L866" s="18"/>
      <c r="M866" s="18"/>
      <c r="N866" s="18"/>
      <c r="O866" s="18"/>
      <c r="P866" s="18"/>
      <c r="Q866" s="18"/>
      <c r="R866" s="18"/>
      <c r="S866" s="18"/>
    </row>
    <row r="867" spans="1:19">
      <c r="A867" s="18" t="s">
        <v>692</v>
      </c>
      <c r="B867" s="18"/>
      <c r="C867" s="18" t="s">
        <v>2061</v>
      </c>
      <c r="D867" s="18"/>
      <c r="E867" s="18"/>
      <c r="F867" s="18"/>
      <c r="G867" s="18"/>
      <c r="H867" s="18"/>
      <c r="I867" s="18"/>
      <c r="J867" s="18"/>
      <c r="K867" s="18"/>
      <c r="L867" s="18"/>
      <c r="M867" s="18"/>
      <c r="N867" s="18"/>
      <c r="O867" s="18"/>
      <c r="P867" s="18"/>
      <c r="Q867" s="18"/>
      <c r="R867" s="18"/>
      <c r="S867" s="18"/>
    </row>
    <row r="868" spans="1:19">
      <c r="A868" s="18" t="s">
        <v>692</v>
      </c>
      <c r="B868" s="18"/>
      <c r="C868" s="18" t="s">
        <v>2062</v>
      </c>
      <c r="D868" s="18"/>
      <c r="E868" s="18"/>
      <c r="F868" s="18"/>
      <c r="G868" s="18"/>
      <c r="H868" s="18"/>
      <c r="I868" s="18"/>
      <c r="J868" s="18"/>
      <c r="K868" s="18"/>
      <c r="L868" s="18"/>
      <c r="M868" s="18"/>
      <c r="N868" s="18"/>
      <c r="O868" s="18"/>
      <c r="P868" s="18"/>
      <c r="Q868" s="18"/>
      <c r="R868" s="18"/>
      <c r="S868" s="18"/>
    </row>
    <row r="869" spans="1:19">
      <c r="A869" s="18" t="s">
        <v>692</v>
      </c>
      <c r="B869" s="18"/>
      <c r="C869" s="18" t="s">
        <v>2063</v>
      </c>
      <c r="D869" s="18"/>
      <c r="E869" s="18"/>
      <c r="F869" s="18"/>
      <c r="G869" s="18"/>
      <c r="H869" s="18"/>
      <c r="I869" s="18"/>
      <c r="J869" s="18"/>
      <c r="K869" s="18"/>
      <c r="L869" s="18"/>
      <c r="M869" s="18"/>
      <c r="N869" s="18"/>
      <c r="O869" s="18"/>
      <c r="P869" s="18"/>
      <c r="Q869" s="18"/>
      <c r="R869" s="18"/>
      <c r="S869" s="18"/>
    </row>
    <row r="870" spans="1:19">
      <c r="A870" s="18" t="s">
        <v>692</v>
      </c>
      <c r="B870" s="18"/>
      <c r="C870" s="18" t="s">
        <v>2064</v>
      </c>
      <c r="D870" s="18"/>
      <c r="E870" s="18"/>
      <c r="F870" s="18"/>
      <c r="G870" s="18"/>
      <c r="H870" s="18"/>
      <c r="I870" s="18"/>
      <c r="J870" s="18"/>
      <c r="K870" s="18"/>
      <c r="L870" s="18"/>
      <c r="M870" s="18"/>
      <c r="N870" s="18"/>
      <c r="O870" s="18"/>
      <c r="P870" s="18"/>
      <c r="Q870" s="18"/>
      <c r="R870" s="18"/>
      <c r="S870" s="18"/>
    </row>
    <row r="871" spans="1:19">
      <c r="A871" s="18" t="s">
        <v>692</v>
      </c>
      <c r="B871" s="18"/>
      <c r="C871" s="18" t="s">
        <v>2065</v>
      </c>
      <c r="D871" s="18"/>
      <c r="E871" s="18"/>
      <c r="F871" s="18"/>
      <c r="G871" s="18"/>
      <c r="H871" s="18"/>
      <c r="I871" s="18"/>
      <c r="J871" s="18"/>
      <c r="K871" s="18"/>
      <c r="L871" s="18"/>
      <c r="M871" s="18"/>
      <c r="N871" s="18"/>
      <c r="O871" s="18"/>
      <c r="P871" s="18"/>
      <c r="Q871" s="18"/>
      <c r="R871" s="18"/>
      <c r="S871" s="18"/>
    </row>
    <row r="872" spans="1:19">
      <c r="A872" s="18" t="s">
        <v>692</v>
      </c>
      <c r="B872" s="18"/>
      <c r="C872" s="18" t="s">
        <v>2066</v>
      </c>
      <c r="D872" s="18"/>
      <c r="E872" s="18"/>
      <c r="F872" s="18"/>
      <c r="G872" s="18"/>
      <c r="H872" s="18"/>
      <c r="I872" s="18"/>
      <c r="J872" s="18"/>
      <c r="K872" s="18"/>
      <c r="L872" s="18"/>
      <c r="M872" s="18"/>
      <c r="N872" s="18"/>
      <c r="O872" s="18"/>
      <c r="P872" s="18"/>
      <c r="Q872" s="18"/>
      <c r="R872" s="18"/>
      <c r="S872" s="18"/>
    </row>
    <row r="873" spans="1:19">
      <c r="A873" s="18" t="s">
        <v>692</v>
      </c>
      <c r="B873" s="18"/>
      <c r="C873" s="18" t="s">
        <v>2067</v>
      </c>
      <c r="D873" s="18"/>
      <c r="E873" s="18"/>
      <c r="F873" s="18"/>
      <c r="G873" s="18"/>
      <c r="H873" s="18"/>
      <c r="I873" s="18"/>
      <c r="J873" s="18"/>
      <c r="K873" s="18"/>
      <c r="L873" s="18"/>
      <c r="M873" s="18"/>
      <c r="N873" s="18"/>
      <c r="O873" s="18"/>
      <c r="P873" s="18"/>
      <c r="Q873" s="18"/>
      <c r="R873" s="18"/>
      <c r="S873" s="18"/>
    </row>
    <row r="874" spans="1:19">
      <c r="A874" s="18" t="s">
        <v>692</v>
      </c>
      <c r="B874" s="18"/>
      <c r="C874" s="18" t="s">
        <v>2068</v>
      </c>
      <c r="D874" s="18"/>
      <c r="E874" s="18"/>
      <c r="F874" s="18"/>
      <c r="G874" s="18"/>
      <c r="H874" s="18"/>
      <c r="I874" s="18"/>
      <c r="J874" s="18"/>
      <c r="K874" s="18"/>
      <c r="L874" s="18"/>
      <c r="M874" s="18"/>
      <c r="N874" s="18"/>
      <c r="O874" s="18"/>
      <c r="P874" s="18"/>
      <c r="Q874" s="18"/>
      <c r="R874" s="18"/>
      <c r="S874" s="18"/>
    </row>
    <row r="875" spans="1:19">
      <c r="A875" s="18" t="s">
        <v>692</v>
      </c>
      <c r="B875" s="18"/>
      <c r="C875" s="18" t="s">
        <v>2069</v>
      </c>
      <c r="D875" s="18"/>
      <c r="E875" s="18"/>
      <c r="F875" s="18"/>
      <c r="G875" s="18"/>
      <c r="H875" s="18"/>
      <c r="I875" s="18"/>
      <c r="J875" s="18"/>
      <c r="K875" s="18"/>
      <c r="L875" s="18"/>
      <c r="M875" s="18"/>
      <c r="N875" s="18"/>
      <c r="O875" s="18"/>
      <c r="P875" s="18"/>
      <c r="Q875" s="18"/>
      <c r="R875" s="18"/>
      <c r="S875" s="18"/>
    </row>
    <row r="876" spans="1:19">
      <c r="A876" s="18" t="s">
        <v>692</v>
      </c>
      <c r="B876" s="18"/>
      <c r="C876" s="18" t="s">
        <v>2070</v>
      </c>
      <c r="D876" s="18"/>
      <c r="E876" s="18"/>
      <c r="F876" s="18"/>
      <c r="G876" s="18"/>
      <c r="H876" s="18"/>
      <c r="I876" s="18"/>
      <c r="J876" s="18"/>
      <c r="K876" s="18"/>
      <c r="L876" s="18"/>
      <c r="M876" s="18"/>
      <c r="N876" s="18"/>
      <c r="O876" s="18"/>
      <c r="P876" s="18"/>
      <c r="Q876" s="18"/>
      <c r="R876" s="18"/>
      <c r="S876" s="18"/>
    </row>
    <row r="877" spans="1:19">
      <c r="A877" s="18" t="s">
        <v>692</v>
      </c>
      <c r="B877" s="18"/>
      <c r="C877" s="18" t="s">
        <v>2071</v>
      </c>
      <c r="D877" s="18"/>
      <c r="E877" s="18"/>
      <c r="F877" s="18"/>
      <c r="G877" s="18"/>
      <c r="H877" s="18"/>
      <c r="I877" s="18"/>
      <c r="J877" s="18"/>
      <c r="K877" s="18"/>
      <c r="L877" s="18"/>
      <c r="M877" s="18"/>
      <c r="N877" s="18"/>
      <c r="O877" s="18"/>
      <c r="P877" s="18"/>
      <c r="Q877" s="18"/>
      <c r="R877" s="18"/>
      <c r="S877" s="18"/>
    </row>
    <row r="878" spans="1:19">
      <c r="A878" s="18" t="s">
        <v>692</v>
      </c>
      <c r="B878" s="18"/>
      <c r="C878" s="18" t="s">
        <v>2072</v>
      </c>
      <c r="D878" s="18"/>
      <c r="E878" s="18"/>
      <c r="F878" s="18"/>
      <c r="G878" s="18"/>
      <c r="H878" s="18"/>
      <c r="I878" s="18"/>
      <c r="J878" s="18"/>
      <c r="K878" s="18"/>
      <c r="L878" s="18"/>
      <c r="M878" s="18"/>
      <c r="N878" s="18"/>
      <c r="O878" s="18"/>
      <c r="P878" s="18"/>
      <c r="Q878" s="18"/>
      <c r="R878" s="18"/>
      <c r="S878" s="18"/>
    </row>
    <row r="879" spans="1:19">
      <c r="A879" s="18" t="s">
        <v>692</v>
      </c>
      <c r="B879" s="18"/>
      <c r="C879" s="18" t="s">
        <v>2073</v>
      </c>
      <c r="D879" s="18"/>
      <c r="E879" s="18"/>
      <c r="F879" s="18"/>
      <c r="G879" s="18"/>
      <c r="H879" s="18"/>
      <c r="I879" s="18"/>
      <c r="J879" s="18"/>
      <c r="K879" s="18"/>
      <c r="L879" s="18"/>
      <c r="M879" s="18"/>
      <c r="N879" s="18"/>
      <c r="O879" s="18"/>
      <c r="P879" s="18"/>
      <c r="Q879" s="18"/>
      <c r="R879" s="18"/>
      <c r="S879" s="18"/>
    </row>
    <row r="880" spans="1:19">
      <c r="A880" s="18" t="s">
        <v>692</v>
      </c>
      <c r="B880" s="18"/>
      <c r="C880" s="18" t="s">
        <v>2074</v>
      </c>
      <c r="D880" s="18"/>
      <c r="E880" s="18"/>
      <c r="F880" s="18"/>
      <c r="G880" s="18"/>
      <c r="H880" s="18"/>
      <c r="I880" s="18"/>
      <c r="J880" s="18"/>
      <c r="K880" s="18"/>
      <c r="L880" s="18"/>
      <c r="M880" s="18"/>
      <c r="N880" s="18"/>
      <c r="O880" s="18"/>
      <c r="P880" s="18"/>
      <c r="Q880" s="18"/>
      <c r="R880" s="18"/>
      <c r="S880" s="18"/>
    </row>
    <row r="881" spans="1:19">
      <c r="A881" s="18" t="s">
        <v>692</v>
      </c>
      <c r="B881" s="18"/>
      <c r="C881" s="18" t="s">
        <v>2075</v>
      </c>
      <c r="D881" s="18"/>
      <c r="E881" s="18"/>
      <c r="F881" s="18"/>
      <c r="G881" s="18"/>
      <c r="H881" s="18"/>
      <c r="I881" s="18"/>
      <c r="J881" s="18"/>
      <c r="K881" s="18"/>
      <c r="L881" s="18"/>
      <c r="M881" s="18"/>
      <c r="N881" s="18"/>
      <c r="O881" s="18"/>
      <c r="P881" s="18"/>
      <c r="Q881" s="18"/>
      <c r="R881" s="18"/>
      <c r="S881" s="18"/>
    </row>
    <row r="882" spans="1:19">
      <c r="A882" s="18" t="s">
        <v>692</v>
      </c>
      <c r="B882" s="18"/>
      <c r="C882" s="18" t="s">
        <v>2076</v>
      </c>
      <c r="D882" s="18"/>
      <c r="E882" s="18"/>
      <c r="F882" s="18"/>
      <c r="G882" s="18"/>
      <c r="H882" s="18"/>
      <c r="I882" s="18"/>
      <c r="J882" s="18"/>
      <c r="K882" s="18"/>
      <c r="L882" s="18"/>
      <c r="M882" s="18"/>
      <c r="N882" s="18"/>
      <c r="O882" s="18"/>
      <c r="P882" s="18"/>
      <c r="Q882" s="18"/>
      <c r="R882" s="18"/>
      <c r="S882" s="18"/>
    </row>
    <row r="883" spans="1:19">
      <c r="A883" s="18" t="s">
        <v>692</v>
      </c>
      <c r="B883" s="18"/>
      <c r="C883" s="18" t="s">
        <v>2077</v>
      </c>
      <c r="D883" s="18"/>
      <c r="E883" s="18"/>
      <c r="F883" s="18"/>
      <c r="G883" s="18"/>
      <c r="H883" s="18"/>
      <c r="I883" s="18"/>
      <c r="J883" s="18"/>
      <c r="K883" s="18"/>
      <c r="L883" s="18"/>
      <c r="M883" s="18"/>
      <c r="N883" s="18"/>
      <c r="O883" s="18"/>
      <c r="P883" s="18"/>
      <c r="Q883" s="18"/>
      <c r="R883" s="18"/>
      <c r="S883" s="18"/>
    </row>
    <row r="884" spans="1:19">
      <c r="A884" s="18" t="s">
        <v>692</v>
      </c>
      <c r="B884" s="18"/>
      <c r="C884" s="18" t="s">
        <v>2078</v>
      </c>
      <c r="D884" s="18"/>
      <c r="E884" s="18"/>
      <c r="F884" s="18"/>
      <c r="G884" s="18"/>
      <c r="H884" s="18"/>
      <c r="I884" s="18"/>
      <c r="J884" s="18"/>
      <c r="K884" s="18"/>
      <c r="L884" s="18"/>
      <c r="M884" s="18"/>
      <c r="N884" s="18"/>
      <c r="O884" s="18"/>
      <c r="P884" s="18"/>
      <c r="Q884" s="18"/>
      <c r="R884" s="18"/>
      <c r="S884" s="18"/>
    </row>
    <row r="885" spans="1:19">
      <c r="A885" s="18" t="s">
        <v>692</v>
      </c>
      <c r="B885" s="18"/>
      <c r="C885" s="18" t="s">
        <v>2079</v>
      </c>
      <c r="D885" s="18"/>
      <c r="E885" s="18"/>
      <c r="F885" s="18"/>
      <c r="G885" s="18"/>
      <c r="H885" s="18"/>
      <c r="I885" s="18"/>
      <c r="J885" s="18"/>
      <c r="K885" s="18"/>
      <c r="L885" s="18"/>
      <c r="M885" s="18"/>
      <c r="N885" s="18"/>
      <c r="O885" s="18"/>
      <c r="P885" s="18"/>
      <c r="Q885" s="18"/>
      <c r="R885" s="18"/>
      <c r="S885" s="18"/>
    </row>
    <row r="886" spans="1:19">
      <c r="A886" s="18" t="s">
        <v>692</v>
      </c>
      <c r="B886" s="18"/>
      <c r="C886" s="18" t="s">
        <v>2080</v>
      </c>
      <c r="D886" s="18"/>
      <c r="E886" s="18"/>
      <c r="F886" s="18"/>
      <c r="G886" s="18"/>
      <c r="H886" s="18"/>
      <c r="I886" s="18"/>
      <c r="J886" s="18"/>
      <c r="K886" s="18"/>
      <c r="L886" s="18"/>
      <c r="M886" s="18"/>
      <c r="N886" s="18"/>
      <c r="O886" s="18"/>
      <c r="P886" s="18"/>
      <c r="Q886" s="18"/>
      <c r="R886" s="18"/>
      <c r="S886" s="18"/>
    </row>
    <row r="887" spans="1:19">
      <c r="A887" s="18" t="s">
        <v>692</v>
      </c>
      <c r="B887" s="18"/>
      <c r="C887" s="18" t="s">
        <v>2081</v>
      </c>
      <c r="D887" s="18"/>
      <c r="E887" s="18"/>
      <c r="F887" s="18"/>
      <c r="G887" s="18"/>
      <c r="H887" s="18"/>
      <c r="I887" s="18"/>
      <c r="J887" s="18"/>
      <c r="K887" s="18"/>
      <c r="L887" s="18"/>
      <c r="M887" s="18"/>
      <c r="N887" s="18"/>
      <c r="O887" s="18"/>
      <c r="P887" s="18"/>
      <c r="Q887" s="18"/>
      <c r="R887" s="18"/>
      <c r="S887" s="18"/>
    </row>
    <row r="888" spans="1:19">
      <c r="A888" s="18" t="s">
        <v>692</v>
      </c>
      <c r="B888" s="18"/>
      <c r="C888" s="18" t="s">
        <v>2082</v>
      </c>
      <c r="D888" s="18"/>
      <c r="E888" s="18"/>
      <c r="F888" s="18"/>
      <c r="G888" s="18"/>
      <c r="H888" s="18"/>
      <c r="I888" s="18"/>
      <c r="J888" s="18"/>
      <c r="K888" s="18"/>
      <c r="L888" s="18"/>
      <c r="M888" s="18"/>
      <c r="N888" s="18"/>
      <c r="O888" s="18"/>
      <c r="P888" s="18"/>
      <c r="Q888" s="18"/>
      <c r="R888" s="18"/>
      <c r="S888" s="18"/>
    </row>
    <row r="889" spans="1:19">
      <c r="A889" s="18" t="s">
        <v>692</v>
      </c>
      <c r="B889" s="18"/>
      <c r="C889" s="18" t="s">
        <v>2083</v>
      </c>
      <c r="D889" s="18"/>
      <c r="E889" s="18"/>
      <c r="F889" s="18"/>
      <c r="G889" s="18"/>
      <c r="H889" s="18"/>
      <c r="I889" s="18"/>
      <c r="J889" s="18"/>
      <c r="K889" s="18"/>
      <c r="L889" s="18"/>
      <c r="M889" s="18"/>
      <c r="N889" s="18"/>
      <c r="O889" s="18"/>
      <c r="P889" s="18"/>
      <c r="Q889" s="18"/>
      <c r="R889" s="18"/>
      <c r="S889" s="18"/>
    </row>
    <row r="890" spans="1:19">
      <c r="A890" s="18" t="s">
        <v>692</v>
      </c>
      <c r="B890" s="18"/>
      <c r="C890" s="18" t="s">
        <v>2084</v>
      </c>
      <c r="D890" s="18"/>
      <c r="E890" s="18"/>
      <c r="F890" s="18"/>
      <c r="G890" s="18"/>
      <c r="H890" s="18"/>
      <c r="I890" s="18"/>
      <c r="J890" s="18"/>
      <c r="K890" s="18"/>
      <c r="L890" s="18"/>
      <c r="M890" s="18"/>
      <c r="N890" s="18"/>
      <c r="O890" s="18"/>
      <c r="P890" s="18"/>
      <c r="Q890" s="18"/>
      <c r="R890" s="18"/>
      <c r="S890" s="18"/>
    </row>
    <row r="891" spans="1:19">
      <c r="A891" s="18" t="s">
        <v>692</v>
      </c>
      <c r="B891" s="18"/>
      <c r="C891" s="18" t="s">
        <v>2085</v>
      </c>
      <c r="D891" s="18"/>
      <c r="E891" s="18"/>
      <c r="F891" s="18"/>
      <c r="G891" s="18"/>
      <c r="H891" s="18"/>
      <c r="I891" s="18"/>
      <c r="J891" s="18"/>
      <c r="K891" s="18"/>
      <c r="L891" s="18"/>
      <c r="M891" s="18"/>
      <c r="N891" s="18"/>
      <c r="O891" s="18"/>
      <c r="P891" s="18"/>
      <c r="Q891" s="18"/>
      <c r="R891" s="18"/>
      <c r="S891" s="18"/>
    </row>
    <row r="892" spans="1:19">
      <c r="A892" s="18" t="s">
        <v>692</v>
      </c>
      <c r="B892" s="18"/>
      <c r="C892" s="18" t="s">
        <v>2086</v>
      </c>
      <c r="D892" s="18"/>
      <c r="E892" s="18"/>
      <c r="F892" s="18"/>
      <c r="G892" s="18"/>
      <c r="H892" s="18"/>
      <c r="I892" s="18"/>
      <c r="J892" s="18"/>
      <c r="K892" s="18"/>
      <c r="L892" s="18"/>
      <c r="M892" s="18"/>
      <c r="N892" s="18"/>
      <c r="O892" s="18"/>
      <c r="P892" s="18"/>
      <c r="Q892" s="18"/>
      <c r="R892" s="18"/>
      <c r="S892" s="18"/>
    </row>
    <row r="893" spans="1:19">
      <c r="A893" s="18" t="s">
        <v>692</v>
      </c>
      <c r="B893" s="18"/>
      <c r="C893" s="18" t="s">
        <v>2087</v>
      </c>
      <c r="D893" s="18"/>
      <c r="E893" s="18"/>
      <c r="F893" s="18"/>
      <c r="G893" s="18"/>
      <c r="H893" s="18"/>
      <c r="I893" s="18"/>
      <c r="J893" s="18"/>
      <c r="K893" s="18"/>
      <c r="L893" s="18"/>
      <c r="M893" s="18"/>
      <c r="N893" s="18"/>
      <c r="O893" s="18"/>
      <c r="P893" s="18"/>
      <c r="Q893" s="18"/>
      <c r="R893" s="18"/>
      <c r="S893" s="18"/>
    </row>
    <row r="894" spans="1:19">
      <c r="A894" s="18" t="s">
        <v>692</v>
      </c>
      <c r="B894" s="18"/>
      <c r="C894" s="18" t="s">
        <v>2088</v>
      </c>
      <c r="D894" s="18"/>
      <c r="E894" s="18"/>
      <c r="F894" s="18"/>
      <c r="G894" s="18"/>
      <c r="H894" s="18"/>
      <c r="I894" s="18"/>
      <c r="J894" s="18"/>
      <c r="K894" s="18"/>
      <c r="L894" s="18"/>
      <c r="M894" s="18"/>
      <c r="N894" s="18"/>
      <c r="O894" s="18"/>
      <c r="P894" s="18"/>
      <c r="Q894" s="18"/>
      <c r="R894" s="18"/>
      <c r="S894" s="18"/>
    </row>
    <row r="895" spans="1:19">
      <c r="A895" s="18" t="s">
        <v>692</v>
      </c>
      <c r="B895" s="18"/>
      <c r="C895" s="18" t="s">
        <v>2089</v>
      </c>
      <c r="D895" s="18"/>
      <c r="E895" s="18"/>
      <c r="F895" s="18"/>
      <c r="G895" s="18"/>
      <c r="H895" s="18"/>
      <c r="I895" s="18"/>
      <c r="J895" s="18"/>
      <c r="K895" s="18"/>
      <c r="L895" s="18"/>
      <c r="M895" s="18"/>
      <c r="N895" s="18"/>
      <c r="O895" s="18"/>
      <c r="P895" s="18"/>
      <c r="Q895" s="18"/>
      <c r="R895" s="18"/>
      <c r="S895" s="18"/>
    </row>
    <row r="896" spans="1:19">
      <c r="A896" s="18" t="s">
        <v>692</v>
      </c>
      <c r="B896" s="18"/>
      <c r="C896" s="18" t="s">
        <v>2090</v>
      </c>
      <c r="D896" s="18"/>
      <c r="E896" s="18"/>
      <c r="F896" s="18"/>
      <c r="G896" s="18"/>
      <c r="H896" s="18"/>
      <c r="I896" s="18" t="s">
        <v>2091</v>
      </c>
      <c r="J896" s="18"/>
      <c r="K896" s="18"/>
      <c r="L896" s="18"/>
      <c r="M896" s="18"/>
      <c r="N896" s="18"/>
      <c r="O896" s="18"/>
      <c r="P896" s="18" t="s">
        <v>2092</v>
      </c>
      <c r="Q896" s="18"/>
      <c r="R896" s="18"/>
      <c r="S896" s="18"/>
    </row>
    <row r="897" spans="1:19">
      <c r="A897" s="18" t="s">
        <v>692</v>
      </c>
      <c r="B897" s="18"/>
      <c r="C897" s="18" t="s">
        <v>2093</v>
      </c>
      <c r="D897" s="18"/>
      <c r="E897" s="18"/>
      <c r="F897" s="18"/>
      <c r="G897" s="18"/>
      <c r="H897" s="18"/>
      <c r="I897" s="18" t="s">
        <v>2091</v>
      </c>
      <c r="J897" s="18"/>
      <c r="K897" s="18"/>
      <c r="L897" s="18"/>
      <c r="M897" s="18"/>
      <c r="N897" s="18"/>
      <c r="O897" s="18"/>
      <c r="P897" s="18" t="s">
        <v>2094</v>
      </c>
      <c r="Q897" s="18"/>
      <c r="R897" s="18"/>
      <c r="S897" s="18"/>
    </row>
    <row r="898" spans="1:19">
      <c r="A898" s="18" t="s">
        <v>692</v>
      </c>
      <c r="B898" s="18"/>
      <c r="C898" s="18" t="s">
        <v>2095</v>
      </c>
      <c r="D898" s="18"/>
      <c r="E898" s="18"/>
      <c r="F898" s="18"/>
      <c r="G898" s="18"/>
      <c r="H898" s="18"/>
      <c r="I898" s="18" t="s">
        <v>2091</v>
      </c>
      <c r="J898" s="18"/>
      <c r="K898" s="18"/>
      <c r="L898" s="18"/>
      <c r="M898" s="18"/>
      <c r="N898" s="18"/>
      <c r="O898" s="18"/>
      <c r="P898" s="18" t="s">
        <v>2096</v>
      </c>
      <c r="Q898" s="18"/>
      <c r="R898" s="18"/>
      <c r="S898" s="18"/>
    </row>
    <row r="899" spans="1:19">
      <c r="A899" s="18" t="s">
        <v>692</v>
      </c>
      <c r="B899" s="18"/>
      <c r="C899" s="18" t="s">
        <v>2097</v>
      </c>
      <c r="D899" s="18"/>
      <c r="E899" s="18"/>
      <c r="F899" s="18"/>
      <c r="G899" s="18"/>
      <c r="H899" s="18"/>
      <c r="I899" s="18" t="s">
        <v>2091</v>
      </c>
      <c r="J899" s="18"/>
      <c r="K899" s="18"/>
      <c r="L899" s="18"/>
      <c r="M899" s="18"/>
      <c r="N899" s="18"/>
      <c r="O899" s="18"/>
      <c r="P899" s="18" t="s">
        <v>2098</v>
      </c>
      <c r="Q899" s="18"/>
      <c r="R899" s="18"/>
      <c r="S899" s="18"/>
    </row>
    <row r="900" spans="1:19">
      <c r="A900" s="18" t="s">
        <v>692</v>
      </c>
      <c r="B900" s="18"/>
      <c r="C900" s="18" t="s">
        <v>2099</v>
      </c>
      <c r="D900" s="18"/>
      <c r="E900" s="18"/>
      <c r="F900" s="18"/>
      <c r="G900" s="18"/>
      <c r="H900" s="18"/>
      <c r="I900" s="18" t="s">
        <v>2091</v>
      </c>
      <c r="J900" s="18"/>
      <c r="K900" s="18"/>
      <c r="L900" s="18"/>
      <c r="M900" s="18"/>
      <c r="N900" s="18"/>
      <c r="O900" s="18"/>
      <c r="P900" s="18" t="s">
        <v>2100</v>
      </c>
      <c r="Q900" s="18"/>
      <c r="R900" s="18"/>
      <c r="S900" s="18"/>
    </row>
    <row r="901" spans="1:19">
      <c r="A901" s="18" t="s">
        <v>692</v>
      </c>
      <c r="B901" s="18"/>
      <c r="C901" s="18" t="s">
        <v>2101</v>
      </c>
      <c r="D901" s="18"/>
      <c r="E901" s="18"/>
      <c r="F901" s="18"/>
      <c r="G901" s="18"/>
      <c r="H901" s="18"/>
      <c r="I901" s="18" t="s">
        <v>2091</v>
      </c>
      <c r="J901" s="18"/>
      <c r="K901" s="18"/>
      <c r="L901" s="18"/>
      <c r="M901" s="18"/>
      <c r="N901" s="18"/>
      <c r="O901" s="18"/>
      <c r="P901" s="18" t="s">
        <v>2102</v>
      </c>
      <c r="Q901" s="18"/>
      <c r="R901" s="18"/>
      <c r="S901" s="18"/>
    </row>
    <row r="902" spans="1:19">
      <c r="A902" s="18" t="s">
        <v>692</v>
      </c>
      <c r="B902" s="18"/>
      <c r="C902" s="18" t="s">
        <v>2103</v>
      </c>
      <c r="D902" s="18"/>
      <c r="E902" s="18"/>
      <c r="F902" s="18"/>
      <c r="G902" s="18"/>
      <c r="H902" s="18"/>
      <c r="I902" s="18" t="s">
        <v>2104</v>
      </c>
      <c r="J902" s="18"/>
      <c r="K902" s="18"/>
      <c r="L902" s="18"/>
      <c r="M902" s="18"/>
      <c r="N902" s="18"/>
      <c r="O902" s="18"/>
      <c r="P902" s="18" t="s">
        <v>2105</v>
      </c>
      <c r="Q902" s="18"/>
      <c r="R902" s="18"/>
      <c r="S902" s="18"/>
    </row>
    <row r="903" spans="1:19">
      <c r="A903" s="18" t="s">
        <v>692</v>
      </c>
      <c r="B903" s="18"/>
      <c r="C903" s="18" t="s">
        <v>2106</v>
      </c>
      <c r="D903" s="18" t="s">
        <v>2107</v>
      </c>
      <c r="E903" s="18"/>
      <c r="F903" s="18"/>
      <c r="G903" s="18"/>
      <c r="H903" s="18"/>
      <c r="I903" s="18" t="s">
        <v>2104</v>
      </c>
      <c r="J903" s="18"/>
      <c r="K903" s="18"/>
      <c r="L903" s="18"/>
      <c r="M903" s="18"/>
      <c r="N903" s="18"/>
      <c r="O903" s="18"/>
      <c r="P903" s="18" t="s">
        <v>2108</v>
      </c>
      <c r="Q903" s="18"/>
      <c r="R903" s="18"/>
      <c r="S903" s="18"/>
    </row>
    <row r="904" spans="1:19">
      <c r="A904" s="18" t="s">
        <v>692</v>
      </c>
      <c r="B904" s="18"/>
      <c r="C904" s="18" t="s">
        <v>2095</v>
      </c>
      <c r="D904" s="18"/>
      <c r="E904" s="18"/>
      <c r="F904" s="18"/>
      <c r="G904" s="18"/>
      <c r="H904" s="18"/>
      <c r="I904" s="18" t="s">
        <v>2104</v>
      </c>
      <c r="J904" s="18"/>
      <c r="K904" s="18"/>
      <c r="L904" s="18"/>
      <c r="M904" s="18"/>
      <c r="N904" s="18"/>
      <c r="O904" s="18"/>
      <c r="P904" s="18" t="s">
        <v>2096</v>
      </c>
      <c r="Q904" s="18"/>
      <c r="R904" s="18"/>
      <c r="S904" s="18"/>
    </row>
    <row r="905" spans="1:19">
      <c r="A905" s="18" t="s">
        <v>692</v>
      </c>
      <c r="B905" s="18"/>
      <c r="C905" s="18" t="s">
        <v>2109</v>
      </c>
      <c r="D905" s="18" t="s">
        <v>2110</v>
      </c>
      <c r="E905" s="18"/>
      <c r="F905" s="18"/>
      <c r="G905" s="18"/>
      <c r="H905" s="18"/>
      <c r="I905" s="18" t="s">
        <v>2104</v>
      </c>
      <c r="J905" s="18"/>
      <c r="K905" s="18"/>
      <c r="L905" s="18"/>
      <c r="M905" s="18"/>
      <c r="N905" s="18"/>
      <c r="O905" s="18"/>
      <c r="P905" s="18" t="s">
        <v>2111</v>
      </c>
      <c r="Q905" s="18"/>
      <c r="R905" s="18"/>
      <c r="S905" s="18"/>
    </row>
    <row r="906" spans="1:19">
      <c r="A906" s="18" t="s">
        <v>692</v>
      </c>
      <c r="B906" s="18"/>
      <c r="C906" s="18" t="s">
        <v>2112</v>
      </c>
      <c r="D906" s="18"/>
      <c r="E906" s="18"/>
      <c r="F906" s="18"/>
      <c r="G906" s="18"/>
      <c r="H906" s="18"/>
      <c r="I906" s="18" t="s">
        <v>2104</v>
      </c>
      <c r="J906" s="18"/>
      <c r="K906" s="18"/>
      <c r="L906" s="18"/>
      <c r="M906" s="18"/>
      <c r="N906" s="18"/>
      <c r="O906" s="18"/>
      <c r="P906" s="18" t="s">
        <v>2113</v>
      </c>
      <c r="Q906" s="18"/>
      <c r="R906" s="18"/>
      <c r="S906" s="18"/>
    </row>
    <row r="907" spans="1:19">
      <c r="A907" s="18" t="s">
        <v>692</v>
      </c>
      <c r="B907" s="18"/>
      <c r="C907" s="18" t="s">
        <v>2101</v>
      </c>
      <c r="D907" s="18"/>
      <c r="E907" s="18"/>
      <c r="F907" s="18"/>
      <c r="G907" s="18"/>
      <c r="H907" s="18"/>
      <c r="I907" s="18" t="s">
        <v>2104</v>
      </c>
      <c r="J907" s="18"/>
      <c r="K907" s="18"/>
      <c r="L907" s="18"/>
      <c r="M907" s="18"/>
      <c r="N907" s="18"/>
      <c r="O907" s="18"/>
      <c r="P907" s="18" t="s">
        <v>2102</v>
      </c>
      <c r="Q907" s="18"/>
      <c r="R907" s="18"/>
      <c r="S907" s="18"/>
    </row>
    <row r="908" spans="1:19">
      <c r="A908" s="18" t="s">
        <v>692</v>
      </c>
      <c r="B908" s="18"/>
      <c r="C908" s="18" t="s">
        <v>2114</v>
      </c>
      <c r="D908" s="18"/>
      <c r="E908" s="18">
        <v>3</v>
      </c>
      <c r="F908" s="18"/>
      <c r="G908" s="18"/>
      <c r="H908" s="18"/>
      <c r="I908" s="18" t="s">
        <v>2115</v>
      </c>
      <c r="J908" s="18"/>
      <c r="K908" s="18"/>
      <c r="L908" s="18"/>
      <c r="M908" s="18"/>
      <c r="N908" s="18"/>
      <c r="O908" s="18"/>
      <c r="P908" s="18" t="s">
        <v>2116</v>
      </c>
      <c r="Q908" s="18"/>
      <c r="R908" s="18"/>
      <c r="S908" s="18"/>
    </row>
    <row r="909" spans="1:19">
      <c r="A909" s="18" t="s">
        <v>692</v>
      </c>
      <c r="B909" s="18"/>
      <c r="C909" s="18" t="s">
        <v>2117</v>
      </c>
      <c r="D909" s="18"/>
      <c r="E909" s="18">
        <v>4</v>
      </c>
      <c r="F909" s="18"/>
      <c r="G909" s="18"/>
      <c r="H909" s="18"/>
      <c r="I909" s="18" t="s">
        <v>2115</v>
      </c>
      <c r="J909" s="18"/>
      <c r="K909" s="18"/>
      <c r="L909" s="18"/>
      <c r="M909" s="18"/>
      <c r="N909" s="18"/>
      <c r="O909" s="18"/>
      <c r="P909" s="18" t="s">
        <v>2118</v>
      </c>
      <c r="Q909" s="18"/>
      <c r="R909" s="18"/>
      <c r="S909" s="18"/>
    </row>
    <row r="910" spans="1:19">
      <c r="A910" s="18" t="s">
        <v>692</v>
      </c>
      <c r="B910" s="18"/>
      <c r="C910" s="18" t="s">
        <v>2095</v>
      </c>
      <c r="D910" s="18"/>
      <c r="E910" s="18">
        <v>4</v>
      </c>
      <c r="F910" s="18"/>
      <c r="G910" s="18"/>
      <c r="H910" s="18"/>
      <c r="I910" s="18" t="s">
        <v>2115</v>
      </c>
      <c r="J910" s="18"/>
      <c r="K910" s="18"/>
      <c r="L910" s="18"/>
      <c r="M910" s="18"/>
      <c r="N910" s="18"/>
      <c r="O910" s="18"/>
      <c r="P910" s="18" t="s">
        <v>2119</v>
      </c>
      <c r="Q910" s="18"/>
      <c r="R910" s="18"/>
      <c r="S910" s="18"/>
    </row>
    <row r="911" spans="1:19">
      <c r="A911" s="18" t="s">
        <v>692</v>
      </c>
      <c r="B911" s="18"/>
      <c r="C911" s="18" t="s">
        <v>2120</v>
      </c>
      <c r="D911" s="18"/>
      <c r="E911" s="18">
        <v>4</v>
      </c>
      <c r="F911" s="18" t="s">
        <v>2121</v>
      </c>
      <c r="G911" s="18"/>
      <c r="H911" s="18"/>
      <c r="I911" s="18" t="s">
        <v>2115</v>
      </c>
      <c r="J911" s="18"/>
      <c r="K911" s="18"/>
      <c r="L911" s="18"/>
      <c r="M911" s="18"/>
      <c r="N911" s="18"/>
      <c r="O911" s="18"/>
      <c r="P911" s="18"/>
      <c r="Q911" s="18"/>
      <c r="R911" s="18"/>
      <c r="S911" s="18"/>
    </row>
    <row r="912" spans="1:19">
      <c r="A912" s="18" t="s">
        <v>692</v>
      </c>
      <c r="B912" s="18"/>
      <c r="C912" s="18"/>
      <c r="D912" s="18"/>
      <c r="E912" s="18"/>
      <c r="F912" s="18"/>
      <c r="G912" s="18"/>
      <c r="H912" s="18"/>
      <c r="I912" s="18" t="s">
        <v>2115</v>
      </c>
      <c r="J912" s="18"/>
      <c r="K912" s="18"/>
      <c r="L912" s="18"/>
      <c r="M912" s="18"/>
      <c r="N912" s="18"/>
      <c r="O912" s="18"/>
      <c r="P912" s="18"/>
      <c r="Q912" s="18"/>
      <c r="R912" s="18"/>
      <c r="S912" s="18"/>
    </row>
    <row r="913" spans="1:19">
      <c r="A913" s="18" t="s">
        <v>692</v>
      </c>
      <c r="B913" s="18"/>
      <c r="C913" s="18" t="s">
        <v>2122</v>
      </c>
      <c r="D913" s="18"/>
      <c r="E913" s="18">
        <v>4</v>
      </c>
      <c r="F913" s="18"/>
      <c r="G913" s="18"/>
      <c r="H913" s="18"/>
      <c r="I913" s="18" t="s">
        <v>2115</v>
      </c>
      <c r="J913" s="18"/>
      <c r="K913" s="18"/>
      <c r="L913" s="18"/>
      <c r="M913" s="18"/>
      <c r="N913" s="18"/>
      <c r="O913" s="18"/>
      <c r="P913" s="18" t="s">
        <v>2123</v>
      </c>
      <c r="Q913" s="18"/>
      <c r="R913" s="18"/>
      <c r="S913" s="18"/>
    </row>
    <row r="914" spans="1:19">
      <c r="A914" s="18" t="s">
        <v>692</v>
      </c>
      <c r="B914" s="18"/>
      <c r="C914" s="18" t="s">
        <v>2101</v>
      </c>
      <c r="D914" s="18"/>
      <c r="E914" s="18">
        <v>5</v>
      </c>
      <c r="F914" s="18"/>
      <c r="G914" s="18"/>
      <c r="H914" s="18"/>
      <c r="I914" s="18" t="s">
        <v>2115</v>
      </c>
      <c r="J914" s="18"/>
      <c r="K914" s="18"/>
      <c r="L914" s="18"/>
      <c r="M914" s="18"/>
      <c r="N914" s="18"/>
      <c r="O914" s="18"/>
      <c r="P914" s="18" t="s">
        <v>2124</v>
      </c>
      <c r="Q914" s="18"/>
      <c r="R914" s="18"/>
      <c r="S914" s="18"/>
    </row>
    <row r="915" spans="1:19">
      <c r="A915" s="18" t="s">
        <v>692</v>
      </c>
      <c r="B915" s="18"/>
      <c r="C915" s="18" t="s">
        <v>2125</v>
      </c>
      <c r="D915" s="18" t="s">
        <v>2126</v>
      </c>
      <c r="E915" s="18"/>
      <c r="F915" s="18"/>
      <c r="G915" s="18"/>
      <c r="H915" s="18"/>
      <c r="I915" s="18" t="s">
        <v>2127</v>
      </c>
      <c r="J915" s="18"/>
      <c r="K915" s="18"/>
      <c r="L915" s="18"/>
      <c r="M915" s="18"/>
      <c r="N915" s="18"/>
      <c r="O915" s="18"/>
      <c r="P915" s="18" t="s">
        <v>2128</v>
      </c>
      <c r="Q915" s="18"/>
      <c r="R915" s="18"/>
      <c r="S915" s="18"/>
    </row>
    <row r="916" spans="1:19">
      <c r="A916" s="18" t="s">
        <v>692</v>
      </c>
      <c r="B916" s="18"/>
      <c r="C916" s="18" t="s">
        <v>2129</v>
      </c>
      <c r="D916" s="18"/>
      <c r="E916" s="18"/>
      <c r="F916" s="18"/>
      <c r="G916" s="18"/>
      <c r="H916" s="18"/>
      <c r="I916" s="18" t="s">
        <v>2127</v>
      </c>
      <c r="J916" s="18"/>
      <c r="K916" s="18"/>
      <c r="L916" s="18"/>
      <c r="M916" s="18"/>
      <c r="N916" s="18"/>
      <c r="O916" s="18"/>
      <c r="P916" s="18" t="s">
        <v>2130</v>
      </c>
      <c r="Q916" s="18"/>
      <c r="R916" s="18"/>
      <c r="S916" s="18"/>
    </row>
    <row r="917" spans="1:19">
      <c r="A917" s="18" t="s">
        <v>692</v>
      </c>
      <c r="B917" s="18"/>
      <c r="C917" s="18" t="s">
        <v>2095</v>
      </c>
      <c r="D917" s="18"/>
      <c r="E917" s="18"/>
      <c r="F917" s="18"/>
      <c r="G917" s="18"/>
      <c r="H917" s="18"/>
      <c r="I917" s="18" t="s">
        <v>2127</v>
      </c>
      <c r="J917" s="18"/>
      <c r="K917" s="18"/>
      <c r="L917" s="18"/>
      <c r="M917" s="18"/>
      <c r="N917" s="18"/>
      <c r="O917" s="18"/>
      <c r="P917" s="18" t="s">
        <v>2119</v>
      </c>
      <c r="Q917" s="18"/>
      <c r="R917" s="18"/>
      <c r="S917" s="18"/>
    </row>
    <row r="918" spans="1:19">
      <c r="A918" s="18" t="s">
        <v>692</v>
      </c>
      <c r="B918" s="18"/>
      <c r="C918" s="18" t="s">
        <v>2131</v>
      </c>
      <c r="D918" s="18" t="s">
        <v>2132</v>
      </c>
      <c r="E918" s="18"/>
      <c r="F918" s="18"/>
      <c r="G918" s="18"/>
      <c r="H918" s="18"/>
      <c r="I918" s="18" t="s">
        <v>2127</v>
      </c>
      <c r="J918" s="18"/>
      <c r="K918" s="18"/>
      <c r="L918" s="18"/>
      <c r="M918" s="18"/>
      <c r="N918" s="18"/>
      <c r="O918" s="18"/>
      <c r="P918" s="18" t="s">
        <v>2133</v>
      </c>
      <c r="Q918" s="18"/>
      <c r="R918" s="18"/>
      <c r="S918" s="18"/>
    </row>
    <row r="919" spans="1:19">
      <c r="A919" s="18" t="s">
        <v>692</v>
      </c>
      <c r="B919" s="18"/>
      <c r="C919" s="18" t="s">
        <v>2134</v>
      </c>
      <c r="D919" s="18"/>
      <c r="E919" s="18"/>
      <c r="F919" s="18"/>
      <c r="G919" s="18"/>
      <c r="H919" s="18"/>
      <c r="I919" s="18" t="s">
        <v>2127</v>
      </c>
      <c r="J919" s="18"/>
      <c r="K919" s="18"/>
      <c r="L919" s="18"/>
      <c r="M919" s="18"/>
      <c r="N919" s="18"/>
      <c r="O919" s="18"/>
      <c r="P919" s="18" t="s">
        <v>2135</v>
      </c>
      <c r="Q919" s="18"/>
      <c r="R919" s="18"/>
      <c r="S919" s="18"/>
    </row>
    <row r="920" spans="1:19">
      <c r="A920" s="18" t="s">
        <v>692</v>
      </c>
      <c r="B920" s="18"/>
      <c r="C920" s="18" t="s">
        <v>2101</v>
      </c>
      <c r="D920" s="18" t="s">
        <v>2136</v>
      </c>
      <c r="E920" s="18"/>
      <c r="F920" s="18"/>
      <c r="G920" s="18"/>
      <c r="H920" s="18"/>
      <c r="I920" s="18" t="s">
        <v>2127</v>
      </c>
      <c r="J920" s="18"/>
      <c r="K920" s="18"/>
      <c r="L920" s="18"/>
      <c r="M920" s="18"/>
      <c r="N920" s="18"/>
      <c r="O920" s="18"/>
      <c r="P920" s="18" t="s">
        <v>2124</v>
      </c>
      <c r="Q920" s="18"/>
      <c r="R920" s="18"/>
      <c r="S920" s="18"/>
    </row>
    <row r="921" spans="1:19">
      <c r="A921" s="18" t="s">
        <v>692</v>
      </c>
      <c r="B921" s="18"/>
      <c r="C921" s="18" t="s">
        <v>2137</v>
      </c>
      <c r="D921" s="18"/>
      <c r="E921" s="18"/>
      <c r="F921" s="18"/>
      <c r="G921" s="18"/>
      <c r="H921" s="18"/>
      <c r="I921" s="18" t="s">
        <v>2138</v>
      </c>
      <c r="J921" s="18"/>
      <c r="K921" s="18"/>
      <c r="L921" s="18"/>
      <c r="M921" s="18"/>
      <c r="N921" s="18"/>
      <c r="O921" s="18"/>
      <c r="P921" s="18" t="s">
        <v>2139</v>
      </c>
      <c r="Q921" s="18"/>
      <c r="R921" s="18"/>
      <c r="S921" s="18"/>
    </row>
    <row r="922" spans="1:19">
      <c r="A922" s="18" t="s">
        <v>692</v>
      </c>
      <c r="B922" s="18"/>
      <c r="C922" s="18" t="s">
        <v>2140</v>
      </c>
      <c r="D922" s="18"/>
      <c r="E922" s="18"/>
      <c r="F922" s="18"/>
      <c r="G922" s="18"/>
      <c r="H922" s="18"/>
      <c r="I922" s="18" t="s">
        <v>2138</v>
      </c>
      <c r="J922" s="18"/>
      <c r="K922" s="18"/>
      <c r="L922" s="18"/>
      <c r="M922" s="18"/>
      <c r="N922" s="18"/>
      <c r="O922" s="18"/>
      <c r="P922" s="18" t="s">
        <v>2141</v>
      </c>
      <c r="Q922" s="18"/>
      <c r="R922" s="18"/>
      <c r="S922" s="18"/>
    </row>
    <row r="923" spans="1:19">
      <c r="A923" s="18" t="s">
        <v>692</v>
      </c>
      <c r="B923" s="18"/>
      <c r="C923" s="18" t="s">
        <v>2095</v>
      </c>
      <c r="D923" s="18"/>
      <c r="E923" s="18"/>
      <c r="F923" s="18"/>
      <c r="G923" s="18"/>
      <c r="H923" s="18"/>
      <c r="I923" s="18" t="s">
        <v>2138</v>
      </c>
      <c r="J923" s="18"/>
      <c r="K923" s="18"/>
      <c r="L923" s="18"/>
      <c r="M923" s="18"/>
      <c r="N923" s="18"/>
      <c r="O923" s="18"/>
      <c r="P923" s="18" t="s">
        <v>2096</v>
      </c>
      <c r="Q923" s="18"/>
      <c r="R923" s="18"/>
      <c r="S923" s="18"/>
    </row>
    <row r="924" spans="1:19">
      <c r="A924" s="18" t="s">
        <v>692</v>
      </c>
      <c r="B924" s="18"/>
      <c r="C924" s="18" t="s">
        <v>2142</v>
      </c>
      <c r="D924" s="18"/>
      <c r="E924" s="18"/>
      <c r="F924" s="18"/>
      <c r="G924" s="18"/>
      <c r="H924" s="18"/>
      <c r="I924" s="18" t="s">
        <v>2138</v>
      </c>
      <c r="J924" s="18"/>
      <c r="K924" s="18"/>
      <c r="L924" s="18"/>
      <c r="M924" s="18"/>
      <c r="N924" s="18"/>
      <c r="O924" s="18"/>
      <c r="P924" s="18" t="s">
        <v>2143</v>
      </c>
      <c r="Q924" s="18"/>
      <c r="R924" s="18"/>
      <c r="S924" s="18"/>
    </row>
    <row r="925" spans="1:19">
      <c r="A925" s="18" t="s">
        <v>692</v>
      </c>
      <c r="B925" s="18"/>
      <c r="C925" s="18" t="s">
        <v>2144</v>
      </c>
      <c r="D925" s="18" t="s">
        <v>2145</v>
      </c>
      <c r="E925" s="18"/>
      <c r="F925" s="18"/>
      <c r="G925" s="18"/>
      <c r="H925" s="18"/>
      <c r="I925" s="18" t="s">
        <v>2138</v>
      </c>
      <c r="J925" s="18"/>
      <c r="K925" s="18"/>
      <c r="L925" s="18"/>
      <c r="M925" s="18"/>
      <c r="N925" s="18"/>
      <c r="O925" s="18"/>
      <c r="P925" s="18" t="s">
        <v>2146</v>
      </c>
      <c r="Q925" s="18"/>
      <c r="R925" s="18"/>
      <c r="S925" s="18"/>
    </row>
    <row r="926" spans="1:19">
      <c r="A926" s="18" t="s">
        <v>692</v>
      </c>
      <c r="B926" s="18"/>
      <c r="C926" s="18" t="s">
        <v>2101</v>
      </c>
      <c r="D926" s="18"/>
      <c r="E926" s="18"/>
      <c r="F926" s="18"/>
      <c r="G926" s="18"/>
      <c r="H926" s="18"/>
      <c r="I926" s="18" t="s">
        <v>2138</v>
      </c>
      <c r="J926" s="18"/>
      <c r="K926" s="18"/>
      <c r="L926" s="18"/>
      <c r="M926" s="18"/>
      <c r="N926" s="18"/>
      <c r="O926" s="18"/>
      <c r="P926" s="18" t="s">
        <v>2147</v>
      </c>
      <c r="Q926" s="18"/>
      <c r="R926" s="18"/>
      <c r="S926" s="18"/>
    </row>
  </sheetData>
  <autoFilter ref="A1:N926" xr:uid="{00000000-0009-0000-0000-000001000000}"/>
  <hyperlinks>
    <hyperlink ref="E707" r:id="rId1" xr:uid="{00000000-0004-0000-0100-000000000000}"/>
    <hyperlink ref="E636" r:id="rId2" xr:uid="{00000000-0004-0000-0100-000001000000}"/>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I143"/>
  <sheetViews>
    <sheetView topLeftCell="A98" workbookViewId="0">
      <selection activeCell="A106" sqref="A1:C106"/>
    </sheetView>
  </sheetViews>
  <sheetFormatPr defaultRowHeight="15"/>
  <cols>
    <col min="1" max="1" width="14" customWidth="1"/>
    <col min="2" max="2" width="15.140625" customWidth="1"/>
    <col min="3" max="3" width="15.5703125" customWidth="1"/>
  </cols>
  <sheetData>
    <row r="1" spans="1:9">
      <c r="A1" s="96" t="s">
        <v>26</v>
      </c>
      <c r="B1" s="96" t="s">
        <v>26</v>
      </c>
      <c r="C1" s="96" t="s">
        <v>28</v>
      </c>
    </row>
    <row r="2" spans="1:9">
      <c r="A2" s="4"/>
      <c r="B2" s="4"/>
      <c r="C2" s="4"/>
    </row>
    <row r="3" spans="1:9">
      <c r="A3" s="4"/>
      <c r="B3" s="4"/>
      <c r="C3" s="4"/>
    </row>
    <row r="4" spans="1:9">
      <c r="A4" s="4" t="s">
        <v>1769</v>
      </c>
      <c r="B4" s="4"/>
      <c r="C4" s="4" t="s">
        <v>2148</v>
      </c>
    </row>
    <row r="5" spans="1:9">
      <c r="A5" s="4" t="s">
        <v>2149</v>
      </c>
      <c r="B5" s="4"/>
      <c r="C5" s="4"/>
    </row>
    <row r="6" spans="1:9">
      <c r="A6" s="4" t="s">
        <v>2150</v>
      </c>
      <c r="B6" s="4"/>
      <c r="C6" s="4"/>
    </row>
    <row r="7" spans="1:9" ht="15.75">
      <c r="A7" s="4" t="s">
        <v>2151</v>
      </c>
      <c r="B7" s="4"/>
      <c r="C7" s="4"/>
      <c r="I7" s="191"/>
    </row>
    <row r="8" spans="1:9">
      <c r="A8" s="4" t="s">
        <v>2152</v>
      </c>
      <c r="B8" s="4"/>
      <c r="C8" s="4"/>
    </row>
    <row r="9" spans="1:9">
      <c r="A9" s="4" t="s">
        <v>2153</v>
      </c>
      <c r="B9" s="4"/>
      <c r="C9" s="4"/>
    </row>
    <row r="10" spans="1:9">
      <c r="A10" s="4" t="s">
        <v>2154</v>
      </c>
      <c r="B10" s="4"/>
      <c r="C10" s="4"/>
    </row>
    <row r="11" spans="1:9">
      <c r="A11" s="4" t="s">
        <v>2155</v>
      </c>
      <c r="B11" s="4"/>
      <c r="C11" s="4"/>
    </row>
    <row r="12" spans="1:9">
      <c r="A12" s="4" t="s">
        <v>2156</v>
      </c>
      <c r="B12" s="4"/>
      <c r="C12" s="4"/>
    </row>
    <row r="13" spans="1:9">
      <c r="A13" s="4" t="s">
        <v>2157</v>
      </c>
      <c r="B13" s="4"/>
      <c r="C13" s="4"/>
    </row>
    <row r="14" spans="1:9">
      <c r="A14" s="4" t="s">
        <v>2158</v>
      </c>
      <c r="B14" s="4"/>
      <c r="C14" s="4"/>
    </row>
    <row r="15" spans="1:9">
      <c r="A15" s="4" t="s">
        <v>2159</v>
      </c>
      <c r="B15" s="4"/>
      <c r="C15" s="4"/>
    </row>
    <row r="16" spans="1:9">
      <c r="A16" s="4" t="s">
        <v>2160</v>
      </c>
      <c r="B16" s="4"/>
      <c r="C16" s="4"/>
    </row>
    <row r="17" spans="1:3">
      <c r="A17" s="4" t="s">
        <v>2161</v>
      </c>
      <c r="B17" s="4"/>
      <c r="C17" s="4"/>
    </row>
    <row r="18" spans="1:3">
      <c r="A18" s="4" t="s">
        <v>2162</v>
      </c>
      <c r="B18" s="4"/>
      <c r="C18" s="4"/>
    </row>
    <row r="19" spans="1:3">
      <c r="A19" s="4" t="s">
        <v>2163</v>
      </c>
      <c r="B19" s="4"/>
      <c r="C19" s="4"/>
    </row>
    <row r="20" spans="1:3">
      <c r="A20" s="4" t="s">
        <v>2164</v>
      </c>
      <c r="B20" s="4"/>
      <c r="C20" s="4"/>
    </row>
    <row r="21" spans="1:3">
      <c r="A21" s="4" t="s">
        <v>2165</v>
      </c>
      <c r="B21" s="4"/>
      <c r="C21" s="4"/>
    </row>
    <row r="22" spans="1:3">
      <c r="A22" s="4" t="s">
        <v>2166</v>
      </c>
      <c r="B22" s="4"/>
      <c r="C22" s="4"/>
    </row>
    <row r="23" spans="1:3">
      <c r="A23" s="4" t="s">
        <v>2167</v>
      </c>
      <c r="B23" s="4"/>
      <c r="C23" s="4"/>
    </row>
    <row r="24" spans="1:3">
      <c r="A24" s="4" t="s">
        <v>2168</v>
      </c>
      <c r="B24" s="4"/>
      <c r="C24" s="4"/>
    </row>
    <row r="25" spans="1:3">
      <c r="A25" s="4" t="s">
        <v>2169</v>
      </c>
      <c r="B25" s="4"/>
      <c r="C25" s="4"/>
    </row>
    <row r="26" spans="1:3">
      <c r="A26" s="4" t="s">
        <v>2170</v>
      </c>
      <c r="B26" s="4"/>
      <c r="C26" s="4"/>
    </row>
    <row r="27" spans="1:3">
      <c r="A27" s="4" t="s">
        <v>2171</v>
      </c>
      <c r="B27" s="4"/>
      <c r="C27" s="4"/>
    </row>
    <row r="28" spans="1:3">
      <c r="A28" s="4" t="s">
        <v>2172</v>
      </c>
      <c r="B28" s="4"/>
      <c r="C28" s="4"/>
    </row>
    <row r="29" spans="1:3">
      <c r="A29" s="4" t="s">
        <v>2173</v>
      </c>
      <c r="B29" s="4"/>
      <c r="C29" s="4"/>
    </row>
    <row r="30" spans="1:3">
      <c r="A30" s="4" t="s">
        <v>2174</v>
      </c>
      <c r="B30" s="4"/>
      <c r="C30" s="4"/>
    </row>
    <row r="31" spans="1:3">
      <c r="A31" s="4" t="s">
        <v>2175</v>
      </c>
      <c r="B31" s="4"/>
      <c r="C31" s="4"/>
    </row>
    <row r="32" spans="1:3">
      <c r="A32" s="4" t="s">
        <v>2176</v>
      </c>
      <c r="B32" s="4"/>
      <c r="C32" s="4"/>
    </row>
    <row r="33" spans="1:3">
      <c r="A33" s="4" t="s">
        <v>2177</v>
      </c>
      <c r="B33" s="4"/>
      <c r="C33" s="4"/>
    </row>
    <row r="34" spans="1:3">
      <c r="A34" s="4" t="s">
        <v>2178</v>
      </c>
      <c r="B34" s="4"/>
      <c r="C34" s="4"/>
    </row>
    <row r="35" spans="1:3">
      <c r="A35" s="4" t="s">
        <v>2161</v>
      </c>
      <c r="B35" s="4"/>
      <c r="C35" s="4"/>
    </row>
    <row r="36" spans="1:3">
      <c r="A36" s="4" t="s">
        <v>2179</v>
      </c>
      <c r="B36" s="4"/>
      <c r="C36" s="4"/>
    </row>
    <row r="37" spans="1:3">
      <c r="A37" s="4" t="s">
        <v>2180</v>
      </c>
      <c r="B37" s="4"/>
      <c r="C37" s="4"/>
    </row>
    <row r="38" spans="1:3">
      <c r="A38" s="4" t="s">
        <v>2161</v>
      </c>
      <c r="B38" s="4"/>
      <c r="C38" s="4"/>
    </row>
    <row r="39" spans="1:3">
      <c r="A39" s="4" t="s">
        <v>2181</v>
      </c>
      <c r="B39" s="4"/>
      <c r="C39" s="4"/>
    </row>
    <row r="40" spans="1:3">
      <c r="A40" s="4" t="s">
        <v>2182</v>
      </c>
      <c r="B40" s="4"/>
      <c r="C40" s="4"/>
    </row>
    <row r="41" spans="1:3">
      <c r="A41" s="4" t="s">
        <v>2183</v>
      </c>
      <c r="B41" s="4"/>
      <c r="C41" s="4"/>
    </row>
    <row r="42" spans="1:3">
      <c r="A42" s="4" t="s">
        <v>2184</v>
      </c>
      <c r="B42" s="4"/>
      <c r="C42" s="4"/>
    </row>
    <row r="43" spans="1:3">
      <c r="A43" s="4" t="s">
        <v>2185</v>
      </c>
      <c r="B43" s="4"/>
      <c r="C43" s="4"/>
    </row>
    <row r="44" spans="1:3">
      <c r="A44" s="4" t="s">
        <v>2186</v>
      </c>
      <c r="B44" s="213"/>
      <c r="C44" s="4"/>
    </row>
    <row r="45" spans="1:3">
      <c r="A45" s="4" t="s">
        <v>2187</v>
      </c>
      <c r="B45" s="213"/>
      <c r="C45" s="4"/>
    </row>
    <row r="46" spans="1:3">
      <c r="A46" s="4" t="s">
        <v>2188</v>
      </c>
      <c r="B46" s="213"/>
      <c r="C46" s="4"/>
    </row>
    <row r="47" spans="1:3">
      <c r="A47" s="4" t="s">
        <v>2162</v>
      </c>
      <c r="B47" s="213"/>
      <c r="C47" s="4"/>
    </row>
    <row r="48" spans="1:3">
      <c r="A48" s="4" t="s">
        <v>2189</v>
      </c>
      <c r="B48" s="213"/>
      <c r="C48" s="4"/>
    </row>
    <row r="49" spans="1:9">
      <c r="A49" s="4" t="s">
        <v>2190</v>
      </c>
      <c r="B49" s="213"/>
      <c r="C49" s="4"/>
    </row>
    <row r="50" spans="1:9">
      <c r="A50" s="4" t="s">
        <v>2191</v>
      </c>
      <c r="B50" s="213"/>
      <c r="C50" s="4"/>
    </row>
    <row r="51" spans="1:9">
      <c r="A51" s="4" t="s">
        <v>2192</v>
      </c>
      <c r="B51" s="213"/>
      <c r="C51" s="4"/>
    </row>
    <row r="52" spans="1:9">
      <c r="A52" s="4" t="s">
        <v>2193</v>
      </c>
      <c r="B52" s="213"/>
      <c r="C52" s="4"/>
    </row>
    <row r="53" spans="1:9">
      <c r="A53" s="4" t="s">
        <v>2194</v>
      </c>
      <c r="B53" s="213"/>
      <c r="C53" s="4"/>
    </row>
    <row r="54" spans="1:9">
      <c r="A54" s="4" t="s">
        <v>2195</v>
      </c>
      <c r="B54" s="213"/>
      <c r="C54" s="4"/>
    </row>
    <row r="55" spans="1:9">
      <c r="A55" s="4" t="s">
        <v>2170</v>
      </c>
      <c r="B55" s="213"/>
      <c r="C55" s="4"/>
    </row>
    <row r="56" spans="1:9">
      <c r="A56" s="4" t="s">
        <v>2196</v>
      </c>
      <c r="B56" s="213"/>
      <c r="C56" s="4"/>
    </row>
    <row r="57" spans="1:9">
      <c r="A57" s="4" t="s">
        <v>2197</v>
      </c>
      <c r="B57" s="213"/>
      <c r="C57" s="4"/>
    </row>
    <row r="58" spans="1:9">
      <c r="A58" s="4" t="s">
        <v>2198</v>
      </c>
      <c r="B58" s="213"/>
      <c r="C58" s="4"/>
    </row>
    <row r="59" spans="1:9">
      <c r="A59" s="4" t="s">
        <v>2199</v>
      </c>
      <c r="B59" s="213"/>
      <c r="C59" s="4"/>
    </row>
    <row r="60" spans="1:9">
      <c r="A60" s="4" t="s">
        <v>2200</v>
      </c>
      <c r="B60" s="213"/>
      <c r="C60" s="4"/>
    </row>
    <row r="61" spans="1:9">
      <c r="A61" s="4" t="s">
        <v>2201</v>
      </c>
      <c r="B61" s="213"/>
      <c r="C61" s="4"/>
    </row>
    <row r="62" spans="1:9">
      <c r="A62" s="4" t="s">
        <v>2151</v>
      </c>
      <c r="B62" s="213"/>
      <c r="C62" s="4"/>
    </row>
    <row r="63" spans="1:9">
      <c r="A63" s="4" t="s">
        <v>2202</v>
      </c>
      <c r="B63" s="213"/>
      <c r="C63" s="4"/>
      <c r="I63" s="8"/>
    </row>
    <row r="64" spans="1:9">
      <c r="A64" s="4" t="s">
        <v>2203</v>
      </c>
      <c r="B64" s="213"/>
      <c r="C64" s="4"/>
      <c r="I64" s="190"/>
    </row>
    <row r="65" spans="1:9">
      <c r="A65" s="4" t="s">
        <v>2204</v>
      </c>
      <c r="B65" s="213"/>
      <c r="C65" s="4"/>
      <c r="I65" s="8"/>
    </row>
    <row r="66" spans="1:9" ht="15.75">
      <c r="A66" s="4" t="s">
        <v>2205</v>
      </c>
      <c r="B66" s="213"/>
      <c r="C66" s="4"/>
      <c r="I66" s="189"/>
    </row>
    <row r="67" spans="1:9">
      <c r="A67" s="4" t="s">
        <v>2206</v>
      </c>
      <c r="B67" s="213"/>
      <c r="C67" s="4"/>
    </row>
    <row r="68" spans="1:9">
      <c r="A68" s="4" t="s">
        <v>2207</v>
      </c>
      <c r="B68" s="213"/>
      <c r="C68" s="4"/>
    </row>
    <row r="69" spans="1:9">
      <c r="A69" s="4" t="s">
        <v>2178</v>
      </c>
      <c r="B69" s="213"/>
      <c r="C69" s="4"/>
    </row>
    <row r="70" spans="1:9">
      <c r="A70" s="4" t="s">
        <v>2208</v>
      </c>
      <c r="B70" s="213"/>
      <c r="C70" s="4"/>
    </row>
    <row r="71" spans="1:9">
      <c r="A71" s="4" t="s">
        <v>2209</v>
      </c>
      <c r="B71" s="213"/>
      <c r="C71" s="4"/>
    </row>
    <row r="72" spans="1:9">
      <c r="A72" s="4" t="s">
        <v>2210</v>
      </c>
      <c r="B72" s="213"/>
      <c r="C72" s="4"/>
    </row>
    <row r="73" spans="1:9">
      <c r="A73" s="4" t="s">
        <v>2211</v>
      </c>
      <c r="B73" s="213"/>
      <c r="C73" s="4"/>
    </row>
    <row r="74" spans="1:9">
      <c r="A74" s="4" t="s">
        <v>2212</v>
      </c>
      <c r="B74" s="213"/>
      <c r="C74" s="4"/>
    </row>
    <row r="75" spans="1:9">
      <c r="A75" s="4" t="s">
        <v>2213</v>
      </c>
      <c r="B75" s="213"/>
      <c r="C75" s="4"/>
    </row>
    <row r="76" spans="1:9">
      <c r="A76" s="4" t="s">
        <v>2214</v>
      </c>
      <c r="B76" s="213"/>
      <c r="C76" s="4"/>
    </row>
    <row r="77" spans="1:9">
      <c r="A77" s="4" t="s">
        <v>2152</v>
      </c>
      <c r="B77" s="213"/>
      <c r="C77" s="4"/>
    </row>
    <row r="78" spans="1:9">
      <c r="A78" s="4" t="s">
        <v>2215</v>
      </c>
      <c r="B78" s="213"/>
      <c r="C78" s="4"/>
    </row>
    <row r="79" spans="1:9">
      <c r="A79" s="4" t="s">
        <v>2216</v>
      </c>
      <c r="B79" s="213"/>
      <c r="C79" s="4"/>
    </row>
    <row r="80" spans="1:9">
      <c r="A80" s="4" t="s">
        <v>2182</v>
      </c>
      <c r="B80" s="213"/>
      <c r="C80" s="4"/>
    </row>
    <row r="81" spans="1:3">
      <c r="A81" s="4" t="s">
        <v>2217</v>
      </c>
      <c r="B81" s="213"/>
      <c r="C81" s="4"/>
    </row>
    <row r="82" spans="1:3">
      <c r="A82" s="4" t="s">
        <v>2218</v>
      </c>
      <c r="B82" s="213"/>
      <c r="C82" s="4"/>
    </row>
    <row r="83" spans="1:3">
      <c r="A83" s="4" t="s">
        <v>2219</v>
      </c>
      <c r="B83" s="213"/>
      <c r="C83" s="4"/>
    </row>
    <row r="84" spans="1:3">
      <c r="A84" s="4" t="s">
        <v>2220</v>
      </c>
      <c r="B84" s="213"/>
      <c r="C84" s="4"/>
    </row>
    <row r="85" spans="1:3" ht="15.75">
      <c r="A85" s="214" t="s">
        <v>2190</v>
      </c>
      <c r="B85" s="215" t="s">
        <v>2221</v>
      </c>
      <c r="C85" s="4"/>
    </row>
    <row r="86" spans="1:3" ht="15.75">
      <c r="A86" s="214" t="s">
        <v>2222</v>
      </c>
      <c r="B86" s="215" t="s">
        <v>2223</v>
      </c>
      <c r="C86" s="4"/>
    </row>
    <row r="87" spans="1:3" ht="15.75">
      <c r="A87" s="214" t="s">
        <v>2202</v>
      </c>
      <c r="B87" s="215" t="s">
        <v>2224</v>
      </c>
      <c r="C87" s="4"/>
    </row>
    <row r="88" spans="1:3" ht="15.75">
      <c r="A88" s="214" t="s">
        <v>2225</v>
      </c>
      <c r="B88" s="216" t="s">
        <v>2226</v>
      </c>
      <c r="C88" s="4"/>
    </row>
    <row r="89" spans="1:3" ht="15.75">
      <c r="A89" s="214" t="s">
        <v>2215</v>
      </c>
      <c r="B89" s="216" t="s">
        <v>2227</v>
      </c>
      <c r="C89" s="4"/>
    </row>
    <row r="90" spans="1:3" ht="15.75">
      <c r="A90" s="214" t="s">
        <v>2228</v>
      </c>
      <c r="B90" s="216" t="s">
        <v>2229</v>
      </c>
      <c r="C90" s="4"/>
    </row>
    <row r="91" spans="1:3" ht="15.75">
      <c r="A91" s="214" t="s">
        <v>2230</v>
      </c>
      <c r="B91" s="216" t="s">
        <v>2231</v>
      </c>
      <c r="C91" s="4"/>
    </row>
    <row r="92" spans="1:3">
      <c r="A92" s="4" t="s">
        <v>2232</v>
      </c>
      <c r="B92" s="4"/>
      <c r="C92" s="4"/>
    </row>
    <row r="93" spans="1:3">
      <c r="A93" s="4" t="s">
        <v>2233</v>
      </c>
      <c r="B93" s="4"/>
      <c r="C93" s="4"/>
    </row>
    <row r="94" spans="1:3">
      <c r="A94" s="4" t="s">
        <v>2234</v>
      </c>
      <c r="B94" s="4"/>
      <c r="C94" s="4"/>
    </row>
    <row r="95" spans="1:3">
      <c r="A95" s="4" t="s">
        <v>2235</v>
      </c>
      <c r="B95" s="4"/>
      <c r="C95" s="4"/>
    </row>
    <row r="96" spans="1:3">
      <c r="A96" s="4" t="s">
        <v>2236</v>
      </c>
      <c r="B96" s="4"/>
      <c r="C96" s="4"/>
    </row>
    <row r="97" spans="1:3">
      <c r="A97" s="4" t="s">
        <v>2237</v>
      </c>
      <c r="B97" s="4"/>
      <c r="C97" s="4"/>
    </row>
    <row r="98" spans="1:3">
      <c r="A98" s="4" t="s">
        <v>2238</v>
      </c>
      <c r="B98" s="4"/>
      <c r="C98" s="4"/>
    </row>
    <row r="99" spans="1:3">
      <c r="A99" s="4" t="s">
        <v>2239</v>
      </c>
      <c r="B99" s="4"/>
      <c r="C99" s="4"/>
    </row>
    <row r="100" spans="1:3">
      <c r="A100" s="4" t="s">
        <v>2240</v>
      </c>
      <c r="B100" s="4"/>
      <c r="C100" s="4"/>
    </row>
    <row r="101" spans="1:3">
      <c r="A101" s="4" t="s">
        <v>2241</v>
      </c>
      <c r="B101" s="4"/>
      <c r="C101" s="4"/>
    </row>
    <row r="102" spans="1:3">
      <c r="A102" s="4" t="s">
        <v>2242</v>
      </c>
      <c r="B102" s="4"/>
      <c r="C102" s="4"/>
    </row>
    <row r="103" spans="1:3">
      <c r="A103" s="4" t="s">
        <v>2243</v>
      </c>
      <c r="B103" s="4"/>
      <c r="C103" s="4"/>
    </row>
    <row r="104" spans="1:3">
      <c r="A104" s="4" t="s">
        <v>2244</v>
      </c>
      <c r="B104" s="4"/>
      <c r="C104" s="4"/>
    </row>
    <row r="105" spans="1:3">
      <c r="A105" s="4" t="s">
        <v>2245</v>
      </c>
      <c r="B105" s="4"/>
      <c r="C105" s="4"/>
    </row>
    <row r="106" spans="1:3">
      <c r="A106" s="4" t="s">
        <v>2246</v>
      </c>
      <c r="B106" s="4"/>
      <c r="C106" s="4"/>
    </row>
    <row r="107" spans="1:3">
      <c r="A107" s="187"/>
    </row>
    <row r="108" spans="1:3">
      <c r="A108" s="7"/>
    </row>
    <row r="111" spans="1:3">
      <c r="A111" s="7"/>
    </row>
    <row r="113" spans="1:6">
      <c r="A113" s="7"/>
    </row>
    <row r="115" spans="1:6">
      <c r="A115" s="7"/>
    </row>
    <row r="116" spans="1:6" ht="15.75">
      <c r="A116" s="188"/>
    </row>
    <row r="118" spans="1:6">
      <c r="A118" s="7"/>
    </row>
    <row r="120" spans="1:6">
      <c r="A120" s="7"/>
    </row>
    <row r="122" spans="1:6">
      <c r="C122" s="187"/>
      <c r="D122" s="187"/>
    </row>
    <row r="123" spans="1:6">
      <c r="C123" s="187"/>
      <c r="D123" s="187"/>
    </row>
    <row r="124" spans="1:6">
      <c r="C124" s="187"/>
      <c r="D124" s="187"/>
      <c r="E124" s="187"/>
      <c r="F124" s="187"/>
    </row>
    <row r="125" spans="1:6">
      <c r="C125" s="187"/>
      <c r="D125" s="187"/>
      <c r="E125" s="187"/>
    </row>
    <row r="126" spans="1:6">
      <c r="C126" s="187"/>
      <c r="D126" s="187"/>
      <c r="E126" s="187"/>
    </row>
    <row r="127" spans="1:6">
      <c r="C127" s="187"/>
      <c r="D127" s="187"/>
      <c r="E127" s="187"/>
      <c r="F127" s="187"/>
    </row>
    <row r="128" spans="1:6">
      <c r="A128" s="7"/>
      <c r="C128" s="187"/>
    </row>
    <row r="130" spans="1:1">
      <c r="A130" s="7"/>
    </row>
    <row r="132" spans="1:1">
      <c r="A132" s="7"/>
    </row>
    <row r="134" spans="1:1">
      <c r="A134" s="7"/>
    </row>
    <row r="137" spans="1:1">
      <c r="A137" s="7"/>
    </row>
    <row r="139" spans="1:1">
      <c r="A139" s="7"/>
    </row>
    <row r="141" spans="1:1">
      <c r="A141" s="7"/>
    </row>
    <row r="143" spans="1:1">
      <c r="A143"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T459"/>
  <sheetViews>
    <sheetView zoomScale="115" zoomScaleNormal="115" workbookViewId="0">
      <pane ySplit="1" topLeftCell="A233" activePane="bottomLeft" state="frozen"/>
      <selection activeCell="A106" sqref="A1:C106"/>
      <selection pane="bottomLeft" activeCell="B221" sqref="B221"/>
    </sheetView>
  </sheetViews>
  <sheetFormatPr defaultRowHeight="15"/>
  <cols>
    <col min="1" max="1" width="12.140625" customWidth="1"/>
    <col min="2" max="2" width="15.85546875" customWidth="1"/>
    <col min="3" max="3" width="53.5703125" customWidth="1"/>
    <col min="4" max="4" width="29.42578125" customWidth="1"/>
    <col min="5" max="7" width="9" customWidth="1"/>
    <col min="8" max="8" width="21.140625" customWidth="1"/>
    <col min="9" max="9" width="13.5703125" customWidth="1"/>
    <col min="10" max="10" width="17" customWidth="1"/>
    <col min="11" max="11" width="10.85546875" customWidth="1"/>
    <col min="12" max="12" width="12.28515625" customWidth="1"/>
    <col min="13" max="13" width="13.28515625" customWidth="1"/>
    <col min="14" max="15" width="11.42578125" customWidth="1"/>
    <col min="16" max="18" width="12.85546875" customWidth="1"/>
    <col min="19" max="19" width="15.42578125" customWidth="1"/>
    <col min="20" max="21" width="15.140625" customWidth="1"/>
  </cols>
  <sheetData>
    <row r="1" spans="1:22" ht="35.25" customHeight="1">
      <c r="A1" s="192" t="s">
        <v>26</v>
      </c>
      <c r="B1" s="192" t="s">
        <v>26</v>
      </c>
      <c r="C1" s="192" t="s">
        <v>28</v>
      </c>
      <c r="D1" s="192" t="s">
        <v>2247</v>
      </c>
      <c r="E1" s="192" t="s">
        <v>24</v>
      </c>
      <c r="F1" s="192" t="s">
        <v>2248</v>
      </c>
      <c r="G1" s="192" t="s">
        <v>25</v>
      </c>
      <c r="H1" s="192" t="s">
        <v>2249</v>
      </c>
      <c r="I1" s="192" t="s">
        <v>2250</v>
      </c>
      <c r="J1" s="192" t="s">
        <v>2251</v>
      </c>
      <c r="K1" s="192" t="s">
        <v>2252</v>
      </c>
      <c r="L1" s="192" t="s">
        <v>2253</v>
      </c>
      <c r="M1" s="192" t="s">
        <v>2254</v>
      </c>
      <c r="N1" s="192" t="s">
        <v>2255</v>
      </c>
      <c r="O1" s="192" t="s">
        <v>2256</v>
      </c>
      <c r="P1" s="192" t="s">
        <v>2257</v>
      </c>
      <c r="Q1" s="192" t="s">
        <v>2258</v>
      </c>
      <c r="R1" s="192" t="s">
        <v>2259</v>
      </c>
      <c r="S1" s="192" t="s">
        <v>2260</v>
      </c>
      <c r="T1" s="177" t="s">
        <v>2261</v>
      </c>
      <c r="U1" s="177" t="s">
        <v>2261</v>
      </c>
      <c r="V1" s="193" t="s">
        <v>2262</v>
      </c>
    </row>
    <row r="2" spans="1:22">
      <c r="A2" s="4" t="s">
        <v>2263</v>
      </c>
      <c r="B2" s="4" t="str">
        <f t="shared" ref="B2:B47" si="0">LEFT(A2,FIND("(",A2,1)-2)</f>
        <v>Acid Flask, Lesser</v>
      </c>
      <c r="C2" s="4"/>
      <c r="D2" s="4"/>
      <c r="E2" s="4" t="s">
        <v>2264</v>
      </c>
      <c r="F2" s="4" t="s">
        <v>2265</v>
      </c>
      <c r="G2" s="4" t="s">
        <v>2264</v>
      </c>
      <c r="H2" s="4"/>
      <c r="I2" s="4"/>
      <c r="J2" s="4" t="s">
        <v>2266</v>
      </c>
      <c r="K2" s="4"/>
      <c r="L2" s="4"/>
      <c r="M2" s="4">
        <v>100</v>
      </c>
      <c r="N2" s="4"/>
      <c r="O2" s="4"/>
      <c r="P2" s="4"/>
      <c r="Q2" s="4"/>
      <c r="R2" s="4"/>
      <c r="S2" s="4"/>
      <c r="T2" s="4"/>
      <c r="U2" s="4"/>
      <c r="V2" s="4" t="s">
        <v>2267</v>
      </c>
    </row>
    <row r="3" spans="1:22">
      <c r="A3" s="4" t="s">
        <v>2268</v>
      </c>
      <c r="B3" s="4" t="str">
        <f t="shared" si="0"/>
        <v>Acid Flask,</v>
      </c>
      <c r="C3" s="4"/>
      <c r="D3" s="4"/>
      <c r="E3" s="4" t="s">
        <v>2264</v>
      </c>
      <c r="F3" s="4" t="s">
        <v>2265</v>
      </c>
      <c r="G3" s="4" t="s">
        <v>2264</v>
      </c>
      <c r="H3" s="4"/>
      <c r="I3" s="4"/>
      <c r="J3" s="4" t="s">
        <v>2269</v>
      </c>
      <c r="K3" s="4" t="s">
        <v>2270</v>
      </c>
      <c r="L3" s="4"/>
      <c r="M3" s="4">
        <v>250</v>
      </c>
      <c r="N3" s="4"/>
      <c r="O3" s="4"/>
      <c r="P3" s="4"/>
      <c r="Q3" s="4"/>
      <c r="R3" s="4"/>
      <c r="S3" s="4"/>
      <c r="T3" s="4"/>
      <c r="U3" s="4"/>
      <c r="V3" s="4"/>
    </row>
    <row r="4" spans="1:22">
      <c r="A4" s="4" t="s">
        <v>2271</v>
      </c>
      <c r="B4" s="4" t="str">
        <f t="shared" si="0"/>
        <v>Adamantine,</v>
      </c>
      <c r="C4" s="4"/>
      <c r="D4" s="4"/>
      <c r="E4" s="4" t="s">
        <v>2272</v>
      </c>
      <c r="F4" s="4"/>
      <c r="G4" s="4" t="s">
        <v>2272</v>
      </c>
      <c r="H4" s="4"/>
      <c r="I4" s="4"/>
      <c r="J4" s="4" t="s">
        <v>2273</v>
      </c>
      <c r="K4" s="4" t="s">
        <v>2274</v>
      </c>
      <c r="L4" s="4"/>
      <c r="M4" s="4">
        <v>4280</v>
      </c>
      <c r="N4" s="4"/>
      <c r="O4" s="4"/>
      <c r="P4" s="4"/>
      <c r="Q4" s="4"/>
      <c r="R4" s="4"/>
      <c r="S4" s="4"/>
      <c r="T4" s="4"/>
      <c r="U4" s="4"/>
      <c r="V4" s="4"/>
    </row>
    <row r="5" spans="1:22">
      <c r="A5" s="4" t="s">
        <v>2275</v>
      </c>
      <c r="B5" s="4" t="str">
        <f t="shared" si="0"/>
        <v>Alchemical Silver</v>
      </c>
      <c r="C5" s="4"/>
      <c r="D5" s="4"/>
      <c r="E5" s="4" t="s">
        <v>2276</v>
      </c>
      <c r="F5" s="4" t="s">
        <v>2265</v>
      </c>
      <c r="G5" s="4" t="s">
        <v>2276</v>
      </c>
      <c r="H5" s="4"/>
      <c r="I5" s="4"/>
      <c r="J5" s="4" t="s">
        <v>2277</v>
      </c>
      <c r="K5" s="4" t="s">
        <v>2278</v>
      </c>
      <c r="L5" s="4"/>
      <c r="M5" s="4">
        <v>500</v>
      </c>
      <c r="N5" s="4"/>
      <c r="O5" s="4"/>
      <c r="P5" s="4"/>
      <c r="Q5" s="4"/>
      <c r="R5" s="4"/>
      <c r="S5" s="4"/>
      <c r="T5" s="4"/>
      <c r="U5" s="4"/>
      <c r="V5" s="4"/>
    </row>
    <row r="6" spans="1:22">
      <c r="A6" s="4" t="s">
        <v>2279</v>
      </c>
      <c r="B6" s="4" t="str">
        <f t="shared" si="0"/>
        <v>Alchemist Fire</v>
      </c>
      <c r="C6" s="4"/>
      <c r="D6" s="4"/>
      <c r="E6" s="4" t="s">
        <v>2264</v>
      </c>
      <c r="F6" s="4" t="s">
        <v>2265</v>
      </c>
      <c r="G6" s="4" t="s">
        <v>2264</v>
      </c>
      <c r="H6" s="4"/>
      <c r="I6" s="4"/>
      <c r="J6" s="4" t="s">
        <v>2280</v>
      </c>
      <c r="K6" s="4" t="s">
        <v>2281</v>
      </c>
      <c r="L6" s="4"/>
      <c r="M6" s="4">
        <v>500</v>
      </c>
      <c r="N6" s="4"/>
      <c r="O6" s="4"/>
      <c r="P6" s="4"/>
      <c r="Q6" s="4"/>
      <c r="R6" s="4"/>
      <c r="S6" s="4"/>
      <c r="T6" s="4"/>
      <c r="U6" s="4"/>
      <c r="V6" s="4"/>
    </row>
    <row r="7" spans="1:22">
      <c r="A7" s="4" t="s">
        <v>2282</v>
      </c>
      <c r="B7" s="4" t="str">
        <f t="shared" si="0"/>
        <v>Arrow, Acidic</v>
      </c>
      <c r="C7" s="4"/>
      <c r="D7" s="4"/>
      <c r="E7" s="4" t="s">
        <v>2264</v>
      </c>
      <c r="F7" s="4" t="s">
        <v>2265</v>
      </c>
      <c r="G7" s="4" t="s">
        <v>2264</v>
      </c>
      <c r="H7" s="4"/>
      <c r="I7" s="4"/>
      <c r="J7" s="4" t="s">
        <v>2283</v>
      </c>
      <c r="K7" s="4" t="s">
        <v>2284</v>
      </c>
      <c r="L7" s="4"/>
      <c r="M7" s="4">
        <v>110</v>
      </c>
      <c r="N7" s="4"/>
      <c r="O7" s="4"/>
      <c r="P7" s="4"/>
      <c r="Q7" s="4"/>
      <c r="R7" s="4"/>
      <c r="S7" s="4"/>
      <c r="T7" s="4"/>
      <c r="U7" s="4"/>
      <c r="V7" s="4"/>
    </row>
    <row r="8" spans="1:22">
      <c r="A8" s="4" t="s">
        <v>2285</v>
      </c>
      <c r="B8" s="4" t="str">
        <f t="shared" si="0"/>
        <v>Arrow, Fiery</v>
      </c>
      <c r="C8" s="4"/>
      <c r="D8" s="4"/>
      <c r="E8" s="4" t="s">
        <v>2264</v>
      </c>
      <c r="F8" s="4" t="s">
        <v>2265</v>
      </c>
      <c r="G8" s="4" t="s">
        <v>2264</v>
      </c>
      <c r="H8" s="4"/>
      <c r="I8" s="4"/>
      <c r="J8" s="4" t="s">
        <v>2286</v>
      </c>
      <c r="K8" s="4" t="s">
        <v>2287</v>
      </c>
      <c r="L8" s="4"/>
      <c r="M8" s="4">
        <v>110</v>
      </c>
      <c r="N8" s="4"/>
      <c r="O8" s="4"/>
      <c r="P8" s="4"/>
      <c r="Q8" s="4"/>
      <c r="R8" s="4"/>
      <c r="S8" s="4"/>
      <c r="T8" s="4"/>
      <c r="U8" s="4"/>
      <c r="V8" s="4"/>
    </row>
    <row r="9" spans="1:22">
      <c r="A9" s="4" t="s">
        <v>2288</v>
      </c>
      <c r="B9" s="4" t="str">
        <f t="shared" si="0"/>
        <v>Aqua Vitea</v>
      </c>
      <c r="C9" s="4"/>
      <c r="D9" s="4"/>
      <c r="E9" s="4" t="s">
        <v>2276</v>
      </c>
      <c r="F9" s="4" t="s">
        <v>2265</v>
      </c>
      <c r="G9" s="4" t="s">
        <v>2276</v>
      </c>
      <c r="H9" s="4"/>
      <c r="I9" s="4"/>
      <c r="J9" s="4" t="s">
        <v>2289</v>
      </c>
      <c r="K9" s="4" t="s">
        <v>2290</v>
      </c>
      <c r="L9" s="4"/>
      <c r="M9" s="4">
        <v>1200</v>
      </c>
      <c r="N9" s="4"/>
      <c r="O9" s="4"/>
      <c r="P9" s="4"/>
      <c r="Q9" s="4"/>
      <c r="R9" s="4"/>
      <c r="S9" s="4"/>
      <c r="T9" s="4"/>
      <c r="U9" s="4"/>
      <c r="V9" s="4"/>
    </row>
    <row r="10" spans="1:22">
      <c r="A10" s="4" t="s">
        <v>2291</v>
      </c>
      <c r="B10" s="4" t="str">
        <f t="shared" si="0"/>
        <v>Bull’s Strength</v>
      </c>
      <c r="C10" s="4"/>
      <c r="D10" s="4"/>
      <c r="E10" s="4" t="s">
        <v>2292</v>
      </c>
      <c r="F10" s="4" t="s">
        <v>2265</v>
      </c>
      <c r="G10" s="4" t="s">
        <v>2292</v>
      </c>
      <c r="H10" s="4"/>
      <c r="I10" s="4"/>
      <c r="J10" s="4" t="s">
        <v>2293</v>
      </c>
      <c r="K10" s="4" t="s">
        <v>2294</v>
      </c>
      <c r="L10" s="4"/>
      <c r="M10" s="4">
        <v>350</v>
      </c>
      <c r="N10" s="4"/>
      <c r="O10" s="4"/>
      <c r="P10" s="4"/>
      <c r="Q10" s="4"/>
      <c r="R10" s="4"/>
      <c r="S10" s="4"/>
      <c r="T10" s="4"/>
      <c r="U10" s="4"/>
      <c r="V10" s="4"/>
    </row>
    <row r="11" spans="1:22">
      <c r="A11" s="4" t="s">
        <v>2295</v>
      </c>
      <c r="B11" s="4" t="str">
        <f t="shared" si="0"/>
        <v>Blade of Fire</v>
      </c>
      <c r="C11" s="4"/>
      <c r="D11" s="4"/>
      <c r="E11" s="4" t="s">
        <v>2276</v>
      </c>
      <c r="F11" s="4" t="s">
        <v>2265</v>
      </c>
      <c r="G11" s="4" t="s">
        <v>2276</v>
      </c>
      <c r="H11" s="4"/>
      <c r="I11" s="4"/>
      <c r="J11" s="4" t="s">
        <v>2296</v>
      </c>
      <c r="K11" s="4" t="s">
        <v>2297</v>
      </c>
      <c r="L11" s="4"/>
      <c r="M11" s="4">
        <v>200</v>
      </c>
      <c r="N11" s="4"/>
      <c r="O11" s="4"/>
      <c r="P11" s="4"/>
      <c r="Q11" s="4"/>
      <c r="R11" s="4"/>
      <c r="S11" s="4"/>
      <c r="T11" s="4"/>
      <c r="U11" s="4"/>
      <c r="V11" s="4"/>
    </row>
    <row r="12" spans="1:22">
      <c r="A12" s="4" t="s">
        <v>2298</v>
      </c>
      <c r="B12" s="4" t="str">
        <f t="shared" si="0"/>
        <v>Blade of Frost</v>
      </c>
      <c r="C12" s="4"/>
      <c r="D12" s="4"/>
      <c r="E12" s="4" t="s">
        <v>2276</v>
      </c>
      <c r="F12" s="4" t="s">
        <v>2265</v>
      </c>
      <c r="G12" s="4" t="s">
        <v>2276</v>
      </c>
      <c r="H12" s="4"/>
      <c r="I12" s="4"/>
      <c r="J12" s="4" t="s">
        <v>2299</v>
      </c>
      <c r="K12" s="4" t="s">
        <v>2300</v>
      </c>
      <c r="L12" s="4"/>
      <c r="M12" s="4">
        <v>200</v>
      </c>
      <c r="N12" s="4"/>
      <c r="O12" s="4"/>
      <c r="P12" s="4"/>
      <c r="Q12" s="4"/>
      <c r="R12" s="4"/>
      <c r="S12" s="4"/>
      <c r="T12" s="4"/>
      <c r="U12" s="4"/>
      <c r="V12" s="4"/>
    </row>
    <row r="13" spans="1:22">
      <c r="A13" s="4" t="s">
        <v>2301</v>
      </c>
      <c r="B13" s="4" t="str">
        <f t="shared" si="0"/>
        <v>Cat’s Reflexes</v>
      </c>
      <c r="C13" s="4"/>
      <c r="D13" s="4"/>
      <c r="E13" s="4" t="s">
        <v>2292</v>
      </c>
      <c r="F13" s="4" t="s">
        <v>2265</v>
      </c>
      <c r="G13" s="4" t="s">
        <v>2292</v>
      </c>
      <c r="H13" s="4"/>
      <c r="I13" s="4"/>
      <c r="J13" s="4" t="s">
        <v>2302</v>
      </c>
      <c r="K13" s="4" t="s">
        <v>2303</v>
      </c>
      <c r="L13" s="4"/>
      <c r="M13" s="4">
        <v>350</v>
      </c>
      <c r="N13" s="4"/>
      <c r="O13" s="4"/>
      <c r="P13" s="4"/>
      <c r="Q13" s="4"/>
      <c r="R13" s="4"/>
      <c r="S13" s="4"/>
      <c r="T13" s="4"/>
      <c r="U13" s="4"/>
      <c r="V13" s="4"/>
    </row>
    <row r="14" spans="1:22">
      <c r="A14" s="4" t="s">
        <v>2304</v>
      </c>
      <c r="B14" s="4" t="str">
        <f t="shared" si="0"/>
        <v>Daylight Oil</v>
      </c>
      <c r="C14" s="4"/>
      <c r="D14" s="4"/>
      <c r="E14" s="4" t="s">
        <v>2264</v>
      </c>
      <c r="F14" s="4" t="s">
        <v>2265</v>
      </c>
      <c r="G14" s="4" t="s">
        <v>2264</v>
      </c>
      <c r="H14" s="4"/>
      <c r="I14" s="4"/>
      <c r="J14" s="4" t="s">
        <v>2305</v>
      </c>
      <c r="K14" s="4" t="s">
        <v>2306</v>
      </c>
      <c r="L14" s="4"/>
      <c r="M14" s="4">
        <v>1250</v>
      </c>
      <c r="N14" s="4"/>
      <c r="O14" s="4"/>
      <c r="P14" s="4"/>
      <c r="Q14" s="4"/>
      <c r="R14" s="4"/>
      <c r="S14" s="4"/>
      <c r="T14" s="4"/>
      <c r="U14" s="4"/>
      <c r="V14" s="4"/>
    </row>
    <row r="15" spans="1:22">
      <c r="A15" s="4" t="s">
        <v>2307</v>
      </c>
      <c r="B15" s="4" t="str">
        <f t="shared" si="0"/>
        <v>Dust of appearance</v>
      </c>
      <c r="C15" s="4"/>
      <c r="D15" s="4"/>
      <c r="E15" s="4" t="s">
        <v>2264</v>
      </c>
      <c r="F15" s="4" t="s">
        <v>2265</v>
      </c>
      <c r="G15" s="4" t="s">
        <v>2264</v>
      </c>
      <c r="H15" s="4"/>
      <c r="I15" s="4"/>
      <c r="J15" s="4" t="s">
        <v>2308</v>
      </c>
      <c r="K15" s="4" t="s">
        <v>2309</v>
      </c>
      <c r="L15" s="4"/>
      <c r="M15" s="4">
        <v>3600</v>
      </c>
      <c r="N15" s="4"/>
      <c r="O15" s="4"/>
      <c r="P15" s="4"/>
      <c r="Q15" s="4"/>
      <c r="R15" s="4"/>
      <c r="S15" s="4"/>
      <c r="T15" s="4"/>
      <c r="U15" s="4"/>
      <c r="V15" s="4"/>
    </row>
    <row r="16" spans="1:22">
      <c r="A16" s="4" t="s">
        <v>2310</v>
      </c>
      <c r="B16" s="4" t="str">
        <f t="shared" si="0"/>
        <v>Dust of Dryness</v>
      </c>
      <c r="C16" s="4"/>
      <c r="D16" s="4"/>
      <c r="E16" s="4" t="s">
        <v>2264</v>
      </c>
      <c r="F16" s="4" t="s">
        <v>2265</v>
      </c>
      <c r="G16" s="4" t="s">
        <v>2264</v>
      </c>
      <c r="H16" s="4"/>
      <c r="I16" s="4"/>
      <c r="J16" s="4" t="s">
        <v>2311</v>
      </c>
      <c r="K16" s="4" t="s">
        <v>2312</v>
      </c>
      <c r="L16" s="4"/>
      <c r="M16" s="4">
        <v>1700</v>
      </c>
      <c r="N16" s="4"/>
      <c r="O16" s="4"/>
      <c r="P16" s="4"/>
      <c r="Q16" s="4"/>
      <c r="R16" s="4"/>
      <c r="S16" s="4"/>
      <c r="T16" s="4"/>
      <c r="U16" s="4"/>
      <c r="V16" s="4"/>
    </row>
    <row r="17" spans="1:22">
      <c r="A17" s="4" t="s">
        <v>2313</v>
      </c>
      <c r="B17" s="4" t="str">
        <f t="shared" si="0"/>
        <v>Dye, Bleach</v>
      </c>
      <c r="C17" s="4"/>
      <c r="D17" s="4"/>
      <c r="E17" s="4" t="s">
        <v>2272</v>
      </c>
      <c r="F17" s="4" t="s">
        <v>2265</v>
      </c>
      <c r="G17" s="4" t="s">
        <v>2272</v>
      </c>
      <c r="H17" s="4"/>
      <c r="I17" s="4"/>
      <c r="J17" s="4" t="s">
        <v>2314</v>
      </c>
      <c r="K17" s="4" t="s">
        <v>2315</v>
      </c>
      <c r="L17" s="4"/>
      <c r="M17" s="4">
        <v>160</v>
      </c>
      <c r="N17" s="4"/>
      <c r="O17" s="4"/>
      <c r="P17" s="4"/>
      <c r="Q17" s="4"/>
      <c r="R17" s="4"/>
      <c r="S17" s="4"/>
      <c r="T17" s="4"/>
      <c r="U17" s="4"/>
      <c r="V17" s="4"/>
    </row>
    <row r="18" spans="1:22">
      <c r="A18" s="4" t="s">
        <v>2316</v>
      </c>
      <c r="B18" s="4" t="str">
        <f t="shared" si="0"/>
        <v>Dye, Green</v>
      </c>
      <c r="C18" s="4"/>
      <c r="D18" s="4"/>
      <c r="E18" s="4" t="s">
        <v>2272</v>
      </c>
      <c r="F18" s="4" t="s">
        <v>2265</v>
      </c>
      <c r="G18" s="4" t="s">
        <v>2272</v>
      </c>
      <c r="H18" s="4"/>
      <c r="I18" s="4"/>
      <c r="J18" s="4" t="s">
        <v>2317</v>
      </c>
      <c r="K18" s="4" t="s">
        <v>2318</v>
      </c>
      <c r="L18" s="4"/>
      <c r="M18" s="4">
        <v>150</v>
      </c>
      <c r="N18" s="4"/>
      <c r="O18" s="4"/>
      <c r="P18" s="4"/>
      <c r="Q18" s="4"/>
      <c r="R18" s="4"/>
      <c r="S18" s="4"/>
      <c r="T18" s="4"/>
      <c r="U18" s="4"/>
      <c r="V18" s="4"/>
    </row>
    <row r="19" spans="1:22">
      <c r="A19" s="4" t="s">
        <v>2319</v>
      </c>
      <c r="B19" s="4" t="str">
        <f t="shared" si="0"/>
        <v>Dye, Indigo</v>
      </c>
      <c r="C19" s="4"/>
      <c r="D19" s="4"/>
      <c r="E19" s="4" t="s">
        <v>2272</v>
      </c>
      <c r="F19" s="4" t="s">
        <v>2265</v>
      </c>
      <c r="G19" s="4" t="s">
        <v>2272</v>
      </c>
      <c r="H19" s="4"/>
      <c r="I19" s="4"/>
      <c r="J19" s="4" t="s">
        <v>2320</v>
      </c>
      <c r="K19" s="4" t="s">
        <v>2321</v>
      </c>
      <c r="L19" s="4"/>
      <c r="M19" s="4">
        <v>150</v>
      </c>
      <c r="N19" s="4"/>
      <c r="O19" s="4"/>
      <c r="P19" s="4"/>
      <c r="Q19" s="4"/>
      <c r="R19" s="4"/>
      <c r="S19" s="4"/>
      <c r="T19" s="4"/>
      <c r="U19" s="4"/>
      <c r="V19" s="4"/>
    </row>
    <row r="20" spans="1:22">
      <c r="A20" s="4" t="s">
        <v>2322</v>
      </c>
      <c r="B20" s="4" t="str">
        <f t="shared" si="0"/>
        <v>Dye, Orange</v>
      </c>
      <c r="C20" s="4"/>
      <c r="D20" s="4"/>
      <c r="E20" s="4" t="s">
        <v>2272</v>
      </c>
      <c r="F20" s="4" t="s">
        <v>2265</v>
      </c>
      <c r="G20" s="4" t="s">
        <v>2272</v>
      </c>
      <c r="H20" s="4"/>
      <c r="I20" s="4"/>
      <c r="J20" s="4" t="s">
        <v>2323</v>
      </c>
      <c r="K20" s="4" t="s">
        <v>2324</v>
      </c>
      <c r="L20" s="4"/>
      <c r="M20" s="4">
        <v>150</v>
      </c>
      <c r="N20" s="4"/>
      <c r="O20" s="4"/>
      <c r="P20" s="4"/>
      <c r="Q20" s="4"/>
      <c r="R20" s="4"/>
      <c r="S20" s="4"/>
      <c r="T20" s="4"/>
      <c r="U20" s="4"/>
      <c r="V20" s="4"/>
    </row>
    <row r="21" spans="1:22">
      <c r="A21" s="4" t="s">
        <v>2325</v>
      </c>
      <c r="B21" s="4" t="str">
        <f t="shared" si="0"/>
        <v>Dye, Red</v>
      </c>
      <c r="C21" s="4"/>
      <c r="D21" s="4"/>
      <c r="E21" s="4" t="s">
        <v>2272</v>
      </c>
      <c r="F21" s="4" t="s">
        <v>2265</v>
      </c>
      <c r="G21" s="4" t="s">
        <v>2272</v>
      </c>
      <c r="H21" s="4"/>
      <c r="I21" s="4"/>
      <c r="J21" s="4" t="s">
        <v>2326</v>
      </c>
      <c r="K21" s="4" t="s">
        <v>2327</v>
      </c>
      <c r="L21" s="4"/>
      <c r="M21" s="4">
        <v>150</v>
      </c>
      <c r="N21" s="4"/>
      <c r="O21" s="4"/>
      <c r="P21" s="4"/>
      <c r="Q21" s="4"/>
      <c r="R21" s="4"/>
      <c r="S21" s="4"/>
      <c r="T21" s="4"/>
      <c r="U21" s="4"/>
      <c r="V21" s="4"/>
    </row>
    <row r="22" spans="1:22">
      <c r="A22" s="4" t="s">
        <v>2328</v>
      </c>
      <c r="B22" s="4" t="str">
        <f t="shared" si="0"/>
        <v>Dye, Violet</v>
      </c>
      <c r="C22" s="4"/>
      <c r="D22" s="4"/>
      <c r="E22" s="4" t="s">
        <v>2272</v>
      </c>
      <c r="F22" s="4" t="s">
        <v>2265</v>
      </c>
      <c r="G22" s="4" t="s">
        <v>2272</v>
      </c>
      <c r="H22" s="4"/>
      <c r="I22" s="4"/>
      <c r="J22" s="4" t="s">
        <v>2329</v>
      </c>
      <c r="K22" s="4" t="s">
        <v>2330</v>
      </c>
      <c r="L22" s="4"/>
      <c r="M22" s="4">
        <v>150</v>
      </c>
      <c r="N22" s="4"/>
      <c r="O22" s="4"/>
      <c r="P22" s="4"/>
      <c r="Q22" s="4"/>
      <c r="R22" s="4"/>
      <c r="S22" s="4"/>
      <c r="T22" s="4"/>
      <c r="U22" s="4"/>
      <c r="V22" s="4"/>
    </row>
    <row r="23" spans="1:22">
      <c r="A23" s="4" t="s">
        <v>2331</v>
      </c>
      <c r="B23" s="4" t="str">
        <f t="shared" si="0"/>
        <v>Dye, Yellow</v>
      </c>
      <c r="C23" s="4"/>
      <c r="D23" s="4"/>
      <c r="E23" s="4" t="s">
        <v>2272</v>
      </c>
      <c r="F23" s="4" t="s">
        <v>2265</v>
      </c>
      <c r="G23" s="4" t="s">
        <v>2272</v>
      </c>
      <c r="H23" s="4"/>
      <c r="I23" s="4"/>
      <c r="J23" s="4" t="s">
        <v>2332</v>
      </c>
      <c r="K23" s="4" t="s">
        <v>2333</v>
      </c>
      <c r="L23" s="4"/>
      <c r="M23" s="4">
        <v>150</v>
      </c>
      <c r="N23" s="4"/>
      <c r="O23" s="4"/>
      <c r="P23" s="4"/>
      <c r="Q23" s="4"/>
      <c r="R23" s="4"/>
      <c r="S23" s="4"/>
      <c r="T23" s="4"/>
      <c r="U23" s="4"/>
      <c r="V23" s="4"/>
    </row>
    <row r="24" spans="1:22">
      <c r="A24" s="4" t="s">
        <v>2334</v>
      </c>
      <c r="B24" s="4" t="str">
        <f t="shared" si="0"/>
        <v>Eagle’s Splendor</v>
      </c>
      <c r="C24" s="4"/>
      <c r="D24" s="4"/>
      <c r="E24" s="4" t="s">
        <v>2292</v>
      </c>
      <c r="F24" s="4" t="s">
        <v>2265</v>
      </c>
      <c r="G24" s="4" t="s">
        <v>2292</v>
      </c>
      <c r="H24" s="4"/>
      <c r="I24" s="4"/>
      <c r="J24" s="4" t="s">
        <v>2335</v>
      </c>
      <c r="K24" s="4" t="s">
        <v>2336</v>
      </c>
      <c r="L24" s="4"/>
      <c r="M24" s="4">
        <v>350</v>
      </c>
      <c r="N24" s="4"/>
      <c r="O24" s="4"/>
      <c r="P24" s="4"/>
      <c r="Q24" s="4"/>
      <c r="R24" s="4"/>
      <c r="S24" s="4"/>
      <c r="T24" s="4"/>
      <c r="U24" s="4"/>
      <c r="V24" s="4"/>
    </row>
    <row r="25" spans="1:22">
      <c r="A25" s="4" t="s">
        <v>2337</v>
      </c>
      <c r="B25" s="4" t="str">
        <f t="shared" si="0"/>
        <v>Glue, Average</v>
      </c>
      <c r="C25" s="4"/>
      <c r="D25" s="4"/>
      <c r="E25" s="4" t="s">
        <v>2272</v>
      </c>
      <c r="F25" s="4" t="s">
        <v>2265</v>
      </c>
      <c r="G25" s="4" t="s">
        <v>2272</v>
      </c>
      <c r="H25" s="4"/>
      <c r="I25" s="4"/>
      <c r="J25" s="4" t="s">
        <v>2338</v>
      </c>
      <c r="K25" s="4" t="s">
        <v>2339</v>
      </c>
      <c r="L25" s="4"/>
      <c r="M25" s="4">
        <v>200</v>
      </c>
      <c r="N25" s="4"/>
      <c r="O25" s="4"/>
      <c r="P25" s="4"/>
      <c r="Q25" s="4"/>
      <c r="R25" s="4"/>
      <c r="S25" s="4"/>
      <c r="T25" s="4"/>
      <c r="U25" s="4"/>
      <c r="V25" s="4"/>
    </row>
    <row r="26" spans="1:22">
      <c r="A26" s="4" t="s">
        <v>2340</v>
      </c>
      <c r="B26" s="4" t="str">
        <f t="shared" si="0"/>
        <v>Glue, Strong</v>
      </c>
      <c r="C26" s="4"/>
      <c r="D26" s="4"/>
      <c r="E26" s="4" t="s">
        <v>2272</v>
      </c>
      <c r="F26" s="4" t="s">
        <v>2265</v>
      </c>
      <c r="G26" s="4" t="s">
        <v>2272</v>
      </c>
      <c r="H26" s="4"/>
      <c r="I26" s="4"/>
      <c r="J26" s="4" t="s">
        <v>2341</v>
      </c>
      <c r="K26" s="4" t="s">
        <v>2342</v>
      </c>
      <c r="L26" s="4"/>
      <c r="M26" s="4">
        <v>400</v>
      </c>
      <c r="N26" s="4"/>
      <c r="O26" s="4"/>
      <c r="P26" s="4"/>
      <c r="Q26" s="4"/>
      <c r="R26" s="4"/>
      <c r="S26" s="4"/>
      <c r="T26" s="4"/>
      <c r="U26" s="4"/>
      <c r="V26" s="4"/>
    </row>
    <row r="27" spans="1:22">
      <c r="A27" s="4" t="s">
        <v>2343</v>
      </c>
      <c r="B27" s="4" t="str">
        <f t="shared" si="0"/>
        <v>Glue, Weak</v>
      </c>
      <c r="C27" s="4"/>
      <c r="D27" s="4"/>
      <c r="E27" s="4" t="s">
        <v>2272</v>
      </c>
      <c r="F27" s="4" t="s">
        <v>2265</v>
      </c>
      <c r="G27" s="4" t="s">
        <v>2272</v>
      </c>
      <c r="H27" s="4"/>
      <c r="I27" s="4"/>
      <c r="J27" s="4" t="s">
        <v>2344</v>
      </c>
      <c r="K27" s="4" t="s">
        <v>2345</v>
      </c>
      <c r="L27" s="4"/>
      <c r="M27" s="4">
        <v>100</v>
      </c>
      <c r="N27" s="4"/>
      <c r="O27" s="4"/>
      <c r="P27" s="4"/>
      <c r="Q27" s="4"/>
      <c r="R27" s="4"/>
      <c r="S27" s="4"/>
      <c r="T27" s="4"/>
      <c r="U27" s="4"/>
      <c r="V27" s="4"/>
    </row>
    <row r="28" spans="1:22">
      <c r="A28" s="4" t="s">
        <v>2346</v>
      </c>
      <c r="B28" s="4" t="str">
        <f t="shared" si="0"/>
        <v>Fox’s Cunning</v>
      </c>
      <c r="C28" s="4"/>
      <c r="D28" s="4"/>
      <c r="E28" s="4" t="s">
        <v>2292</v>
      </c>
      <c r="F28" s="4" t="s">
        <v>2265</v>
      </c>
      <c r="G28" s="4" t="s">
        <v>2292</v>
      </c>
      <c r="H28" s="4"/>
      <c r="I28" s="4"/>
      <c r="J28" s="4" t="s">
        <v>2347</v>
      </c>
      <c r="K28" s="4" t="s">
        <v>2348</v>
      </c>
      <c r="L28" s="4"/>
      <c r="M28" s="4">
        <v>350</v>
      </c>
      <c r="N28" s="4"/>
      <c r="O28" s="4"/>
      <c r="P28" s="4"/>
      <c r="Q28" s="4"/>
      <c r="R28" s="4"/>
      <c r="S28" s="4"/>
      <c r="T28" s="4"/>
      <c r="U28" s="4"/>
      <c r="V28" s="4"/>
    </row>
    <row r="29" spans="1:22">
      <c r="A29" s="4" t="s">
        <v>2349</v>
      </c>
      <c r="B29" s="4" t="str">
        <f t="shared" si="0"/>
        <v>Healing, Common</v>
      </c>
      <c r="C29" s="4"/>
      <c r="D29" s="4"/>
      <c r="E29" s="4" t="s">
        <v>2292</v>
      </c>
      <c r="F29" s="4" t="s">
        <v>2265</v>
      </c>
      <c r="G29" s="4" t="s">
        <v>2292</v>
      </c>
      <c r="H29" s="4"/>
      <c r="I29" s="4"/>
      <c r="J29" s="4" t="s">
        <v>2350</v>
      </c>
      <c r="K29" s="4" t="s">
        <v>2351</v>
      </c>
      <c r="L29" s="4"/>
      <c r="M29" s="4">
        <v>500</v>
      </c>
      <c r="N29" s="4"/>
      <c r="O29" s="4"/>
      <c r="P29" s="4"/>
      <c r="Q29" s="4"/>
      <c r="R29" s="4"/>
      <c r="S29" s="4"/>
      <c r="T29" s="4"/>
      <c r="U29" s="4"/>
      <c r="V29" s="4"/>
    </row>
    <row r="30" spans="1:22">
      <c r="A30" s="4" t="s">
        <v>2352</v>
      </c>
      <c r="B30" s="4" t="str">
        <f t="shared" si="0"/>
        <v>Hyde</v>
      </c>
      <c r="C30" s="4"/>
      <c r="D30" s="4"/>
      <c r="E30" s="4" t="s">
        <v>2292</v>
      </c>
      <c r="F30" s="4" t="s">
        <v>2265</v>
      </c>
      <c r="G30" s="4" t="s">
        <v>2292</v>
      </c>
      <c r="H30" s="4"/>
      <c r="I30" s="4"/>
      <c r="J30" s="4" t="s">
        <v>2353</v>
      </c>
      <c r="K30" s="4" t="s">
        <v>2354</v>
      </c>
      <c r="L30" s="4"/>
      <c r="M30" s="4">
        <v>6250</v>
      </c>
      <c r="N30" s="4"/>
      <c r="O30" s="4"/>
      <c r="P30" s="4"/>
      <c r="Q30" s="4"/>
      <c r="R30" s="4"/>
      <c r="S30" s="4"/>
      <c r="T30" s="4"/>
      <c r="U30" s="4"/>
      <c r="V30" s="4"/>
    </row>
    <row r="31" spans="1:22">
      <c r="A31" s="4" t="s">
        <v>2355</v>
      </c>
      <c r="B31" s="4" t="str">
        <f t="shared" si="0"/>
        <v>Impervium</v>
      </c>
      <c r="C31" s="4"/>
      <c r="D31" s="4"/>
      <c r="E31" s="4" t="s">
        <v>2272</v>
      </c>
      <c r="F31" s="4" t="s">
        <v>2265</v>
      </c>
      <c r="G31" s="4" t="s">
        <v>2272</v>
      </c>
      <c r="H31" s="4"/>
      <c r="I31" s="4"/>
      <c r="J31" s="4" t="s">
        <v>2356</v>
      </c>
      <c r="K31" s="4" t="s">
        <v>2357</v>
      </c>
      <c r="L31" s="4"/>
      <c r="M31" s="4">
        <v>7610</v>
      </c>
      <c r="N31" s="4"/>
      <c r="O31" s="4"/>
      <c r="P31" s="4"/>
      <c r="Q31" s="4"/>
      <c r="R31" s="4"/>
      <c r="S31" s="4"/>
      <c r="T31" s="4"/>
      <c r="U31" s="4"/>
      <c r="V31" s="4"/>
    </row>
    <row r="32" spans="1:22">
      <c r="A32" s="4" t="s">
        <v>2358</v>
      </c>
      <c r="B32" s="4" t="str">
        <f t="shared" si="0"/>
        <v>Ink, Alchemist’s</v>
      </c>
      <c r="C32" s="4"/>
      <c r="D32" s="4"/>
      <c r="E32" s="4" t="str">
        <f t="shared" ref="E32:E46" si="1">LEFT(RIGHT(LEFT(A32,FIND(")",A32,1)),LEN(LEFT(A32,FIND(")",A32,1)))-FIND("(",LEFT(A32,FIND(")",A32,1)),1)),FIND(")",RIGHT(LEFT(A32,FIND(")",A32,1)),LEN(LEFT(A32,FIND(")",A32,1)))-FIND("(",LEFT(A32,FIND(")",A32,1)),1)),1)-1)</f>
        <v>Liquid Gold</v>
      </c>
      <c r="F32" s="4" t="s">
        <v>2265</v>
      </c>
      <c r="G32" s="4"/>
      <c r="H32" s="4"/>
      <c r="I32" s="4"/>
      <c r="J32" s="4" t="s">
        <v>2359</v>
      </c>
      <c r="K32" s="4" t="s">
        <v>2360</v>
      </c>
      <c r="L32" s="4"/>
      <c r="M32" s="4">
        <v>100</v>
      </c>
      <c r="N32" s="4"/>
      <c r="O32" s="4"/>
      <c r="P32" s="4"/>
      <c r="Q32" s="4"/>
      <c r="R32" s="4"/>
      <c r="S32" s="4"/>
      <c r="T32" s="4"/>
      <c r="U32" s="4"/>
      <c r="V32" s="4"/>
    </row>
    <row r="33" spans="1:22">
      <c r="A33" s="4" t="s">
        <v>2361</v>
      </c>
      <c r="B33" s="4" t="str">
        <f t="shared" si="0"/>
        <v>Ink, Moon</v>
      </c>
      <c r="C33" s="4"/>
      <c r="D33" s="4"/>
      <c r="E33" s="4" t="str">
        <f t="shared" si="1"/>
        <v>M</v>
      </c>
      <c r="F33" s="4" t="s">
        <v>2265</v>
      </c>
      <c r="G33" s="4"/>
      <c r="H33" s="4"/>
      <c r="I33" s="4"/>
      <c r="J33" s="4" t="s">
        <v>2362</v>
      </c>
      <c r="K33" s="4" t="s">
        <v>2363</v>
      </c>
      <c r="L33" s="4"/>
      <c r="M33" s="4">
        <v>210</v>
      </c>
      <c r="N33" s="4"/>
      <c r="O33" s="4"/>
      <c r="P33" s="4"/>
      <c r="Q33" s="4"/>
      <c r="R33" s="4"/>
      <c r="S33" s="4"/>
      <c r="T33" s="4"/>
      <c r="U33" s="4"/>
      <c r="V33" s="4"/>
    </row>
    <row r="34" spans="1:22">
      <c r="A34" s="4" t="s">
        <v>2364</v>
      </c>
      <c r="B34" s="4" t="str">
        <f t="shared" si="0"/>
        <v>Ink, Scroll</v>
      </c>
      <c r="C34" s="4"/>
      <c r="D34" s="4"/>
      <c r="E34" s="4" t="str">
        <f t="shared" si="1"/>
        <v>M</v>
      </c>
      <c r="F34" s="4" t="s">
        <v>2265</v>
      </c>
      <c r="G34" s="4"/>
      <c r="H34" s="4"/>
      <c r="I34" s="4"/>
      <c r="J34" s="4" t="s">
        <v>2365</v>
      </c>
      <c r="K34" s="4" t="s">
        <v>2366</v>
      </c>
      <c r="L34" s="4"/>
      <c r="M34" s="4">
        <v>300</v>
      </c>
      <c r="N34" s="4"/>
      <c r="O34" s="4"/>
      <c r="P34" s="4"/>
      <c r="Q34" s="4"/>
      <c r="R34" s="4"/>
      <c r="S34" s="4"/>
      <c r="T34" s="4"/>
      <c r="U34" s="4"/>
      <c r="V34" s="4"/>
    </row>
    <row r="35" spans="1:22">
      <c r="A35" s="4" t="s">
        <v>2367</v>
      </c>
      <c r="B35" s="4" t="str">
        <f t="shared" si="0"/>
        <v>Ink, Vanishing</v>
      </c>
      <c r="C35" s="4"/>
      <c r="D35" s="4"/>
      <c r="E35" s="4" t="str">
        <f t="shared" si="1"/>
        <v>M</v>
      </c>
      <c r="F35" s="4" t="s">
        <v>2265</v>
      </c>
      <c r="G35" s="4"/>
      <c r="H35" s="4"/>
      <c r="I35" s="4"/>
      <c r="J35" s="4" t="s">
        <v>2368</v>
      </c>
      <c r="K35" s="4" t="s">
        <v>2369</v>
      </c>
      <c r="L35" s="4"/>
      <c r="M35" s="4">
        <v>150</v>
      </c>
      <c r="N35" s="4"/>
      <c r="O35" s="4"/>
      <c r="P35" s="4"/>
      <c r="Q35" s="4"/>
      <c r="R35" s="4"/>
      <c r="S35" s="4"/>
      <c r="T35" s="4"/>
      <c r="U35" s="4"/>
      <c r="V35" s="4"/>
    </row>
    <row r="36" spans="1:22">
      <c r="A36" s="4" t="s">
        <v>2370</v>
      </c>
      <c r="B36" s="4" t="str">
        <f t="shared" si="0"/>
        <v>Keen Edge</v>
      </c>
      <c r="C36" s="4"/>
      <c r="D36" s="4"/>
      <c r="E36" s="4" t="str">
        <f t="shared" si="1"/>
        <v>O</v>
      </c>
      <c r="F36" s="4" t="s">
        <v>2265</v>
      </c>
      <c r="G36" s="4"/>
      <c r="H36" s="4"/>
      <c r="I36" s="4"/>
      <c r="J36" s="4" t="s">
        <v>2371</v>
      </c>
      <c r="K36" s="4" t="s">
        <v>2372</v>
      </c>
      <c r="L36" s="4"/>
      <c r="M36" s="4">
        <v>1500</v>
      </c>
      <c r="N36" s="4"/>
      <c r="O36" s="4"/>
      <c r="P36" s="4"/>
      <c r="Q36" s="4"/>
      <c r="R36" s="4"/>
      <c r="S36" s="4"/>
      <c r="T36" s="4"/>
      <c r="U36" s="4"/>
      <c r="V36" s="4"/>
    </row>
    <row r="37" spans="1:22">
      <c r="A37" s="4" t="s">
        <v>2373</v>
      </c>
      <c r="B37" s="4" t="str">
        <f t="shared" si="0"/>
        <v>Mithral</v>
      </c>
      <c r="C37" s="4"/>
      <c r="D37" s="4"/>
      <c r="E37" s="4" t="str">
        <f t="shared" si="1"/>
        <v>M</v>
      </c>
      <c r="F37" s="4" t="s">
        <v>2265</v>
      </c>
      <c r="G37" s="4"/>
      <c r="H37" s="4"/>
      <c r="I37" s="4"/>
      <c r="J37" s="4" t="s">
        <v>2374</v>
      </c>
      <c r="K37" s="4" t="s">
        <v>2375</v>
      </c>
      <c r="L37" s="4"/>
      <c r="M37" s="4">
        <v>2100</v>
      </c>
      <c r="N37" s="4"/>
      <c r="O37" s="4"/>
      <c r="P37" s="4"/>
      <c r="Q37" s="4"/>
      <c r="R37" s="4"/>
      <c r="S37" s="4"/>
      <c r="T37" s="4"/>
      <c r="U37" s="4"/>
      <c r="V37" s="4"/>
    </row>
    <row r="38" spans="1:22">
      <c r="A38" s="4" t="s">
        <v>2376</v>
      </c>
      <c r="B38" s="4" t="str">
        <f t="shared" si="0"/>
        <v>Owl’s Wisdom</v>
      </c>
      <c r="C38" s="4"/>
      <c r="D38" s="4"/>
      <c r="E38" s="4" t="str">
        <f t="shared" si="1"/>
        <v>E</v>
      </c>
      <c r="F38" s="4" t="s">
        <v>2265</v>
      </c>
      <c r="G38" s="4"/>
      <c r="H38" s="4"/>
      <c r="I38" s="4"/>
      <c r="J38" s="4" t="s">
        <v>2377</v>
      </c>
      <c r="K38" s="4" t="s">
        <v>2378</v>
      </c>
      <c r="L38" s="4"/>
      <c r="M38" s="4">
        <v>350</v>
      </c>
      <c r="N38" s="4"/>
      <c r="O38" s="4"/>
      <c r="P38" s="4"/>
      <c r="Q38" s="4"/>
      <c r="R38" s="4"/>
      <c r="S38" s="4"/>
      <c r="T38" s="4"/>
      <c r="U38" s="4"/>
      <c r="V38" s="4"/>
    </row>
    <row r="39" spans="1:22">
      <c r="A39" s="4" t="s">
        <v>2379</v>
      </c>
      <c r="B39" s="4" t="str">
        <f t="shared" si="0"/>
        <v>Perception</v>
      </c>
      <c r="C39" s="4"/>
      <c r="D39" s="4"/>
      <c r="E39" s="4" t="str">
        <f t="shared" si="1"/>
        <v>E</v>
      </c>
      <c r="F39" s="4" t="s">
        <v>2265</v>
      </c>
      <c r="G39" s="4"/>
      <c r="H39" s="4"/>
      <c r="I39" s="4"/>
      <c r="J39" s="4" t="s">
        <v>2380</v>
      </c>
      <c r="K39" s="4" t="s">
        <v>2381</v>
      </c>
      <c r="L39" s="4"/>
      <c r="M39" s="4">
        <v>500</v>
      </c>
      <c r="N39" s="4"/>
      <c r="O39" s="4"/>
      <c r="P39" s="4"/>
      <c r="Q39" s="4"/>
      <c r="R39" s="4"/>
      <c r="S39" s="4"/>
      <c r="T39" s="4"/>
      <c r="U39" s="4"/>
      <c r="V39" s="4"/>
    </row>
    <row r="40" spans="1:22">
      <c r="A40" s="4" t="s">
        <v>2382</v>
      </c>
      <c r="B40" s="4" t="str">
        <f t="shared" si="0"/>
        <v>Poison, Asylum</v>
      </c>
      <c r="C40" s="4"/>
      <c r="D40" s="4"/>
      <c r="E40" s="4" t="str">
        <f t="shared" si="1"/>
        <v>E</v>
      </c>
      <c r="F40" s="4" t="s">
        <v>2383</v>
      </c>
      <c r="G40" s="4"/>
      <c r="H40" s="4"/>
      <c r="I40" s="4"/>
      <c r="J40" s="4" t="s">
        <v>2384</v>
      </c>
      <c r="K40" s="4" t="s">
        <v>2385</v>
      </c>
      <c r="L40" s="4"/>
      <c r="M40" s="4">
        <v>1350</v>
      </c>
      <c r="N40" s="4"/>
      <c r="O40" s="4"/>
      <c r="P40" s="4"/>
      <c r="Q40" s="4"/>
      <c r="R40" s="4"/>
      <c r="S40" s="4"/>
      <c r="T40" s="4"/>
      <c r="U40" s="4"/>
      <c r="V40" s="4"/>
    </row>
    <row r="41" spans="1:22">
      <c r="A41" s="4" t="s">
        <v>2386</v>
      </c>
      <c r="B41" s="4" t="str">
        <f t="shared" si="0"/>
        <v>Poison, Death Knell</v>
      </c>
      <c r="C41" s="4"/>
      <c r="D41" s="4"/>
      <c r="E41" s="4" t="str">
        <f t="shared" si="1"/>
        <v>O</v>
      </c>
      <c r="F41" s="4" t="s">
        <v>2383</v>
      </c>
      <c r="G41" s="4"/>
      <c r="H41" s="4"/>
      <c r="I41" s="4"/>
      <c r="J41" s="4" t="s">
        <v>2387</v>
      </c>
      <c r="K41" s="4" t="s">
        <v>2388</v>
      </c>
      <c r="L41" s="4"/>
      <c r="M41" s="4">
        <v>4000</v>
      </c>
      <c r="N41" s="4"/>
      <c r="O41" s="4"/>
      <c r="P41" s="4"/>
      <c r="Q41" s="4"/>
      <c r="R41" s="4"/>
      <c r="S41" s="4"/>
      <c r="T41" s="4"/>
      <c r="U41" s="4"/>
      <c r="V41" s="4"/>
    </row>
    <row r="42" spans="1:22">
      <c r="A42" s="4" t="s">
        <v>2389</v>
      </c>
      <c r="B42" s="4" t="str">
        <f t="shared" si="0"/>
        <v>Smokestick</v>
      </c>
      <c r="C42" s="4"/>
      <c r="D42" s="4"/>
      <c r="E42" s="4" t="str">
        <f t="shared" si="1"/>
        <v>I</v>
      </c>
      <c r="F42" s="4" t="s">
        <v>2265</v>
      </c>
      <c r="G42" s="4"/>
      <c r="H42" s="4"/>
      <c r="I42" s="4"/>
      <c r="J42" s="4" t="s">
        <v>2390</v>
      </c>
      <c r="K42" s="4" t="s">
        <v>2391</v>
      </c>
      <c r="L42" s="4"/>
      <c r="M42" s="4">
        <v>300</v>
      </c>
      <c r="N42" s="4"/>
      <c r="O42" s="4"/>
      <c r="P42" s="4"/>
      <c r="Q42" s="4"/>
      <c r="R42" s="4"/>
      <c r="S42" s="4"/>
      <c r="T42" s="4"/>
      <c r="U42" s="4"/>
      <c r="V42" s="4"/>
    </row>
    <row r="43" spans="1:22">
      <c r="A43" s="4" t="s">
        <v>2392</v>
      </c>
      <c r="B43" s="4" t="str">
        <f t="shared" si="0"/>
        <v>Sunrod</v>
      </c>
      <c r="C43" s="4"/>
      <c r="D43" s="4"/>
      <c r="E43" s="4" t="str">
        <f t="shared" si="1"/>
        <v>I</v>
      </c>
      <c r="F43" s="4" t="s">
        <v>2265</v>
      </c>
      <c r="G43" s="4"/>
      <c r="H43" s="4"/>
      <c r="I43" s="4"/>
      <c r="J43" s="4" t="s">
        <v>2393</v>
      </c>
      <c r="K43" s="4" t="s">
        <v>2394</v>
      </c>
      <c r="L43" s="4"/>
      <c r="M43" s="4">
        <v>20</v>
      </c>
      <c r="N43" s="4"/>
      <c r="O43" s="4"/>
      <c r="P43" s="4"/>
      <c r="Q43" s="4"/>
      <c r="R43" s="4"/>
      <c r="S43" s="4"/>
      <c r="T43" s="4"/>
      <c r="U43" s="4"/>
      <c r="V43" s="4"/>
    </row>
    <row r="44" spans="1:22">
      <c r="A44" s="4" t="s">
        <v>2395</v>
      </c>
      <c r="B44" s="4" t="str">
        <f t="shared" si="0"/>
        <v>Tanglefoot Bag</v>
      </c>
      <c r="C44" s="4"/>
      <c r="D44" s="4"/>
      <c r="E44" s="4" t="str">
        <f t="shared" si="1"/>
        <v>I</v>
      </c>
      <c r="F44" s="4" t="s">
        <v>2265</v>
      </c>
      <c r="G44" s="4"/>
      <c r="H44" s="4"/>
      <c r="I44" s="4"/>
      <c r="J44" s="4" t="s">
        <v>2396</v>
      </c>
      <c r="K44" s="4" t="s">
        <v>2397</v>
      </c>
      <c r="L44" s="4"/>
      <c r="M44" s="4">
        <v>500</v>
      </c>
      <c r="N44" s="4"/>
      <c r="O44" s="4"/>
      <c r="P44" s="4"/>
      <c r="Q44" s="4"/>
      <c r="R44" s="4"/>
      <c r="S44" s="4"/>
      <c r="T44" s="4"/>
      <c r="U44" s="4"/>
      <c r="V44" s="4"/>
    </row>
    <row r="45" spans="1:22">
      <c r="A45" s="4" t="s">
        <v>2398</v>
      </c>
      <c r="B45" s="4" t="str">
        <f t="shared" si="0"/>
        <v>Thunderstone</v>
      </c>
      <c r="C45" s="4"/>
      <c r="D45" s="4"/>
      <c r="E45" s="4" t="str">
        <f t="shared" si="1"/>
        <v>I</v>
      </c>
      <c r="F45" s="4" t="s">
        <v>2265</v>
      </c>
      <c r="G45" s="4"/>
      <c r="H45" s="4"/>
      <c r="I45" s="4"/>
      <c r="J45" s="4" t="s">
        <v>2399</v>
      </c>
      <c r="K45" s="4" t="s">
        <v>2400</v>
      </c>
      <c r="L45" s="4"/>
      <c r="M45" s="4">
        <v>500</v>
      </c>
      <c r="N45" s="4"/>
      <c r="O45" s="4"/>
      <c r="P45" s="4"/>
      <c r="Q45" s="4"/>
      <c r="R45" s="4"/>
      <c r="S45" s="4"/>
      <c r="T45" s="4"/>
      <c r="U45" s="4"/>
      <c r="V45" s="4"/>
    </row>
    <row r="46" spans="1:22">
      <c r="A46" s="4" t="s">
        <v>2401</v>
      </c>
      <c r="B46" s="4" t="str">
        <f t="shared" si="0"/>
        <v>Tinder Twig</v>
      </c>
      <c r="C46" s="4"/>
      <c r="D46" s="4"/>
      <c r="E46" s="4" t="str">
        <f t="shared" si="1"/>
        <v>I</v>
      </c>
      <c r="F46" s="4" t="s">
        <v>2265</v>
      </c>
      <c r="G46" s="4"/>
      <c r="H46" s="4"/>
      <c r="I46" s="4"/>
      <c r="J46" s="4" t="s">
        <v>2402</v>
      </c>
      <c r="K46" s="4" t="s">
        <v>2403</v>
      </c>
      <c r="L46" s="4"/>
      <c r="M46" s="4">
        <v>10</v>
      </c>
      <c r="N46" s="4"/>
      <c r="O46" s="4"/>
      <c r="P46" s="4"/>
      <c r="Q46" s="4"/>
      <c r="R46" s="4"/>
      <c r="S46" s="4"/>
      <c r="T46" s="4"/>
      <c r="U46" s="4"/>
      <c r="V46" s="4"/>
    </row>
    <row r="47" spans="1:22">
      <c r="A47" s="4" t="s">
        <v>2404</v>
      </c>
      <c r="B47" s="4" t="str">
        <f t="shared" si="0"/>
        <v>Unguent of Timelessness</v>
      </c>
      <c r="C47" s="4"/>
      <c r="D47" s="4"/>
      <c r="E47" s="4"/>
      <c r="F47" s="4" t="s">
        <v>2265</v>
      </c>
      <c r="G47" s="4"/>
      <c r="H47" s="4"/>
      <c r="I47" s="4"/>
      <c r="J47" s="4" t="s">
        <v>2405</v>
      </c>
      <c r="K47" s="4" t="s">
        <v>2406</v>
      </c>
      <c r="L47" s="4"/>
      <c r="M47" s="4"/>
      <c r="N47" s="4"/>
      <c r="O47" s="4"/>
      <c r="P47" s="4"/>
      <c r="Q47" s="4"/>
      <c r="R47" s="4"/>
      <c r="S47" s="4"/>
      <c r="T47" s="4"/>
      <c r="U47" s="4"/>
      <c r="V47" s="4"/>
    </row>
    <row r="48" spans="1:22">
      <c r="A48" s="4"/>
      <c r="B48" s="4" t="s">
        <v>2407</v>
      </c>
      <c r="C48" s="4"/>
      <c r="D48" s="4"/>
      <c r="E48" s="4" t="s">
        <v>2408</v>
      </c>
      <c r="F48" s="4" t="s">
        <v>2383</v>
      </c>
      <c r="G48" s="4"/>
      <c r="H48" s="4" t="s">
        <v>2409</v>
      </c>
      <c r="I48" s="4"/>
      <c r="J48" s="4"/>
      <c r="K48" s="4" t="s">
        <v>2410</v>
      </c>
      <c r="L48" s="4"/>
      <c r="M48" s="4">
        <v>50</v>
      </c>
      <c r="N48" s="4"/>
      <c r="O48" s="4"/>
      <c r="P48" s="4" t="s">
        <v>55</v>
      </c>
      <c r="Q48" s="4"/>
      <c r="R48" s="4"/>
      <c r="S48" s="4"/>
      <c r="T48" s="4"/>
      <c r="U48" s="4"/>
      <c r="V48" s="4"/>
    </row>
    <row r="49" spans="1:22">
      <c r="A49" s="4"/>
      <c r="B49" s="4" t="s">
        <v>2411</v>
      </c>
      <c r="C49" s="4"/>
      <c r="D49" s="4"/>
      <c r="E49" s="4" t="s">
        <v>2408</v>
      </c>
      <c r="F49" s="4" t="s">
        <v>2383</v>
      </c>
      <c r="G49" s="4"/>
      <c r="H49" s="4" t="s">
        <v>2412</v>
      </c>
      <c r="I49" s="4"/>
      <c r="J49" s="4"/>
      <c r="K49" s="4" t="s">
        <v>2413</v>
      </c>
      <c r="L49" s="4"/>
      <c r="M49" s="4">
        <v>10</v>
      </c>
      <c r="N49" s="4"/>
      <c r="O49" s="4"/>
      <c r="P49" s="4" t="s">
        <v>55</v>
      </c>
      <c r="Q49" s="4"/>
      <c r="R49" s="4"/>
      <c r="S49" s="4"/>
      <c r="T49" s="4"/>
      <c r="U49" s="4"/>
      <c r="V49" s="4"/>
    </row>
    <row r="50" spans="1:22">
      <c r="A50" s="4"/>
      <c r="B50" s="4" t="s">
        <v>2414</v>
      </c>
      <c r="C50" s="4"/>
      <c r="D50" s="4"/>
      <c r="E50" s="4" t="s">
        <v>2408</v>
      </c>
      <c r="F50" s="4" t="s">
        <v>2383</v>
      </c>
      <c r="G50" s="4"/>
      <c r="H50" s="4" t="s">
        <v>2415</v>
      </c>
      <c r="I50" s="4"/>
      <c r="J50" s="4"/>
      <c r="K50" s="4" t="s">
        <v>2416</v>
      </c>
      <c r="L50" s="4"/>
      <c r="M50" s="4">
        <v>250</v>
      </c>
      <c r="N50" s="4"/>
      <c r="O50" s="4"/>
      <c r="P50" s="4" t="s">
        <v>49</v>
      </c>
      <c r="Q50" s="4"/>
      <c r="R50" s="4"/>
      <c r="S50" s="4"/>
      <c r="T50" s="4"/>
      <c r="U50" s="4"/>
      <c r="V50" s="4"/>
    </row>
    <row r="51" spans="1:22">
      <c r="A51" s="4"/>
      <c r="B51" s="4" t="s">
        <v>2417</v>
      </c>
      <c r="C51" s="4"/>
      <c r="D51" s="4"/>
      <c r="E51" s="4" t="s">
        <v>2408</v>
      </c>
      <c r="F51" s="4" t="s">
        <v>2383</v>
      </c>
      <c r="G51" s="4"/>
      <c r="H51" s="4" t="s">
        <v>2418</v>
      </c>
      <c r="I51" s="4"/>
      <c r="J51" s="4"/>
      <c r="K51" s="4" t="s">
        <v>2419</v>
      </c>
      <c r="L51" s="4"/>
      <c r="M51" s="4">
        <v>75</v>
      </c>
      <c r="N51" s="4"/>
      <c r="O51" s="4"/>
      <c r="P51" s="4" t="s">
        <v>44</v>
      </c>
      <c r="Q51" s="4"/>
      <c r="R51" s="4"/>
      <c r="S51" s="4"/>
      <c r="T51" s="4"/>
      <c r="U51" s="4"/>
      <c r="V51" s="4"/>
    </row>
    <row r="52" spans="1:22">
      <c r="A52" s="4"/>
      <c r="B52" s="4" t="s">
        <v>2420</v>
      </c>
      <c r="C52" s="4"/>
      <c r="D52" s="4"/>
      <c r="E52" s="4" t="s">
        <v>2408</v>
      </c>
      <c r="F52" s="4" t="s">
        <v>2383</v>
      </c>
      <c r="G52" s="4"/>
      <c r="H52" s="4" t="s">
        <v>2412</v>
      </c>
      <c r="I52" s="4"/>
      <c r="J52" s="4"/>
      <c r="K52" s="4" t="s">
        <v>2421</v>
      </c>
      <c r="L52" s="4"/>
      <c r="M52" s="4">
        <v>75</v>
      </c>
      <c r="N52" s="4"/>
      <c r="O52" s="4"/>
      <c r="P52" s="4" t="s">
        <v>44</v>
      </c>
      <c r="Q52" s="4"/>
      <c r="R52" s="4"/>
      <c r="S52" s="4"/>
      <c r="T52" s="4"/>
      <c r="U52" s="4"/>
      <c r="V52" s="4"/>
    </row>
    <row r="53" spans="1:22">
      <c r="A53" s="4"/>
      <c r="B53" s="4" t="s">
        <v>2422</v>
      </c>
      <c r="C53" s="4"/>
      <c r="D53" s="4"/>
      <c r="E53" s="4" t="s">
        <v>2408</v>
      </c>
      <c r="F53" s="4" t="s">
        <v>2383</v>
      </c>
      <c r="G53" s="4"/>
      <c r="H53" s="4" t="s">
        <v>2415</v>
      </c>
      <c r="I53" s="4"/>
      <c r="J53" s="4"/>
      <c r="K53" s="4" t="s">
        <v>2423</v>
      </c>
      <c r="L53" s="4"/>
      <c r="M53" s="4">
        <v>150</v>
      </c>
      <c r="N53" s="4"/>
      <c r="O53" s="4"/>
      <c r="P53" s="4" t="s">
        <v>44</v>
      </c>
      <c r="Q53" s="4"/>
      <c r="R53" s="4"/>
      <c r="S53" s="4"/>
      <c r="T53" s="4"/>
      <c r="U53" s="4"/>
      <c r="V53" s="4"/>
    </row>
    <row r="54" spans="1:22">
      <c r="A54" s="4"/>
      <c r="B54" s="4" t="s">
        <v>2424</v>
      </c>
      <c r="C54" s="4"/>
      <c r="D54" s="4"/>
      <c r="E54" s="4" t="s">
        <v>2408</v>
      </c>
      <c r="F54" s="4" t="s">
        <v>2383</v>
      </c>
      <c r="G54" s="4"/>
      <c r="H54" s="4" t="s">
        <v>2415</v>
      </c>
      <c r="I54" s="4"/>
      <c r="J54" s="4"/>
      <c r="K54" s="4" t="s">
        <v>2425</v>
      </c>
      <c r="L54" s="4"/>
      <c r="M54" s="4">
        <v>100</v>
      </c>
      <c r="N54" s="4"/>
      <c r="O54" s="4"/>
      <c r="P54" s="4" t="s">
        <v>44</v>
      </c>
      <c r="Q54" s="4"/>
      <c r="R54" s="4"/>
      <c r="S54" s="4"/>
      <c r="T54" s="4"/>
      <c r="U54" s="4"/>
      <c r="V54" s="4"/>
    </row>
    <row r="55" spans="1:22">
      <c r="A55" s="4"/>
      <c r="B55" s="4" t="s">
        <v>2426</v>
      </c>
      <c r="C55" s="4"/>
      <c r="D55" s="4"/>
      <c r="E55" s="4" t="s">
        <v>2408</v>
      </c>
      <c r="F55" s="4" t="s">
        <v>2383</v>
      </c>
      <c r="G55" s="4"/>
      <c r="H55" s="4" t="s">
        <v>2409</v>
      </c>
      <c r="I55" s="4"/>
      <c r="J55" s="4"/>
      <c r="K55" s="4" t="s">
        <v>2427</v>
      </c>
      <c r="L55" s="4"/>
      <c r="M55" s="4">
        <v>1000</v>
      </c>
      <c r="N55" s="4"/>
      <c r="O55" s="4"/>
      <c r="P55" s="4" t="s">
        <v>719</v>
      </c>
      <c r="Q55" s="4"/>
      <c r="R55" s="4"/>
      <c r="S55" s="4"/>
      <c r="T55" s="4"/>
      <c r="U55" s="4"/>
      <c r="V55" s="4"/>
    </row>
    <row r="56" spans="1:22">
      <c r="A56" s="4"/>
      <c r="B56" s="4" t="s">
        <v>2428</v>
      </c>
      <c r="C56" s="4"/>
      <c r="D56" s="4"/>
      <c r="E56" s="4" t="s">
        <v>2408</v>
      </c>
      <c r="F56" s="4" t="s">
        <v>2383</v>
      </c>
      <c r="G56" s="4"/>
      <c r="H56" s="4" t="s">
        <v>2418</v>
      </c>
      <c r="I56" s="4"/>
      <c r="J56" s="4"/>
      <c r="K56" s="4" t="s">
        <v>2429</v>
      </c>
      <c r="L56" s="4"/>
      <c r="M56" s="4">
        <v>200</v>
      </c>
      <c r="N56" s="4"/>
      <c r="O56" s="4"/>
      <c r="P56" s="4" t="s">
        <v>49</v>
      </c>
      <c r="Q56" s="4"/>
      <c r="R56" s="4"/>
      <c r="S56" s="4"/>
      <c r="T56" s="4"/>
      <c r="U56" s="4"/>
      <c r="V56" s="4"/>
    </row>
    <row r="57" spans="1:22">
      <c r="A57" s="4"/>
      <c r="B57" s="4" t="s">
        <v>2430</v>
      </c>
      <c r="C57" s="4"/>
      <c r="D57" s="4"/>
      <c r="E57" s="4" t="s">
        <v>2408</v>
      </c>
      <c r="F57" s="4" t="s">
        <v>2383</v>
      </c>
      <c r="G57" s="4"/>
      <c r="H57" s="4" t="s">
        <v>2409</v>
      </c>
      <c r="I57" s="4"/>
      <c r="J57" s="4"/>
      <c r="K57" s="4" t="s">
        <v>2431</v>
      </c>
      <c r="L57" s="4"/>
      <c r="M57" s="4">
        <v>100</v>
      </c>
      <c r="N57" s="4"/>
      <c r="O57" s="4"/>
      <c r="P57" s="4" t="s">
        <v>44</v>
      </c>
      <c r="Q57" s="4"/>
      <c r="R57" s="4"/>
      <c r="S57" s="4"/>
      <c r="T57" s="4"/>
      <c r="U57" s="4"/>
      <c r="V57" s="4"/>
    </row>
    <row r="58" spans="1:22">
      <c r="A58" s="4"/>
      <c r="B58" s="4" t="s">
        <v>2432</v>
      </c>
      <c r="C58" s="4"/>
      <c r="D58" s="4"/>
      <c r="E58" s="4" t="s">
        <v>2408</v>
      </c>
      <c r="F58" s="4" t="s">
        <v>2383</v>
      </c>
      <c r="G58" s="4"/>
      <c r="H58" s="4" t="s">
        <v>2412</v>
      </c>
      <c r="I58" s="4"/>
      <c r="J58" s="4"/>
      <c r="K58" s="4" t="s">
        <v>2433</v>
      </c>
      <c r="L58" s="4"/>
      <c r="M58" s="4">
        <v>1500</v>
      </c>
      <c r="N58" s="4"/>
      <c r="O58" s="4"/>
      <c r="P58" s="4" t="s">
        <v>719</v>
      </c>
      <c r="Q58" s="4"/>
      <c r="R58" s="4"/>
      <c r="S58" s="4"/>
      <c r="T58" s="4"/>
      <c r="U58" s="4"/>
      <c r="V58" s="4"/>
    </row>
    <row r="59" spans="1:22">
      <c r="A59" s="4"/>
      <c r="B59" s="4" t="s">
        <v>1855</v>
      </c>
      <c r="C59" s="4"/>
      <c r="D59" s="4"/>
      <c r="E59" s="4" t="s">
        <v>2408</v>
      </c>
      <c r="F59" s="4" t="s">
        <v>2383</v>
      </c>
      <c r="G59" s="4"/>
      <c r="H59" s="4" t="s">
        <v>2412</v>
      </c>
      <c r="I59" s="4"/>
      <c r="J59" s="4"/>
      <c r="K59" s="4" t="s">
        <v>2434</v>
      </c>
      <c r="L59" s="4"/>
      <c r="M59" s="4">
        <v>75</v>
      </c>
      <c r="N59" s="4"/>
      <c r="O59" s="4"/>
      <c r="P59" s="4" t="s">
        <v>55</v>
      </c>
      <c r="Q59" s="4"/>
      <c r="R59" s="4"/>
      <c r="S59" s="4"/>
      <c r="T59" s="4"/>
      <c r="U59" s="4"/>
      <c r="V59" s="4"/>
    </row>
    <row r="60" spans="1:22">
      <c r="A60" s="4"/>
      <c r="B60" s="4" t="s">
        <v>2435</v>
      </c>
      <c r="C60" s="4"/>
      <c r="D60" s="4"/>
      <c r="E60" s="4" t="s">
        <v>2408</v>
      </c>
      <c r="F60" s="4" t="s">
        <v>2383</v>
      </c>
      <c r="G60" s="4"/>
      <c r="H60" s="4" t="s">
        <v>2409</v>
      </c>
      <c r="I60" s="4"/>
      <c r="J60" s="4"/>
      <c r="K60" s="4" t="s">
        <v>2436</v>
      </c>
      <c r="L60" s="4"/>
      <c r="M60" s="4">
        <v>250</v>
      </c>
      <c r="N60" s="4"/>
      <c r="O60" s="4"/>
      <c r="P60" s="4" t="s">
        <v>49</v>
      </c>
      <c r="Q60" s="4"/>
      <c r="R60" s="4"/>
      <c r="S60" s="4"/>
      <c r="T60" s="4"/>
      <c r="U60" s="4"/>
      <c r="V60" s="4"/>
    </row>
    <row r="61" spans="1:22">
      <c r="A61" s="4"/>
      <c r="B61" s="4" t="s">
        <v>2437</v>
      </c>
      <c r="C61" s="4"/>
      <c r="D61" s="4"/>
      <c r="E61" s="4" t="s">
        <v>2408</v>
      </c>
      <c r="F61" s="4" t="s">
        <v>2383</v>
      </c>
      <c r="G61" s="4"/>
      <c r="H61" s="4" t="s">
        <v>2409</v>
      </c>
      <c r="I61" s="4"/>
      <c r="J61" s="4"/>
      <c r="K61" s="4" t="s">
        <v>2438</v>
      </c>
      <c r="L61" s="4"/>
      <c r="M61" s="4">
        <v>100</v>
      </c>
      <c r="N61" s="4"/>
      <c r="O61" s="4"/>
      <c r="P61" s="4" t="s">
        <v>44</v>
      </c>
      <c r="Q61" s="4"/>
      <c r="R61" s="4"/>
      <c r="S61" s="4"/>
      <c r="T61" s="4"/>
      <c r="U61" s="4"/>
      <c r="V61" s="4"/>
    </row>
    <row r="62" spans="1:22">
      <c r="A62" s="4"/>
      <c r="B62" s="4" t="s">
        <v>2439</v>
      </c>
      <c r="C62" s="4"/>
      <c r="D62" s="4"/>
      <c r="E62" s="4" t="s">
        <v>2408</v>
      </c>
      <c r="F62" s="4" t="s">
        <v>2383</v>
      </c>
      <c r="G62" s="4"/>
      <c r="H62" s="4" t="s">
        <v>2412</v>
      </c>
      <c r="I62" s="4"/>
      <c r="J62" s="4"/>
      <c r="K62" s="4" t="s">
        <v>2440</v>
      </c>
      <c r="L62" s="4"/>
      <c r="M62" s="4">
        <v>600</v>
      </c>
      <c r="N62" s="4"/>
      <c r="O62" s="4"/>
      <c r="P62" s="4" t="s">
        <v>689</v>
      </c>
      <c r="Q62" s="4"/>
      <c r="R62" s="4"/>
      <c r="S62" s="4"/>
      <c r="T62" s="4"/>
      <c r="U62" s="4"/>
      <c r="V62" s="4"/>
    </row>
    <row r="63" spans="1:22">
      <c r="A63" s="4" t="s">
        <v>2441</v>
      </c>
      <c r="B63" s="4" t="s">
        <v>2442</v>
      </c>
      <c r="C63" s="4" t="s">
        <v>2443</v>
      </c>
      <c r="D63" s="4"/>
      <c r="E63" s="4" t="s">
        <v>2444</v>
      </c>
      <c r="F63" s="4"/>
      <c r="G63" s="4"/>
      <c r="H63" s="4" t="s">
        <v>2445</v>
      </c>
      <c r="I63" s="4"/>
      <c r="J63" s="4"/>
      <c r="K63" s="4" t="s">
        <v>2446</v>
      </c>
      <c r="L63" s="4"/>
      <c r="M63" s="4"/>
      <c r="N63" s="4"/>
      <c r="O63" s="4"/>
      <c r="P63" s="4"/>
      <c r="Q63" s="4"/>
      <c r="R63" s="4"/>
      <c r="S63" s="4"/>
      <c r="T63" s="4"/>
      <c r="U63" s="4"/>
      <c r="V63" s="4"/>
    </row>
    <row r="64" spans="1:22">
      <c r="A64" s="4" t="s">
        <v>2447</v>
      </c>
      <c r="B64" s="4" t="s">
        <v>2448</v>
      </c>
      <c r="C64" s="4" t="s">
        <v>2449</v>
      </c>
      <c r="D64" s="4"/>
      <c r="E64" s="4" t="s">
        <v>2444</v>
      </c>
      <c r="F64" s="4"/>
      <c r="G64" s="4"/>
      <c r="H64" s="4" t="s">
        <v>2445</v>
      </c>
      <c r="I64" s="4"/>
      <c r="J64" s="4"/>
      <c r="K64" s="4" t="s">
        <v>2450</v>
      </c>
      <c r="L64" s="4"/>
      <c r="M64" s="4"/>
      <c r="N64" s="4"/>
      <c r="O64" s="4"/>
      <c r="P64" s="4"/>
      <c r="Q64" s="4"/>
      <c r="R64" s="4"/>
      <c r="S64" s="4"/>
      <c r="T64" s="4"/>
      <c r="U64" s="4"/>
      <c r="V64" s="4"/>
    </row>
    <row r="65" spans="1:22">
      <c r="A65" s="4" t="s">
        <v>2451</v>
      </c>
      <c r="B65" s="4" t="s">
        <v>2452</v>
      </c>
      <c r="C65" s="4" t="s">
        <v>2453</v>
      </c>
      <c r="D65" s="4"/>
      <c r="E65" s="4" t="s">
        <v>2444</v>
      </c>
      <c r="F65" s="4"/>
      <c r="G65" s="4"/>
      <c r="H65" s="4" t="s">
        <v>2445</v>
      </c>
      <c r="I65" s="4"/>
      <c r="J65" s="4"/>
      <c r="K65" s="4" t="s">
        <v>2454</v>
      </c>
      <c r="L65" s="4"/>
      <c r="M65" s="4"/>
      <c r="N65" s="4"/>
      <c r="O65" s="4"/>
      <c r="P65" s="4"/>
      <c r="Q65" s="4"/>
      <c r="R65" s="4"/>
      <c r="S65" s="4"/>
      <c r="T65" s="4"/>
      <c r="U65" s="4"/>
      <c r="V65" s="4"/>
    </row>
    <row r="66" spans="1:22">
      <c r="A66" s="4" t="s">
        <v>2455</v>
      </c>
      <c r="B66" s="4" t="s">
        <v>2456</v>
      </c>
      <c r="C66" s="4" t="s">
        <v>2457</v>
      </c>
      <c r="D66" s="4"/>
      <c r="E66" s="4" t="s">
        <v>2444</v>
      </c>
      <c r="F66" s="4"/>
      <c r="G66" s="4"/>
      <c r="H66" s="4" t="s">
        <v>2445</v>
      </c>
      <c r="I66" s="4"/>
      <c r="J66" s="4"/>
      <c r="K66" s="4" t="s">
        <v>2458</v>
      </c>
      <c r="L66" s="4"/>
      <c r="M66" s="4"/>
      <c r="N66" s="4"/>
      <c r="O66" s="4"/>
      <c r="P66" s="4"/>
      <c r="Q66" s="4"/>
      <c r="R66" s="4"/>
      <c r="S66" s="4"/>
      <c r="T66" s="4"/>
      <c r="U66" s="4"/>
      <c r="V66" s="4"/>
    </row>
    <row r="67" spans="1:22">
      <c r="A67" s="4" t="s">
        <v>2459</v>
      </c>
      <c r="B67" s="4" t="s">
        <v>2460</v>
      </c>
      <c r="C67" s="4" t="s">
        <v>2461</v>
      </c>
      <c r="D67" s="4"/>
      <c r="E67" s="4" t="s">
        <v>2444</v>
      </c>
      <c r="F67" s="4"/>
      <c r="G67" s="4"/>
      <c r="H67" s="4" t="s">
        <v>2445</v>
      </c>
      <c r="I67" s="4"/>
      <c r="J67" s="4"/>
      <c r="K67" s="4" t="s">
        <v>2462</v>
      </c>
      <c r="L67" s="4"/>
      <c r="M67" s="4"/>
      <c r="N67" s="4"/>
      <c r="O67" s="4"/>
      <c r="P67" s="4"/>
      <c r="Q67" s="4"/>
      <c r="R67" s="4"/>
      <c r="S67" s="4"/>
      <c r="T67" s="4"/>
      <c r="U67" s="4"/>
      <c r="V67" s="4"/>
    </row>
    <row r="68" spans="1:22">
      <c r="A68" s="4" t="s">
        <v>2463</v>
      </c>
      <c r="B68" s="4" t="s">
        <v>2464</v>
      </c>
      <c r="C68" s="4" t="s">
        <v>2465</v>
      </c>
      <c r="D68" s="4"/>
      <c r="E68" s="4" t="s">
        <v>2444</v>
      </c>
      <c r="F68" s="4"/>
      <c r="G68" s="4"/>
      <c r="H68" s="4" t="s">
        <v>2445</v>
      </c>
      <c r="I68" s="4"/>
      <c r="J68" s="4"/>
      <c r="K68" s="4" t="s">
        <v>2466</v>
      </c>
      <c r="L68" s="4"/>
      <c r="M68" s="4"/>
      <c r="N68" s="4"/>
      <c r="O68" s="4"/>
      <c r="P68" s="4"/>
      <c r="Q68" s="4"/>
      <c r="R68" s="4"/>
      <c r="S68" s="4"/>
      <c r="T68" s="4"/>
      <c r="U68" s="4"/>
      <c r="V68" s="4"/>
    </row>
    <row r="69" spans="1:22">
      <c r="A69" s="4" t="s">
        <v>2467</v>
      </c>
      <c r="B69" s="4" t="s">
        <v>2468</v>
      </c>
      <c r="C69" s="4" t="s">
        <v>2469</v>
      </c>
      <c r="D69" s="4"/>
      <c r="E69" s="4" t="s">
        <v>2444</v>
      </c>
      <c r="F69" s="4"/>
      <c r="G69" s="4"/>
      <c r="H69" s="4" t="s">
        <v>2470</v>
      </c>
      <c r="I69" s="4"/>
      <c r="J69" s="4"/>
      <c r="K69" s="4" t="s">
        <v>2471</v>
      </c>
      <c r="L69" s="4"/>
      <c r="M69" s="4"/>
      <c r="N69" s="4"/>
      <c r="O69" s="4"/>
      <c r="P69" s="4"/>
      <c r="Q69" s="4"/>
      <c r="R69" s="4"/>
      <c r="S69" s="4"/>
      <c r="T69" s="4"/>
      <c r="U69" s="4"/>
      <c r="V69" s="4"/>
    </row>
    <row r="70" spans="1:22">
      <c r="A70" s="4" t="s">
        <v>2472</v>
      </c>
      <c r="B70" s="4" t="s">
        <v>2473</v>
      </c>
      <c r="C70" s="4" t="s">
        <v>2474</v>
      </c>
      <c r="D70" s="4"/>
      <c r="E70" s="4" t="s">
        <v>2444</v>
      </c>
      <c r="F70" s="4"/>
      <c r="G70" s="4"/>
      <c r="H70" s="4" t="s">
        <v>2475</v>
      </c>
      <c r="I70" s="4"/>
      <c r="J70" s="4"/>
      <c r="K70" s="4" t="s">
        <v>2476</v>
      </c>
      <c r="L70" s="4"/>
      <c r="M70" s="4"/>
      <c r="N70" s="4"/>
      <c r="O70" s="4"/>
      <c r="P70" s="4"/>
      <c r="Q70" s="4"/>
      <c r="R70" s="4"/>
      <c r="S70" s="4"/>
      <c r="T70" s="4"/>
      <c r="U70" s="4"/>
      <c r="V70" s="4"/>
    </row>
    <row r="71" spans="1:22">
      <c r="A71" s="4" t="s">
        <v>2477</v>
      </c>
      <c r="B71" s="4" t="s">
        <v>2478</v>
      </c>
      <c r="C71" s="4" t="s">
        <v>2479</v>
      </c>
      <c r="D71" s="4"/>
      <c r="E71" s="4" t="s">
        <v>2444</v>
      </c>
      <c r="F71" s="4"/>
      <c r="G71" s="4"/>
      <c r="H71" s="4" t="s">
        <v>2475</v>
      </c>
      <c r="I71" s="4"/>
      <c r="J71" s="4"/>
      <c r="K71" s="4" t="s">
        <v>2480</v>
      </c>
      <c r="L71" s="4"/>
      <c r="M71" s="4"/>
      <c r="N71" s="4"/>
      <c r="O71" s="4"/>
      <c r="P71" s="4"/>
      <c r="Q71" s="4"/>
      <c r="R71" s="4"/>
      <c r="S71" s="4"/>
      <c r="T71" s="4"/>
      <c r="U71" s="4"/>
      <c r="V71" s="4"/>
    </row>
    <row r="72" spans="1:22">
      <c r="A72" s="4" t="s">
        <v>2481</v>
      </c>
      <c r="B72" s="4" t="s">
        <v>2482</v>
      </c>
      <c r="C72" s="4" t="s">
        <v>2483</v>
      </c>
      <c r="D72" s="4"/>
      <c r="E72" s="4" t="s">
        <v>2470</v>
      </c>
      <c r="F72" s="4"/>
      <c r="G72" s="4"/>
      <c r="H72" s="4" t="s">
        <v>2470</v>
      </c>
      <c r="I72" s="4"/>
      <c r="J72" s="4"/>
      <c r="K72" s="4" t="s">
        <v>2484</v>
      </c>
      <c r="L72" s="4"/>
      <c r="M72" s="4"/>
      <c r="N72" s="4"/>
      <c r="O72" s="4"/>
      <c r="P72" s="4"/>
      <c r="Q72" s="4"/>
      <c r="R72" s="4"/>
      <c r="S72" s="4"/>
      <c r="T72" s="4"/>
      <c r="U72" s="4"/>
      <c r="V72" s="4"/>
    </row>
    <row r="73" spans="1:22">
      <c r="A73" s="4" t="s">
        <v>2485</v>
      </c>
      <c r="B73" s="4" t="s">
        <v>2486</v>
      </c>
      <c r="C73" s="4" t="s">
        <v>2487</v>
      </c>
      <c r="D73" s="4"/>
      <c r="E73" s="4" t="s">
        <v>2470</v>
      </c>
      <c r="F73" s="4"/>
      <c r="G73" s="4"/>
      <c r="H73" s="4" t="s">
        <v>2470</v>
      </c>
      <c r="I73" s="4"/>
      <c r="J73" s="4"/>
      <c r="K73" s="4" t="s">
        <v>2488</v>
      </c>
      <c r="L73" s="4"/>
      <c r="M73" s="4"/>
      <c r="N73" s="4"/>
      <c r="O73" s="4"/>
      <c r="P73" s="4"/>
      <c r="Q73" s="4"/>
      <c r="R73" s="4"/>
      <c r="S73" s="4"/>
      <c r="T73" s="4"/>
      <c r="U73" s="4"/>
      <c r="V73" s="4"/>
    </row>
    <row r="74" spans="1:22">
      <c r="A74" s="4" t="s">
        <v>2489</v>
      </c>
      <c r="B74" s="4" t="s">
        <v>2490</v>
      </c>
      <c r="C74" s="4" t="s">
        <v>2491</v>
      </c>
      <c r="D74" s="4"/>
      <c r="E74" s="4" t="s">
        <v>2492</v>
      </c>
      <c r="F74" s="4"/>
      <c r="G74" s="4"/>
      <c r="H74" s="4" t="s">
        <v>2493</v>
      </c>
      <c r="I74" s="4"/>
      <c r="J74" s="4"/>
      <c r="K74" s="4" t="s">
        <v>2494</v>
      </c>
      <c r="L74" s="4"/>
      <c r="M74" s="4"/>
      <c r="N74" s="4"/>
      <c r="O74" s="4"/>
      <c r="P74" s="4"/>
      <c r="Q74" s="4"/>
      <c r="R74" s="4"/>
      <c r="S74" s="4"/>
      <c r="T74" s="4"/>
      <c r="U74" s="4"/>
      <c r="V74" s="4"/>
    </row>
    <row r="75" spans="1:22">
      <c r="A75" s="4" t="s">
        <v>2495</v>
      </c>
      <c r="B75" s="4" t="s">
        <v>2496</v>
      </c>
      <c r="C75" s="4" t="s">
        <v>2497</v>
      </c>
      <c r="D75" s="4"/>
      <c r="E75" s="4" t="s">
        <v>2492</v>
      </c>
      <c r="F75" s="4"/>
      <c r="G75" s="4"/>
      <c r="H75" s="4" t="s">
        <v>2445</v>
      </c>
      <c r="I75" s="4"/>
      <c r="J75" s="4"/>
      <c r="K75" s="4" t="s">
        <v>2498</v>
      </c>
      <c r="L75" s="4"/>
      <c r="M75" s="4"/>
      <c r="N75" s="4"/>
      <c r="O75" s="4"/>
      <c r="P75" s="4"/>
      <c r="Q75" s="4"/>
      <c r="R75" s="4"/>
      <c r="S75" s="4"/>
      <c r="T75" s="4"/>
      <c r="U75" s="4"/>
      <c r="V75" s="4"/>
    </row>
    <row r="76" spans="1:22">
      <c r="A76" s="4" t="s">
        <v>2499</v>
      </c>
      <c r="B76" s="4" t="s">
        <v>2500</v>
      </c>
      <c r="C76" s="4" t="s">
        <v>2501</v>
      </c>
      <c r="D76" s="4"/>
      <c r="E76" s="4" t="s">
        <v>2492</v>
      </c>
      <c r="F76" s="4"/>
      <c r="G76" s="4"/>
      <c r="H76" s="4" t="s">
        <v>2445</v>
      </c>
      <c r="I76" s="4"/>
      <c r="J76" s="4"/>
      <c r="K76" s="4" t="s">
        <v>2502</v>
      </c>
      <c r="L76" s="4"/>
      <c r="M76" s="4"/>
      <c r="N76" s="4"/>
      <c r="O76" s="4"/>
      <c r="P76" s="4"/>
      <c r="Q76" s="4"/>
      <c r="R76" s="4"/>
      <c r="S76" s="4"/>
      <c r="T76" s="4"/>
      <c r="U76" s="4"/>
      <c r="V76" s="4"/>
    </row>
    <row r="77" spans="1:22">
      <c r="A77" s="4" t="s">
        <v>2503</v>
      </c>
      <c r="B77" s="4" t="s">
        <v>2504</v>
      </c>
      <c r="C77" s="4" t="s">
        <v>2505</v>
      </c>
      <c r="D77" s="4"/>
      <c r="E77" s="4" t="s">
        <v>2506</v>
      </c>
      <c r="F77" s="4"/>
      <c r="G77" s="4"/>
      <c r="H77" s="4" t="s">
        <v>2507</v>
      </c>
      <c r="I77" s="4"/>
      <c r="J77" s="4"/>
      <c r="K77" s="4" t="s">
        <v>2508</v>
      </c>
      <c r="L77" s="4"/>
      <c r="M77" s="4"/>
      <c r="N77" s="4"/>
      <c r="O77" s="4"/>
      <c r="P77" s="4"/>
      <c r="Q77" s="4"/>
      <c r="R77" s="4"/>
      <c r="S77" s="4"/>
      <c r="T77" s="4"/>
      <c r="U77" s="4"/>
      <c r="V77" s="4"/>
    </row>
    <row r="78" spans="1:22">
      <c r="A78" s="4" t="s">
        <v>2509</v>
      </c>
      <c r="B78" s="4" t="s">
        <v>2510</v>
      </c>
      <c r="C78" s="4" t="s">
        <v>2511</v>
      </c>
      <c r="D78" s="4"/>
      <c r="E78" s="4" t="s">
        <v>2506</v>
      </c>
      <c r="F78" s="4"/>
      <c r="G78" s="4"/>
      <c r="H78" s="4" t="s">
        <v>2507</v>
      </c>
      <c r="I78" s="4"/>
      <c r="J78" s="4"/>
      <c r="K78" s="4" t="s">
        <v>2512</v>
      </c>
      <c r="L78" s="4"/>
      <c r="M78" s="4"/>
      <c r="N78" s="4"/>
      <c r="O78" s="4"/>
      <c r="P78" s="4"/>
      <c r="Q78" s="4"/>
      <c r="R78" s="4"/>
      <c r="S78" s="4"/>
      <c r="T78" s="4"/>
      <c r="U78" s="4"/>
      <c r="V78" s="4"/>
    </row>
    <row r="79" spans="1:22">
      <c r="A79" s="4" t="s">
        <v>2513</v>
      </c>
      <c r="B79" s="4" t="s">
        <v>2514</v>
      </c>
      <c r="C79" s="4" t="s">
        <v>2515</v>
      </c>
      <c r="D79" s="4"/>
      <c r="E79" s="4" t="s">
        <v>2506</v>
      </c>
      <c r="F79" s="4"/>
      <c r="G79" s="4"/>
      <c r="H79" s="4" t="s">
        <v>2507</v>
      </c>
      <c r="I79" s="4"/>
      <c r="J79" s="4"/>
      <c r="K79" s="4" t="s">
        <v>2516</v>
      </c>
      <c r="L79" s="4"/>
      <c r="M79" s="4"/>
      <c r="N79" s="4"/>
      <c r="O79" s="4"/>
      <c r="P79" s="4"/>
      <c r="Q79" s="4"/>
      <c r="R79" s="4"/>
      <c r="S79" s="4"/>
      <c r="T79" s="4"/>
      <c r="U79" s="4"/>
      <c r="V79" s="4"/>
    </row>
    <row r="80" spans="1:22">
      <c r="A80" s="4" t="s">
        <v>2517</v>
      </c>
      <c r="B80" s="4" t="s">
        <v>2518</v>
      </c>
      <c r="C80" s="4" t="s">
        <v>2519</v>
      </c>
      <c r="D80" s="4"/>
      <c r="E80" s="4" t="s">
        <v>2492</v>
      </c>
      <c r="F80" s="4"/>
      <c r="G80" s="4"/>
      <c r="H80" s="4" t="s">
        <v>2520</v>
      </c>
      <c r="I80" s="4"/>
      <c r="J80" s="4"/>
      <c r="K80" s="4" t="s">
        <v>2521</v>
      </c>
      <c r="L80" s="4"/>
      <c r="M80" s="4"/>
      <c r="N80" s="4"/>
      <c r="O80" s="4"/>
      <c r="P80" s="4"/>
      <c r="Q80" s="4"/>
      <c r="R80" s="4"/>
      <c r="S80" s="4"/>
      <c r="T80" s="4"/>
      <c r="U80" s="4"/>
      <c r="V80" s="4"/>
    </row>
    <row r="81" spans="1:22">
      <c r="A81" s="4" t="s">
        <v>2522</v>
      </c>
      <c r="B81" s="4" t="s">
        <v>2523</v>
      </c>
      <c r="C81" s="4" t="s">
        <v>2524</v>
      </c>
      <c r="D81" s="4"/>
      <c r="E81" s="4" t="s">
        <v>2492</v>
      </c>
      <c r="F81" s="4"/>
      <c r="G81" s="4"/>
      <c r="H81" s="4" t="s">
        <v>2520</v>
      </c>
      <c r="I81" s="4"/>
      <c r="J81" s="4"/>
      <c r="K81" s="4" t="s">
        <v>2525</v>
      </c>
      <c r="L81" s="4"/>
      <c r="M81" s="4"/>
      <c r="N81" s="4"/>
      <c r="O81" s="4"/>
      <c r="P81" s="4"/>
      <c r="Q81" s="4"/>
      <c r="R81" s="4"/>
      <c r="S81" s="4"/>
      <c r="T81" s="4"/>
      <c r="U81" s="4"/>
      <c r="V81" s="4"/>
    </row>
    <row r="82" spans="1:22">
      <c r="A82" s="4" t="s">
        <v>2526</v>
      </c>
      <c r="B82" s="4" t="s">
        <v>2527</v>
      </c>
      <c r="C82" s="4" t="s">
        <v>2528</v>
      </c>
      <c r="D82" s="4"/>
      <c r="E82" s="4" t="s">
        <v>2408</v>
      </c>
      <c r="F82" s="4"/>
      <c r="G82" s="4"/>
      <c r="H82" s="4" t="s">
        <v>2529</v>
      </c>
      <c r="I82" s="4"/>
      <c r="J82" s="4"/>
      <c r="K82" s="4" t="s">
        <v>2530</v>
      </c>
      <c r="L82" s="4"/>
      <c r="M82" s="4"/>
      <c r="N82" s="4"/>
      <c r="O82" s="4"/>
      <c r="P82" s="4"/>
      <c r="Q82" s="4"/>
      <c r="R82" s="4"/>
      <c r="S82" s="4"/>
      <c r="T82" s="4"/>
      <c r="U82" s="4"/>
      <c r="V82" s="4"/>
    </row>
    <row r="83" spans="1:22">
      <c r="A83" s="4" t="s">
        <v>2531</v>
      </c>
      <c r="B83" s="4" t="s">
        <v>2532</v>
      </c>
      <c r="C83" s="4" t="s">
        <v>2533</v>
      </c>
      <c r="D83" s="4"/>
      <c r="E83" s="4" t="s">
        <v>2534</v>
      </c>
      <c r="F83" s="4"/>
      <c r="G83" s="4"/>
      <c r="H83" s="4" t="s">
        <v>2535</v>
      </c>
      <c r="I83" s="4"/>
      <c r="J83" s="4"/>
      <c r="K83" s="4" t="s">
        <v>2536</v>
      </c>
      <c r="L83" s="4"/>
      <c r="M83" s="4"/>
      <c r="N83" s="4"/>
      <c r="O83" s="4"/>
      <c r="P83" s="4"/>
      <c r="Q83" s="4"/>
      <c r="R83" s="4"/>
      <c r="S83" s="4"/>
      <c r="T83" s="4"/>
      <c r="U83" s="4"/>
      <c r="V83" s="4"/>
    </row>
    <row r="84" spans="1:22">
      <c r="A84" s="4" t="s">
        <v>2537</v>
      </c>
      <c r="B84" s="4" t="s">
        <v>2538</v>
      </c>
      <c r="C84" s="4" t="s">
        <v>2539</v>
      </c>
      <c r="D84" s="4"/>
      <c r="E84" s="4" t="s">
        <v>2408</v>
      </c>
      <c r="F84" s="4"/>
      <c r="G84" s="4"/>
      <c r="H84" s="4" t="s">
        <v>2540</v>
      </c>
      <c r="I84" s="4"/>
      <c r="J84" s="4"/>
      <c r="K84" s="4" t="s">
        <v>2541</v>
      </c>
      <c r="L84" s="4"/>
      <c r="M84" s="4"/>
      <c r="N84" s="4"/>
      <c r="O84" s="4"/>
      <c r="P84" s="4"/>
      <c r="Q84" s="4"/>
      <c r="R84" s="4"/>
      <c r="S84" s="4"/>
      <c r="T84" s="4"/>
      <c r="U84" s="4"/>
      <c r="V84" s="4"/>
    </row>
    <row r="85" spans="1:22">
      <c r="A85" s="4" t="s">
        <v>2542</v>
      </c>
      <c r="B85" s="4" t="s">
        <v>2543</v>
      </c>
      <c r="C85" s="4" t="s">
        <v>2544</v>
      </c>
      <c r="D85" s="4"/>
      <c r="E85" s="4" t="s">
        <v>2408</v>
      </c>
      <c r="F85" s="4"/>
      <c r="G85" s="4"/>
      <c r="H85" s="4" t="s">
        <v>2545</v>
      </c>
      <c r="I85" s="4"/>
      <c r="J85" s="4"/>
      <c r="K85" s="4" t="s">
        <v>2544</v>
      </c>
      <c r="L85" s="4"/>
      <c r="M85" s="4"/>
      <c r="N85" s="4"/>
      <c r="O85" s="4"/>
      <c r="P85" s="4"/>
      <c r="Q85" s="4"/>
      <c r="R85" s="4"/>
      <c r="S85" s="4"/>
      <c r="T85" s="4"/>
      <c r="U85" s="4"/>
      <c r="V85" s="4"/>
    </row>
    <row r="86" spans="1:22">
      <c r="A86" s="4" t="s">
        <v>2546</v>
      </c>
      <c r="B86" s="4" t="s">
        <v>2547</v>
      </c>
      <c r="C86" s="4" t="s">
        <v>2548</v>
      </c>
      <c r="D86" s="4"/>
      <c r="E86" s="4" t="s">
        <v>2408</v>
      </c>
      <c r="F86" s="4"/>
      <c r="G86" s="4"/>
      <c r="H86" s="4" t="s">
        <v>2545</v>
      </c>
      <c r="I86" s="4"/>
      <c r="J86" s="4"/>
      <c r="K86" s="4" t="s">
        <v>2549</v>
      </c>
      <c r="L86" s="4"/>
      <c r="M86" s="4"/>
      <c r="N86" s="4"/>
      <c r="O86" s="4"/>
      <c r="P86" s="4"/>
      <c r="Q86" s="4"/>
      <c r="R86" s="4"/>
      <c r="S86" s="4"/>
      <c r="T86" s="4"/>
      <c r="U86" s="4"/>
      <c r="V86" s="4"/>
    </row>
    <row r="87" spans="1:22">
      <c r="A87" s="4" t="s">
        <v>2550</v>
      </c>
      <c r="B87" s="4" t="s">
        <v>2551</v>
      </c>
      <c r="C87" s="4" t="s">
        <v>2552</v>
      </c>
      <c r="D87" s="4"/>
      <c r="E87" s="4" t="s">
        <v>2408</v>
      </c>
      <c r="F87" s="4"/>
      <c r="G87" s="4"/>
      <c r="H87" s="4" t="s">
        <v>2535</v>
      </c>
      <c r="I87" s="4"/>
      <c r="J87" s="4"/>
      <c r="K87" s="4" t="s">
        <v>2553</v>
      </c>
      <c r="L87" s="4"/>
      <c r="M87" s="4"/>
      <c r="N87" s="4"/>
      <c r="O87" s="4"/>
      <c r="P87" s="4"/>
      <c r="Q87" s="4"/>
      <c r="R87" s="4"/>
      <c r="S87" s="4"/>
      <c r="T87" s="4"/>
      <c r="U87" s="4"/>
      <c r="V87" s="4"/>
    </row>
    <row r="88" spans="1:22">
      <c r="A88" s="4" t="s">
        <v>2554</v>
      </c>
      <c r="B88" s="4" t="s">
        <v>2555</v>
      </c>
      <c r="C88" s="4" t="s">
        <v>2556</v>
      </c>
      <c r="D88" s="4"/>
      <c r="E88" s="4" t="s">
        <v>2408</v>
      </c>
      <c r="F88" s="4"/>
      <c r="G88" s="4"/>
      <c r="H88" s="4" t="s">
        <v>2507</v>
      </c>
      <c r="I88" s="4"/>
      <c r="J88" s="4"/>
      <c r="K88" s="4" t="s">
        <v>2557</v>
      </c>
      <c r="L88" s="4"/>
      <c r="M88" s="4"/>
      <c r="N88" s="4"/>
      <c r="O88" s="4"/>
      <c r="P88" s="4"/>
      <c r="Q88" s="4"/>
      <c r="R88" s="4"/>
      <c r="S88" s="4"/>
      <c r="T88" s="4"/>
      <c r="U88" s="4"/>
      <c r="V88" s="4"/>
    </row>
    <row r="89" spans="1:22">
      <c r="A89" s="4" t="s">
        <v>2558</v>
      </c>
      <c r="B89" s="4" t="s">
        <v>2559</v>
      </c>
      <c r="C89" s="4" t="s">
        <v>2560</v>
      </c>
      <c r="D89" s="4"/>
      <c r="E89" s="4" t="s">
        <v>2408</v>
      </c>
      <c r="F89" s="4"/>
      <c r="G89" s="4"/>
      <c r="H89" s="4" t="s">
        <v>2561</v>
      </c>
      <c r="I89" s="4"/>
      <c r="J89" s="4"/>
      <c r="K89" s="4" t="s">
        <v>2562</v>
      </c>
      <c r="L89" s="4"/>
      <c r="M89" s="4"/>
      <c r="N89" s="4"/>
      <c r="O89" s="4"/>
      <c r="P89" s="4"/>
      <c r="Q89" s="4"/>
      <c r="R89" s="4"/>
      <c r="S89" s="4"/>
      <c r="T89" s="4"/>
      <c r="U89" s="4"/>
      <c r="V89" s="4"/>
    </row>
    <row r="90" spans="1:22">
      <c r="A90" s="4" t="s">
        <v>2563</v>
      </c>
      <c r="B90" s="4" t="s">
        <v>2564</v>
      </c>
      <c r="C90" s="4" t="s">
        <v>2565</v>
      </c>
      <c r="D90" s="4"/>
      <c r="E90" s="4" t="s">
        <v>2408</v>
      </c>
      <c r="F90" s="4"/>
      <c r="G90" s="4"/>
      <c r="H90" s="4" t="s">
        <v>2566</v>
      </c>
      <c r="I90" s="4"/>
      <c r="J90" s="4"/>
      <c r="K90" s="4" t="s">
        <v>2567</v>
      </c>
      <c r="L90" s="4"/>
      <c r="M90" s="4"/>
      <c r="N90" s="4"/>
      <c r="O90" s="4"/>
      <c r="P90" s="4"/>
      <c r="Q90" s="4"/>
      <c r="R90" s="4"/>
      <c r="S90" s="4"/>
      <c r="T90" s="4"/>
      <c r="U90" s="4"/>
      <c r="V90" s="4"/>
    </row>
    <row r="91" spans="1:22">
      <c r="A91" s="4" t="s">
        <v>2568</v>
      </c>
      <c r="B91" s="4" t="s">
        <v>2569</v>
      </c>
      <c r="C91" s="4" t="s">
        <v>2570</v>
      </c>
      <c r="D91" s="4"/>
      <c r="E91" s="4" t="s">
        <v>2408</v>
      </c>
      <c r="F91" s="4"/>
      <c r="G91" s="4"/>
      <c r="H91" s="4" t="s">
        <v>2571</v>
      </c>
      <c r="I91" s="4"/>
      <c r="J91" s="4"/>
      <c r="K91" s="4" t="s">
        <v>2572</v>
      </c>
      <c r="L91" s="4"/>
      <c r="M91" s="4"/>
      <c r="N91" s="4"/>
      <c r="O91" s="4"/>
      <c r="P91" s="4"/>
      <c r="Q91" s="4"/>
      <c r="R91" s="4"/>
      <c r="S91" s="4"/>
      <c r="T91" s="4"/>
      <c r="U91" s="4"/>
      <c r="V91" s="4"/>
    </row>
    <row r="92" spans="1:22">
      <c r="A92" s="4" t="s">
        <v>2573</v>
      </c>
      <c r="B92" s="4" t="s">
        <v>2574</v>
      </c>
      <c r="C92" s="4" t="s">
        <v>2575</v>
      </c>
      <c r="D92" s="4"/>
      <c r="E92" s="4" t="s">
        <v>2408</v>
      </c>
      <c r="F92" s="4"/>
      <c r="G92" s="4"/>
      <c r="H92" s="4" t="s">
        <v>2571</v>
      </c>
      <c r="I92" s="4"/>
      <c r="J92" s="4"/>
      <c r="K92" s="4" t="s">
        <v>2576</v>
      </c>
      <c r="L92" s="4"/>
      <c r="M92" s="4"/>
      <c r="N92" s="4"/>
      <c r="O92" s="4"/>
      <c r="P92" s="4"/>
      <c r="Q92" s="4"/>
      <c r="R92" s="4"/>
      <c r="S92" s="4"/>
      <c r="T92" s="4"/>
      <c r="U92" s="4"/>
      <c r="V92" s="4"/>
    </row>
    <row r="93" spans="1:22">
      <c r="A93" s="4" t="s">
        <v>2577</v>
      </c>
      <c r="B93" s="4" t="s">
        <v>2578</v>
      </c>
      <c r="C93" s="4" t="s">
        <v>2579</v>
      </c>
      <c r="D93" s="4"/>
      <c r="E93" s="4" t="s">
        <v>2408</v>
      </c>
      <c r="F93" s="4"/>
      <c r="G93" s="4"/>
      <c r="H93" s="4" t="str">
        <f>RIGHT(LEFT(J93,FIND(")",J93,1)-1),LEN(LEFT(J93,FIND(")",J93,1)-1))-FIND("(",LEFT(J93,FIND(")",J93,1)-1),1))</f>
        <v>any type</v>
      </c>
      <c r="I93" s="4"/>
      <c r="J93" s="4" t="s">
        <v>2577</v>
      </c>
      <c r="K93" s="4" t="str">
        <f>RIGHT(J93,LEN(J93)-FIND(":",J93,1)-1)</f>
        <v>This potent poison, when properly crafted does not cause any damage itself. When used against a creature that has natural poison attributes, it causes their immunity to their own poison to fail At the start of each turn, he afflicted creature must roll a saving throw against it's own poison, or suffer the effects of that poison. At the end of each turn, it can make a DC 16 saving throw against the Venom's Bane. After three successful saves against the Venom's Bane, the effect ends.</v>
      </c>
      <c r="L93" s="4"/>
      <c r="M93" s="4"/>
      <c r="N93" s="4"/>
      <c r="O93" s="4"/>
      <c r="P93" s="4"/>
      <c r="Q93" s="4"/>
      <c r="R93" s="4"/>
      <c r="S93" s="4"/>
      <c r="T93" s="4"/>
      <c r="U93" s="4"/>
      <c r="V93" s="4"/>
    </row>
    <row r="94" spans="1:22">
      <c r="A94" s="4" t="s">
        <v>2580</v>
      </c>
      <c r="B94" s="4" t="s">
        <v>2580</v>
      </c>
      <c r="C94" s="4"/>
      <c r="D94" s="4"/>
      <c r="E94" s="4" t="s">
        <v>2492</v>
      </c>
      <c r="F94" s="4"/>
      <c r="G94" s="4"/>
      <c r="H94" s="4"/>
      <c r="I94" s="4"/>
      <c r="J94" s="4" t="s">
        <v>1982</v>
      </c>
      <c r="K94" s="4"/>
      <c r="L94" s="4"/>
      <c r="M94" s="4"/>
      <c r="N94" s="4"/>
      <c r="O94" s="4"/>
      <c r="P94" s="4"/>
      <c r="Q94" s="4"/>
      <c r="R94" s="4"/>
      <c r="S94" s="4"/>
      <c r="T94" s="4"/>
      <c r="U94" s="4"/>
      <c r="V94" s="4"/>
    </row>
    <row r="95" spans="1:22">
      <c r="A95" s="4"/>
      <c r="B95" s="4"/>
      <c r="C95" s="4"/>
      <c r="D95" s="4"/>
      <c r="E95" s="4"/>
      <c r="F95" s="4"/>
      <c r="G95" s="4"/>
      <c r="H95" s="4"/>
      <c r="I95" s="4"/>
      <c r="J95" s="4"/>
      <c r="K95" s="4"/>
      <c r="L95" s="4"/>
      <c r="M95" s="4"/>
      <c r="N95" s="4"/>
      <c r="O95" s="4"/>
      <c r="P95" s="4"/>
      <c r="Q95" s="4"/>
      <c r="R95" s="4"/>
      <c r="S95" s="4"/>
      <c r="T95" s="4"/>
      <c r="U95" s="4"/>
      <c r="V95" s="4"/>
    </row>
    <row r="96" spans="1:22">
      <c r="A96" s="4" t="s">
        <v>2581</v>
      </c>
      <c r="B96" s="4" t="s">
        <v>2581</v>
      </c>
      <c r="C96" s="4"/>
      <c r="D96" s="4"/>
      <c r="E96" s="4" t="s">
        <v>2408</v>
      </c>
      <c r="F96" s="4" t="s">
        <v>2383</v>
      </c>
      <c r="G96" s="4"/>
      <c r="H96" s="4"/>
      <c r="I96" s="4"/>
      <c r="J96" s="4"/>
      <c r="K96" s="4"/>
      <c r="L96" s="4"/>
      <c r="M96" s="4"/>
      <c r="N96" s="4">
        <v>15</v>
      </c>
      <c r="O96" s="4"/>
      <c r="P96" s="4"/>
      <c r="Q96" s="4"/>
      <c r="R96" s="4"/>
      <c r="S96" s="4"/>
      <c r="T96" s="4"/>
      <c r="U96" s="4"/>
      <c r="V96" s="4"/>
    </row>
    <row r="97" spans="1:22">
      <c r="A97" s="4" t="s">
        <v>2582</v>
      </c>
      <c r="B97" s="4" t="s">
        <v>2582</v>
      </c>
      <c r="C97" s="4"/>
      <c r="D97" s="4"/>
      <c r="E97" s="4" t="s">
        <v>2408</v>
      </c>
      <c r="F97" s="4" t="s">
        <v>2383</v>
      </c>
      <c r="G97" s="4"/>
      <c r="H97" s="4"/>
      <c r="I97" s="4"/>
      <c r="J97" s="4"/>
      <c r="K97" s="4"/>
      <c r="L97" s="4"/>
      <c r="M97" s="4"/>
      <c r="N97" s="4">
        <v>15</v>
      </c>
      <c r="O97" s="4"/>
      <c r="P97" s="4"/>
      <c r="Q97" s="4"/>
      <c r="R97" s="4"/>
      <c r="S97" s="4"/>
      <c r="T97" s="4"/>
      <c r="U97" s="4"/>
      <c r="V97" s="4"/>
    </row>
    <row r="98" spans="1:22">
      <c r="A98" s="4" t="s">
        <v>2583</v>
      </c>
      <c r="B98" s="4" t="s">
        <v>2583</v>
      </c>
      <c r="C98" s="4"/>
      <c r="D98" s="4"/>
      <c r="E98" s="4" t="s">
        <v>2408</v>
      </c>
      <c r="F98" s="4" t="s">
        <v>2383</v>
      </c>
      <c r="G98" s="4"/>
      <c r="H98" s="4"/>
      <c r="I98" s="4"/>
      <c r="J98" s="4"/>
      <c r="K98" s="4"/>
      <c r="L98" s="4"/>
      <c r="M98" s="4"/>
      <c r="N98" s="4">
        <v>35</v>
      </c>
      <c r="O98" s="4"/>
      <c r="P98" s="4"/>
      <c r="Q98" s="4"/>
      <c r="R98" s="4"/>
      <c r="S98" s="4"/>
      <c r="T98" s="4"/>
      <c r="U98" s="4"/>
      <c r="V98" s="4"/>
    </row>
    <row r="99" spans="1:22">
      <c r="A99" s="4" t="s">
        <v>2584</v>
      </c>
      <c r="B99" s="4" t="s">
        <v>2584</v>
      </c>
      <c r="C99" s="4"/>
      <c r="D99" s="4"/>
      <c r="E99" s="4" t="s">
        <v>2408</v>
      </c>
      <c r="F99" s="4" t="s">
        <v>2383</v>
      </c>
      <c r="G99" s="4"/>
      <c r="H99" s="4"/>
      <c r="I99" s="4"/>
      <c r="J99" s="4"/>
      <c r="K99" s="4"/>
      <c r="L99" s="4"/>
      <c r="M99" s="4"/>
      <c r="N99" s="4">
        <v>15</v>
      </c>
      <c r="O99" s="4"/>
      <c r="P99" s="4"/>
      <c r="Q99" s="4"/>
      <c r="R99" s="4"/>
      <c r="S99" s="4"/>
      <c r="T99" s="4"/>
      <c r="U99" s="4"/>
      <c r="V99" s="4"/>
    </row>
    <row r="100" spans="1:22">
      <c r="A100" s="4" t="s">
        <v>2585</v>
      </c>
      <c r="B100" s="4" t="s">
        <v>2585</v>
      </c>
      <c r="C100" s="4"/>
      <c r="D100" s="4"/>
      <c r="E100" s="4" t="s">
        <v>2408</v>
      </c>
      <c r="F100" s="4" t="s">
        <v>2383</v>
      </c>
      <c r="G100" s="4"/>
      <c r="H100" s="4"/>
      <c r="I100" s="4"/>
      <c r="J100" s="4"/>
      <c r="K100" s="4"/>
      <c r="L100" s="4"/>
      <c r="M100" s="4"/>
      <c r="N100" s="4">
        <v>15</v>
      </c>
      <c r="O100" s="4"/>
      <c r="P100" s="4"/>
      <c r="Q100" s="4"/>
      <c r="R100" s="4"/>
      <c r="S100" s="4"/>
      <c r="T100" s="4"/>
      <c r="U100" s="4"/>
      <c r="V100" s="4"/>
    </row>
    <row r="101" spans="1:22">
      <c r="A101" s="4" t="s">
        <v>2586</v>
      </c>
      <c r="B101" s="4" t="s">
        <v>2586</v>
      </c>
      <c r="C101" s="4"/>
      <c r="D101" s="4"/>
      <c r="E101" s="4" t="s">
        <v>2408</v>
      </c>
      <c r="F101" s="4" t="s">
        <v>2383</v>
      </c>
      <c r="G101" s="4"/>
      <c r="H101" s="4"/>
      <c r="I101" s="4"/>
      <c r="J101" s="4"/>
      <c r="K101" s="4"/>
      <c r="L101" s="4"/>
      <c r="M101" s="4"/>
      <c r="N101" s="4">
        <v>25</v>
      </c>
      <c r="O101" s="4"/>
      <c r="P101" s="4"/>
      <c r="Q101" s="4"/>
      <c r="R101" s="4"/>
      <c r="S101" s="4"/>
      <c r="T101" s="4"/>
      <c r="U101" s="4"/>
      <c r="V101" s="4"/>
    </row>
    <row r="102" spans="1:22">
      <c r="A102" s="4" t="s">
        <v>2587</v>
      </c>
      <c r="B102" s="4" t="s">
        <v>2587</v>
      </c>
      <c r="C102" s="4"/>
      <c r="D102" s="4"/>
      <c r="E102" s="4" t="s">
        <v>2408</v>
      </c>
      <c r="F102" s="4" t="s">
        <v>2383</v>
      </c>
      <c r="G102" s="4"/>
      <c r="H102" s="4"/>
      <c r="I102" s="4"/>
      <c r="J102" s="4"/>
      <c r="K102" s="4"/>
      <c r="L102" s="4"/>
      <c r="M102" s="4"/>
      <c r="N102" s="4">
        <v>15</v>
      </c>
      <c r="O102" s="4"/>
      <c r="P102" s="4"/>
      <c r="Q102" s="4"/>
      <c r="R102" s="4"/>
      <c r="S102" s="4"/>
      <c r="T102" s="4"/>
      <c r="U102" s="4"/>
      <c r="V102" s="4"/>
    </row>
    <row r="103" spans="1:22">
      <c r="A103" s="4" t="s">
        <v>2588</v>
      </c>
      <c r="B103" s="4" t="s">
        <v>2588</v>
      </c>
      <c r="C103" s="4"/>
      <c r="D103" s="4"/>
      <c r="E103" s="4" t="s">
        <v>2408</v>
      </c>
      <c r="F103" s="4" t="s">
        <v>2383</v>
      </c>
      <c r="G103" s="4"/>
      <c r="H103" s="4"/>
      <c r="I103" s="4"/>
      <c r="J103" s="4"/>
      <c r="K103" s="4"/>
      <c r="L103" s="4"/>
      <c r="M103" s="4"/>
      <c r="N103" s="4">
        <v>25</v>
      </c>
      <c r="O103" s="4"/>
      <c r="P103" s="4"/>
      <c r="Q103" s="4"/>
      <c r="R103" s="4"/>
      <c r="S103" s="4"/>
      <c r="T103" s="4"/>
      <c r="U103" s="4"/>
      <c r="V103" s="4"/>
    </row>
    <row r="104" spans="1:22">
      <c r="A104" s="4" t="s">
        <v>2589</v>
      </c>
      <c r="B104" s="4" t="s">
        <v>2589</v>
      </c>
      <c r="C104" s="4"/>
      <c r="D104" s="4"/>
      <c r="E104" s="4" t="s">
        <v>2408</v>
      </c>
      <c r="F104" s="4" t="s">
        <v>2383</v>
      </c>
      <c r="G104" s="4"/>
      <c r="H104" s="4"/>
      <c r="I104" s="4"/>
      <c r="J104" s="4"/>
      <c r="K104" s="4"/>
      <c r="L104" s="4"/>
      <c r="M104" s="4"/>
      <c r="N104" s="4">
        <v>30</v>
      </c>
      <c r="O104" s="4"/>
      <c r="P104" s="4"/>
      <c r="Q104" s="4"/>
      <c r="R104" s="4"/>
      <c r="S104" s="4"/>
      <c r="T104" s="4"/>
      <c r="U104" s="4"/>
      <c r="V104" s="4"/>
    </row>
    <row r="105" spans="1:22">
      <c r="A105" s="4" t="s">
        <v>2590</v>
      </c>
      <c r="B105" s="4" t="s">
        <v>2590</v>
      </c>
      <c r="C105" s="4"/>
      <c r="D105" s="4"/>
      <c r="E105" s="4" t="s">
        <v>2408</v>
      </c>
      <c r="F105" s="4" t="s">
        <v>2383</v>
      </c>
      <c r="G105" s="4"/>
      <c r="H105" s="4"/>
      <c r="I105" s="4"/>
      <c r="J105" s="4"/>
      <c r="K105" s="4"/>
      <c r="L105" s="4"/>
      <c r="M105" s="4"/>
      <c r="N105" s="4">
        <v>15</v>
      </c>
      <c r="O105" s="4"/>
      <c r="P105" s="4"/>
      <c r="Q105" s="4"/>
      <c r="R105" s="4"/>
      <c r="S105" s="4"/>
      <c r="T105" s="4"/>
      <c r="U105" s="4"/>
      <c r="V105" s="4"/>
    </row>
    <row r="106" spans="1:22">
      <c r="A106" s="4" t="s">
        <v>2591</v>
      </c>
      <c r="B106" s="4" t="s">
        <v>2591</v>
      </c>
      <c r="C106" s="4"/>
      <c r="D106" s="4"/>
      <c r="E106" s="4" t="s">
        <v>2408</v>
      </c>
      <c r="F106" s="4" t="s">
        <v>2383</v>
      </c>
      <c r="G106" s="4"/>
      <c r="H106" s="4"/>
      <c r="I106" s="4"/>
      <c r="J106" s="4"/>
      <c r="K106" s="4"/>
      <c r="L106" s="4"/>
      <c r="M106" s="4"/>
      <c r="N106" s="4">
        <v>20</v>
      </c>
      <c r="O106" s="4"/>
      <c r="P106" s="4"/>
      <c r="Q106" s="4"/>
      <c r="R106" s="4"/>
      <c r="S106" s="4"/>
      <c r="T106" s="4"/>
      <c r="U106" s="4"/>
      <c r="V106" s="4"/>
    </row>
    <row r="107" spans="1:22">
      <c r="A107" s="4" t="s">
        <v>2592</v>
      </c>
      <c r="B107" s="4" t="s">
        <v>2592</v>
      </c>
      <c r="C107" s="4"/>
      <c r="D107" s="4"/>
      <c r="E107" s="4" t="s">
        <v>2408</v>
      </c>
      <c r="F107" s="4" t="s">
        <v>2383</v>
      </c>
      <c r="G107" s="4"/>
      <c r="H107" s="4"/>
      <c r="I107" s="4"/>
      <c r="J107" s="4"/>
      <c r="K107" s="4"/>
      <c r="L107" s="4"/>
      <c r="M107" s="4"/>
      <c r="N107" s="4">
        <v>15</v>
      </c>
      <c r="O107" s="4"/>
      <c r="P107" s="4"/>
      <c r="Q107" s="4"/>
      <c r="R107" s="4"/>
      <c r="S107" s="4"/>
      <c r="T107" s="4"/>
      <c r="U107" s="4"/>
      <c r="V107" s="4"/>
    </row>
    <row r="108" spans="1:22">
      <c r="A108" s="4" t="s">
        <v>2593</v>
      </c>
      <c r="B108" s="4" t="s">
        <v>2593</v>
      </c>
      <c r="C108" s="4"/>
      <c r="D108" s="4"/>
      <c r="E108" s="4" t="s">
        <v>2408</v>
      </c>
      <c r="F108" s="4" t="s">
        <v>2383</v>
      </c>
      <c r="G108" s="4"/>
      <c r="H108" s="4"/>
      <c r="I108" s="4"/>
      <c r="J108" s="4"/>
      <c r="K108" s="4"/>
      <c r="L108" s="4"/>
      <c r="M108" s="4"/>
      <c r="N108" s="4">
        <v>15</v>
      </c>
      <c r="O108" s="4"/>
      <c r="P108" s="4"/>
      <c r="Q108" s="4"/>
      <c r="R108" s="4"/>
      <c r="S108" s="4"/>
      <c r="T108" s="4"/>
      <c r="U108" s="4"/>
      <c r="V108" s="4"/>
    </row>
    <row r="109" spans="1:22">
      <c r="A109" s="4" t="s">
        <v>2594</v>
      </c>
      <c r="B109" s="4" t="s">
        <v>2594</v>
      </c>
      <c r="C109" s="4"/>
      <c r="D109" s="4"/>
      <c r="E109" s="4" t="s">
        <v>2408</v>
      </c>
      <c r="F109" s="4" t="s">
        <v>2383</v>
      </c>
      <c r="G109" s="4"/>
      <c r="H109" s="4"/>
      <c r="I109" s="4"/>
      <c r="J109" s="4"/>
      <c r="K109" s="4"/>
      <c r="L109" s="4"/>
      <c r="M109" s="4"/>
      <c r="N109" s="4">
        <v>20</v>
      </c>
      <c r="O109" s="4"/>
      <c r="P109" s="4"/>
      <c r="Q109" s="4"/>
      <c r="R109" s="4"/>
      <c r="S109" s="4"/>
      <c r="T109" s="4"/>
      <c r="U109" s="4"/>
      <c r="V109" s="4"/>
    </row>
    <row r="110" spans="1:22">
      <c r="A110" s="4" t="s">
        <v>2595</v>
      </c>
      <c r="B110" s="4" t="s">
        <v>2595</v>
      </c>
      <c r="C110" s="4"/>
      <c r="D110" s="4"/>
      <c r="E110" s="4" t="s">
        <v>2408</v>
      </c>
      <c r="F110" s="4" t="s">
        <v>2383</v>
      </c>
      <c r="G110" s="4"/>
      <c r="H110" s="4"/>
      <c r="I110" s="4"/>
      <c r="J110" s="4"/>
      <c r="K110" s="4"/>
      <c r="L110" s="4"/>
      <c r="M110" s="4"/>
      <c r="N110" s="4">
        <v>20</v>
      </c>
      <c r="O110" s="4"/>
      <c r="P110" s="4"/>
      <c r="Q110" s="4"/>
      <c r="R110" s="4"/>
      <c r="S110" s="4"/>
      <c r="T110" s="4"/>
      <c r="U110" s="4"/>
      <c r="V110" s="4"/>
    </row>
    <row r="111" spans="1:22">
      <c r="A111" s="4" t="s">
        <v>2596</v>
      </c>
      <c r="B111" s="4" t="s">
        <v>2596</v>
      </c>
      <c r="C111" s="4"/>
      <c r="D111" s="4"/>
      <c r="E111" s="4" t="s">
        <v>2408</v>
      </c>
      <c r="F111" s="4" t="s">
        <v>2383</v>
      </c>
      <c r="G111" s="4"/>
      <c r="H111" s="4"/>
      <c r="I111" s="4"/>
      <c r="J111" s="4"/>
      <c r="K111" s="4"/>
      <c r="L111" s="4"/>
      <c r="M111" s="4"/>
      <c r="N111" s="4">
        <v>20</v>
      </c>
      <c r="O111" s="4"/>
      <c r="P111" s="4"/>
      <c r="Q111" s="4"/>
      <c r="R111" s="4"/>
      <c r="S111" s="4"/>
      <c r="T111" s="4"/>
      <c r="U111" s="4"/>
      <c r="V111" s="4"/>
    </row>
    <row r="112" spans="1:22">
      <c r="A112" s="4" t="s">
        <v>2597</v>
      </c>
      <c r="B112" s="4" t="s">
        <v>2597</v>
      </c>
      <c r="C112" s="4"/>
      <c r="D112" s="4"/>
      <c r="E112" s="4" t="s">
        <v>2408</v>
      </c>
      <c r="F112" s="4" t="s">
        <v>2383</v>
      </c>
      <c r="G112" s="4"/>
      <c r="H112" s="4"/>
      <c r="I112" s="4"/>
      <c r="J112" s="4"/>
      <c r="K112" s="4"/>
      <c r="L112" s="4"/>
      <c r="M112" s="4"/>
      <c r="N112" s="4">
        <v>20</v>
      </c>
      <c r="O112" s="4"/>
      <c r="P112" s="4"/>
      <c r="Q112" s="4"/>
      <c r="R112" s="4"/>
      <c r="S112" s="4"/>
      <c r="T112" s="4"/>
      <c r="U112" s="4"/>
      <c r="V112" s="4"/>
    </row>
    <row r="113" spans="1:22">
      <c r="A113" s="4" t="s">
        <v>2598</v>
      </c>
      <c r="B113" s="4" t="s">
        <v>2598</v>
      </c>
      <c r="C113" s="4"/>
      <c r="D113" s="4"/>
      <c r="E113" s="4" t="s">
        <v>2408</v>
      </c>
      <c r="F113" s="4" t="s">
        <v>2383</v>
      </c>
      <c r="G113" s="4"/>
      <c r="H113" s="4"/>
      <c r="I113" s="4"/>
      <c r="J113" s="4"/>
      <c r="K113" s="4"/>
      <c r="L113" s="4"/>
      <c r="M113" s="4"/>
      <c r="N113" s="4">
        <v>15</v>
      </c>
      <c r="O113" s="4"/>
      <c r="P113" s="4"/>
      <c r="Q113" s="4"/>
      <c r="R113" s="4"/>
      <c r="S113" s="4"/>
      <c r="T113" s="4"/>
      <c r="U113" s="4"/>
      <c r="V113" s="4"/>
    </row>
    <row r="114" spans="1:22">
      <c r="A114" s="4" t="s">
        <v>2599</v>
      </c>
      <c r="B114" s="4" t="s">
        <v>2599</v>
      </c>
      <c r="C114" s="4"/>
      <c r="D114" s="4"/>
      <c r="E114" s="4" t="s">
        <v>2408</v>
      </c>
      <c r="F114" s="4" t="s">
        <v>2383</v>
      </c>
      <c r="G114" s="4"/>
      <c r="H114" s="4"/>
      <c r="I114" s="4"/>
      <c r="J114" s="4"/>
      <c r="K114" s="4"/>
      <c r="L114" s="4"/>
      <c r="M114" s="4"/>
      <c r="N114" s="4">
        <v>20</v>
      </c>
      <c r="O114" s="4"/>
      <c r="P114" s="4"/>
      <c r="Q114" s="4"/>
      <c r="R114" s="4"/>
      <c r="S114" s="4"/>
      <c r="T114" s="4"/>
      <c r="U114" s="4"/>
      <c r="V114" s="4"/>
    </row>
    <row r="115" spans="1:22">
      <c r="A115" s="4" t="s">
        <v>2600</v>
      </c>
      <c r="B115" s="4" t="s">
        <v>2600</v>
      </c>
      <c r="C115" s="4"/>
      <c r="D115" s="4"/>
      <c r="E115" s="4" t="s">
        <v>2408</v>
      </c>
      <c r="F115" s="4" t="s">
        <v>2383</v>
      </c>
      <c r="G115" s="4"/>
      <c r="H115" s="4"/>
      <c r="I115" s="4"/>
      <c r="J115" s="4"/>
      <c r="K115" s="4"/>
      <c r="L115" s="4"/>
      <c r="M115" s="4"/>
      <c r="N115" s="4">
        <v>15</v>
      </c>
      <c r="O115" s="4"/>
      <c r="P115" s="4"/>
      <c r="Q115" s="4"/>
      <c r="R115" s="4"/>
      <c r="S115" s="4"/>
      <c r="T115" s="4"/>
      <c r="U115" s="4"/>
      <c r="V115" s="4"/>
    </row>
    <row r="116" spans="1:22">
      <c r="A116" s="4" t="s">
        <v>2601</v>
      </c>
      <c r="B116" s="4" t="s">
        <v>2601</v>
      </c>
      <c r="C116" s="4"/>
      <c r="D116" s="4"/>
      <c r="E116" s="4" t="s">
        <v>2408</v>
      </c>
      <c r="F116" s="4" t="s">
        <v>2383</v>
      </c>
      <c r="G116" s="4"/>
      <c r="H116" s="4"/>
      <c r="I116" s="4"/>
      <c r="J116" s="4"/>
      <c r="K116" s="4"/>
      <c r="L116" s="4"/>
      <c r="M116" s="4"/>
      <c r="N116" s="4">
        <v>20</v>
      </c>
      <c r="O116" s="4"/>
      <c r="P116" s="4"/>
      <c r="Q116" s="4"/>
      <c r="R116" s="4"/>
      <c r="S116" s="4"/>
      <c r="T116" s="4"/>
      <c r="U116" s="4"/>
      <c r="V116" s="4"/>
    </row>
    <row r="117" spans="1:22">
      <c r="A117" s="4" t="s">
        <v>2602</v>
      </c>
      <c r="B117" s="4" t="s">
        <v>2602</v>
      </c>
      <c r="C117" s="4"/>
      <c r="D117" s="4"/>
      <c r="E117" s="4" t="s">
        <v>2408</v>
      </c>
      <c r="F117" s="4" t="s">
        <v>2383</v>
      </c>
      <c r="G117" s="4"/>
      <c r="H117" s="4"/>
      <c r="I117" s="4"/>
      <c r="J117" s="4"/>
      <c r="K117" s="4"/>
      <c r="L117" s="4"/>
      <c r="M117" s="4"/>
      <c r="N117" s="4">
        <v>20</v>
      </c>
      <c r="O117" s="4"/>
      <c r="P117" s="4"/>
      <c r="Q117" s="4"/>
      <c r="R117" s="4"/>
      <c r="S117" s="4"/>
      <c r="T117" s="4"/>
      <c r="U117" s="4"/>
      <c r="V117" s="4"/>
    </row>
    <row r="118" spans="1:22">
      <c r="A118" s="4" t="s">
        <v>2603</v>
      </c>
      <c r="B118" s="4" t="s">
        <v>2603</v>
      </c>
      <c r="C118" s="4"/>
      <c r="D118" s="4"/>
      <c r="E118" s="4" t="s">
        <v>2408</v>
      </c>
      <c r="F118" s="4" t="s">
        <v>2383</v>
      </c>
      <c r="G118" s="4"/>
      <c r="H118" s="4"/>
      <c r="I118" s="4"/>
      <c r="J118" s="4"/>
      <c r="K118" s="4"/>
      <c r="L118" s="4"/>
      <c r="M118" s="4"/>
      <c r="N118" s="4">
        <v>20</v>
      </c>
      <c r="O118" s="4"/>
      <c r="P118" s="4"/>
      <c r="Q118" s="4"/>
      <c r="R118" s="4"/>
      <c r="S118" s="4"/>
      <c r="T118" s="4"/>
      <c r="U118" s="4"/>
      <c r="V118" s="4"/>
    </row>
    <row r="119" spans="1:22">
      <c r="A119" s="4" t="s">
        <v>2604</v>
      </c>
      <c r="B119" s="4" t="s">
        <v>2604</v>
      </c>
      <c r="C119" s="4"/>
      <c r="D119" s="4"/>
      <c r="E119" s="4" t="s">
        <v>2408</v>
      </c>
      <c r="F119" s="4" t="s">
        <v>2383</v>
      </c>
      <c r="G119" s="4"/>
      <c r="H119" s="4"/>
      <c r="I119" s="4"/>
      <c r="J119" s="4"/>
      <c r="K119" s="4"/>
      <c r="L119" s="4"/>
      <c r="M119" s="4"/>
      <c r="N119" s="4">
        <v>15</v>
      </c>
      <c r="O119" s="4"/>
      <c r="P119" s="4"/>
      <c r="Q119" s="4"/>
      <c r="R119" s="4"/>
      <c r="S119" s="4"/>
      <c r="T119" s="4"/>
      <c r="U119" s="4"/>
      <c r="V119" s="4"/>
    </row>
    <row r="120" spans="1:22">
      <c r="A120" s="4" t="s">
        <v>2605</v>
      </c>
      <c r="B120" s="4" t="s">
        <v>2605</v>
      </c>
      <c r="C120" s="4"/>
      <c r="D120" s="4"/>
      <c r="E120" s="4" t="s">
        <v>2408</v>
      </c>
      <c r="F120" s="4" t="s">
        <v>2383</v>
      </c>
      <c r="G120" s="4"/>
      <c r="H120" s="4"/>
      <c r="I120" s="4"/>
      <c r="J120" s="4"/>
      <c r="K120" s="4"/>
      <c r="L120" s="4"/>
      <c r="M120" s="4"/>
      <c r="N120" s="4">
        <v>15</v>
      </c>
      <c r="O120" s="4"/>
      <c r="P120" s="4"/>
      <c r="Q120" s="4"/>
      <c r="R120" s="4"/>
      <c r="S120" s="4"/>
      <c r="T120" s="4"/>
      <c r="U120" s="4"/>
      <c r="V120" s="4"/>
    </row>
    <row r="121" spans="1:22">
      <c r="A121" s="4" t="s">
        <v>2606</v>
      </c>
      <c r="B121" s="4" t="s">
        <v>2606</v>
      </c>
      <c r="C121" s="4"/>
      <c r="D121" s="4"/>
      <c r="E121" s="4" t="s">
        <v>2408</v>
      </c>
      <c r="F121" s="4" t="s">
        <v>2383</v>
      </c>
      <c r="G121" s="4"/>
      <c r="H121" s="4"/>
      <c r="I121" s="4"/>
      <c r="J121" s="4"/>
      <c r="K121" s="4"/>
      <c r="L121" s="4"/>
      <c r="M121" s="4"/>
      <c r="N121" s="4">
        <v>15</v>
      </c>
      <c r="O121" s="4"/>
      <c r="P121" s="4"/>
      <c r="Q121" s="4"/>
      <c r="R121" s="4"/>
      <c r="S121" s="4"/>
      <c r="T121" s="4"/>
      <c r="U121" s="4"/>
      <c r="V121" s="4"/>
    </row>
    <row r="122" spans="1:22">
      <c r="A122" s="4" t="s">
        <v>2607</v>
      </c>
      <c r="B122" s="4" t="s">
        <v>2607</v>
      </c>
      <c r="C122" s="4"/>
      <c r="D122" s="4"/>
      <c r="E122" s="4" t="s">
        <v>2408</v>
      </c>
      <c r="F122" s="4" t="s">
        <v>2383</v>
      </c>
      <c r="G122" s="4"/>
      <c r="H122" s="4"/>
      <c r="I122" s="4"/>
      <c r="J122" s="4"/>
      <c r="K122" s="4"/>
      <c r="L122" s="4"/>
      <c r="M122" s="4"/>
      <c r="N122" s="4">
        <v>25</v>
      </c>
      <c r="O122" s="4"/>
      <c r="P122" s="4"/>
      <c r="Q122" s="4"/>
      <c r="R122" s="4"/>
      <c r="S122" s="4"/>
      <c r="T122" s="4"/>
      <c r="U122" s="4"/>
      <c r="V122" s="4"/>
    </row>
    <row r="123" spans="1:22">
      <c r="A123" s="4" t="s">
        <v>2608</v>
      </c>
      <c r="B123" s="4" t="s">
        <v>2608</v>
      </c>
      <c r="C123" s="4"/>
      <c r="D123" s="4"/>
      <c r="E123" s="4" t="s">
        <v>2408</v>
      </c>
      <c r="F123" s="4" t="s">
        <v>2383</v>
      </c>
      <c r="G123" s="4"/>
      <c r="H123" s="4"/>
      <c r="I123" s="4"/>
      <c r="J123" s="4"/>
      <c r="K123" s="4"/>
      <c r="L123" s="4"/>
      <c r="M123" s="4"/>
      <c r="N123" s="4">
        <v>20</v>
      </c>
      <c r="O123" s="4"/>
      <c r="P123" s="4"/>
      <c r="Q123" s="4"/>
      <c r="R123" s="4"/>
      <c r="S123" s="4"/>
      <c r="T123" s="4"/>
      <c r="U123" s="4"/>
      <c r="V123" s="4"/>
    </row>
    <row r="124" spans="1:22">
      <c r="A124" s="4" t="s">
        <v>1697</v>
      </c>
      <c r="B124" s="4" t="s">
        <v>1697</v>
      </c>
      <c r="C124" s="4"/>
      <c r="D124" s="4"/>
      <c r="E124" s="4" t="s">
        <v>2408</v>
      </c>
      <c r="F124" s="4" t="s">
        <v>2383</v>
      </c>
      <c r="G124" s="4"/>
      <c r="H124" s="4"/>
      <c r="I124" s="4"/>
      <c r="J124" s="4"/>
      <c r="K124" s="4"/>
      <c r="L124" s="4"/>
      <c r="M124" s="4"/>
      <c r="N124" s="4">
        <v>25</v>
      </c>
      <c r="O124" s="4"/>
      <c r="P124" s="4"/>
      <c r="Q124" s="4"/>
      <c r="R124" s="4"/>
      <c r="S124" s="4"/>
      <c r="T124" s="4"/>
      <c r="U124" s="4"/>
      <c r="V124" s="4"/>
    </row>
    <row r="125" spans="1:22">
      <c r="A125" s="4" t="s">
        <v>2609</v>
      </c>
      <c r="B125" s="4" t="s">
        <v>2610</v>
      </c>
      <c r="C125" s="4"/>
      <c r="D125" s="4"/>
      <c r="E125" s="4" t="s">
        <v>2611</v>
      </c>
      <c r="F125" s="4" t="s">
        <v>2265</v>
      </c>
      <c r="G125" s="4" t="s">
        <v>2612</v>
      </c>
      <c r="H125" s="4"/>
      <c r="I125" s="4"/>
      <c r="J125" s="4"/>
      <c r="K125" s="4"/>
      <c r="L125" s="4">
        <v>20</v>
      </c>
      <c r="M125" s="4"/>
      <c r="N125" s="4"/>
      <c r="O125" s="4"/>
      <c r="P125" s="4"/>
      <c r="Q125" s="4"/>
      <c r="R125" s="4"/>
      <c r="S125" s="4"/>
      <c r="T125" s="4"/>
      <c r="U125" s="4"/>
      <c r="V125" s="4"/>
    </row>
    <row r="126" spans="1:22">
      <c r="A126" s="4" t="s">
        <v>2613</v>
      </c>
      <c r="B126" s="4" t="s">
        <v>2614</v>
      </c>
      <c r="C126" s="4"/>
      <c r="D126" s="4"/>
      <c r="E126" s="4" t="s">
        <v>2611</v>
      </c>
      <c r="F126" s="4" t="s">
        <v>2265</v>
      </c>
      <c r="G126" s="4" t="s">
        <v>2615</v>
      </c>
      <c r="H126" s="4"/>
      <c r="I126" s="4"/>
      <c r="J126" s="4"/>
      <c r="K126" s="4"/>
      <c r="L126" s="4">
        <v>10</v>
      </c>
      <c r="M126" s="4"/>
      <c r="N126" s="4"/>
      <c r="O126" s="4"/>
      <c r="P126" s="4"/>
      <c r="Q126" s="4"/>
      <c r="R126" s="4"/>
      <c r="S126" s="4"/>
      <c r="T126" s="4"/>
      <c r="U126" s="4"/>
      <c r="V126" s="4"/>
    </row>
    <row r="127" spans="1:22">
      <c r="A127" s="4" t="s">
        <v>2616</v>
      </c>
      <c r="B127" s="4" t="s">
        <v>2617</v>
      </c>
      <c r="C127" s="4"/>
      <c r="D127" s="4"/>
      <c r="E127" s="4" t="s">
        <v>2611</v>
      </c>
      <c r="F127" s="4" t="s">
        <v>2265</v>
      </c>
      <c r="G127" s="4" t="s">
        <v>2615</v>
      </c>
      <c r="H127" s="4"/>
      <c r="I127" s="4"/>
      <c r="J127" s="4"/>
      <c r="K127" s="4"/>
      <c r="L127" s="4">
        <v>20</v>
      </c>
      <c r="M127" s="4"/>
      <c r="N127" s="4"/>
      <c r="O127" s="4"/>
      <c r="P127" s="4"/>
      <c r="Q127" s="4"/>
      <c r="R127" s="4"/>
      <c r="S127" s="4"/>
      <c r="T127" s="4"/>
      <c r="U127" s="4"/>
      <c r="V127" s="4"/>
    </row>
    <row r="128" spans="1:22">
      <c r="A128" s="4" t="s">
        <v>2618</v>
      </c>
      <c r="B128" s="4" t="s">
        <v>2619</v>
      </c>
      <c r="C128" s="4"/>
      <c r="D128" s="4"/>
      <c r="E128" s="4" t="s">
        <v>2611</v>
      </c>
      <c r="F128" s="4" t="s">
        <v>2265</v>
      </c>
      <c r="G128" s="4" t="s">
        <v>2615</v>
      </c>
      <c r="H128" s="4"/>
      <c r="I128" s="4"/>
      <c r="J128" s="4"/>
      <c r="K128" s="4"/>
      <c r="L128" s="4">
        <v>25</v>
      </c>
      <c r="M128" s="4"/>
      <c r="N128" s="4"/>
      <c r="O128" s="4"/>
      <c r="P128" s="4"/>
      <c r="Q128" s="4"/>
      <c r="R128" s="4"/>
      <c r="S128" s="4"/>
      <c r="T128" s="4"/>
      <c r="U128" s="4"/>
      <c r="V128" s="4"/>
    </row>
    <row r="129" spans="1:22">
      <c r="A129" s="4" t="s">
        <v>2620</v>
      </c>
      <c r="B129" s="4" t="s">
        <v>2621</v>
      </c>
      <c r="C129" s="4"/>
      <c r="D129" s="4"/>
      <c r="E129" s="4" t="s">
        <v>2611</v>
      </c>
      <c r="F129" s="4" t="s">
        <v>2265</v>
      </c>
      <c r="G129" s="4" t="s">
        <v>2622</v>
      </c>
      <c r="H129" s="4"/>
      <c r="I129" s="4"/>
      <c r="J129" s="4"/>
      <c r="K129" s="4"/>
      <c r="L129" s="4">
        <v>100</v>
      </c>
      <c r="M129" s="4"/>
      <c r="N129" s="4"/>
      <c r="O129" s="4"/>
      <c r="P129" s="4"/>
      <c r="Q129" s="4"/>
      <c r="R129" s="4"/>
      <c r="S129" s="4"/>
      <c r="T129" s="4"/>
      <c r="U129" s="4"/>
      <c r="V129" s="4"/>
    </row>
    <row r="130" spans="1:22">
      <c r="A130" s="4" t="s">
        <v>2623</v>
      </c>
      <c r="B130" s="4" t="s">
        <v>2624</v>
      </c>
      <c r="C130" s="4"/>
      <c r="D130" s="4"/>
      <c r="E130" s="4" t="s">
        <v>2611</v>
      </c>
      <c r="F130" s="4" t="s">
        <v>2265</v>
      </c>
      <c r="G130" s="4" t="s">
        <v>2622</v>
      </c>
      <c r="H130" s="4"/>
      <c r="I130" s="4"/>
      <c r="J130" s="4"/>
      <c r="K130" s="4"/>
      <c r="L130" s="4">
        <v>100</v>
      </c>
      <c r="M130" s="4"/>
      <c r="N130" s="4"/>
      <c r="O130" s="4"/>
      <c r="P130" s="4"/>
      <c r="Q130" s="4"/>
      <c r="R130" s="4"/>
      <c r="S130" s="4"/>
      <c r="T130" s="4"/>
      <c r="U130" s="4"/>
      <c r="V130" s="4"/>
    </row>
    <row r="131" spans="1:22">
      <c r="A131" s="4" t="s">
        <v>2625</v>
      </c>
      <c r="B131" s="4" t="s">
        <v>2626</v>
      </c>
      <c r="C131" s="4"/>
      <c r="D131" s="4"/>
      <c r="E131" s="4" t="s">
        <v>2611</v>
      </c>
      <c r="F131" s="4" t="s">
        <v>2265</v>
      </c>
      <c r="G131" s="4" t="s">
        <v>2627</v>
      </c>
      <c r="H131" s="4"/>
      <c r="I131" s="4"/>
      <c r="J131" s="4"/>
      <c r="K131" s="4"/>
      <c r="L131" s="4">
        <v>50</v>
      </c>
      <c r="M131" s="4"/>
      <c r="N131" s="4"/>
      <c r="O131" s="4"/>
      <c r="P131" s="4"/>
      <c r="Q131" s="4"/>
      <c r="R131" s="4"/>
      <c r="S131" s="4"/>
      <c r="T131" s="4"/>
      <c r="U131" s="4"/>
      <c r="V131" s="4"/>
    </row>
    <row r="132" spans="1:22">
      <c r="A132" s="4" t="s">
        <v>2628</v>
      </c>
      <c r="B132" s="4" t="s">
        <v>2629</v>
      </c>
      <c r="C132" s="4"/>
      <c r="D132" s="4"/>
      <c r="E132" s="4" t="s">
        <v>2611</v>
      </c>
      <c r="F132" s="4" t="s">
        <v>2265</v>
      </c>
      <c r="G132" s="4" t="s">
        <v>2612</v>
      </c>
      <c r="H132" s="4"/>
      <c r="I132" s="4"/>
      <c r="J132" s="4"/>
      <c r="K132" s="4"/>
      <c r="L132" s="4">
        <v>10</v>
      </c>
      <c r="M132" s="4"/>
      <c r="N132" s="4"/>
      <c r="O132" s="4"/>
      <c r="P132" s="4"/>
      <c r="Q132" s="4"/>
      <c r="R132" s="4"/>
      <c r="S132" s="4"/>
      <c r="T132" s="4"/>
      <c r="U132" s="4"/>
      <c r="V132" s="4"/>
    </row>
    <row r="133" spans="1:22">
      <c r="A133" s="4" t="s">
        <v>2630</v>
      </c>
      <c r="B133" s="4" t="s">
        <v>2631</v>
      </c>
      <c r="C133" s="4"/>
      <c r="D133" s="4"/>
      <c r="E133" s="4" t="s">
        <v>2611</v>
      </c>
      <c r="F133" s="4" t="s">
        <v>2265</v>
      </c>
      <c r="G133" s="4" t="s">
        <v>2632</v>
      </c>
      <c r="H133" s="4"/>
      <c r="I133" s="4"/>
      <c r="J133" s="4"/>
      <c r="K133" s="4"/>
      <c r="L133" s="4">
        <v>20</v>
      </c>
      <c r="M133" s="4"/>
      <c r="N133" s="4"/>
      <c r="O133" s="4"/>
      <c r="P133" s="4"/>
      <c r="Q133" s="4"/>
      <c r="R133" s="4"/>
      <c r="S133" s="4"/>
      <c r="T133" s="4"/>
      <c r="U133" s="4"/>
      <c r="V133" s="4"/>
    </row>
    <row r="134" spans="1:22">
      <c r="A134" s="4" t="s">
        <v>2633</v>
      </c>
      <c r="B134" s="4" t="s">
        <v>2634</v>
      </c>
      <c r="C134" s="4"/>
      <c r="D134" s="4"/>
      <c r="E134" s="4" t="s">
        <v>2611</v>
      </c>
      <c r="F134" s="4" t="s">
        <v>2265</v>
      </c>
      <c r="G134" s="4" t="s">
        <v>2635</v>
      </c>
      <c r="H134" s="4"/>
      <c r="I134" s="4"/>
      <c r="J134" s="4"/>
      <c r="K134" s="4"/>
      <c r="L134" s="4">
        <v>2</v>
      </c>
      <c r="M134" s="4"/>
      <c r="N134" s="4"/>
      <c r="O134" s="4"/>
      <c r="P134" s="4"/>
      <c r="Q134" s="4"/>
      <c r="R134" s="4"/>
      <c r="S134" s="4"/>
      <c r="T134" s="4"/>
      <c r="U134" s="4"/>
      <c r="V134" s="4"/>
    </row>
    <row r="135" spans="1:22">
      <c r="A135" s="4" t="s">
        <v>2636</v>
      </c>
      <c r="B135" s="4" t="s">
        <v>2637</v>
      </c>
      <c r="C135" s="4"/>
      <c r="D135" s="4"/>
      <c r="E135" s="4" t="s">
        <v>2611</v>
      </c>
      <c r="F135" s="4" t="s">
        <v>2265</v>
      </c>
      <c r="G135" s="4" t="s">
        <v>2612</v>
      </c>
      <c r="H135" s="4"/>
      <c r="I135" s="4"/>
      <c r="J135" s="4"/>
      <c r="K135" s="4"/>
      <c r="L135" s="4">
        <v>50</v>
      </c>
      <c r="M135" s="4"/>
      <c r="N135" s="4"/>
      <c r="O135" s="4"/>
      <c r="P135" s="4"/>
      <c r="Q135" s="4"/>
      <c r="R135" s="4"/>
      <c r="S135" s="4"/>
      <c r="T135" s="4"/>
      <c r="U135" s="4"/>
      <c r="V135" s="4"/>
    </row>
    <row r="136" spans="1:22">
      <c r="A136" s="4" t="s">
        <v>2638</v>
      </c>
      <c r="B136" s="4" t="s">
        <v>2639</v>
      </c>
      <c r="C136" s="4"/>
      <c r="D136" s="4"/>
      <c r="E136" s="4" t="s">
        <v>2611</v>
      </c>
      <c r="F136" s="4" t="s">
        <v>2265</v>
      </c>
      <c r="G136" s="4" t="s">
        <v>2627</v>
      </c>
      <c r="H136" s="4"/>
      <c r="I136" s="4"/>
      <c r="J136" s="4"/>
      <c r="K136" s="4"/>
      <c r="L136" s="4">
        <v>2</v>
      </c>
      <c r="M136" s="4"/>
      <c r="N136" s="4"/>
      <c r="O136" s="4"/>
      <c r="P136" s="4"/>
      <c r="Q136" s="4"/>
      <c r="R136" s="4"/>
      <c r="S136" s="4"/>
      <c r="T136" s="4"/>
      <c r="U136" s="4"/>
      <c r="V136" s="4"/>
    </row>
    <row r="137" spans="1:22">
      <c r="A137" s="4" t="s">
        <v>2640</v>
      </c>
      <c r="B137" s="4" t="s">
        <v>2641</v>
      </c>
      <c r="C137" s="4"/>
      <c r="D137" s="4"/>
      <c r="E137" s="4" t="s">
        <v>2611</v>
      </c>
      <c r="F137" s="4" t="s">
        <v>2265</v>
      </c>
      <c r="G137" s="4" t="s">
        <v>2612</v>
      </c>
      <c r="H137" s="4"/>
      <c r="I137" s="4"/>
      <c r="J137" s="4"/>
      <c r="K137" s="4"/>
      <c r="L137" s="4">
        <v>50</v>
      </c>
      <c r="M137" s="4"/>
      <c r="N137" s="4"/>
      <c r="O137" s="4"/>
      <c r="P137" s="4"/>
      <c r="Q137" s="4"/>
      <c r="R137" s="4"/>
      <c r="S137" s="4"/>
      <c r="T137" s="4"/>
      <c r="U137" s="4"/>
      <c r="V137" s="4"/>
    </row>
    <row r="138" spans="1:22">
      <c r="A138" s="4" t="s">
        <v>2642</v>
      </c>
      <c r="B138" s="4" t="s">
        <v>2643</v>
      </c>
      <c r="C138" s="4"/>
      <c r="D138" s="4"/>
      <c r="E138" s="4" t="s">
        <v>2611</v>
      </c>
      <c r="F138" s="4" t="s">
        <v>2265</v>
      </c>
      <c r="G138" s="4" t="s">
        <v>2612</v>
      </c>
      <c r="H138" s="4"/>
      <c r="I138" s="4"/>
      <c r="J138" s="4"/>
      <c r="K138" s="4"/>
      <c r="L138" s="4">
        <v>50</v>
      </c>
      <c r="M138" s="4"/>
      <c r="N138" s="4"/>
      <c r="O138" s="4"/>
      <c r="P138" s="4"/>
      <c r="Q138" s="4"/>
      <c r="R138" s="4"/>
      <c r="S138" s="4"/>
      <c r="T138" s="4"/>
      <c r="U138" s="4"/>
      <c r="V138" s="4"/>
    </row>
    <row r="139" spans="1:22">
      <c r="A139" s="4" t="s">
        <v>2644</v>
      </c>
      <c r="B139" s="4" t="s">
        <v>2645</v>
      </c>
      <c r="C139" s="4"/>
      <c r="D139" s="4"/>
      <c r="E139" s="4" t="s">
        <v>2611</v>
      </c>
      <c r="F139" s="4" t="s">
        <v>2265</v>
      </c>
      <c r="G139" s="4" t="s">
        <v>2627</v>
      </c>
      <c r="H139" s="4"/>
      <c r="I139" s="4"/>
      <c r="J139" s="4"/>
      <c r="K139" s="4"/>
      <c r="L139" s="4">
        <v>50</v>
      </c>
      <c r="M139" s="4"/>
      <c r="N139" s="4"/>
      <c r="O139" s="4"/>
      <c r="P139" s="4"/>
      <c r="Q139" s="4"/>
      <c r="R139" s="4"/>
      <c r="S139" s="4"/>
      <c r="T139" s="4"/>
      <c r="U139" s="4"/>
      <c r="V139" s="4"/>
    </row>
    <row r="140" spans="1:22">
      <c r="A140" s="4" t="s">
        <v>2646</v>
      </c>
      <c r="B140" s="4" t="s">
        <v>2647</v>
      </c>
      <c r="C140" s="4"/>
      <c r="D140" s="4"/>
      <c r="E140" s="4" t="s">
        <v>2611</v>
      </c>
      <c r="F140" s="4" t="s">
        <v>2265</v>
      </c>
      <c r="G140" s="4" t="s">
        <v>2612</v>
      </c>
      <c r="H140" s="4"/>
      <c r="I140" s="4"/>
      <c r="J140" s="4"/>
      <c r="K140" s="4"/>
      <c r="L140" s="4">
        <v>50</v>
      </c>
      <c r="M140" s="4"/>
      <c r="N140" s="4"/>
      <c r="O140" s="4"/>
      <c r="P140" s="4"/>
      <c r="Q140" s="4"/>
      <c r="R140" s="4"/>
      <c r="S140" s="4"/>
      <c r="T140" s="4"/>
      <c r="U140" s="4"/>
      <c r="V140" s="4"/>
    </row>
    <row r="141" spans="1:22">
      <c r="A141" s="4" t="s">
        <v>2648</v>
      </c>
      <c r="B141" s="4" t="s">
        <v>2649</v>
      </c>
      <c r="C141" s="4"/>
      <c r="D141" s="4"/>
      <c r="E141" s="4" t="s">
        <v>2611</v>
      </c>
      <c r="F141" s="4" t="s">
        <v>2265</v>
      </c>
      <c r="G141" s="4" t="s">
        <v>2627</v>
      </c>
      <c r="H141" s="4"/>
      <c r="I141" s="4"/>
      <c r="J141" s="4"/>
      <c r="K141" s="4"/>
      <c r="L141" s="4">
        <v>25</v>
      </c>
      <c r="M141" s="4"/>
      <c r="N141" s="4"/>
      <c r="O141" s="4"/>
      <c r="P141" s="4"/>
      <c r="Q141" s="4"/>
      <c r="R141" s="4"/>
      <c r="S141" s="4"/>
      <c r="T141" s="4"/>
      <c r="U141" s="4"/>
      <c r="V141" s="4"/>
    </row>
    <row r="142" spans="1:22">
      <c r="A142" s="4" t="s">
        <v>2650</v>
      </c>
      <c r="B142" s="4" t="s">
        <v>2651</v>
      </c>
      <c r="C142" s="4"/>
      <c r="D142" s="4"/>
      <c r="E142" s="4" t="s">
        <v>2611</v>
      </c>
      <c r="F142" s="4" t="s">
        <v>2265</v>
      </c>
      <c r="G142" s="4" t="s">
        <v>2612</v>
      </c>
      <c r="H142" s="4"/>
      <c r="I142" s="4"/>
      <c r="J142" s="4"/>
      <c r="K142" s="4"/>
      <c r="L142" s="4">
        <v>50</v>
      </c>
      <c r="M142" s="4"/>
      <c r="N142" s="4"/>
      <c r="O142" s="4"/>
      <c r="P142" s="4"/>
      <c r="Q142" s="4"/>
      <c r="R142" s="4"/>
      <c r="S142" s="4"/>
      <c r="T142" s="4"/>
      <c r="U142" s="4"/>
      <c r="V142" s="4"/>
    </row>
    <row r="143" spans="1:22">
      <c r="A143" s="4" t="s">
        <v>2652</v>
      </c>
      <c r="B143" s="4" t="s">
        <v>2653</v>
      </c>
      <c r="C143" s="4"/>
      <c r="D143" s="4"/>
      <c r="E143" s="4" t="s">
        <v>2611</v>
      </c>
      <c r="F143" s="4" t="s">
        <v>2265</v>
      </c>
      <c r="G143" s="4" t="s">
        <v>2627</v>
      </c>
      <c r="H143" s="4"/>
      <c r="I143" s="4"/>
      <c r="J143" s="4"/>
      <c r="K143" s="4"/>
      <c r="L143" s="4">
        <v>20</v>
      </c>
      <c r="M143" s="4"/>
      <c r="N143" s="4"/>
      <c r="O143" s="4"/>
      <c r="P143" s="4"/>
      <c r="Q143" s="4"/>
      <c r="R143" s="4"/>
      <c r="S143" s="4"/>
      <c r="T143" s="4"/>
      <c r="U143" s="4"/>
      <c r="V143" s="4"/>
    </row>
    <row r="144" spans="1:22">
      <c r="A144" s="4" t="s">
        <v>2654</v>
      </c>
      <c r="B144" s="4" t="s">
        <v>2655</v>
      </c>
      <c r="C144" s="4"/>
      <c r="D144" s="4"/>
      <c r="E144" s="4" t="s">
        <v>2611</v>
      </c>
      <c r="F144" s="4" t="s">
        <v>2265</v>
      </c>
      <c r="G144" s="4" t="s">
        <v>2612</v>
      </c>
      <c r="H144" s="4"/>
      <c r="I144" s="4"/>
      <c r="J144" s="4"/>
      <c r="K144" s="4"/>
      <c r="L144" s="4">
        <v>50</v>
      </c>
      <c r="M144" s="4"/>
      <c r="N144" s="4"/>
      <c r="O144" s="4"/>
      <c r="P144" s="4"/>
      <c r="Q144" s="4"/>
      <c r="R144" s="4"/>
      <c r="S144" s="4"/>
      <c r="T144" s="4"/>
      <c r="U144" s="4"/>
      <c r="V144" s="4"/>
    </row>
    <row r="145" spans="1:22">
      <c r="A145" s="4" t="s">
        <v>2656</v>
      </c>
      <c r="B145" s="4" t="s">
        <v>2657</v>
      </c>
      <c r="C145" s="4"/>
      <c r="D145" s="4"/>
      <c r="E145" s="4" t="s">
        <v>2611</v>
      </c>
      <c r="F145" s="4" t="s">
        <v>2265</v>
      </c>
      <c r="G145" s="4" t="s">
        <v>2658</v>
      </c>
      <c r="H145" s="4"/>
      <c r="I145" s="4"/>
      <c r="J145" s="4"/>
      <c r="K145" s="4"/>
      <c r="L145" s="4">
        <v>25</v>
      </c>
      <c r="M145" s="4"/>
      <c r="N145" s="4"/>
      <c r="O145" s="4"/>
      <c r="P145" s="4"/>
      <c r="Q145" s="4"/>
      <c r="R145" s="4"/>
      <c r="S145" s="4"/>
      <c r="T145" s="4"/>
      <c r="U145" s="4"/>
      <c r="V145" s="4"/>
    </row>
    <row r="146" spans="1:22">
      <c r="A146" s="4" t="s">
        <v>2659</v>
      </c>
      <c r="B146" s="4" t="s">
        <v>2660</v>
      </c>
      <c r="C146" s="4"/>
      <c r="D146" s="4"/>
      <c r="E146" s="4" t="s">
        <v>2611</v>
      </c>
      <c r="F146" s="4" t="s">
        <v>2265</v>
      </c>
      <c r="G146" s="4" t="s">
        <v>2635</v>
      </c>
      <c r="H146" s="4"/>
      <c r="I146" s="4"/>
      <c r="J146" s="4"/>
      <c r="K146" s="4"/>
      <c r="L146" s="4">
        <v>1</v>
      </c>
      <c r="M146" s="4"/>
      <c r="N146" s="4"/>
      <c r="O146" s="4"/>
      <c r="P146" s="4"/>
      <c r="Q146" s="4"/>
      <c r="R146" s="4"/>
      <c r="S146" s="4"/>
      <c r="T146" s="4"/>
      <c r="U146" s="4"/>
      <c r="V146" s="4"/>
    </row>
    <row r="147" spans="1:22">
      <c r="A147" s="4" t="s">
        <v>2661</v>
      </c>
      <c r="B147" s="4" t="s">
        <v>2662</v>
      </c>
      <c r="C147" s="4"/>
      <c r="D147" s="4"/>
      <c r="E147" s="4" t="s">
        <v>2611</v>
      </c>
      <c r="F147" s="4" t="s">
        <v>2265</v>
      </c>
      <c r="G147" s="4" t="s">
        <v>2612</v>
      </c>
      <c r="H147" s="4"/>
      <c r="I147" s="4"/>
      <c r="J147" s="4"/>
      <c r="K147" s="4"/>
      <c r="L147" s="4">
        <v>50</v>
      </c>
      <c r="M147" s="4"/>
      <c r="N147" s="4"/>
      <c r="O147" s="4"/>
      <c r="P147" s="4"/>
      <c r="Q147" s="4"/>
      <c r="R147" s="4"/>
      <c r="S147" s="4"/>
      <c r="T147" s="4"/>
      <c r="U147" s="4"/>
      <c r="V147" s="4"/>
    </row>
    <row r="148" spans="1:22">
      <c r="A148" s="4" t="s">
        <v>2663</v>
      </c>
      <c r="B148" s="4" t="s">
        <v>2664</v>
      </c>
      <c r="C148" s="4"/>
      <c r="D148" s="4"/>
      <c r="E148" s="4" t="s">
        <v>2611</v>
      </c>
      <c r="F148" s="4" t="s">
        <v>2265</v>
      </c>
      <c r="G148" s="4"/>
      <c r="H148" s="4"/>
      <c r="I148" s="4"/>
      <c r="J148" s="4"/>
      <c r="K148" s="4"/>
      <c r="L148" s="4">
        <v>20</v>
      </c>
      <c r="M148" s="4"/>
      <c r="N148" s="4"/>
      <c r="O148" s="4"/>
      <c r="P148" s="4"/>
      <c r="Q148" s="4"/>
      <c r="R148" s="4"/>
      <c r="S148" s="4"/>
      <c r="T148" s="4"/>
      <c r="U148" s="4"/>
      <c r="V148" s="4"/>
    </row>
    <row r="149" spans="1:22">
      <c r="A149" s="4" t="s">
        <v>2665</v>
      </c>
      <c r="B149" s="4" t="s">
        <v>2666</v>
      </c>
      <c r="C149" s="4"/>
      <c r="D149" s="4"/>
      <c r="E149" s="4" t="s">
        <v>2611</v>
      </c>
      <c r="F149" s="4" t="s">
        <v>2265</v>
      </c>
      <c r="G149" s="4" t="s">
        <v>2612</v>
      </c>
      <c r="H149" s="4"/>
      <c r="I149" s="4"/>
      <c r="J149" s="4"/>
      <c r="K149" s="4"/>
      <c r="L149" s="4">
        <v>20</v>
      </c>
      <c r="M149" s="4"/>
      <c r="N149" s="4"/>
      <c r="O149" s="4"/>
      <c r="P149" s="4"/>
      <c r="Q149" s="4"/>
      <c r="R149" s="4"/>
      <c r="S149" s="4"/>
      <c r="T149" s="4"/>
      <c r="U149" s="4"/>
      <c r="V149" s="4"/>
    </row>
    <row r="150" spans="1:22">
      <c r="A150" s="4" t="s">
        <v>2667</v>
      </c>
      <c r="B150" s="4" t="s">
        <v>2668</v>
      </c>
      <c r="C150" s="4"/>
      <c r="D150" s="4"/>
      <c r="E150" s="4" t="s">
        <v>2611</v>
      </c>
      <c r="F150" s="4" t="s">
        <v>2265</v>
      </c>
      <c r="G150" s="4" t="s">
        <v>2612</v>
      </c>
      <c r="H150" s="4"/>
      <c r="I150" s="4"/>
      <c r="J150" s="4"/>
      <c r="K150" s="4"/>
      <c r="L150" s="4">
        <v>50</v>
      </c>
      <c r="M150" s="4"/>
      <c r="N150" s="4"/>
      <c r="O150" s="4"/>
      <c r="P150" s="4"/>
      <c r="Q150" s="4"/>
      <c r="R150" s="4"/>
      <c r="S150" s="4"/>
      <c r="T150" s="4"/>
      <c r="U150" s="4"/>
      <c r="V150" s="4"/>
    </row>
    <row r="151" spans="1:22">
      <c r="A151" s="4" t="s">
        <v>2669</v>
      </c>
      <c r="B151" s="4" t="s">
        <v>2669</v>
      </c>
      <c r="C151" s="4"/>
      <c r="D151" s="4"/>
      <c r="E151" s="4" t="s">
        <v>2408</v>
      </c>
      <c r="F151" s="4" t="s">
        <v>2383</v>
      </c>
      <c r="G151" s="4"/>
      <c r="H151" s="4"/>
      <c r="I151" s="4"/>
      <c r="J151" s="4" t="s">
        <v>2670</v>
      </c>
      <c r="K151" s="4"/>
      <c r="L151" s="4"/>
      <c r="M151" s="4"/>
      <c r="N151" s="4"/>
      <c r="O151" s="4"/>
      <c r="P151" s="4"/>
      <c r="Q151" s="4"/>
      <c r="R151" s="4"/>
      <c r="S151" s="4"/>
      <c r="T151" s="4"/>
      <c r="U151" s="4"/>
      <c r="V151" s="4"/>
    </row>
    <row r="152" spans="1:22">
      <c r="A152" s="4" t="s">
        <v>2671</v>
      </c>
      <c r="B152" s="4" t="s">
        <v>2671</v>
      </c>
      <c r="C152" s="4"/>
      <c r="D152" s="4"/>
      <c r="E152" s="4" t="s">
        <v>2408</v>
      </c>
      <c r="F152" s="4" t="s">
        <v>2383</v>
      </c>
      <c r="G152" s="4"/>
      <c r="H152" s="4"/>
      <c r="I152" s="4"/>
      <c r="J152" s="4" t="s">
        <v>2672</v>
      </c>
      <c r="K152" s="4"/>
      <c r="L152" s="4" t="s">
        <v>2673</v>
      </c>
      <c r="M152" s="4"/>
      <c r="N152" s="4"/>
      <c r="O152" s="4"/>
      <c r="P152" s="4"/>
      <c r="Q152" s="4"/>
      <c r="R152" s="4"/>
      <c r="S152" s="4"/>
      <c r="T152" s="4"/>
      <c r="U152" s="4"/>
      <c r="V152" s="4"/>
    </row>
    <row r="153" spans="1:22">
      <c r="A153" s="4" t="s">
        <v>2674</v>
      </c>
      <c r="B153" s="4" t="s">
        <v>2674</v>
      </c>
      <c r="C153" s="4"/>
      <c r="D153" s="4"/>
      <c r="E153" s="4" t="s">
        <v>2408</v>
      </c>
      <c r="F153" s="4" t="s">
        <v>2383</v>
      </c>
      <c r="G153" s="4"/>
      <c r="H153" s="4"/>
      <c r="I153" s="4"/>
      <c r="J153" s="4" t="s">
        <v>2675</v>
      </c>
      <c r="K153" s="4"/>
      <c r="L153" s="4"/>
      <c r="M153" s="4"/>
      <c r="N153" s="4"/>
      <c r="O153" s="4"/>
      <c r="P153" s="4"/>
      <c r="Q153" s="4"/>
      <c r="R153" s="4"/>
      <c r="S153" s="4"/>
      <c r="T153" s="4"/>
      <c r="U153" s="4"/>
      <c r="V153" s="4"/>
    </row>
    <row r="154" spans="1:22">
      <c r="A154" s="4" t="s">
        <v>2676</v>
      </c>
      <c r="B154" s="4" t="s">
        <v>2676</v>
      </c>
      <c r="C154" s="4"/>
      <c r="D154" s="4"/>
      <c r="E154" s="4" t="s">
        <v>2408</v>
      </c>
      <c r="F154" s="4" t="s">
        <v>2383</v>
      </c>
      <c r="G154" s="4"/>
      <c r="H154" s="4"/>
      <c r="I154" s="4"/>
      <c r="J154" s="4" t="s">
        <v>2677</v>
      </c>
      <c r="K154" s="4"/>
      <c r="L154" s="4">
        <v>11</v>
      </c>
      <c r="M154" s="4"/>
      <c r="N154" s="4"/>
      <c r="O154" s="4"/>
      <c r="P154" s="4"/>
      <c r="Q154" s="4"/>
      <c r="R154" s="4"/>
      <c r="S154" s="4"/>
      <c r="T154" s="4"/>
      <c r="U154" s="4"/>
      <c r="V154" s="4"/>
    </row>
    <row r="155" spans="1:22">
      <c r="A155" s="4" t="s">
        <v>2678</v>
      </c>
      <c r="B155" s="4" t="s">
        <v>2678</v>
      </c>
      <c r="C155" s="4"/>
      <c r="D155" s="4"/>
      <c r="E155" s="4" t="s">
        <v>2408</v>
      </c>
      <c r="F155" s="4" t="s">
        <v>2383</v>
      </c>
      <c r="G155" s="4"/>
      <c r="H155" s="4"/>
      <c r="I155" s="4"/>
      <c r="J155" s="4" t="s">
        <v>2679</v>
      </c>
      <c r="K155" s="4"/>
      <c r="L155" s="4" t="s">
        <v>2680</v>
      </c>
      <c r="M155" s="4"/>
      <c r="N155" s="4"/>
      <c r="O155" s="4"/>
      <c r="P155" s="4"/>
      <c r="Q155" s="4"/>
      <c r="R155" s="4"/>
      <c r="S155" s="4"/>
      <c r="T155" s="4"/>
      <c r="U155" s="4"/>
      <c r="V155" s="4"/>
    </row>
    <row r="156" spans="1:22">
      <c r="A156" s="4" t="s">
        <v>2681</v>
      </c>
      <c r="B156" s="4" t="s">
        <v>2681</v>
      </c>
      <c r="C156" s="4"/>
      <c r="D156" s="4"/>
      <c r="E156" s="4" t="s">
        <v>2408</v>
      </c>
      <c r="F156" s="4" t="s">
        <v>2383</v>
      </c>
      <c r="G156" s="4"/>
      <c r="H156" s="4"/>
      <c r="I156" s="4"/>
      <c r="J156" s="4" t="s">
        <v>2682</v>
      </c>
      <c r="K156" s="4"/>
      <c r="L156" s="4" t="s">
        <v>2680</v>
      </c>
      <c r="M156" s="4"/>
      <c r="N156" s="4"/>
      <c r="O156" s="4"/>
      <c r="P156" s="4"/>
      <c r="Q156" s="4"/>
      <c r="R156" s="4"/>
      <c r="S156" s="4"/>
      <c r="T156" s="4"/>
      <c r="U156" s="4"/>
      <c r="V156" s="4"/>
    </row>
    <row r="157" spans="1:22">
      <c r="A157" s="4" t="s">
        <v>2683</v>
      </c>
      <c r="B157" s="4" t="s">
        <v>2683</v>
      </c>
      <c r="C157" s="4"/>
      <c r="D157" s="4"/>
      <c r="E157" s="4" t="s">
        <v>2408</v>
      </c>
      <c r="F157" s="4" t="s">
        <v>2383</v>
      </c>
      <c r="G157" s="4"/>
      <c r="H157" s="4"/>
      <c r="I157" s="4"/>
      <c r="J157" s="4" t="s">
        <v>2684</v>
      </c>
      <c r="K157" s="4"/>
      <c r="L157" s="4" t="s">
        <v>2685</v>
      </c>
      <c r="M157" s="4"/>
      <c r="N157" s="4"/>
      <c r="O157" s="4"/>
      <c r="P157" s="4"/>
      <c r="Q157" s="4"/>
      <c r="R157" s="4"/>
      <c r="S157" s="4"/>
      <c r="T157" s="4"/>
      <c r="U157" s="4"/>
      <c r="V157" s="4"/>
    </row>
    <row r="158" spans="1:22">
      <c r="A158" s="4" t="s">
        <v>2631</v>
      </c>
      <c r="B158" s="4" t="s">
        <v>2631</v>
      </c>
      <c r="C158" s="4"/>
      <c r="D158" s="4"/>
      <c r="E158" s="4" t="s">
        <v>2611</v>
      </c>
      <c r="F158" s="4" t="s">
        <v>2265</v>
      </c>
      <c r="G158" s="4" t="s">
        <v>2686</v>
      </c>
      <c r="H158" s="4"/>
      <c r="I158" s="4"/>
      <c r="J158" s="4"/>
      <c r="K158" s="4"/>
      <c r="L158" s="4">
        <v>20</v>
      </c>
      <c r="M158" s="4"/>
      <c r="N158" s="4"/>
      <c r="O158" s="4"/>
      <c r="P158" s="4"/>
      <c r="Q158" s="4"/>
      <c r="R158" s="4"/>
      <c r="S158" s="4"/>
      <c r="T158" s="4"/>
      <c r="U158" s="4"/>
      <c r="V158" s="4"/>
    </row>
    <row r="159" spans="1:22">
      <c r="A159" s="4" t="s">
        <v>2645</v>
      </c>
      <c r="B159" s="4" t="s">
        <v>2645</v>
      </c>
      <c r="C159" s="4"/>
      <c r="D159" s="4"/>
      <c r="E159" s="4" t="s">
        <v>2611</v>
      </c>
      <c r="F159" s="4" t="s">
        <v>2265</v>
      </c>
      <c r="G159" s="4" t="s">
        <v>2686</v>
      </c>
      <c r="H159" s="4"/>
      <c r="I159" s="4"/>
      <c r="J159" s="4"/>
      <c r="K159" s="4"/>
      <c r="L159" s="4">
        <v>50</v>
      </c>
      <c r="M159" s="4"/>
      <c r="N159" s="4"/>
      <c r="O159" s="4"/>
      <c r="P159" s="4"/>
      <c r="Q159" s="4"/>
      <c r="R159" s="4"/>
      <c r="S159" s="4"/>
      <c r="T159" s="4"/>
      <c r="U159" s="4"/>
      <c r="V159" s="4"/>
    </row>
    <row r="160" spans="1:22">
      <c r="A160" s="4" t="s">
        <v>2687</v>
      </c>
      <c r="B160" s="4" t="s">
        <v>2687</v>
      </c>
      <c r="C160" s="4"/>
      <c r="D160" s="4"/>
      <c r="E160" s="4" t="s">
        <v>2611</v>
      </c>
      <c r="F160" s="4" t="s">
        <v>2265</v>
      </c>
      <c r="G160" s="4" t="s">
        <v>2686</v>
      </c>
      <c r="H160" s="4"/>
      <c r="I160" s="4"/>
      <c r="J160" s="4"/>
      <c r="K160" s="4"/>
      <c r="L160" s="4">
        <v>20</v>
      </c>
      <c r="M160" s="4"/>
      <c r="N160" s="4"/>
      <c r="O160" s="4"/>
      <c r="P160" s="4"/>
      <c r="Q160" s="4"/>
      <c r="R160" s="4"/>
      <c r="S160" s="4"/>
      <c r="T160" s="4"/>
      <c r="U160" s="4"/>
      <c r="V160" s="4"/>
    </row>
    <row r="161" spans="1:22">
      <c r="A161" s="4" t="s">
        <v>2662</v>
      </c>
      <c r="B161" s="4" t="s">
        <v>2662</v>
      </c>
      <c r="C161" s="4"/>
      <c r="D161" s="4"/>
      <c r="E161" s="4" t="s">
        <v>2611</v>
      </c>
      <c r="F161" s="4" t="s">
        <v>2265</v>
      </c>
      <c r="G161" s="4" t="s">
        <v>2686</v>
      </c>
      <c r="H161" s="4"/>
      <c r="I161" s="4"/>
      <c r="J161" s="4"/>
      <c r="K161" s="4"/>
      <c r="L161" s="4">
        <v>50</v>
      </c>
      <c r="M161" s="4"/>
      <c r="N161" s="4"/>
      <c r="O161" s="4"/>
      <c r="P161" s="4"/>
      <c r="Q161" s="4"/>
      <c r="R161" s="4"/>
      <c r="S161" s="4"/>
      <c r="T161" s="4"/>
      <c r="U161" s="4"/>
      <c r="V161" s="4"/>
    </row>
    <row r="162" spans="1:22">
      <c r="A162" s="4" t="s">
        <v>2688</v>
      </c>
      <c r="B162" s="4" t="s">
        <v>2688</v>
      </c>
      <c r="C162" s="4"/>
      <c r="D162" s="4"/>
      <c r="E162" s="4" t="s">
        <v>2611</v>
      </c>
      <c r="F162" s="4" t="s">
        <v>2265</v>
      </c>
      <c r="G162" s="4" t="s">
        <v>2686</v>
      </c>
      <c r="H162" s="4"/>
      <c r="I162" s="4"/>
      <c r="J162" s="4"/>
      <c r="K162" s="4"/>
      <c r="L162" s="4">
        <v>20</v>
      </c>
      <c r="M162" s="4"/>
      <c r="N162" s="4"/>
      <c r="O162" s="4"/>
      <c r="P162" s="4"/>
      <c r="Q162" s="4"/>
      <c r="R162" s="4"/>
      <c r="S162" s="4"/>
      <c r="T162" s="4"/>
      <c r="U162" s="4"/>
      <c r="V162" s="4"/>
    </row>
    <row r="163" spans="1:22">
      <c r="A163" s="4" t="s">
        <v>2666</v>
      </c>
      <c r="B163" s="4" t="s">
        <v>2666</v>
      </c>
      <c r="C163" s="4"/>
      <c r="D163" s="4"/>
      <c r="E163" s="4" t="s">
        <v>2611</v>
      </c>
      <c r="F163" s="4" t="s">
        <v>2265</v>
      </c>
      <c r="G163" s="4" t="s">
        <v>2686</v>
      </c>
      <c r="H163" s="4"/>
      <c r="I163" s="4"/>
      <c r="J163" s="4"/>
      <c r="K163" s="4"/>
      <c r="L163" s="4">
        <v>20</v>
      </c>
      <c r="M163" s="4"/>
      <c r="N163" s="4"/>
      <c r="O163" s="4"/>
      <c r="P163" s="4"/>
      <c r="Q163" s="4"/>
      <c r="R163" s="4"/>
      <c r="S163" s="4"/>
      <c r="T163" s="4"/>
      <c r="U163" s="4"/>
      <c r="V163" s="4"/>
    </row>
    <row r="164" spans="1:22">
      <c r="A164" s="4" t="s">
        <v>2689</v>
      </c>
      <c r="B164" s="4" t="s">
        <v>2689</v>
      </c>
      <c r="C164" s="4"/>
      <c r="D164" s="4"/>
      <c r="E164" s="4" t="s">
        <v>2408</v>
      </c>
      <c r="F164" s="4" t="s">
        <v>2383</v>
      </c>
      <c r="G164" s="4"/>
      <c r="H164" s="4" t="s">
        <v>2690</v>
      </c>
      <c r="I164" s="4" t="str">
        <f t="shared" ref="I164:I195" si="2">LEFT(H164,FIND(" ",H164,1))</f>
        <v xml:space="preserve">Ранение </v>
      </c>
      <c r="J164" s="4"/>
      <c r="K164" s="4"/>
      <c r="L164" s="4">
        <v>75</v>
      </c>
      <c r="M164" s="4"/>
      <c r="N164" s="4"/>
      <c r="O164" s="4"/>
      <c r="P164" s="4" t="s">
        <v>2691</v>
      </c>
      <c r="Q164" s="4"/>
      <c r="R164" s="4"/>
      <c r="S164" s="4" t="s">
        <v>2692</v>
      </c>
      <c r="T164" s="4" t="s">
        <v>2693</v>
      </c>
      <c r="U164" s="4"/>
      <c r="V164" s="4"/>
    </row>
    <row r="165" spans="1:22">
      <c r="A165" s="4" t="s">
        <v>2694</v>
      </c>
      <c r="B165" s="4" t="s">
        <v>2694</v>
      </c>
      <c r="C165" s="4"/>
      <c r="D165" s="4"/>
      <c r="E165" s="4" t="s">
        <v>2408</v>
      </c>
      <c r="F165" s="4" t="s">
        <v>2383</v>
      </c>
      <c r="G165" s="4"/>
      <c r="H165" s="4" t="s">
        <v>2690</v>
      </c>
      <c r="I165" s="4" t="str">
        <f t="shared" si="2"/>
        <v xml:space="preserve">Ранение </v>
      </c>
      <c r="J165" s="4"/>
      <c r="K165" s="4"/>
      <c r="L165" s="4">
        <v>300</v>
      </c>
      <c r="M165" s="4"/>
      <c r="N165" s="4"/>
      <c r="O165" s="4"/>
      <c r="P165" s="4" t="s">
        <v>2691</v>
      </c>
      <c r="Q165" s="4"/>
      <c r="R165" s="4"/>
      <c r="S165" s="4" t="s">
        <v>2695</v>
      </c>
      <c r="T165" s="4" t="s">
        <v>2696</v>
      </c>
      <c r="U165" s="4"/>
      <c r="V165" s="4"/>
    </row>
    <row r="166" spans="1:22">
      <c r="A166" s="4" t="s">
        <v>2697</v>
      </c>
      <c r="B166" s="4" t="s">
        <v>2697</v>
      </c>
      <c r="C166" s="4"/>
      <c r="D166" s="4"/>
      <c r="E166" s="4" t="s">
        <v>2408</v>
      </c>
      <c r="F166" s="4" t="s">
        <v>2383</v>
      </c>
      <c r="G166" s="4"/>
      <c r="H166" s="4" t="s">
        <v>2698</v>
      </c>
      <c r="I166" s="4" t="str">
        <f t="shared" si="2"/>
        <v xml:space="preserve">Ранение </v>
      </c>
      <c r="J166" s="4"/>
      <c r="K166" s="4"/>
      <c r="L166" s="4">
        <v>120</v>
      </c>
      <c r="M166" s="4"/>
      <c r="N166" s="4"/>
      <c r="O166" s="4"/>
      <c r="P166" s="4" t="s">
        <v>2691</v>
      </c>
      <c r="Q166" s="4"/>
      <c r="R166" s="4"/>
      <c r="S166" s="4">
        <v>0</v>
      </c>
      <c r="T166" s="4" t="s">
        <v>2699</v>
      </c>
      <c r="U166" s="4"/>
      <c r="V166" s="4"/>
    </row>
    <row r="167" spans="1:22">
      <c r="A167" s="4" t="s">
        <v>2700</v>
      </c>
      <c r="B167" s="4" t="s">
        <v>2700</v>
      </c>
      <c r="C167" s="4"/>
      <c r="D167" s="4"/>
      <c r="E167" s="4" t="s">
        <v>2408</v>
      </c>
      <c r="F167" s="4" t="s">
        <v>2383</v>
      </c>
      <c r="G167" s="4"/>
      <c r="H167" s="4" t="s">
        <v>2698</v>
      </c>
      <c r="I167" s="4" t="str">
        <f t="shared" si="2"/>
        <v xml:space="preserve">Ранение </v>
      </c>
      <c r="J167" s="4"/>
      <c r="K167" s="4"/>
      <c r="L167" s="4">
        <v>100</v>
      </c>
      <c r="M167" s="4"/>
      <c r="N167" s="4"/>
      <c r="O167" s="4"/>
      <c r="P167" s="4" t="s">
        <v>2691</v>
      </c>
      <c r="Q167" s="4"/>
      <c r="R167" s="4"/>
      <c r="S167" s="4">
        <v>0</v>
      </c>
      <c r="T167" s="4" t="s">
        <v>2701</v>
      </c>
      <c r="U167" s="4"/>
      <c r="V167" s="4"/>
    </row>
    <row r="168" spans="1:22">
      <c r="A168" s="4" t="s">
        <v>2702</v>
      </c>
      <c r="B168" s="4" t="s">
        <v>2702</v>
      </c>
      <c r="C168" s="4"/>
      <c r="D168" s="4"/>
      <c r="E168" s="4" t="s">
        <v>2408</v>
      </c>
      <c r="F168" s="4" t="s">
        <v>2383</v>
      </c>
      <c r="G168" s="4"/>
      <c r="H168" s="4" t="s">
        <v>2703</v>
      </c>
      <c r="I168" s="4" t="str">
        <f t="shared" si="2"/>
        <v xml:space="preserve">Ранение </v>
      </c>
      <c r="J168" s="4"/>
      <c r="K168" s="4"/>
      <c r="L168" s="4">
        <v>120</v>
      </c>
      <c r="M168" s="4"/>
      <c r="N168" s="4"/>
      <c r="O168" s="4"/>
      <c r="P168" s="4" t="s">
        <v>2691</v>
      </c>
      <c r="Q168" s="4"/>
      <c r="R168" s="4"/>
      <c r="S168" s="4" t="s">
        <v>2704</v>
      </c>
      <c r="T168" s="4" t="s">
        <v>2696</v>
      </c>
      <c r="U168" s="4"/>
      <c r="V168" s="4"/>
    </row>
    <row r="169" spans="1:22">
      <c r="A169" s="4" t="s">
        <v>2705</v>
      </c>
      <c r="B169" s="4" t="s">
        <v>2705</v>
      </c>
      <c r="C169" s="4"/>
      <c r="D169" s="4"/>
      <c r="E169" s="4" t="s">
        <v>2408</v>
      </c>
      <c r="F169" s="4" t="s">
        <v>2383</v>
      </c>
      <c r="G169" s="4"/>
      <c r="H169" s="4" t="s">
        <v>2706</v>
      </c>
      <c r="I169" s="4" t="str">
        <f t="shared" si="2"/>
        <v xml:space="preserve">Ранение </v>
      </c>
      <c r="J169" s="4"/>
      <c r="K169" s="4"/>
      <c r="L169" s="4">
        <v>1200</v>
      </c>
      <c r="M169" s="4"/>
      <c r="N169" s="4"/>
      <c r="O169" s="4"/>
      <c r="P169" s="4" t="s">
        <v>1968</v>
      </c>
      <c r="Q169" s="4"/>
      <c r="R169" s="4"/>
      <c r="S169" s="4" t="s">
        <v>2707</v>
      </c>
      <c r="T169" s="4" t="s">
        <v>2695</v>
      </c>
      <c r="U169" s="4"/>
      <c r="V169" s="4"/>
    </row>
    <row r="170" spans="1:22">
      <c r="A170" s="4" t="s">
        <v>2708</v>
      </c>
      <c r="B170" s="4" t="s">
        <v>2708</v>
      </c>
      <c r="C170" s="4"/>
      <c r="D170" s="4"/>
      <c r="E170" s="4" t="s">
        <v>2408</v>
      </c>
      <c r="F170" s="4" t="s">
        <v>2383</v>
      </c>
      <c r="G170" s="4"/>
      <c r="H170" s="4" t="s">
        <v>2709</v>
      </c>
      <c r="I170" s="4" t="str">
        <f t="shared" si="2"/>
        <v xml:space="preserve">Ранение </v>
      </c>
      <c r="J170" s="4"/>
      <c r="K170" s="4"/>
      <c r="L170" s="4">
        <v>1800</v>
      </c>
      <c r="M170" s="4"/>
      <c r="N170" s="4"/>
      <c r="O170" s="4"/>
      <c r="P170" s="4" t="s">
        <v>1854</v>
      </c>
      <c r="Q170" s="4"/>
      <c r="R170" s="4"/>
      <c r="S170" s="4" t="s">
        <v>2710</v>
      </c>
      <c r="T170" s="4" t="s">
        <v>2711</v>
      </c>
      <c r="U170" s="4"/>
      <c r="V170" s="4"/>
    </row>
    <row r="171" spans="1:22" ht="15.75">
      <c r="A171" s="4" t="s">
        <v>2712</v>
      </c>
      <c r="B171" s="4" t="s">
        <v>2712</v>
      </c>
      <c r="C171" s="4"/>
      <c r="D171" s="4"/>
      <c r="E171" s="4" t="s">
        <v>2408</v>
      </c>
      <c r="F171" s="4" t="s">
        <v>2383</v>
      </c>
      <c r="G171" s="4"/>
      <c r="H171" s="4" t="s">
        <v>2706</v>
      </c>
      <c r="I171" s="4" t="str">
        <f t="shared" si="2"/>
        <v xml:space="preserve">Ранение </v>
      </c>
      <c r="J171" s="4"/>
      <c r="K171" s="4"/>
      <c r="L171" s="4">
        <v>300</v>
      </c>
      <c r="M171" s="4"/>
      <c r="N171" s="4"/>
      <c r="O171" s="4"/>
      <c r="P171" s="4" t="s">
        <v>1968</v>
      </c>
      <c r="Q171" s="4"/>
      <c r="R171" s="4"/>
      <c r="S171" s="4" t="s">
        <v>2713</v>
      </c>
      <c r="T171" s="4">
        <v>0</v>
      </c>
      <c r="U171" s="4"/>
      <c r="V171" s="4"/>
    </row>
    <row r="172" spans="1:22">
      <c r="A172" s="4" t="s">
        <v>2714</v>
      </c>
      <c r="B172" s="4" t="s">
        <v>2714</v>
      </c>
      <c r="C172" s="4"/>
      <c r="D172" s="4"/>
      <c r="E172" s="4" t="s">
        <v>2408</v>
      </c>
      <c r="F172" s="4" t="s">
        <v>2383</v>
      </c>
      <c r="G172" s="4"/>
      <c r="H172" s="4" t="s">
        <v>2715</v>
      </c>
      <c r="I172" s="4" t="str">
        <f t="shared" si="2"/>
        <v xml:space="preserve">Ранение </v>
      </c>
      <c r="J172" s="4"/>
      <c r="K172" s="4"/>
      <c r="L172" s="4">
        <v>210</v>
      </c>
      <c r="M172" s="4"/>
      <c r="N172" s="4"/>
      <c r="O172" s="4"/>
      <c r="P172" s="4" t="s">
        <v>1968</v>
      </c>
      <c r="Q172" s="4"/>
      <c r="R172" s="4"/>
      <c r="S172" s="4" t="s">
        <v>2716</v>
      </c>
      <c r="T172" s="4" t="s">
        <v>2716</v>
      </c>
      <c r="U172" s="4"/>
      <c r="V172" s="4"/>
    </row>
    <row r="173" spans="1:22">
      <c r="A173" s="4" t="s">
        <v>2717</v>
      </c>
      <c r="B173" s="4" t="s">
        <v>2717</v>
      </c>
      <c r="C173" s="4"/>
      <c r="D173" s="4"/>
      <c r="E173" s="4" t="s">
        <v>2408</v>
      </c>
      <c r="F173" s="4" t="s">
        <v>2383</v>
      </c>
      <c r="G173" s="4"/>
      <c r="H173" s="4" t="s">
        <v>2709</v>
      </c>
      <c r="I173" s="4" t="str">
        <f t="shared" si="2"/>
        <v xml:space="preserve">Ранение </v>
      </c>
      <c r="J173" s="4"/>
      <c r="K173" s="4"/>
      <c r="L173" s="4">
        <v>3000</v>
      </c>
      <c r="M173" s="4"/>
      <c r="N173" s="4"/>
      <c r="O173" s="4"/>
      <c r="P173" s="4" t="s">
        <v>1968</v>
      </c>
      <c r="Q173" s="4"/>
      <c r="R173" s="4"/>
      <c r="S173" s="4" t="s">
        <v>2718</v>
      </c>
      <c r="T173" s="4" t="s">
        <v>2719</v>
      </c>
      <c r="U173" s="4"/>
      <c r="V173" s="4"/>
    </row>
    <row r="174" spans="1:22">
      <c r="A174" s="4" t="s">
        <v>2720</v>
      </c>
      <c r="B174" s="4" t="s">
        <v>2720</v>
      </c>
      <c r="C174" s="4"/>
      <c r="D174" s="4"/>
      <c r="E174" s="4" t="s">
        <v>2408</v>
      </c>
      <c r="F174" s="4" t="s">
        <v>2383</v>
      </c>
      <c r="G174" s="4"/>
      <c r="H174" s="4" t="s">
        <v>2721</v>
      </c>
      <c r="I174" s="4" t="str">
        <f t="shared" si="2"/>
        <v xml:space="preserve">Ранение </v>
      </c>
      <c r="J174" s="4"/>
      <c r="K174" s="4"/>
      <c r="L174" s="4">
        <v>100</v>
      </c>
      <c r="M174" s="4"/>
      <c r="N174" s="4"/>
      <c r="O174" s="4"/>
      <c r="P174" s="4" t="s">
        <v>2691</v>
      </c>
      <c r="Q174" s="4"/>
      <c r="R174" s="4"/>
      <c r="S174" s="4" t="s">
        <v>2704</v>
      </c>
      <c r="T174" s="4" t="s">
        <v>2722</v>
      </c>
      <c r="U174" s="4"/>
      <c r="V174" s="4"/>
    </row>
    <row r="175" spans="1:22">
      <c r="A175" s="4" t="s">
        <v>2723</v>
      </c>
      <c r="B175" s="4" t="s">
        <v>2723</v>
      </c>
      <c r="C175" s="4"/>
      <c r="D175" s="4"/>
      <c r="E175" s="4" t="s">
        <v>2408</v>
      </c>
      <c r="F175" s="4" t="s">
        <v>2383</v>
      </c>
      <c r="G175" s="4"/>
      <c r="H175" s="4" t="s">
        <v>2721</v>
      </c>
      <c r="I175" s="4" t="str">
        <f t="shared" si="2"/>
        <v xml:space="preserve">Ранение </v>
      </c>
      <c r="J175" s="4"/>
      <c r="K175" s="4"/>
      <c r="L175" s="4">
        <v>150</v>
      </c>
      <c r="M175" s="4"/>
      <c r="N175" s="4"/>
      <c r="O175" s="4"/>
      <c r="P175" s="4" t="s">
        <v>2691</v>
      </c>
      <c r="Q175" s="4"/>
      <c r="R175" s="4"/>
      <c r="S175" s="4" t="s">
        <v>2724</v>
      </c>
      <c r="T175" s="4" t="s">
        <v>2725</v>
      </c>
      <c r="U175" s="4"/>
      <c r="V175" s="4"/>
    </row>
    <row r="176" spans="1:22">
      <c r="A176" s="4" t="s">
        <v>2726</v>
      </c>
      <c r="B176" s="4" t="s">
        <v>2726</v>
      </c>
      <c r="C176" s="4"/>
      <c r="D176" s="4"/>
      <c r="E176" s="4" t="s">
        <v>2408</v>
      </c>
      <c r="F176" s="4" t="s">
        <v>2383</v>
      </c>
      <c r="G176" s="4"/>
      <c r="H176" s="4" t="s">
        <v>2715</v>
      </c>
      <c r="I176" s="4" t="str">
        <f t="shared" si="2"/>
        <v xml:space="preserve">Ранение </v>
      </c>
      <c r="J176" s="4"/>
      <c r="K176" s="4"/>
      <c r="L176" s="4">
        <v>200</v>
      </c>
      <c r="M176" s="4"/>
      <c r="N176" s="4"/>
      <c r="O176" s="4"/>
      <c r="P176" s="4" t="s">
        <v>1968</v>
      </c>
      <c r="Q176" s="4"/>
      <c r="R176" s="4"/>
      <c r="S176" s="4" t="s">
        <v>2699</v>
      </c>
      <c r="T176" s="4" t="s">
        <v>2699</v>
      </c>
      <c r="U176" s="4"/>
      <c r="V176" s="4"/>
    </row>
    <row r="177" spans="1:22">
      <c r="A177" s="4" t="s">
        <v>2727</v>
      </c>
      <c r="B177" s="4" t="s">
        <v>2727</v>
      </c>
      <c r="C177" s="4"/>
      <c r="D177" s="4"/>
      <c r="E177" s="4" t="s">
        <v>2408</v>
      </c>
      <c r="F177" s="4" t="s">
        <v>2383</v>
      </c>
      <c r="G177" s="4"/>
      <c r="H177" s="4" t="s">
        <v>2703</v>
      </c>
      <c r="I177" s="4" t="str">
        <f t="shared" si="2"/>
        <v xml:space="preserve">Ранение </v>
      </c>
      <c r="J177" s="4"/>
      <c r="K177" s="4"/>
      <c r="L177" s="4">
        <v>150</v>
      </c>
      <c r="M177" s="4"/>
      <c r="N177" s="4"/>
      <c r="O177" s="4"/>
      <c r="P177" s="4" t="s">
        <v>2691</v>
      </c>
      <c r="Q177" s="4"/>
      <c r="R177" s="4"/>
      <c r="S177" s="4" t="s">
        <v>2728</v>
      </c>
      <c r="T177" s="4" t="s">
        <v>2699</v>
      </c>
      <c r="U177" s="4"/>
      <c r="V177" s="4"/>
    </row>
    <row r="178" spans="1:22">
      <c r="A178" s="4" t="s">
        <v>2729</v>
      </c>
      <c r="B178" s="4" t="s">
        <v>2729</v>
      </c>
      <c r="C178" s="4"/>
      <c r="D178" s="4"/>
      <c r="E178" s="4" t="s">
        <v>2408</v>
      </c>
      <c r="F178" s="4" t="s">
        <v>2383</v>
      </c>
      <c r="G178" s="4"/>
      <c r="H178" s="4" t="s">
        <v>2730</v>
      </c>
      <c r="I178" s="4" t="str">
        <f t="shared" si="2"/>
        <v xml:space="preserve">Ранение </v>
      </c>
      <c r="J178" s="4"/>
      <c r="K178" s="4"/>
      <c r="L178" s="4">
        <v>700</v>
      </c>
      <c r="M178" s="4"/>
      <c r="N178" s="4"/>
      <c r="O178" s="4"/>
      <c r="P178" s="4" t="s">
        <v>1968</v>
      </c>
      <c r="Q178" s="4"/>
      <c r="R178" s="4"/>
      <c r="S178" s="4" t="s">
        <v>2699</v>
      </c>
      <c r="T178" s="4" t="s">
        <v>2699</v>
      </c>
      <c r="U178" s="4"/>
      <c r="V178" s="4"/>
    </row>
    <row r="179" spans="1:22">
      <c r="A179" s="4" t="s">
        <v>2731</v>
      </c>
      <c r="B179" s="4" t="s">
        <v>2731</v>
      </c>
      <c r="C179" s="4"/>
      <c r="D179" s="4"/>
      <c r="E179" s="4" t="s">
        <v>2408</v>
      </c>
      <c r="F179" s="4" t="s">
        <v>2383</v>
      </c>
      <c r="G179" s="4"/>
      <c r="H179" s="4" t="s">
        <v>2732</v>
      </c>
      <c r="I179" s="4" t="str">
        <f t="shared" si="2"/>
        <v xml:space="preserve">Ранение </v>
      </c>
      <c r="J179" s="4"/>
      <c r="K179" s="4"/>
      <c r="L179" s="4">
        <v>1500</v>
      </c>
      <c r="M179" s="4"/>
      <c r="N179" s="4"/>
      <c r="O179" s="4"/>
      <c r="P179" s="4" t="s">
        <v>1854</v>
      </c>
      <c r="Q179" s="4"/>
      <c r="R179" s="4"/>
      <c r="S179" s="4" t="s">
        <v>2733</v>
      </c>
      <c r="T179" s="4">
        <v>0</v>
      </c>
      <c r="U179" s="4"/>
      <c r="V179" s="4"/>
    </row>
    <row r="180" spans="1:22">
      <c r="A180" s="4" t="s">
        <v>2734</v>
      </c>
      <c r="B180" s="4" t="s">
        <v>2734</v>
      </c>
      <c r="C180" s="4"/>
      <c r="D180" s="4"/>
      <c r="E180" s="4" t="s">
        <v>2408</v>
      </c>
      <c r="F180" s="4" t="s">
        <v>2383</v>
      </c>
      <c r="G180" s="4"/>
      <c r="H180" s="4" t="s">
        <v>2703</v>
      </c>
      <c r="I180" s="4" t="str">
        <f t="shared" si="2"/>
        <v xml:space="preserve">Ранение </v>
      </c>
      <c r="J180" s="4"/>
      <c r="K180" s="4"/>
      <c r="L180" s="4">
        <v>120</v>
      </c>
      <c r="M180" s="4"/>
      <c r="N180" s="4"/>
      <c r="O180" s="4"/>
      <c r="P180" s="4" t="s">
        <v>2691</v>
      </c>
      <c r="Q180" s="4"/>
      <c r="R180" s="4"/>
      <c r="S180" s="4" t="s">
        <v>2735</v>
      </c>
      <c r="T180" s="4" t="s">
        <v>2736</v>
      </c>
      <c r="U180" s="4"/>
      <c r="V180" s="4"/>
    </row>
    <row r="181" spans="1:22">
      <c r="A181" s="4" t="s">
        <v>2737</v>
      </c>
      <c r="B181" s="4" t="s">
        <v>2737</v>
      </c>
      <c r="C181" s="4"/>
      <c r="D181" s="4"/>
      <c r="E181" s="4" t="s">
        <v>2408</v>
      </c>
      <c r="F181" s="4" t="s">
        <v>2383</v>
      </c>
      <c r="G181" s="4"/>
      <c r="H181" s="4" t="s">
        <v>2732</v>
      </c>
      <c r="I181" s="4" t="str">
        <f t="shared" si="2"/>
        <v xml:space="preserve">Ранение </v>
      </c>
      <c r="J181" s="4"/>
      <c r="K181" s="4"/>
      <c r="L181" s="4">
        <v>250</v>
      </c>
      <c r="M181" s="4"/>
      <c r="N181" s="4"/>
      <c r="O181" s="4"/>
      <c r="P181" s="4" t="s">
        <v>1968</v>
      </c>
      <c r="Q181" s="4"/>
      <c r="R181" s="4"/>
      <c r="S181" s="4" t="s">
        <v>2738</v>
      </c>
      <c r="T181" s="4" t="s">
        <v>2739</v>
      </c>
      <c r="U181" s="4"/>
      <c r="V181" s="4"/>
    </row>
    <row r="182" spans="1:22">
      <c r="A182" s="4" t="s">
        <v>2740</v>
      </c>
      <c r="B182" s="4" t="s">
        <v>2740</v>
      </c>
      <c r="C182" s="4"/>
      <c r="D182" s="4"/>
      <c r="E182" s="4" t="s">
        <v>2408</v>
      </c>
      <c r="F182" s="4" t="s">
        <v>2383</v>
      </c>
      <c r="G182" s="4"/>
      <c r="H182" s="4" t="s">
        <v>2698</v>
      </c>
      <c r="I182" s="4" t="str">
        <f t="shared" si="2"/>
        <v xml:space="preserve">Ранение </v>
      </c>
      <c r="J182" s="4"/>
      <c r="K182" s="4"/>
      <c r="L182" s="4">
        <v>100</v>
      </c>
      <c r="M182" s="4"/>
      <c r="N182" s="4"/>
      <c r="O182" s="4"/>
      <c r="P182" s="4" t="s">
        <v>2691</v>
      </c>
      <c r="Q182" s="4"/>
      <c r="R182" s="4"/>
      <c r="S182" s="4" t="s">
        <v>2741</v>
      </c>
      <c r="T182" s="4" t="s">
        <v>2742</v>
      </c>
      <c r="U182" s="4"/>
      <c r="V182" s="4"/>
    </row>
    <row r="183" spans="1:22">
      <c r="A183" s="4" t="s">
        <v>2743</v>
      </c>
      <c r="B183" s="4" t="s">
        <v>2743</v>
      </c>
      <c r="C183" s="4"/>
      <c r="D183" s="4"/>
      <c r="E183" s="4" t="s">
        <v>2408</v>
      </c>
      <c r="F183" s="4" t="s">
        <v>2383</v>
      </c>
      <c r="G183" s="4"/>
      <c r="H183" s="4" t="s">
        <v>2690</v>
      </c>
      <c r="I183" s="4" t="str">
        <f t="shared" si="2"/>
        <v xml:space="preserve">Ранение </v>
      </c>
      <c r="J183" s="4"/>
      <c r="K183" s="4"/>
      <c r="L183" s="4">
        <v>90</v>
      </c>
      <c r="M183" s="4"/>
      <c r="N183" s="4"/>
      <c r="O183" s="4"/>
      <c r="P183" s="4" t="s">
        <v>2691</v>
      </c>
      <c r="Q183" s="4"/>
      <c r="R183" s="4"/>
      <c r="S183" s="4" t="s">
        <v>2744</v>
      </c>
      <c r="T183" s="4" t="s">
        <v>2744</v>
      </c>
      <c r="U183" s="4"/>
      <c r="V183" s="4"/>
    </row>
    <row r="184" spans="1:22" ht="25.5" customHeight="1">
      <c r="A184" s="4" t="s">
        <v>2745</v>
      </c>
      <c r="B184" s="4" t="s">
        <v>2745</v>
      </c>
      <c r="C184" s="4"/>
      <c r="D184" s="4"/>
      <c r="E184" s="4" t="s">
        <v>2408</v>
      </c>
      <c r="F184" s="4" t="s">
        <v>2383</v>
      </c>
      <c r="G184" s="4"/>
      <c r="H184" s="4" t="s">
        <v>2746</v>
      </c>
      <c r="I184" s="4" t="str">
        <f t="shared" si="2"/>
        <v xml:space="preserve">Ранение </v>
      </c>
      <c r="J184" s="4"/>
      <c r="K184" s="4"/>
      <c r="L184" s="4">
        <v>250</v>
      </c>
      <c r="M184" s="4"/>
      <c r="N184" s="4"/>
      <c r="O184" s="4"/>
      <c r="P184" s="4" t="s">
        <v>1968</v>
      </c>
      <c r="Q184" s="4"/>
      <c r="R184" s="4"/>
      <c r="S184" s="4" t="s">
        <v>2747</v>
      </c>
      <c r="T184" s="4" t="s">
        <v>2748</v>
      </c>
      <c r="U184" s="4"/>
      <c r="V184" s="4"/>
    </row>
    <row r="185" spans="1:22">
      <c r="A185" s="4" t="s">
        <v>1697</v>
      </c>
      <c r="B185" s="4" t="s">
        <v>1697</v>
      </c>
      <c r="C185" s="4"/>
      <c r="D185" s="4"/>
      <c r="E185" s="4" t="s">
        <v>2408</v>
      </c>
      <c r="F185" s="4" t="s">
        <v>2383</v>
      </c>
      <c r="G185" s="4"/>
      <c r="H185" s="4" t="s">
        <v>2732</v>
      </c>
      <c r="I185" s="4" t="str">
        <f t="shared" si="2"/>
        <v xml:space="preserve">Ранение </v>
      </c>
      <c r="J185" s="4"/>
      <c r="K185" s="4"/>
      <c r="L185" s="4">
        <v>3000</v>
      </c>
      <c r="M185" s="4"/>
      <c r="N185" s="4"/>
      <c r="O185" s="4"/>
      <c r="P185" s="4" t="s">
        <v>1854</v>
      </c>
      <c r="Q185" s="4"/>
      <c r="R185" s="4"/>
      <c r="S185" s="4" t="s">
        <v>2711</v>
      </c>
      <c r="T185" s="4" t="s">
        <v>2711</v>
      </c>
      <c r="U185" s="4"/>
      <c r="V185" s="4"/>
    </row>
    <row r="186" spans="1:22">
      <c r="A186" s="4" t="s">
        <v>2749</v>
      </c>
      <c r="B186" s="4" t="s">
        <v>2749</v>
      </c>
      <c r="C186" s="4"/>
      <c r="D186" s="4"/>
      <c r="E186" s="4" t="s">
        <v>2408</v>
      </c>
      <c r="F186" s="4" t="s">
        <v>2383</v>
      </c>
      <c r="G186" s="4"/>
      <c r="H186" s="4" t="s">
        <v>2750</v>
      </c>
      <c r="I186" s="4" t="str">
        <f t="shared" si="2"/>
        <v xml:space="preserve">Кожа </v>
      </c>
      <c r="J186" s="4"/>
      <c r="K186" s="4"/>
      <c r="L186" s="4">
        <v>2500</v>
      </c>
      <c r="M186" s="4"/>
      <c r="N186" s="4"/>
      <c r="O186" s="4"/>
      <c r="P186" s="4" t="s">
        <v>2751</v>
      </c>
      <c r="Q186" s="4"/>
      <c r="R186" s="4"/>
      <c r="S186" s="4">
        <v>0</v>
      </c>
      <c r="T186" s="4" t="s">
        <v>2752</v>
      </c>
      <c r="U186" s="4"/>
      <c r="V186" s="4"/>
    </row>
    <row r="187" spans="1:22">
      <c r="A187" s="4" t="s">
        <v>2753</v>
      </c>
      <c r="B187" s="4" t="s">
        <v>2753</v>
      </c>
      <c r="C187" s="4"/>
      <c r="D187" s="4"/>
      <c r="E187" s="4" t="s">
        <v>2408</v>
      </c>
      <c r="F187" s="4" t="s">
        <v>2383</v>
      </c>
      <c r="G187" s="4"/>
      <c r="H187" s="4" t="s">
        <v>2754</v>
      </c>
      <c r="I187" s="4" t="str">
        <f t="shared" si="2"/>
        <v xml:space="preserve">Кожа </v>
      </c>
      <c r="J187" s="4"/>
      <c r="K187" s="4"/>
      <c r="L187" s="4">
        <v>750</v>
      </c>
      <c r="M187" s="4"/>
      <c r="N187" s="4"/>
      <c r="O187" s="4"/>
      <c r="P187" s="4" t="s">
        <v>1968</v>
      </c>
      <c r="Q187" s="4"/>
      <c r="R187" s="4"/>
      <c r="S187" s="4" t="s">
        <v>2755</v>
      </c>
      <c r="T187" s="4" t="s">
        <v>2756</v>
      </c>
      <c r="U187" s="4"/>
      <c r="V187" s="4"/>
    </row>
    <row r="188" spans="1:22">
      <c r="A188" s="4" t="s">
        <v>2757</v>
      </c>
      <c r="B188" s="4" t="s">
        <v>2757</v>
      </c>
      <c r="C188" s="4"/>
      <c r="D188" s="4"/>
      <c r="E188" s="4" t="s">
        <v>2408</v>
      </c>
      <c r="F188" s="4" t="s">
        <v>2383</v>
      </c>
      <c r="G188" s="4"/>
      <c r="H188" s="4" t="s">
        <v>2758</v>
      </c>
      <c r="I188" s="4" t="str">
        <f t="shared" si="2"/>
        <v xml:space="preserve">Кожа </v>
      </c>
      <c r="J188" s="4"/>
      <c r="K188" s="4"/>
      <c r="L188" s="4">
        <v>4500</v>
      </c>
      <c r="M188" s="4"/>
      <c r="N188" s="4"/>
      <c r="O188" s="4"/>
      <c r="P188" s="4" t="s">
        <v>2759</v>
      </c>
      <c r="Q188" s="4"/>
      <c r="R188" s="4"/>
      <c r="S188" s="4" t="s">
        <v>2760</v>
      </c>
      <c r="T188" s="4" t="s">
        <v>2760</v>
      </c>
      <c r="U188" s="4"/>
      <c r="V188" s="4"/>
    </row>
    <row r="189" spans="1:22">
      <c r="A189" s="4" t="s">
        <v>2761</v>
      </c>
      <c r="B189" s="4" t="s">
        <v>2761</v>
      </c>
      <c r="C189" s="4"/>
      <c r="D189" s="4"/>
      <c r="E189" s="4" t="s">
        <v>2408</v>
      </c>
      <c r="F189" s="4" t="s">
        <v>2383</v>
      </c>
      <c r="G189" s="4"/>
      <c r="H189" s="4" t="s">
        <v>2762</v>
      </c>
      <c r="I189" s="4" t="str">
        <f t="shared" si="2"/>
        <v xml:space="preserve">Кожа </v>
      </c>
      <c r="J189" s="4"/>
      <c r="K189" s="4"/>
      <c r="L189" s="4">
        <v>200</v>
      </c>
      <c r="M189" s="4"/>
      <c r="N189" s="4"/>
      <c r="O189" s="4"/>
      <c r="P189" s="4" t="s">
        <v>2691</v>
      </c>
      <c r="Q189" s="4"/>
      <c r="R189" s="4"/>
      <c r="S189" s="4" t="s">
        <v>2707</v>
      </c>
      <c r="T189" s="4">
        <v>0</v>
      </c>
      <c r="U189" s="4"/>
      <c r="V189" s="4"/>
    </row>
    <row r="190" spans="1:22">
      <c r="A190" s="4" t="s">
        <v>2763</v>
      </c>
      <c r="B190" s="4" t="s">
        <v>2763</v>
      </c>
      <c r="C190" s="4"/>
      <c r="D190" s="4"/>
      <c r="E190" s="4" t="s">
        <v>2408</v>
      </c>
      <c r="F190" s="4" t="s">
        <v>2383</v>
      </c>
      <c r="G190" s="4"/>
      <c r="H190" s="4" t="s">
        <v>2762</v>
      </c>
      <c r="I190" s="4" t="str">
        <f t="shared" si="2"/>
        <v xml:space="preserve">Кожа </v>
      </c>
      <c r="J190" s="4"/>
      <c r="K190" s="4"/>
      <c r="L190" s="4">
        <v>150</v>
      </c>
      <c r="M190" s="4"/>
      <c r="N190" s="4"/>
      <c r="O190" s="4"/>
      <c r="P190" s="4" t="s">
        <v>2691</v>
      </c>
      <c r="Q190" s="4"/>
      <c r="R190" s="4"/>
      <c r="S190" s="4" t="s">
        <v>2764</v>
      </c>
      <c r="T190" s="4">
        <v>0</v>
      </c>
      <c r="U190" s="4"/>
      <c r="V190" s="4"/>
    </row>
    <row r="191" spans="1:22">
      <c r="A191" s="4" t="s">
        <v>2765</v>
      </c>
      <c r="B191" s="4" t="s">
        <v>2765</v>
      </c>
      <c r="C191" s="4"/>
      <c r="D191" s="4"/>
      <c r="E191" s="4" t="s">
        <v>2408</v>
      </c>
      <c r="F191" s="4" t="s">
        <v>2383</v>
      </c>
      <c r="G191" s="4"/>
      <c r="H191" s="4" t="s">
        <v>2766</v>
      </c>
      <c r="I191" s="4" t="str">
        <f t="shared" si="2"/>
        <v xml:space="preserve">Кожа </v>
      </c>
      <c r="J191" s="4"/>
      <c r="K191" s="4"/>
      <c r="L191" s="4" t="s">
        <v>2767</v>
      </c>
      <c r="M191" s="4"/>
      <c r="N191" s="4"/>
      <c r="O191" s="4"/>
      <c r="P191" s="4" t="s">
        <v>2751</v>
      </c>
      <c r="Q191" s="4"/>
      <c r="R191" s="4"/>
      <c r="S191" s="4" t="s">
        <v>2768</v>
      </c>
      <c r="T191" s="4">
        <v>0</v>
      </c>
      <c r="U191" s="4"/>
      <c r="V191" s="4"/>
    </row>
    <row r="192" spans="1:22">
      <c r="A192" s="4" t="s">
        <v>2769</v>
      </c>
      <c r="B192" s="4" t="s">
        <v>2769</v>
      </c>
      <c r="C192" s="4"/>
      <c r="D192" s="4"/>
      <c r="E192" s="4" t="s">
        <v>2408</v>
      </c>
      <c r="F192" s="4" t="s">
        <v>2383</v>
      </c>
      <c r="G192" s="4"/>
      <c r="H192" s="4" t="s">
        <v>2758</v>
      </c>
      <c r="I192" s="4" t="str">
        <f t="shared" si="2"/>
        <v xml:space="preserve">Кожа </v>
      </c>
      <c r="J192" s="4"/>
      <c r="K192" s="4"/>
      <c r="L192" s="4">
        <v>600</v>
      </c>
      <c r="M192" s="4"/>
      <c r="N192" s="4"/>
      <c r="O192" s="4"/>
      <c r="P192" s="4" t="s">
        <v>1854</v>
      </c>
      <c r="Q192" s="4"/>
      <c r="R192" s="4"/>
      <c r="S192" s="4" t="s">
        <v>2770</v>
      </c>
      <c r="T192" s="4" t="s">
        <v>2771</v>
      </c>
      <c r="U192" s="4"/>
      <c r="V192" s="4"/>
    </row>
    <row r="193" spans="1:22">
      <c r="A193" s="4" t="s">
        <v>2772</v>
      </c>
      <c r="B193" s="4" t="s">
        <v>2772</v>
      </c>
      <c r="C193" s="4"/>
      <c r="D193" s="4"/>
      <c r="E193" s="4" t="s">
        <v>2408</v>
      </c>
      <c r="F193" s="4" t="s">
        <v>2383</v>
      </c>
      <c r="G193" s="4"/>
      <c r="H193" s="4" t="s">
        <v>2754</v>
      </c>
      <c r="I193" s="4" t="str">
        <f t="shared" si="2"/>
        <v xml:space="preserve">Кожа </v>
      </c>
      <c r="J193" s="4"/>
      <c r="K193" s="4"/>
      <c r="L193" s="4">
        <v>500</v>
      </c>
      <c r="M193" s="4"/>
      <c r="N193" s="4"/>
      <c r="O193" s="4"/>
      <c r="P193" s="4" t="s">
        <v>1968</v>
      </c>
      <c r="Q193" s="4"/>
      <c r="R193" s="4"/>
      <c r="S193" s="4" t="s">
        <v>2773</v>
      </c>
      <c r="T193" s="4" t="s">
        <v>2774</v>
      </c>
      <c r="U193" s="4"/>
      <c r="V193" s="4"/>
    </row>
    <row r="194" spans="1:22">
      <c r="A194" s="4" t="s">
        <v>2775</v>
      </c>
      <c r="B194" s="4" t="s">
        <v>2775</v>
      </c>
      <c r="C194" s="4"/>
      <c r="D194" s="4"/>
      <c r="E194" s="4" t="s">
        <v>2408</v>
      </c>
      <c r="F194" s="4" t="s">
        <v>2383</v>
      </c>
      <c r="G194" s="4"/>
      <c r="H194" s="4" t="s">
        <v>2776</v>
      </c>
      <c r="I194" s="4" t="str">
        <f t="shared" si="2"/>
        <v xml:space="preserve">Кожа </v>
      </c>
      <c r="J194" s="4"/>
      <c r="K194" s="4"/>
      <c r="L194" s="4">
        <v>300</v>
      </c>
      <c r="M194" s="4"/>
      <c r="N194" s="4"/>
      <c r="O194" s="4"/>
      <c r="P194" s="4" t="s">
        <v>1968</v>
      </c>
      <c r="Q194" s="4"/>
      <c r="R194" s="4"/>
      <c r="S194" s="4" t="s">
        <v>2777</v>
      </c>
      <c r="T194" s="4" t="s">
        <v>2778</v>
      </c>
      <c r="U194" s="4"/>
      <c r="V194" s="4"/>
    </row>
    <row r="195" spans="1:22">
      <c r="A195" s="4" t="s">
        <v>2779</v>
      </c>
      <c r="B195" s="4" t="s">
        <v>2779</v>
      </c>
      <c r="C195" s="4"/>
      <c r="D195" s="4"/>
      <c r="E195" s="4" t="s">
        <v>2408</v>
      </c>
      <c r="F195" s="4" t="s">
        <v>2383</v>
      </c>
      <c r="G195" s="4"/>
      <c r="H195" s="4" t="s">
        <v>2762</v>
      </c>
      <c r="I195" s="4" t="str">
        <f t="shared" si="2"/>
        <v xml:space="preserve">Кожа </v>
      </c>
      <c r="J195" s="4"/>
      <c r="K195" s="4"/>
      <c r="L195" s="4">
        <v>650</v>
      </c>
      <c r="M195" s="4"/>
      <c r="N195" s="4"/>
      <c r="O195" s="4"/>
      <c r="P195" s="4" t="s">
        <v>1968</v>
      </c>
      <c r="Q195" s="4"/>
      <c r="R195" s="4"/>
      <c r="S195" s="4">
        <v>0</v>
      </c>
      <c r="T195" s="4" t="s">
        <v>2760</v>
      </c>
      <c r="U195" s="4"/>
      <c r="V195" s="4"/>
    </row>
    <row r="196" spans="1:22">
      <c r="A196" s="4" t="s">
        <v>2780</v>
      </c>
      <c r="B196" s="4" t="s">
        <v>2780</v>
      </c>
      <c r="C196" s="4"/>
      <c r="D196" s="4"/>
      <c r="E196" s="4" t="s">
        <v>2408</v>
      </c>
      <c r="F196" s="4" t="s">
        <v>2383</v>
      </c>
      <c r="G196" s="4"/>
      <c r="H196" s="4" t="s">
        <v>2754</v>
      </c>
      <c r="I196" s="4" t="str">
        <f t="shared" ref="I196:I221" si="3">LEFT(H196,FIND(" ",H196,1))</f>
        <v xml:space="preserve">Кожа </v>
      </c>
      <c r="J196" s="4"/>
      <c r="K196" s="4"/>
      <c r="L196" s="4">
        <v>300</v>
      </c>
      <c r="M196" s="4"/>
      <c r="N196" s="4"/>
      <c r="O196" s="4"/>
      <c r="P196" s="4" t="s">
        <v>1968</v>
      </c>
      <c r="Q196" s="4"/>
      <c r="R196" s="4"/>
      <c r="S196" s="4" t="s">
        <v>2781</v>
      </c>
      <c r="T196" s="4" t="s">
        <v>2710</v>
      </c>
      <c r="U196" s="4"/>
      <c r="V196" s="4"/>
    </row>
    <row r="197" spans="1:22">
      <c r="A197" s="4" t="s">
        <v>2782</v>
      </c>
      <c r="B197" s="4" t="s">
        <v>2782</v>
      </c>
      <c r="C197" s="4"/>
      <c r="D197" s="4"/>
      <c r="E197" s="4" t="s">
        <v>2408</v>
      </c>
      <c r="F197" s="4" t="s">
        <v>2383</v>
      </c>
      <c r="G197" s="4"/>
      <c r="H197" s="4" t="s">
        <v>2762</v>
      </c>
      <c r="I197" s="4" t="str">
        <f t="shared" si="3"/>
        <v xml:space="preserve">Кожа </v>
      </c>
      <c r="J197" s="4"/>
      <c r="K197" s="4"/>
      <c r="L197" s="4">
        <v>500</v>
      </c>
      <c r="M197" s="4"/>
      <c r="N197" s="4"/>
      <c r="O197" s="4"/>
      <c r="P197" s="4" t="s">
        <v>2691</v>
      </c>
      <c r="Q197" s="4"/>
      <c r="R197" s="4"/>
      <c r="S197" s="4" t="s">
        <v>2783</v>
      </c>
      <c r="T197" s="4" t="s">
        <v>2784</v>
      </c>
      <c r="U197" s="4"/>
      <c r="V197" s="4"/>
    </row>
    <row r="198" spans="1:22">
      <c r="A198" s="4" t="s">
        <v>2785</v>
      </c>
      <c r="B198" s="4" t="s">
        <v>2785</v>
      </c>
      <c r="C198" s="4"/>
      <c r="D198" s="4"/>
      <c r="E198" s="4" t="s">
        <v>2408</v>
      </c>
      <c r="F198" s="4" t="s">
        <v>2383</v>
      </c>
      <c r="G198" s="4"/>
      <c r="H198" s="4" t="s">
        <v>2754</v>
      </c>
      <c r="I198" s="4" t="str">
        <f t="shared" si="3"/>
        <v xml:space="preserve">Кожа </v>
      </c>
      <c r="J198" s="4"/>
      <c r="K198" s="4"/>
      <c r="L198" s="4">
        <v>750</v>
      </c>
      <c r="M198" s="4"/>
      <c r="N198" s="4"/>
      <c r="O198" s="4"/>
      <c r="P198" s="4" t="s">
        <v>1854</v>
      </c>
      <c r="Q198" s="4"/>
      <c r="R198" s="4"/>
      <c r="S198" s="4" t="s">
        <v>2716</v>
      </c>
      <c r="T198" s="4" t="s">
        <v>2733</v>
      </c>
      <c r="U198" s="4"/>
      <c r="V198" s="4"/>
    </row>
    <row r="199" spans="1:22">
      <c r="A199" s="4" t="s">
        <v>2683</v>
      </c>
      <c r="B199" s="4" t="s">
        <v>2683</v>
      </c>
      <c r="C199" s="4"/>
      <c r="D199" s="4"/>
      <c r="E199" s="4" t="s">
        <v>2408</v>
      </c>
      <c r="F199" s="4" t="s">
        <v>2383</v>
      </c>
      <c r="G199" s="4"/>
      <c r="H199" s="4" t="s">
        <v>2786</v>
      </c>
      <c r="I199" s="4" t="str">
        <f t="shared" si="3"/>
        <v xml:space="preserve">Кожа </v>
      </c>
      <c r="J199" s="4"/>
      <c r="K199" s="4"/>
      <c r="L199" s="4">
        <v>1500</v>
      </c>
      <c r="M199" s="4"/>
      <c r="N199" s="4"/>
      <c r="O199" s="4"/>
      <c r="P199" s="4" t="s">
        <v>1854</v>
      </c>
      <c r="Q199" s="4"/>
      <c r="R199" s="4"/>
      <c r="S199" s="4">
        <v>0</v>
      </c>
      <c r="T199" s="4" t="s">
        <v>2787</v>
      </c>
      <c r="U199" s="4"/>
      <c r="V199" s="4"/>
    </row>
    <row r="200" spans="1:22">
      <c r="A200" s="4" t="s">
        <v>2788</v>
      </c>
      <c r="B200" s="4" t="s">
        <v>2788</v>
      </c>
      <c r="C200" s="4"/>
      <c r="D200" s="4"/>
      <c r="E200" s="4" t="s">
        <v>2408</v>
      </c>
      <c r="F200" s="4" t="s">
        <v>2383</v>
      </c>
      <c r="G200" s="4"/>
      <c r="H200" s="4" t="s">
        <v>2754</v>
      </c>
      <c r="I200" s="4" t="str">
        <f t="shared" si="3"/>
        <v xml:space="preserve">Кожа </v>
      </c>
      <c r="J200" s="4"/>
      <c r="K200" s="4"/>
      <c r="L200" s="4">
        <v>150</v>
      </c>
      <c r="M200" s="4"/>
      <c r="N200" s="4"/>
      <c r="O200" s="4"/>
      <c r="P200" s="4" t="s">
        <v>2691</v>
      </c>
      <c r="Q200" s="4"/>
      <c r="R200" s="4"/>
      <c r="S200" s="4" t="s">
        <v>2789</v>
      </c>
      <c r="T200" s="4" t="s">
        <v>2722</v>
      </c>
      <c r="U200" s="4"/>
      <c r="V200" s="4"/>
    </row>
    <row r="201" spans="1:22">
      <c r="A201" s="4" t="s">
        <v>2790</v>
      </c>
      <c r="B201" s="4" t="s">
        <v>2790</v>
      </c>
      <c r="C201" s="4"/>
      <c r="D201" s="4"/>
      <c r="E201" s="4" t="s">
        <v>2408</v>
      </c>
      <c r="F201" s="4" t="s">
        <v>2383</v>
      </c>
      <c r="G201" s="4"/>
      <c r="H201" s="4" t="s">
        <v>2791</v>
      </c>
      <c r="I201" s="4" t="str">
        <f t="shared" si="3"/>
        <v xml:space="preserve">Глотание </v>
      </c>
      <c r="J201" s="4"/>
      <c r="K201" s="4"/>
      <c r="L201" s="4">
        <v>150</v>
      </c>
      <c r="M201" s="4"/>
      <c r="N201" s="4"/>
      <c r="O201" s="4"/>
      <c r="P201" s="4" t="s">
        <v>1968</v>
      </c>
      <c r="Q201" s="4"/>
      <c r="R201" s="4"/>
      <c r="S201" s="4" t="s">
        <v>2792</v>
      </c>
      <c r="T201" s="4" t="s">
        <v>2793</v>
      </c>
      <c r="U201" s="4"/>
      <c r="V201" s="4"/>
    </row>
    <row r="202" spans="1:22">
      <c r="A202" s="4" t="s">
        <v>2794</v>
      </c>
      <c r="B202" s="4" t="s">
        <v>2794</v>
      </c>
      <c r="C202" s="4"/>
      <c r="D202" s="4"/>
      <c r="E202" s="4" t="s">
        <v>2408</v>
      </c>
      <c r="F202" s="4" t="s">
        <v>2383</v>
      </c>
      <c r="G202" s="4"/>
      <c r="H202" s="4" t="s">
        <v>2795</v>
      </c>
      <c r="I202" s="4" t="str">
        <f t="shared" si="3"/>
        <v xml:space="preserve">Глотание </v>
      </c>
      <c r="J202" s="4"/>
      <c r="K202" s="4"/>
      <c r="L202" s="4">
        <v>120</v>
      </c>
      <c r="M202" s="4"/>
      <c r="N202" s="4"/>
      <c r="O202" s="4"/>
      <c r="P202" s="4" t="s">
        <v>2691</v>
      </c>
      <c r="Q202" s="4"/>
      <c r="R202" s="4"/>
      <c r="S202" s="4" t="s">
        <v>2704</v>
      </c>
      <c r="T202" s="4" t="s">
        <v>2796</v>
      </c>
      <c r="U202" s="4"/>
      <c r="V202" s="4"/>
    </row>
    <row r="203" spans="1:22">
      <c r="A203" s="4" t="s">
        <v>2797</v>
      </c>
      <c r="B203" s="4" t="s">
        <v>2797</v>
      </c>
      <c r="C203" s="4"/>
      <c r="D203" s="4"/>
      <c r="E203" s="4" t="s">
        <v>2408</v>
      </c>
      <c r="F203" s="4" t="s">
        <v>2383</v>
      </c>
      <c r="G203" s="4"/>
      <c r="H203" s="4" t="s">
        <v>2791</v>
      </c>
      <c r="I203" s="4" t="str">
        <f t="shared" si="3"/>
        <v xml:space="preserve">Глотание </v>
      </c>
      <c r="J203" s="4"/>
      <c r="K203" s="4"/>
      <c r="L203" s="4">
        <v>150</v>
      </c>
      <c r="M203" s="4"/>
      <c r="N203" s="4"/>
      <c r="O203" s="4"/>
      <c r="P203" s="4" t="s">
        <v>1968</v>
      </c>
      <c r="Q203" s="4"/>
      <c r="R203" s="4"/>
      <c r="S203" s="4" t="s">
        <v>2798</v>
      </c>
      <c r="T203" s="4" t="s">
        <v>2799</v>
      </c>
      <c r="U203" s="4"/>
      <c r="V203" s="4"/>
    </row>
    <row r="204" spans="1:22">
      <c r="A204" s="4" t="s">
        <v>2800</v>
      </c>
      <c r="B204" s="4" t="s">
        <v>2800</v>
      </c>
      <c r="C204" s="4"/>
      <c r="D204" s="4"/>
      <c r="E204" s="4" t="s">
        <v>2408</v>
      </c>
      <c r="F204" s="4" t="s">
        <v>2383</v>
      </c>
      <c r="G204" s="4"/>
      <c r="H204" s="4" t="s">
        <v>2801</v>
      </c>
      <c r="I204" s="4" t="str">
        <f t="shared" si="3"/>
        <v xml:space="preserve">Глотание </v>
      </c>
      <c r="J204" s="4"/>
      <c r="K204" s="4"/>
      <c r="L204" s="4">
        <v>100</v>
      </c>
      <c r="M204" s="4"/>
      <c r="N204" s="4"/>
      <c r="O204" s="4"/>
      <c r="P204" s="4" t="s">
        <v>2691</v>
      </c>
      <c r="Q204" s="4"/>
      <c r="R204" s="4"/>
      <c r="S204" s="4" t="s">
        <v>2773</v>
      </c>
      <c r="T204" s="4" t="s">
        <v>2784</v>
      </c>
      <c r="U204" s="4"/>
      <c r="V204" s="4"/>
    </row>
    <row r="205" spans="1:22" ht="23.25" customHeight="1">
      <c r="A205" s="4" t="s">
        <v>2802</v>
      </c>
      <c r="B205" s="4" t="s">
        <v>2802</v>
      </c>
      <c r="C205" s="4"/>
      <c r="D205" s="4"/>
      <c r="E205" s="4" t="s">
        <v>2408</v>
      </c>
      <c r="F205" s="4" t="s">
        <v>2383</v>
      </c>
      <c r="G205" s="4"/>
      <c r="H205" s="4" t="s">
        <v>2803</v>
      </c>
      <c r="I205" s="4" t="str">
        <f t="shared" si="3"/>
        <v xml:space="preserve">Глотание </v>
      </c>
      <c r="J205" s="4"/>
      <c r="K205" s="4"/>
      <c r="L205" s="4">
        <v>300</v>
      </c>
      <c r="M205" s="4"/>
      <c r="N205" s="4"/>
      <c r="O205" s="4"/>
      <c r="P205" s="4" t="s">
        <v>1854</v>
      </c>
      <c r="Q205" s="4"/>
      <c r="R205" s="4"/>
      <c r="S205" s="4" t="s">
        <v>2711</v>
      </c>
      <c r="T205" s="4" t="s">
        <v>2804</v>
      </c>
      <c r="U205" s="4"/>
      <c r="V205" s="4"/>
    </row>
    <row r="206" spans="1:22">
      <c r="A206" s="4" t="s">
        <v>2805</v>
      </c>
      <c r="B206" s="4" t="s">
        <v>2805</v>
      </c>
      <c r="C206" s="4"/>
      <c r="D206" s="4"/>
      <c r="E206" s="4" t="s">
        <v>2408</v>
      </c>
      <c r="F206" s="4" t="s">
        <v>2383</v>
      </c>
      <c r="G206" s="4"/>
      <c r="H206" s="4" t="s">
        <v>2791</v>
      </c>
      <c r="I206" s="4" t="str">
        <f t="shared" si="3"/>
        <v xml:space="preserve">Глотание </v>
      </c>
      <c r="J206" s="4"/>
      <c r="K206" s="4" t="s">
        <v>2806</v>
      </c>
      <c r="L206" s="4"/>
      <c r="M206" s="4"/>
      <c r="N206" s="4"/>
      <c r="O206" s="4"/>
      <c r="P206" s="4"/>
      <c r="Q206" s="4"/>
      <c r="R206" s="4"/>
      <c r="S206" s="4" t="s">
        <v>2807</v>
      </c>
      <c r="T206" s="4" t="s">
        <v>2808</v>
      </c>
      <c r="U206" s="4"/>
      <c r="V206" s="4"/>
    </row>
    <row r="207" spans="1:22">
      <c r="A207" s="4" t="s">
        <v>2809</v>
      </c>
      <c r="B207" s="4" t="s">
        <v>2809</v>
      </c>
      <c r="C207" s="4"/>
      <c r="D207" s="4"/>
      <c r="E207" s="4" t="s">
        <v>2408</v>
      </c>
      <c r="F207" s="4" t="s">
        <v>2383</v>
      </c>
      <c r="G207" s="4"/>
      <c r="H207" s="4" t="s">
        <v>2791</v>
      </c>
      <c r="I207" s="4" t="str">
        <f t="shared" si="3"/>
        <v xml:space="preserve">Глотание </v>
      </c>
      <c r="J207" s="4"/>
      <c r="K207" s="4"/>
      <c r="L207" s="4">
        <v>125</v>
      </c>
      <c r="M207" s="4"/>
      <c r="N207" s="4"/>
      <c r="O207" s="4"/>
      <c r="P207" s="4" t="s">
        <v>2691</v>
      </c>
      <c r="Q207" s="4"/>
      <c r="R207" s="4"/>
      <c r="S207" s="4" t="s">
        <v>2778</v>
      </c>
      <c r="T207" s="4" t="s">
        <v>2810</v>
      </c>
      <c r="U207" s="4"/>
      <c r="V207" s="4"/>
    </row>
    <row r="208" spans="1:22">
      <c r="A208" s="4" t="s">
        <v>2811</v>
      </c>
      <c r="B208" s="4" t="s">
        <v>2811</v>
      </c>
      <c r="C208" s="4"/>
      <c r="D208" s="4"/>
      <c r="E208" s="4" t="s">
        <v>2408</v>
      </c>
      <c r="F208" s="4" t="s">
        <v>2383</v>
      </c>
      <c r="G208" s="4"/>
      <c r="H208" s="4" t="s">
        <v>2812</v>
      </c>
      <c r="I208" s="4" t="str">
        <f t="shared" si="3"/>
        <v xml:space="preserve">Глотание </v>
      </c>
      <c r="J208" s="4"/>
      <c r="K208" s="4"/>
      <c r="L208" s="4">
        <v>250</v>
      </c>
      <c r="M208" s="4"/>
      <c r="N208" s="4"/>
      <c r="O208" s="4"/>
      <c r="P208" s="4" t="s">
        <v>1968</v>
      </c>
      <c r="Q208" s="4"/>
      <c r="R208" s="4"/>
      <c r="S208" s="4" t="s">
        <v>2739</v>
      </c>
      <c r="T208" s="4" t="s">
        <v>2699</v>
      </c>
      <c r="U208" s="4"/>
      <c r="V208" s="4"/>
    </row>
    <row r="209" spans="1:22">
      <c r="A209" s="4" t="s">
        <v>2676</v>
      </c>
      <c r="B209" s="4" t="s">
        <v>2676</v>
      </c>
      <c r="C209" s="4"/>
      <c r="D209" s="4"/>
      <c r="E209" s="4" t="s">
        <v>2408</v>
      </c>
      <c r="F209" s="4" t="s">
        <v>2383</v>
      </c>
      <c r="G209" s="4"/>
      <c r="H209" s="4" t="s">
        <v>2813</v>
      </c>
      <c r="I209" s="4" t="str">
        <f t="shared" si="3"/>
        <v xml:space="preserve">Глотание </v>
      </c>
      <c r="J209" s="4"/>
      <c r="K209" s="4"/>
      <c r="L209" s="4">
        <v>250</v>
      </c>
      <c r="M209" s="4"/>
      <c r="N209" s="4"/>
      <c r="O209" s="4"/>
      <c r="P209" s="4" t="s">
        <v>2691</v>
      </c>
      <c r="Q209" s="4"/>
      <c r="R209" s="4"/>
      <c r="S209" s="4" t="s">
        <v>2814</v>
      </c>
      <c r="T209" s="4" t="s">
        <v>2711</v>
      </c>
      <c r="U209" s="4"/>
      <c r="V209" s="4"/>
    </row>
    <row r="210" spans="1:22">
      <c r="A210" s="4" t="s">
        <v>2815</v>
      </c>
      <c r="B210" s="4" t="s">
        <v>2815</v>
      </c>
      <c r="C210" s="4"/>
      <c r="D210" s="4"/>
      <c r="E210" s="4" t="s">
        <v>2408</v>
      </c>
      <c r="F210" s="4" t="s">
        <v>2383</v>
      </c>
      <c r="G210" s="4"/>
      <c r="H210" s="4" t="s">
        <v>2816</v>
      </c>
      <c r="I210" s="4" t="str">
        <f t="shared" si="3"/>
        <v xml:space="preserve">Глотание </v>
      </c>
      <c r="J210" s="4"/>
      <c r="K210" s="4"/>
      <c r="L210" s="4">
        <v>90</v>
      </c>
      <c r="M210" s="4"/>
      <c r="N210" s="4"/>
      <c r="O210" s="4"/>
      <c r="P210" s="4" t="s">
        <v>2691</v>
      </c>
      <c r="Q210" s="4"/>
      <c r="R210" s="4"/>
      <c r="S210" s="4">
        <v>0</v>
      </c>
      <c r="T210" s="4" t="s">
        <v>2696</v>
      </c>
      <c r="U210" s="4"/>
      <c r="V210" s="4"/>
    </row>
    <row r="211" spans="1:22">
      <c r="A211" s="4" t="s">
        <v>2817</v>
      </c>
      <c r="B211" s="4" t="s">
        <v>2817</v>
      </c>
      <c r="C211" s="4"/>
      <c r="D211" s="4"/>
      <c r="E211" s="4" t="s">
        <v>2408</v>
      </c>
      <c r="F211" s="4" t="s">
        <v>2383</v>
      </c>
      <c r="G211" s="4"/>
      <c r="H211" s="4" t="s">
        <v>2816</v>
      </c>
      <c r="I211" s="4" t="str">
        <f t="shared" si="3"/>
        <v xml:space="preserve">Глотание </v>
      </c>
      <c r="J211" s="4"/>
      <c r="K211" s="4"/>
      <c r="L211" s="4">
        <v>120</v>
      </c>
      <c r="M211" s="4"/>
      <c r="N211" s="4"/>
      <c r="O211" s="4"/>
      <c r="P211" s="4" t="s">
        <v>2691</v>
      </c>
      <c r="Q211" s="4"/>
      <c r="R211" s="4"/>
      <c r="S211" s="4" t="s">
        <v>2818</v>
      </c>
      <c r="T211" s="4" t="s">
        <v>2718</v>
      </c>
      <c r="U211" s="4"/>
      <c r="V211" s="4"/>
    </row>
    <row r="212" spans="1:22" ht="25.5" customHeight="1">
      <c r="A212" s="4" t="s">
        <v>2819</v>
      </c>
      <c r="B212" s="4" t="s">
        <v>2819</v>
      </c>
      <c r="C212" s="4"/>
      <c r="D212" s="4"/>
      <c r="E212" s="4" t="s">
        <v>2408</v>
      </c>
      <c r="F212" s="4" t="s">
        <v>2383</v>
      </c>
      <c r="G212" s="4"/>
      <c r="H212" s="4" t="s">
        <v>2813</v>
      </c>
      <c r="I212" s="4" t="str">
        <f t="shared" si="3"/>
        <v xml:space="preserve">Глотание </v>
      </c>
      <c r="J212" s="4"/>
      <c r="K212" s="4"/>
      <c r="L212" s="4">
        <v>150</v>
      </c>
      <c r="M212" s="4"/>
      <c r="N212" s="4"/>
      <c r="O212" s="4"/>
      <c r="P212" s="4" t="s">
        <v>2691</v>
      </c>
      <c r="Q212" s="4"/>
      <c r="R212" s="4"/>
      <c r="S212" s="4" t="s">
        <v>2770</v>
      </c>
      <c r="T212" s="4" t="s">
        <v>2820</v>
      </c>
      <c r="U212" s="4"/>
      <c r="V212" s="4"/>
    </row>
    <row r="213" spans="1:22">
      <c r="A213" s="4" t="s">
        <v>2821</v>
      </c>
      <c r="B213" s="4" t="s">
        <v>2821</v>
      </c>
      <c r="C213" s="4"/>
      <c r="D213" s="4"/>
      <c r="E213" s="4" t="s">
        <v>2408</v>
      </c>
      <c r="F213" s="4" t="s">
        <v>2383</v>
      </c>
      <c r="G213" s="4"/>
      <c r="H213" s="4" t="s">
        <v>2822</v>
      </c>
      <c r="I213" s="4" t="str">
        <f t="shared" si="3"/>
        <v xml:space="preserve">Вдыхание </v>
      </c>
      <c r="J213" s="4"/>
      <c r="K213" s="4"/>
      <c r="L213" s="4">
        <v>1000</v>
      </c>
      <c r="M213" s="4"/>
      <c r="N213" s="4"/>
      <c r="O213" s="4"/>
      <c r="P213" s="4" t="s">
        <v>1968</v>
      </c>
      <c r="Q213" s="4"/>
      <c r="R213" s="4"/>
      <c r="S213" s="4" t="s">
        <v>2718</v>
      </c>
      <c r="T213" s="4" t="s">
        <v>2718</v>
      </c>
      <c r="U213" s="4"/>
      <c r="V213" s="4"/>
    </row>
    <row r="214" spans="1:22">
      <c r="A214" s="4" t="s">
        <v>2823</v>
      </c>
      <c r="B214" s="4" t="s">
        <v>2823</v>
      </c>
      <c r="C214" s="4"/>
      <c r="D214" s="4"/>
      <c r="E214" s="4" t="s">
        <v>2408</v>
      </c>
      <c r="F214" s="4" t="s">
        <v>2383</v>
      </c>
      <c r="G214" s="4"/>
      <c r="H214" s="4" t="s">
        <v>2822</v>
      </c>
      <c r="I214" s="4" t="str">
        <f t="shared" si="3"/>
        <v xml:space="preserve">Вдыхание </v>
      </c>
      <c r="J214" s="4"/>
      <c r="K214" s="4"/>
      <c r="L214" s="4">
        <v>1300</v>
      </c>
      <c r="M214" s="4"/>
      <c r="N214" s="4"/>
      <c r="O214" s="4"/>
      <c r="P214" s="4" t="s">
        <v>1968</v>
      </c>
      <c r="Q214" s="4"/>
      <c r="R214" s="4"/>
      <c r="S214" s="4" t="s">
        <v>2824</v>
      </c>
      <c r="T214" s="4" t="s">
        <v>2825</v>
      </c>
      <c r="U214" s="4"/>
      <c r="V214" s="4"/>
    </row>
    <row r="215" spans="1:22">
      <c r="A215" s="4" t="s">
        <v>2826</v>
      </c>
      <c r="B215" s="4" t="s">
        <v>2826</v>
      </c>
      <c r="C215" s="4"/>
      <c r="D215" s="4"/>
      <c r="E215" s="4" t="s">
        <v>2408</v>
      </c>
      <c r="F215" s="4" t="s">
        <v>2383</v>
      </c>
      <c r="G215" s="4"/>
      <c r="H215" s="4" t="s">
        <v>2827</v>
      </c>
      <c r="I215" s="4" t="str">
        <f t="shared" si="3"/>
        <v xml:space="preserve">Вдыхание </v>
      </c>
      <c r="J215" s="4"/>
      <c r="K215" s="4"/>
      <c r="L215" s="4">
        <v>2100</v>
      </c>
      <c r="M215" s="4"/>
      <c r="N215" s="4"/>
      <c r="O215" s="4"/>
      <c r="P215" s="4" t="s">
        <v>1854</v>
      </c>
      <c r="Q215" s="4"/>
      <c r="R215" s="4"/>
      <c r="S215" s="4" t="s">
        <v>2828</v>
      </c>
      <c r="T215" s="4" t="s">
        <v>2760</v>
      </c>
      <c r="U215" s="4"/>
      <c r="V215" s="4"/>
    </row>
    <row r="216" spans="1:22">
      <c r="A216" s="4" t="s">
        <v>2829</v>
      </c>
      <c r="B216" s="4" t="s">
        <v>2829</v>
      </c>
      <c r="C216" s="4"/>
      <c r="D216" s="4"/>
      <c r="E216" s="4" t="s">
        <v>2408</v>
      </c>
      <c r="F216" s="4" t="s">
        <v>2383</v>
      </c>
      <c r="G216" s="4"/>
      <c r="H216" s="4" t="s">
        <v>2830</v>
      </c>
      <c r="I216" s="4" t="str">
        <f t="shared" si="3"/>
        <v xml:space="preserve">Вдыхание </v>
      </c>
      <c r="J216" s="4"/>
      <c r="K216" s="4"/>
      <c r="L216" s="4">
        <v>1500</v>
      </c>
      <c r="M216" s="4"/>
      <c r="N216" s="4"/>
      <c r="O216" s="4"/>
      <c r="P216" s="4" t="s">
        <v>1968</v>
      </c>
      <c r="Q216" s="4"/>
      <c r="R216" s="4"/>
      <c r="S216" s="4" t="s">
        <v>2831</v>
      </c>
      <c r="T216" s="4" t="s">
        <v>2793</v>
      </c>
      <c r="U216" s="4"/>
      <c r="V216" s="4"/>
    </row>
    <row r="217" spans="1:22">
      <c r="A217" s="4" t="s">
        <v>2832</v>
      </c>
      <c r="B217" s="4" t="s">
        <v>2832</v>
      </c>
      <c r="C217" s="4"/>
      <c r="D217" s="4"/>
      <c r="E217" s="4" t="s">
        <v>2408</v>
      </c>
      <c r="F217" s="4" t="s">
        <v>2383</v>
      </c>
      <c r="G217" s="4"/>
      <c r="H217" s="4" t="s">
        <v>2830</v>
      </c>
      <c r="I217" s="4" t="str">
        <f t="shared" si="3"/>
        <v xml:space="preserve">Вдыхание </v>
      </c>
      <c r="J217" s="4"/>
      <c r="K217" s="4"/>
      <c r="L217" s="4">
        <v>2000</v>
      </c>
      <c r="M217" s="4"/>
      <c r="N217" s="4"/>
      <c r="O217" s="4"/>
      <c r="P217" s="4" t="s">
        <v>1854</v>
      </c>
      <c r="Q217" s="4"/>
      <c r="R217" s="4"/>
      <c r="S217" s="4" t="s">
        <v>2833</v>
      </c>
      <c r="T217" s="4" t="s">
        <v>2834</v>
      </c>
      <c r="U217" s="4"/>
      <c r="V217" s="4"/>
    </row>
    <row r="218" spans="1:22" ht="25.5" customHeight="1">
      <c r="A218" s="4" t="s">
        <v>2835</v>
      </c>
      <c r="B218" s="4" t="s">
        <v>2835</v>
      </c>
      <c r="C218" s="4"/>
      <c r="D218" s="4"/>
      <c r="E218" s="4" t="s">
        <v>2408</v>
      </c>
      <c r="F218" s="4" t="s">
        <v>2383</v>
      </c>
      <c r="G218" s="4"/>
      <c r="H218" s="4" t="s">
        <v>2830</v>
      </c>
      <c r="I218" s="4" t="str">
        <f t="shared" si="3"/>
        <v xml:space="preserve">Вдыхание </v>
      </c>
      <c r="J218" s="4"/>
      <c r="K218" s="4"/>
      <c r="L218" s="4">
        <v>3100</v>
      </c>
      <c r="M218" s="4"/>
      <c r="N218" s="4"/>
      <c r="O218" s="4"/>
      <c r="P218" s="4" t="s">
        <v>1854</v>
      </c>
      <c r="Q218" s="4"/>
      <c r="R218" s="4"/>
      <c r="S218" s="4" t="s">
        <v>2778</v>
      </c>
      <c r="T218" s="4" t="s">
        <v>2836</v>
      </c>
      <c r="U218" s="4"/>
      <c r="V218" s="4"/>
    </row>
    <row r="219" spans="1:22">
      <c r="A219" s="4" t="s">
        <v>2837</v>
      </c>
      <c r="B219" s="4" t="s">
        <v>2837</v>
      </c>
      <c r="C219" s="4"/>
      <c r="D219" s="4"/>
      <c r="E219" s="4" t="s">
        <v>2408</v>
      </c>
      <c r="F219" s="4" t="s">
        <v>2383</v>
      </c>
      <c r="G219" s="4"/>
      <c r="H219" s="4" t="s">
        <v>2827</v>
      </c>
      <c r="I219" s="4" t="str">
        <f t="shared" si="3"/>
        <v xml:space="preserve">Вдыхание </v>
      </c>
      <c r="J219" s="4"/>
      <c r="K219" s="4"/>
      <c r="L219" s="4">
        <v>800</v>
      </c>
      <c r="M219" s="4"/>
      <c r="N219" s="4"/>
      <c r="O219" s="4"/>
      <c r="P219" s="4" t="s">
        <v>1968</v>
      </c>
      <c r="Q219" s="4"/>
      <c r="R219" s="4"/>
      <c r="S219" s="4" t="s">
        <v>2838</v>
      </c>
      <c r="T219" s="4" t="s">
        <v>2825</v>
      </c>
      <c r="U219" s="4"/>
      <c r="V219" s="4"/>
    </row>
    <row r="220" spans="1:22">
      <c r="A220" s="4" t="s">
        <v>2839</v>
      </c>
      <c r="B220" s="4" t="s">
        <v>2839</v>
      </c>
      <c r="C220" s="4"/>
      <c r="D220" s="4"/>
      <c r="E220" s="4" t="s">
        <v>2408</v>
      </c>
      <c r="F220" s="4" t="s">
        <v>2383</v>
      </c>
      <c r="G220" s="4"/>
      <c r="H220" s="4" t="s">
        <v>2827</v>
      </c>
      <c r="I220" s="4" t="str">
        <f t="shared" si="3"/>
        <v xml:space="preserve">Вдыхание </v>
      </c>
      <c r="J220" s="4"/>
      <c r="K220" s="4"/>
      <c r="L220" s="4">
        <v>3000</v>
      </c>
      <c r="M220" s="4"/>
      <c r="N220" s="4"/>
      <c r="O220" s="4"/>
      <c r="P220" s="4" t="s">
        <v>2759</v>
      </c>
      <c r="Q220" s="4"/>
      <c r="R220" s="4"/>
      <c r="S220" s="4">
        <v>0</v>
      </c>
      <c r="T220" s="4" t="s">
        <v>2840</v>
      </c>
      <c r="U220" s="4"/>
      <c r="V220" s="4"/>
    </row>
    <row r="221" spans="1:22" ht="25.5" customHeight="1">
      <c r="A221" s="4" t="s">
        <v>2841</v>
      </c>
      <c r="B221" s="4" t="s">
        <v>2841</v>
      </c>
      <c r="C221" s="4"/>
      <c r="D221" s="4"/>
      <c r="E221" s="4" t="s">
        <v>2408</v>
      </c>
      <c r="F221" s="4" t="s">
        <v>2383</v>
      </c>
      <c r="G221" s="4"/>
      <c r="H221" s="4" t="s">
        <v>2830</v>
      </c>
      <c r="I221" s="4" t="str">
        <f t="shared" si="3"/>
        <v xml:space="preserve">Вдыхание </v>
      </c>
      <c r="J221" s="4"/>
      <c r="K221" s="4"/>
      <c r="L221" s="4">
        <v>1000</v>
      </c>
      <c r="M221" s="4"/>
      <c r="N221" s="4"/>
      <c r="O221" s="4"/>
      <c r="P221" s="4" t="s">
        <v>1968</v>
      </c>
      <c r="Q221" s="4"/>
      <c r="R221" s="4"/>
      <c r="S221" s="4" t="s">
        <v>2842</v>
      </c>
      <c r="T221" s="4" t="s">
        <v>2843</v>
      </c>
      <c r="U221" s="4"/>
      <c r="V221" s="4"/>
    </row>
    <row r="222" spans="1:22">
      <c r="A222" s="4"/>
      <c r="B222" s="4" t="s">
        <v>2844</v>
      </c>
      <c r="C222" s="4"/>
      <c r="D222" s="4"/>
      <c r="E222" s="4" t="s">
        <v>2408</v>
      </c>
      <c r="F222" s="4" t="s">
        <v>2383</v>
      </c>
      <c r="G222" s="4"/>
      <c r="H222" s="4" t="s">
        <v>2845</v>
      </c>
      <c r="I222" s="4" t="str">
        <f t="shared" ref="I222:I255" si="4">LEFT(H222,FIND(" ",H222,1)-2)</f>
        <v>Ранение</v>
      </c>
      <c r="J222" s="4"/>
      <c r="K222" s="4"/>
      <c r="L222" s="4">
        <v>40</v>
      </c>
      <c r="M222" s="4"/>
      <c r="N222" s="4"/>
      <c r="O222" s="4"/>
      <c r="P222" s="4"/>
      <c r="Q222" s="4"/>
      <c r="R222" s="4"/>
      <c r="S222" s="4" t="s">
        <v>2773</v>
      </c>
      <c r="T222" s="4" t="s">
        <v>2773</v>
      </c>
      <c r="U222" s="4"/>
      <c r="V222" s="4"/>
    </row>
    <row r="223" spans="1:22">
      <c r="A223" s="4"/>
      <c r="B223" s="4" t="s">
        <v>2846</v>
      </c>
      <c r="C223" s="4"/>
      <c r="D223" s="4"/>
      <c r="E223" s="4" t="s">
        <v>2408</v>
      </c>
      <c r="F223" s="4" t="s">
        <v>2383</v>
      </c>
      <c r="G223" s="4"/>
      <c r="H223" s="4" t="s">
        <v>2845</v>
      </c>
      <c r="I223" s="4" t="str">
        <f t="shared" si="4"/>
        <v>Ранение</v>
      </c>
      <c r="J223" s="4"/>
      <c r="K223" s="4"/>
      <c r="L223" s="4">
        <v>90</v>
      </c>
      <c r="M223" s="4"/>
      <c r="N223" s="4"/>
      <c r="O223" s="4"/>
      <c r="P223" s="4"/>
      <c r="Q223" s="4"/>
      <c r="R223" s="4"/>
      <c r="S223" s="4" t="s">
        <v>2847</v>
      </c>
      <c r="T223" s="4" t="s">
        <v>2847</v>
      </c>
      <c r="U223" s="4"/>
      <c r="V223" s="4"/>
    </row>
    <row r="224" spans="1:22">
      <c r="A224" s="4"/>
      <c r="B224" s="4" t="s">
        <v>2848</v>
      </c>
      <c r="C224" s="4"/>
      <c r="D224" s="4"/>
      <c r="E224" s="4" t="s">
        <v>2408</v>
      </c>
      <c r="F224" s="4" t="s">
        <v>2383</v>
      </c>
      <c r="G224" s="4"/>
      <c r="H224" s="4" t="s">
        <v>2849</v>
      </c>
      <c r="I224" s="4" t="str">
        <f t="shared" si="4"/>
        <v>Ранение</v>
      </c>
      <c r="J224" s="4"/>
      <c r="K224" s="4"/>
      <c r="L224" s="4">
        <v>110</v>
      </c>
      <c r="M224" s="4"/>
      <c r="N224" s="4"/>
      <c r="O224" s="4"/>
      <c r="P224" s="4"/>
      <c r="Q224" s="4"/>
      <c r="R224" s="4"/>
      <c r="S224" s="4" t="s">
        <v>2850</v>
      </c>
      <c r="T224" s="4" t="s">
        <v>2850</v>
      </c>
      <c r="U224" s="4"/>
      <c r="V224" s="4"/>
    </row>
    <row r="225" spans="1:22">
      <c r="A225" s="4"/>
      <c r="B225" s="4" t="s">
        <v>2851</v>
      </c>
      <c r="C225" s="4"/>
      <c r="D225" s="4"/>
      <c r="E225" s="4" t="s">
        <v>2408</v>
      </c>
      <c r="F225" s="4" t="s">
        <v>2383</v>
      </c>
      <c r="G225" s="4"/>
      <c r="H225" s="4" t="s">
        <v>2852</v>
      </c>
      <c r="I225" s="4" t="str">
        <f t="shared" si="4"/>
        <v>Ранение</v>
      </c>
      <c r="J225" s="4"/>
      <c r="K225" s="4"/>
      <c r="L225" s="4">
        <v>150</v>
      </c>
      <c r="M225" s="4"/>
      <c r="N225" s="4"/>
      <c r="O225" s="4"/>
      <c r="P225" s="4"/>
      <c r="Q225" s="4"/>
      <c r="R225" s="4"/>
      <c r="S225" s="4" t="s">
        <v>2853</v>
      </c>
      <c r="T225" s="4" t="s">
        <v>2853</v>
      </c>
      <c r="U225" s="4"/>
      <c r="V225" s="4"/>
    </row>
    <row r="226" spans="1:22">
      <c r="A226" s="4"/>
      <c r="B226" s="4" t="s">
        <v>2854</v>
      </c>
      <c r="C226" s="4"/>
      <c r="D226" s="4"/>
      <c r="E226" s="4" t="s">
        <v>2408</v>
      </c>
      <c r="F226" s="4" t="s">
        <v>2383</v>
      </c>
      <c r="G226" s="4"/>
      <c r="H226" s="4" t="s">
        <v>2855</v>
      </c>
      <c r="I226" s="4" t="str">
        <f t="shared" si="4"/>
        <v>Ранение</v>
      </c>
      <c r="J226" s="4"/>
      <c r="K226" s="4"/>
      <c r="L226" s="4">
        <v>210</v>
      </c>
      <c r="M226" s="4"/>
      <c r="N226" s="4"/>
      <c r="O226" s="4"/>
      <c r="P226" s="4"/>
      <c r="Q226" s="4"/>
      <c r="R226" s="4"/>
      <c r="S226" s="4" t="s">
        <v>2856</v>
      </c>
      <c r="T226" s="4" t="s">
        <v>2856</v>
      </c>
      <c r="U226" s="4"/>
      <c r="V226" s="4"/>
    </row>
    <row r="227" spans="1:22">
      <c r="A227" s="4"/>
      <c r="B227" s="4" t="s">
        <v>2857</v>
      </c>
      <c r="C227" s="4"/>
      <c r="D227" s="4"/>
      <c r="E227" s="4" t="s">
        <v>2408</v>
      </c>
      <c r="F227" s="4" t="s">
        <v>2383</v>
      </c>
      <c r="G227" s="4"/>
      <c r="H227" s="4" t="s">
        <v>2858</v>
      </c>
      <c r="I227" s="4" t="str">
        <f t="shared" si="4"/>
        <v>Ранение</v>
      </c>
      <c r="J227" s="4"/>
      <c r="K227" s="4"/>
      <c r="L227" s="4">
        <v>950</v>
      </c>
      <c r="M227" s="4"/>
      <c r="N227" s="4"/>
      <c r="O227" s="4"/>
      <c r="P227" s="4"/>
      <c r="Q227" s="4"/>
      <c r="R227" s="4"/>
      <c r="S227" s="4" t="s">
        <v>2859</v>
      </c>
      <c r="T227" s="4" t="s">
        <v>2859</v>
      </c>
      <c r="U227" s="4"/>
      <c r="V227" s="4"/>
    </row>
    <row r="228" spans="1:22">
      <c r="A228" s="4"/>
      <c r="B228" s="4" t="s">
        <v>2860</v>
      </c>
      <c r="C228" s="4"/>
      <c r="D228" s="4"/>
      <c r="E228" s="4" t="s">
        <v>2408</v>
      </c>
      <c r="F228" s="4" t="s">
        <v>2383</v>
      </c>
      <c r="G228" s="4"/>
      <c r="H228" s="4" t="s">
        <v>2861</v>
      </c>
      <c r="I228" s="4" t="str">
        <f t="shared" si="4"/>
        <v>Ранение</v>
      </c>
      <c r="J228" s="4"/>
      <c r="K228" s="4"/>
      <c r="L228" s="4">
        <v>2900</v>
      </c>
      <c r="M228" s="4"/>
      <c r="N228" s="4"/>
      <c r="O228" s="4"/>
      <c r="P228" s="4"/>
      <c r="Q228" s="4"/>
      <c r="R228" s="4"/>
      <c r="S228" s="4" t="s">
        <v>2862</v>
      </c>
      <c r="T228" s="4" t="s">
        <v>2862</v>
      </c>
      <c r="U228" s="4"/>
      <c r="V228" s="4"/>
    </row>
    <row r="229" spans="1:22">
      <c r="A229" s="4"/>
      <c r="B229" s="4" t="s">
        <v>2863</v>
      </c>
      <c r="C229" s="4"/>
      <c r="D229" s="4"/>
      <c r="E229" s="4" t="s">
        <v>2408</v>
      </c>
      <c r="F229" s="4" t="s">
        <v>2383</v>
      </c>
      <c r="G229" s="4"/>
      <c r="H229" s="4" t="s">
        <v>2845</v>
      </c>
      <c r="I229" s="4" t="str">
        <f t="shared" si="4"/>
        <v>Ранение</v>
      </c>
      <c r="J229" s="4"/>
      <c r="K229" s="4"/>
      <c r="L229" s="4">
        <v>90</v>
      </c>
      <c r="M229" s="4"/>
      <c r="N229" s="4"/>
      <c r="O229" s="4"/>
      <c r="P229" s="4"/>
      <c r="Q229" s="4"/>
      <c r="R229" s="4"/>
      <c r="S229" s="4" t="s">
        <v>2864</v>
      </c>
      <c r="T229" s="4" t="s">
        <v>2864</v>
      </c>
      <c r="U229" s="4"/>
      <c r="V229" s="4"/>
    </row>
    <row r="230" spans="1:22">
      <c r="A230" s="4"/>
      <c r="B230" s="4" t="s">
        <v>2865</v>
      </c>
      <c r="C230" s="4"/>
      <c r="D230" s="4"/>
      <c r="E230" s="4" t="s">
        <v>2408</v>
      </c>
      <c r="F230" s="4" t="s">
        <v>2383</v>
      </c>
      <c r="G230" s="4"/>
      <c r="H230" s="4" t="s">
        <v>2845</v>
      </c>
      <c r="I230" s="4" t="str">
        <f t="shared" si="4"/>
        <v>Ранение</v>
      </c>
      <c r="J230" s="4"/>
      <c r="K230" s="4"/>
      <c r="L230" s="4">
        <v>100</v>
      </c>
      <c r="M230" s="4"/>
      <c r="N230" s="4"/>
      <c r="O230" s="4"/>
      <c r="P230" s="4"/>
      <c r="Q230" s="4"/>
      <c r="R230" s="4"/>
      <c r="S230" s="4" t="s">
        <v>2866</v>
      </c>
      <c r="T230" s="4" t="s">
        <v>2866</v>
      </c>
      <c r="U230" s="4"/>
      <c r="V230" s="4"/>
    </row>
    <row r="231" spans="1:22">
      <c r="A231" s="4"/>
      <c r="B231" s="4" t="s">
        <v>2867</v>
      </c>
      <c r="C231" s="4"/>
      <c r="D231" s="4"/>
      <c r="E231" s="4" t="s">
        <v>2408</v>
      </c>
      <c r="F231" s="4" t="s">
        <v>2383</v>
      </c>
      <c r="G231" s="4"/>
      <c r="H231" s="4" t="s">
        <v>2868</v>
      </c>
      <c r="I231" s="4" t="str">
        <f t="shared" si="4"/>
        <v>Ранение</v>
      </c>
      <c r="J231" s="4"/>
      <c r="K231" s="4"/>
      <c r="L231" s="4">
        <v>175</v>
      </c>
      <c r="M231" s="4"/>
      <c r="N231" s="4"/>
      <c r="O231" s="4"/>
      <c r="P231" s="4"/>
      <c r="Q231" s="4"/>
      <c r="R231" s="4"/>
      <c r="S231" s="4" t="s">
        <v>2869</v>
      </c>
      <c r="T231" s="4" t="s">
        <v>2869</v>
      </c>
      <c r="U231" s="4"/>
      <c r="V231" s="4"/>
    </row>
    <row r="232" spans="1:22">
      <c r="A232" s="4"/>
      <c r="B232" s="4" t="s">
        <v>2726</v>
      </c>
      <c r="C232" s="4"/>
      <c r="D232" s="4"/>
      <c r="E232" s="4" t="s">
        <v>2408</v>
      </c>
      <c r="F232" s="4" t="s">
        <v>2383</v>
      </c>
      <c r="G232" s="4"/>
      <c r="H232" s="4" t="s">
        <v>2855</v>
      </c>
      <c r="I232" s="4" t="str">
        <f t="shared" si="4"/>
        <v>Ранение</v>
      </c>
      <c r="J232" s="4"/>
      <c r="K232" s="4"/>
      <c r="L232" s="4">
        <v>200</v>
      </c>
      <c r="M232" s="4"/>
      <c r="N232" s="4"/>
      <c r="O232" s="4"/>
      <c r="P232" s="4"/>
      <c r="Q232" s="4"/>
      <c r="R232" s="4"/>
      <c r="S232" s="4" t="s">
        <v>2870</v>
      </c>
      <c r="T232" s="4" t="s">
        <v>2870</v>
      </c>
      <c r="U232" s="4"/>
      <c r="V232" s="4"/>
    </row>
    <row r="233" spans="1:22">
      <c r="A233" s="4"/>
      <c r="B233" s="4" t="s">
        <v>2871</v>
      </c>
      <c r="C233" s="4"/>
      <c r="D233" s="4"/>
      <c r="E233" s="4" t="s">
        <v>2408</v>
      </c>
      <c r="F233" s="4" t="s">
        <v>2383</v>
      </c>
      <c r="G233" s="4"/>
      <c r="H233" s="4" t="s">
        <v>2858</v>
      </c>
      <c r="I233" s="4" t="str">
        <f t="shared" si="4"/>
        <v>Ранение</v>
      </c>
      <c r="J233" s="4"/>
      <c r="K233" s="4"/>
      <c r="L233" s="4">
        <v>1200</v>
      </c>
      <c r="M233" s="4"/>
      <c r="N233" s="4"/>
      <c r="O233" s="4"/>
      <c r="P233" s="4"/>
      <c r="Q233" s="4"/>
      <c r="R233" s="4"/>
      <c r="S233" s="4" t="s">
        <v>2872</v>
      </c>
      <c r="T233" s="4" t="s">
        <v>2872</v>
      </c>
      <c r="U233" s="4"/>
      <c r="V233" s="4"/>
    </row>
    <row r="234" spans="1:22">
      <c r="A234" s="4"/>
      <c r="B234" s="4" t="s">
        <v>2873</v>
      </c>
      <c r="C234" s="4"/>
      <c r="D234" s="4"/>
      <c r="E234" s="4" t="s">
        <v>2408</v>
      </c>
      <c r="F234" s="4" t="s">
        <v>2383</v>
      </c>
      <c r="G234" s="4"/>
      <c r="H234" s="4" t="s">
        <v>2861</v>
      </c>
      <c r="I234" s="4" t="str">
        <f t="shared" si="4"/>
        <v>Ранение</v>
      </c>
      <c r="J234" s="4"/>
      <c r="K234" s="4"/>
      <c r="L234" s="4">
        <v>3000</v>
      </c>
      <c r="M234" s="4"/>
      <c r="N234" s="4"/>
      <c r="O234" s="4"/>
      <c r="P234" s="4"/>
      <c r="Q234" s="4"/>
      <c r="R234" s="4"/>
      <c r="S234" s="4" t="s">
        <v>2874</v>
      </c>
      <c r="T234" s="4" t="s">
        <v>2874</v>
      </c>
      <c r="U234" s="4"/>
      <c r="V234" s="4"/>
    </row>
    <row r="235" spans="1:22">
      <c r="A235" s="4"/>
      <c r="B235" s="4" t="s">
        <v>2875</v>
      </c>
      <c r="C235" s="4"/>
      <c r="D235" s="4"/>
      <c r="E235" s="4" t="s">
        <v>2408</v>
      </c>
      <c r="F235" s="4" t="s">
        <v>2383</v>
      </c>
      <c r="G235" s="4"/>
      <c r="H235" s="4" t="s">
        <v>2876</v>
      </c>
      <c r="I235" s="4" t="str">
        <f t="shared" si="4"/>
        <v>Ранение</v>
      </c>
      <c r="J235" s="4"/>
      <c r="K235" s="4"/>
      <c r="L235" s="4">
        <v>9000</v>
      </c>
      <c r="M235" s="4"/>
      <c r="N235" s="4"/>
      <c r="O235" s="4"/>
      <c r="P235" s="4"/>
      <c r="Q235" s="4"/>
      <c r="R235" s="4"/>
      <c r="S235" s="4" t="s">
        <v>2877</v>
      </c>
      <c r="T235" s="4" t="s">
        <v>2877</v>
      </c>
      <c r="U235" s="4"/>
      <c r="V235" s="4"/>
    </row>
    <row r="236" spans="1:22">
      <c r="A236" s="4"/>
      <c r="B236" s="4" t="s">
        <v>2878</v>
      </c>
      <c r="C236" s="4"/>
      <c r="D236" s="4"/>
      <c r="E236" s="4" t="s">
        <v>2408</v>
      </c>
      <c r="F236" s="4" t="s">
        <v>2383</v>
      </c>
      <c r="G236" s="4"/>
      <c r="H236" s="4" t="s">
        <v>2845</v>
      </c>
      <c r="I236" s="4" t="str">
        <f t="shared" si="4"/>
        <v>Ранение</v>
      </c>
      <c r="J236" s="4"/>
      <c r="K236" s="4"/>
      <c r="L236" s="4">
        <v>90</v>
      </c>
      <c r="M236" s="4"/>
      <c r="N236" s="4"/>
      <c r="O236" s="4"/>
      <c r="P236" s="4"/>
      <c r="Q236" s="4"/>
      <c r="R236" s="4"/>
      <c r="S236" s="4" t="s">
        <v>2864</v>
      </c>
      <c r="T236" s="4" t="s">
        <v>2864</v>
      </c>
      <c r="U236" s="4"/>
      <c r="V236" s="4"/>
    </row>
    <row r="237" spans="1:22">
      <c r="A237" s="4"/>
      <c r="B237" s="4" t="s">
        <v>2879</v>
      </c>
      <c r="C237" s="4"/>
      <c r="D237" s="4"/>
      <c r="E237" s="4" t="s">
        <v>2408</v>
      </c>
      <c r="F237" s="4" t="s">
        <v>2383</v>
      </c>
      <c r="G237" s="4"/>
      <c r="H237" s="4" t="s">
        <v>2845</v>
      </c>
      <c r="I237" s="4" t="str">
        <f t="shared" si="4"/>
        <v>Ранение</v>
      </c>
      <c r="J237" s="4"/>
      <c r="K237" s="4"/>
      <c r="L237" s="4">
        <v>100</v>
      </c>
      <c r="M237" s="4"/>
      <c r="N237" s="4"/>
      <c r="O237" s="4"/>
      <c r="P237" s="4"/>
      <c r="Q237" s="4"/>
      <c r="R237" s="4"/>
      <c r="S237" s="4" t="s">
        <v>2866</v>
      </c>
      <c r="T237" s="4" t="s">
        <v>2866</v>
      </c>
      <c r="U237" s="4"/>
      <c r="V237" s="4"/>
    </row>
    <row r="238" spans="1:22">
      <c r="A238" s="4"/>
      <c r="B238" s="4" t="s">
        <v>2727</v>
      </c>
      <c r="C238" s="4"/>
      <c r="D238" s="4"/>
      <c r="E238" s="4" t="s">
        <v>2408</v>
      </c>
      <c r="F238" s="4" t="s">
        <v>2383</v>
      </c>
      <c r="G238" s="4"/>
      <c r="H238" s="4" t="s">
        <v>2849</v>
      </c>
      <c r="I238" s="4" t="str">
        <f t="shared" si="4"/>
        <v>Ранение</v>
      </c>
      <c r="J238" s="4"/>
      <c r="K238" s="4"/>
      <c r="L238" s="4">
        <v>150</v>
      </c>
      <c r="M238" s="4"/>
      <c r="N238" s="4"/>
      <c r="O238" s="4"/>
      <c r="P238" s="4"/>
      <c r="Q238" s="4"/>
      <c r="R238" s="4"/>
      <c r="S238" s="4" t="s">
        <v>2869</v>
      </c>
      <c r="T238" s="4" t="s">
        <v>2869</v>
      </c>
      <c r="U238" s="4"/>
      <c r="V238" s="4"/>
    </row>
    <row r="239" spans="1:22">
      <c r="A239" s="4"/>
      <c r="B239" s="4" t="s">
        <v>2880</v>
      </c>
      <c r="C239" s="4"/>
      <c r="D239" s="4"/>
      <c r="E239" s="4" t="s">
        <v>2408</v>
      </c>
      <c r="F239" s="4" t="s">
        <v>2383</v>
      </c>
      <c r="G239" s="4"/>
      <c r="H239" s="4" t="s">
        <v>2852</v>
      </c>
      <c r="I239" s="4" t="str">
        <f t="shared" si="4"/>
        <v>Ранение</v>
      </c>
      <c r="J239" s="4"/>
      <c r="K239" s="4"/>
      <c r="L239" s="4">
        <v>175</v>
      </c>
      <c r="M239" s="4"/>
      <c r="N239" s="4"/>
      <c r="O239" s="4"/>
      <c r="P239" s="4"/>
      <c r="Q239" s="4"/>
      <c r="R239" s="4"/>
      <c r="S239" s="4" t="s">
        <v>2870</v>
      </c>
      <c r="T239" s="4" t="s">
        <v>2870</v>
      </c>
      <c r="U239" s="4"/>
      <c r="V239" s="4"/>
    </row>
    <row r="240" spans="1:22">
      <c r="A240" s="4"/>
      <c r="B240" s="4" t="s">
        <v>2881</v>
      </c>
      <c r="C240" s="4"/>
      <c r="D240" s="4"/>
      <c r="E240" s="4" t="s">
        <v>2408</v>
      </c>
      <c r="F240" s="4" t="s">
        <v>2383</v>
      </c>
      <c r="G240" s="4"/>
      <c r="H240" s="4" t="s">
        <v>2882</v>
      </c>
      <c r="I240" s="4" t="str">
        <f t="shared" si="4"/>
        <v>Ранение</v>
      </c>
      <c r="J240" s="4"/>
      <c r="K240" s="4"/>
      <c r="L240" s="4">
        <v>1000</v>
      </c>
      <c r="M240" s="4"/>
      <c r="N240" s="4"/>
      <c r="O240" s="4"/>
      <c r="P240" s="4"/>
      <c r="Q240" s="4"/>
      <c r="R240" s="4"/>
      <c r="S240" s="4" t="s">
        <v>2872</v>
      </c>
      <c r="T240" s="4" t="s">
        <v>2872</v>
      </c>
      <c r="U240" s="4"/>
      <c r="V240" s="4"/>
    </row>
    <row r="241" spans="1:46">
      <c r="A241" s="4"/>
      <c r="B241" s="4" t="s">
        <v>2883</v>
      </c>
      <c r="C241" s="4"/>
      <c r="D241" s="4"/>
      <c r="E241" s="4" t="s">
        <v>2408</v>
      </c>
      <c r="F241" s="4" t="s">
        <v>2383</v>
      </c>
      <c r="G241" s="4"/>
      <c r="H241" s="4" t="s">
        <v>2884</v>
      </c>
      <c r="I241" s="4" t="str">
        <f t="shared" si="4"/>
        <v>Ранение</v>
      </c>
      <c r="J241" s="4"/>
      <c r="K241" s="4"/>
      <c r="L241" s="4">
        <v>2500</v>
      </c>
      <c r="M241" s="4"/>
      <c r="N241" s="4"/>
      <c r="O241" s="4"/>
      <c r="P241" s="4"/>
      <c r="Q241" s="4"/>
      <c r="R241" s="4"/>
      <c r="S241" s="4" t="s">
        <v>2874</v>
      </c>
      <c r="T241" s="4" t="s">
        <v>2874</v>
      </c>
      <c r="U241" s="4"/>
      <c r="V241" s="4"/>
    </row>
    <row r="242" spans="1:46">
      <c r="A242" s="4"/>
      <c r="B242" s="4" t="s">
        <v>2885</v>
      </c>
      <c r="C242" s="4"/>
      <c r="D242" s="4"/>
      <c r="E242" s="4" t="s">
        <v>2408</v>
      </c>
      <c r="F242" s="4" t="s">
        <v>2383</v>
      </c>
      <c r="G242" s="4"/>
      <c r="H242" s="4" t="s">
        <v>2886</v>
      </c>
      <c r="I242" s="4" t="str">
        <f t="shared" si="4"/>
        <v>Ранение</v>
      </c>
      <c r="J242" s="4"/>
      <c r="K242" s="4"/>
      <c r="L242" s="4">
        <v>3000</v>
      </c>
      <c r="M242" s="4"/>
      <c r="N242" s="4"/>
      <c r="O242" s="4"/>
      <c r="P242" s="4"/>
      <c r="Q242" s="4"/>
      <c r="R242" s="4"/>
      <c r="S242" s="4" t="s">
        <v>2877</v>
      </c>
      <c r="T242" s="4" t="s">
        <v>2877</v>
      </c>
      <c r="U242" s="4"/>
      <c r="V242" s="4"/>
    </row>
    <row r="243" spans="1:46">
      <c r="A243" s="4"/>
      <c r="B243" s="4" t="s">
        <v>2887</v>
      </c>
      <c r="C243" s="4"/>
      <c r="D243" s="4"/>
      <c r="E243" s="4" t="s">
        <v>2408</v>
      </c>
      <c r="F243" s="4" t="s">
        <v>2383</v>
      </c>
      <c r="G243" s="4"/>
      <c r="H243" s="4" t="s">
        <v>2888</v>
      </c>
      <c r="I243" s="4" t="str">
        <f t="shared" si="4"/>
        <v>Ранение</v>
      </c>
      <c r="J243" s="4"/>
      <c r="K243" s="4"/>
      <c r="L243" s="4">
        <v>900</v>
      </c>
      <c r="M243" s="4"/>
      <c r="N243" s="4"/>
      <c r="O243" s="4"/>
      <c r="P243" s="4"/>
      <c r="Q243" s="4"/>
      <c r="R243" s="4"/>
      <c r="S243" s="4" t="s">
        <v>2889</v>
      </c>
      <c r="T243" s="4" t="s">
        <v>2890</v>
      </c>
      <c r="U243" s="4"/>
      <c r="V243" s="4"/>
    </row>
    <row r="244" spans="1:46">
      <c r="A244" s="4"/>
      <c r="B244" s="4" t="s">
        <v>2891</v>
      </c>
      <c r="C244" s="4"/>
      <c r="D244" s="4"/>
      <c r="E244" s="4" t="s">
        <v>2408</v>
      </c>
      <c r="F244" s="4" t="s">
        <v>2383</v>
      </c>
      <c r="G244" s="4"/>
      <c r="H244" s="4" t="s">
        <v>2892</v>
      </c>
      <c r="I244" s="4" t="str">
        <f t="shared" si="4"/>
        <v>Ранение</v>
      </c>
      <c r="J244" s="4"/>
      <c r="K244" s="4"/>
      <c r="L244" s="4">
        <v>1000</v>
      </c>
      <c r="M244" s="4"/>
      <c r="N244" s="4"/>
      <c r="O244" s="4"/>
      <c r="P244" s="4"/>
      <c r="Q244" s="4"/>
      <c r="R244" s="4"/>
      <c r="S244" s="4" t="s">
        <v>2893</v>
      </c>
      <c r="T244" s="4" t="s">
        <v>2894</v>
      </c>
      <c r="U244" s="4"/>
      <c r="V244" s="4"/>
    </row>
    <row r="245" spans="1:46">
      <c r="A245" s="4"/>
      <c r="B245" s="4" t="s">
        <v>2895</v>
      </c>
      <c r="C245" s="4"/>
      <c r="D245" s="4"/>
      <c r="E245" s="4" t="s">
        <v>2408</v>
      </c>
      <c r="F245" s="4" t="s">
        <v>2383</v>
      </c>
      <c r="G245" s="4"/>
      <c r="H245" s="4" t="s">
        <v>2896</v>
      </c>
      <c r="I245" s="4" t="str">
        <f t="shared" si="4"/>
        <v>Ранение</v>
      </c>
      <c r="J245" s="4"/>
      <c r="K245" s="4"/>
      <c r="L245" s="4">
        <v>2000</v>
      </c>
      <c r="M245" s="4"/>
      <c r="N245" s="4"/>
      <c r="O245" s="4"/>
      <c r="P245" s="4"/>
      <c r="Q245" s="4"/>
      <c r="R245" s="4"/>
      <c r="S245" s="4" t="s">
        <v>2889</v>
      </c>
      <c r="T245" s="4" t="s">
        <v>2889</v>
      </c>
      <c r="U245" s="4"/>
      <c r="V245" s="4"/>
    </row>
    <row r="246" spans="1:46">
      <c r="A246" s="4"/>
      <c r="B246" s="4" t="s">
        <v>2897</v>
      </c>
      <c r="C246" s="4"/>
      <c r="D246" s="4"/>
      <c r="E246" s="4" t="s">
        <v>2408</v>
      </c>
      <c r="F246" s="4" t="s">
        <v>2383</v>
      </c>
      <c r="G246" s="4"/>
      <c r="H246" s="4" t="s">
        <v>2882</v>
      </c>
      <c r="I246" s="4" t="str">
        <f t="shared" si="4"/>
        <v>Ранение</v>
      </c>
      <c r="J246" s="4"/>
      <c r="K246" s="4"/>
      <c r="L246" s="4">
        <v>500</v>
      </c>
      <c r="M246" s="4"/>
      <c r="N246" s="4"/>
      <c r="O246" s="4"/>
      <c r="P246" s="4"/>
      <c r="Q246" s="4"/>
      <c r="R246" s="4"/>
      <c r="S246" s="4" t="s">
        <v>2898</v>
      </c>
      <c r="T246" s="4" t="s">
        <v>2898</v>
      </c>
      <c r="U246" s="4"/>
      <c r="V246" s="4"/>
    </row>
    <row r="247" spans="1:46">
      <c r="A247" s="4"/>
      <c r="B247" s="4" t="s">
        <v>2899</v>
      </c>
      <c r="C247" s="4"/>
      <c r="D247" s="4"/>
      <c r="E247" s="4" t="s">
        <v>2408</v>
      </c>
      <c r="F247" s="4" t="s">
        <v>2383</v>
      </c>
      <c r="G247" s="4"/>
      <c r="H247" s="4" t="s">
        <v>2900</v>
      </c>
      <c r="I247" s="4" t="str">
        <f t="shared" si="4"/>
        <v>Контакт</v>
      </c>
      <c r="J247" s="4"/>
      <c r="K247" s="4"/>
      <c r="L247" s="4">
        <v>1000</v>
      </c>
      <c r="M247" s="4"/>
      <c r="N247" s="4"/>
      <c r="O247" s="4"/>
      <c r="P247" s="4"/>
      <c r="Q247" s="4"/>
      <c r="R247" s="4"/>
      <c r="S247" s="4" t="s">
        <v>2870</v>
      </c>
      <c r="T247" s="4" t="s">
        <v>2870</v>
      </c>
      <c r="U247" s="4"/>
      <c r="V247" s="4"/>
    </row>
    <row r="248" spans="1:46">
      <c r="A248" s="4"/>
      <c r="B248" s="4" t="s">
        <v>2901</v>
      </c>
      <c r="C248" s="4"/>
      <c r="D248" s="4"/>
      <c r="E248" s="4" t="s">
        <v>2408</v>
      </c>
      <c r="F248" s="4" t="s">
        <v>2383</v>
      </c>
      <c r="G248" s="4"/>
      <c r="H248" s="4" t="s">
        <v>2902</v>
      </c>
      <c r="I248" s="4" t="str">
        <f t="shared" si="4"/>
        <v>Контакт</v>
      </c>
      <c r="J248" s="4"/>
      <c r="K248" s="4"/>
      <c r="L248" s="4">
        <v>6000</v>
      </c>
      <c r="M248" s="4"/>
      <c r="N248" s="4"/>
      <c r="O248" s="4"/>
      <c r="P248" s="4"/>
      <c r="Q248" s="4"/>
      <c r="R248" s="4"/>
      <c r="S248" s="4" t="s">
        <v>2874</v>
      </c>
      <c r="T248" s="4" t="s">
        <v>2874</v>
      </c>
      <c r="U248" s="4"/>
      <c r="V248" s="4"/>
    </row>
    <row r="249" spans="1:46">
      <c r="A249" s="4"/>
      <c r="B249" s="4" t="s">
        <v>2903</v>
      </c>
      <c r="C249" s="4"/>
      <c r="D249" s="4"/>
      <c r="E249" s="4" t="s">
        <v>2408</v>
      </c>
      <c r="F249" s="4" t="s">
        <v>2383</v>
      </c>
      <c r="G249" s="4"/>
      <c r="H249" s="4" t="s">
        <v>2904</v>
      </c>
      <c r="I249" s="4" t="str">
        <f t="shared" si="4"/>
        <v>Контакт</v>
      </c>
      <c r="J249" s="4"/>
      <c r="K249" s="4"/>
      <c r="L249" s="4">
        <v>500</v>
      </c>
      <c r="M249" s="4"/>
      <c r="N249" s="4"/>
      <c r="O249" s="4"/>
      <c r="P249" s="4"/>
      <c r="Q249" s="4"/>
      <c r="R249" s="4"/>
      <c r="S249" s="4" t="s">
        <v>2853</v>
      </c>
      <c r="T249" s="4" t="s">
        <v>2853</v>
      </c>
      <c r="U249" s="4"/>
      <c r="V249" s="4"/>
    </row>
    <row r="250" spans="1:46">
      <c r="A250" s="4"/>
      <c r="B250" s="4" t="s">
        <v>2905</v>
      </c>
      <c r="C250" s="4"/>
      <c r="D250" s="4"/>
      <c r="E250" s="4" t="s">
        <v>2408</v>
      </c>
      <c r="F250" s="4" t="s">
        <v>2383</v>
      </c>
      <c r="G250" s="4"/>
      <c r="H250" s="4" t="s">
        <v>2906</v>
      </c>
      <c r="I250" s="4" t="str">
        <f t="shared" si="4"/>
        <v>Вдыхание</v>
      </c>
      <c r="J250" s="4"/>
      <c r="K250" s="4"/>
      <c r="L250" s="4">
        <v>1200</v>
      </c>
      <c r="M250" s="4"/>
      <c r="N250" s="4"/>
      <c r="O250" s="4"/>
      <c r="P250" s="4"/>
      <c r="Q250" s="4"/>
      <c r="R250" s="4"/>
      <c r="S250" s="4" t="s">
        <v>2907</v>
      </c>
      <c r="T250" s="4" t="s">
        <v>2907</v>
      </c>
      <c r="U250" s="4"/>
      <c r="V250" s="4"/>
    </row>
    <row r="251" spans="1:46">
      <c r="A251" s="4"/>
      <c r="B251" s="4" t="s">
        <v>2908</v>
      </c>
      <c r="C251" s="4"/>
      <c r="D251" s="4"/>
      <c r="E251" s="4" t="s">
        <v>2408</v>
      </c>
      <c r="F251" s="4" t="s">
        <v>2383</v>
      </c>
      <c r="G251" s="4"/>
      <c r="H251" s="4" t="s">
        <v>2909</v>
      </c>
      <c r="I251" s="4" t="str">
        <f t="shared" si="4"/>
        <v>Вдыхание</v>
      </c>
      <c r="J251" s="4"/>
      <c r="K251" s="4"/>
      <c r="L251" s="4">
        <v>2000</v>
      </c>
      <c r="M251" s="4"/>
      <c r="N251" s="4"/>
      <c r="O251" s="4"/>
      <c r="P251" s="4"/>
      <c r="Q251" s="4"/>
      <c r="R251" s="4"/>
      <c r="S251" s="4" t="s">
        <v>2870</v>
      </c>
      <c r="T251" s="4" t="s">
        <v>2870</v>
      </c>
      <c r="U251" s="4"/>
      <c r="V251" s="4"/>
    </row>
    <row r="252" spans="1:46">
      <c r="A252" s="4"/>
      <c r="B252" s="4" t="s">
        <v>2910</v>
      </c>
      <c r="C252" s="4"/>
      <c r="D252" s="4"/>
      <c r="E252" s="4" t="s">
        <v>2408</v>
      </c>
      <c r="F252" s="4" t="s">
        <v>2383</v>
      </c>
      <c r="G252" s="4"/>
      <c r="H252" s="4" t="s">
        <v>2911</v>
      </c>
      <c r="I252" s="4" t="str">
        <f t="shared" si="4"/>
        <v>Вдыхание</v>
      </c>
      <c r="J252" s="4"/>
      <c r="K252" s="4"/>
      <c r="L252" s="4">
        <v>7000</v>
      </c>
      <c r="M252" s="4"/>
      <c r="N252" s="4"/>
      <c r="O252" s="4"/>
      <c r="P252" s="4"/>
      <c r="Q252" s="4"/>
      <c r="R252" s="4"/>
      <c r="S252" s="4" t="s">
        <v>2912</v>
      </c>
      <c r="T252" s="4" t="s">
        <v>2912</v>
      </c>
      <c r="U252" s="4"/>
      <c r="V252" s="4"/>
    </row>
    <row r="253" spans="1:46">
      <c r="A253" s="4"/>
      <c r="B253" s="4" t="s">
        <v>2913</v>
      </c>
      <c r="C253" s="4"/>
      <c r="D253" s="4"/>
      <c r="E253" s="4" t="s">
        <v>2408</v>
      </c>
      <c r="F253" s="4" t="s">
        <v>2383</v>
      </c>
      <c r="G253" s="4"/>
      <c r="H253" s="4" t="s">
        <v>2914</v>
      </c>
      <c r="I253" s="4" t="str">
        <f t="shared" si="4"/>
        <v>Вдыхание</v>
      </c>
      <c r="J253" s="4"/>
      <c r="K253" s="4"/>
      <c r="L253" s="4">
        <v>500</v>
      </c>
      <c r="M253" s="4"/>
      <c r="N253" s="4"/>
      <c r="O253" s="4"/>
      <c r="P253" s="4"/>
      <c r="Q253" s="4"/>
      <c r="R253" s="4"/>
      <c r="S253" s="4" t="s">
        <v>2870</v>
      </c>
      <c r="T253" s="4" t="s">
        <v>2870</v>
      </c>
      <c r="U253" s="4"/>
      <c r="V253" s="4"/>
    </row>
    <row r="254" spans="1:46">
      <c r="A254" s="4"/>
      <c r="B254" s="4" t="s">
        <v>2915</v>
      </c>
      <c r="C254" s="4"/>
      <c r="D254" s="4"/>
      <c r="E254" s="4" t="s">
        <v>2408</v>
      </c>
      <c r="F254" s="4" t="s">
        <v>2383</v>
      </c>
      <c r="G254" s="4"/>
      <c r="H254" s="4" t="s">
        <v>2916</v>
      </c>
      <c r="I254" s="4" t="str">
        <f t="shared" si="4"/>
        <v>Вдыхание</v>
      </c>
      <c r="J254" s="4"/>
      <c r="K254" s="4"/>
      <c r="L254" s="4">
        <v>2800</v>
      </c>
      <c r="M254" s="4"/>
      <c r="N254" s="4"/>
      <c r="O254" s="4"/>
      <c r="P254" s="4"/>
      <c r="Q254" s="4"/>
      <c r="R254" s="4"/>
      <c r="S254" s="4" t="s">
        <v>2917</v>
      </c>
      <c r="T254" s="4" t="s">
        <v>2918</v>
      </c>
      <c r="U254" s="4"/>
      <c r="V254" s="4"/>
    </row>
    <row r="255" spans="1:46" ht="15.75" thickBot="1">
      <c r="A255" s="4"/>
      <c r="B255" s="4" t="s">
        <v>2919</v>
      </c>
      <c r="C255" s="4"/>
      <c r="D255" s="4"/>
      <c r="E255" s="4" t="s">
        <v>2408</v>
      </c>
      <c r="F255" s="4" t="s">
        <v>2383</v>
      </c>
      <c r="G255" s="4"/>
      <c r="H255" s="4" t="s">
        <v>2920</v>
      </c>
      <c r="I255" s="4" t="str">
        <f t="shared" si="4"/>
        <v>Вдыхание</v>
      </c>
      <c r="J255" s="4"/>
      <c r="K255" s="4"/>
      <c r="L255" s="4">
        <v>2500</v>
      </c>
      <c r="M255" s="4"/>
      <c r="N255" s="4"/>
      <c r="O255" s="4"/>
      <c r="P255" s="4"/>
      <c r="Q255" s="4"/>
      <c r="R255" s="4"/>
      <c r="S255" s="4" t="s">
        <v>2889</v>
      </c>
      <c r="T255" s="4" t="s">
        <v>2889</v>
      </c>
      <c r="U255" s="4"/>
      <c r="V255" s="4"/>
    </row>
    <row r="256" spans="1:46" ht="17.25" thickBot="1">
      <c r="A256" s="4"/>
      <c r="B256" s="194" t="s">
        <v>2411</v>
      </c>
      <c r="C256" s="4"/>
      <c r="D256" s="4"/>
      <c r="E256" s="4" t="s">
        <v>2408</v>
      </c>
      <c r="F256" s="4" t="s">
        <v>2383</v>
      </c>
      <c r="G256" s="4"/>
      <c r="H256" s="195" t="s">
        <v>2412</v>
      </c>
      <c r="I256" s="4"/>
      <c r="J256" s="196"/>
      <c r="K256" s="4"/>
      <c r="L256" s="4"/>
      <c r="M256" s="4"/>
      <c r="N256" s="4"/>
      <c r="O256" s="4"/>
      <c r="P256" s="4"/>
      <c r="Q256" s="4"/>
      <c r="R256" s="4"/>
      <c r="S256" s="4"/>
      <c r="T256" s="4"/>
      <c r="U256" s="4"/>
      <c r="V256" s="195" t="s">
        <v>2921</v>
      </c>
      <c r="X256" s="106"/>
      <c r="Z256" s="98"/>
      <c r="AA256" s="98"/>
      <c r="AB256" s="98"/>
      <c r="AC256" s="98"/>
      <c r="AD256" s="124">
        <v>10</v>
      </c>
      <c r="AE256" s="104" t="s">
        <v>2922</v>
      </c>
      <c r="AF256" s="103" t="s">
        <v>2923</v>
      </c>
      <c r="AG256" s="102"/>
      <c r="AH256" s="101"/>
      <c r="AI256" s="98"/>
      <c r="AJ256" s="98"/>
      <c r="AK256" s="101"/>
      <c r="AL256" s="98"/>
      <c r="AM256" s="98"/>
      <c r="AN256" s="101"/>
      <c r="AO256" s="100">
        <v>15</v>
      </c>
      <c r="AP256" s="99">
        <v>15</v>
      </c>
      <c r="AQ256" s="99">
        <v>0</v>
      </c>
      <c r="AR256" s="99">
        <v>0</v>
      </c>
      <c r="AS256" s="123">
        <v>100</v>
      </c>
      <c r="AT256" s="97">
        <v>15</v>
      </c>
    </row>
    <row r="257" spans="1:46" ht="17.25" thickBot="1">
      <c r="A257" s="4"/>
      <c r="B257" s="197" t="s">
        <v>2924</v>
      </c>
      <c r="C257" s="4"/>
      <c r="D257" s="4"/>
      <c r="E257" s="4" t="s">
        <v>2408</v>
      </c>
      <c r="F257" s="4" t="s">
        <v>2383</v>
      </c>
      <c r="G257" s="4"/>
      <c r="H257" s="198" t="s">
        <v>2412</v>
      </c>
      <c r="I257" s="4"/>
      <c r="J257" s="199" t="s">
        <v>1807</v>
      </c>
      <c r="K257" s="4"/>
      <c r="L257" s="4"/>
      <c r="M257" s="4"/>
      <c r="N257" s="4"/>
      <c r="O257" s="4"/>
      <c r="P257" s="4"/>
      <c r="Q257" s="4"/>
      <c r="R257" s="4"/>
      <c r="S257" s="4"/>
      <c r="T257" s="4"/>
      <c r="U257" s="4"/>
      <c r="V257" s="199" t="s">
        <v>2925</v>
      </c>
      <c r="X257" s="140"/>
      <c r="Z257" s="112"/>
      <c r="AA257" s="112"/>
      <c r="AB257" s="112"/>
      <c r="AC257" s="112"/>
      <c r="AD257" s="115">
        <v>12</v>
      </c>
      <c r="AE257" s="116" t="s">
        <v>2922</v>
      </c>
      <c r="AF257" s="114" t="s">
        <v>2926</v>
      </c>
      <c r="AG257" s="113"/>
      <c r="AH257" s="111"/>
      <c r="AI257" s="112"/>
      <c r="AJ257" s="112"/>
      <c r="AK257" s="111"/>
      <c r="AL257" s="112"/>
      <c r="AM257" s="112"/>
      <c r="AN257" s="111"/>
      <c r="AO257" s="110">
        <v>18</v>
      </c>
      <c r="AP257" s="109">
        <v>40</v>
      </c>
      <c r="AQ257" s="109">
        <v>0</v>
      </c>
      <c r="AR257" s="109">
        <v>0</v>
      </c>
      <c r="AS257" s="112"/>
      <c r="AT257" s="107">
        <v>40</v>
      </c>
    </row>
    <row r="258" spans="1:46" ht="17.25" thickBot="1">
      <c r="A258" s="4"/>
      <c r="B258" s="194" t="s">
        <v>2927</v>
      </c>
      <c r="C258" s="4"/>
      <c r="D258" s="4"/>
      <c r="E258" s="4" t="s">
        <v>2408</v>
      </c>
      <c r="F258" s="4" t="s">
        <v>2383</v>
      </c>
      <c r="G258" s="4"/>
      <c r="H258" s="195" t="s">
        <v>2412</v>
      </c>
      <c r="I258" s="4"/>
      <c r="J258" s="200" t="s">
        <v>2928</v>
      </c>
      <c r="K258" s="4"/>
      <c r="L258" s="4"/>
      <c r="M258" s="4"/>
      <c r="N258" s="4"/>
      <c r="O258" s="4"/>
      <c r="P258" s="4"/>
      <c r="Q258" s="4"/>
      <c r="R258" s="4"/>
      <c r="S258" s="4"/>
      <c r="T258" s="4"/>
      <c r="U258" s="4"/>
      <c r="V258" s="200" t="s">
        <v>2929</v>
      </c>
      <c r="X258" s="143"/>
      <c r="Z258" s="98"/>
      <c r="AA258" s="98"/>
      <c r="AB258" s="98"/>
      <c r="AC258" s="98"/>
      <c r="AD258" s="124">
        <v>10</v>
      </c>
      <c r="AE258" s="169" t="s">
        <v>2922</v>
      </c>
      <c r="AF258" s="168" t="s">
        <v>2930</v>
      </c>
      <c r="AG258" s="174"/>
      <c r="AH258" s="101"/>
      <c r="AI258" s="98"/>
      <c r="AJ258" s="98"/>
      <c r="AK258" s="101"/>
      <c r="AL258" s="98"/>
      <c r="AM258" s="98"/>
      <c r="AN258" s="101"/>
      <c r="AO258" s="100">
        <v>15</v>
      </c>
      <c r="AP258" s="99">
        <v>46</v>
      </c>
      <c r="AQ258" s="99">
        <v>0</v>
      </c>
      <c r="AR258" s="99">
        <v>0</v>
      </c>
      <c r="AS258" s="98"/>
      <c r="AT258" s="97">
        <v>46</v>
      </c>
    </row>
    <row r="259" spans="1:46" ht="17.25" thickBot="1">
      <c r="A259" s="4"/>
      <c r="B259" s="197" t="s">
        <v>2414</v>
      </c>
      <c r="C259" s="4"/>
      <c r="D259" s="4"/>
      <c r="E259" s="4" t="s">
        <v>2408</v>
      </c>
      <c r="F259" s="4" t="s">
        <v>2383</v>
      </c>
      <c r="G259" s="4"/>
      <c r="H259" s="198" t="s">
        <v>2415</v>
      </c>
      <c r="I259" s="4"/>
      <c r="J259" s="201"/>
      <c r="K259" s="4"/>
      <c r="L259" s="4"/>
      <c r="M259" s="4"/>
      <c r="N259" s="4"/>
      <c r="O259" s="4"/>
      <c r="P259" s="4"/>
      <c r="Q259" s="4"/>
      <c r="R259" s="4"/>
      <c r="S259" s="4"/>
      <c r="T259" s="4"/>
      <c r="U259" s="4"/>
      <c r="V259" s="198" t="s">
        <v>2931</v>
      </c>
      <c r="X259" s="127"/>
      <c r="Z259" s="112"/>
      <c r="AA259" s="135" t="s">
        <v>2932</v>
      </c>
      <c r="AB259" s="112"/>
      <c r="AC259" s="135">
        <v>3</v>
      </c>
      <c r="AD259" s="115">
        <v>13</v>
      </c>
      <c r="AE259" s="116" t="s">
        <v>2922</v>
      </c>
      <c r="AF259" s="114" t="s">
        <v>2933</v>
      </c>
      <c r="AG259" s="113"/>
      <c r="AH259" s="153" t="s">
        <v>2934</v>
      </c>
      <c r="AI259" s="112"/>
      <c r="AJ259" s="112"/>
      <c r="AK259" s="111"/>
      <c r="AL259" s="112"/>
      <c r="AM259" s="112"/>
      <c r="AN259" s="111"/>
      <c r="AO259" s="110">
        <v>40</v>
      </c>
      <c r="AP259" s="109">
        <v>134</v>
      </c>
      <c r="AQ259" s="109">
        <v>0</v>
      </c>
      <c r="AR259" s="109">
        <v>0</v>
      </c>
      <c r="AS259" s="125">
        <v>500</v>
      </c>
      <c r="AT259" s="107">
        <v>134</v>
      </c>
    </row>
    <row r="260" spans="1:46" ht="17.25" thickBot="1">
      <c r="A260" s="4"/>
      <c r="B260" s="194" t="s">
        <v>2935</v>
      </c>
      <c r="C260" s="4"/>
      <c r="D260" s="4"/>
      <c r="E260" s="4" t="s">
        <v>2408</v>
      </c>
      <c r="F260" s="4" t="s">
        <v>2383</v>
      </c>
      <c r="G260" s="4"/>
      <c r="H260" s="195" t="s">
        <v>2409</v>
      </c>
      <c r="I260" s="4"/>
      <c r="J260" s="196"/>
      <c r="K260" s="4"/>
      <c r="L260" s="4"/>
      <c r="M260" s="4"/>
      <c r="N260" s="4"/>
      <c r="O260" s="4"/>
      <c r="P260" s="4"/>
      <c r="Q260" s="4"/>
      <c r="R260" s="4"/>
      <c r="S260" s="4"/>
      <c r="T260" s="4"/>
      <c r="U260" s="4"/>
      <c r="V260" s="195" t="s">
        <v>2936</v>
      </c>
      <c r="X260" s="106"/>
      <c r="Z260" s="98"/>
      <c r="AA260" s="132" t="s">
        <v>2932</v>
      </c>
      <c r="AB260" s="98"/>
      <c r="AC260" s="132">
        <v>3</v>
      </c>
      <c r="AD260" s="124">
        <v>13</v>
      </c>
      <c r="AE260" s="104" t="s">
        <v>2922</v>
      </c>
      <c r="AF260" s="103" t="s">
        <v>2933</v>
      </c>
      <c r="AG260" s="102"/>
      <c r="AH260" s="176" t="s">
        <v>2934</v>
      </c>
      <c r="AI260" s="98"/>
      <c r="AJ260" s="98"/>
      <c r="AK260" s="101"/>
      <c r="AL260" s="98"/>
      <c r="AM260" s="98"/>
      <c r="AN260" s="101"/>
      <c r="AO260" s="100">
        <v>24</v>
      </c>
      <c r="AP260" s="99">
        <v>81</v>
      </c>
      <c r="AQ260" s="99">
        <v>0</v>
      </c>
      <c r="AR260" s="99">
        <v>0</v>
      </c>
      <c r="AS260" s="123">
        <v>300</v>
      </c>
      <c r="AT260" s="97">
        <v>81</v>
      </c>
    </row>
    <row r="261" spans="1:46" ht="17.25" thickBot="1">
      <c r="A261" s="4"/>
      <c r="B261" s="197" t="s">
        <v>2937</v>
      </c>
      <c r="C261" s="4"/>
      <c r="D261" s="4"/>
      <c r="E261" s="4" t="s">
        <v>2408</v>
      </c>
      <c r="F261" s="4" t="s">
        <v>2383</v>
      </c>
      <c r="G261" s="4"/>
      <c r="H261" s="198" t="s">
        <v>2412</v>
      </c>
      <c r="I261" s="4"/>
      <c r="J261" s="199" t="s">
        <v>1760</v>
      </c>
      <c r="K261" s="4"/>
      <c r="L261" s="4"/>
      <c r="M261" s="4"/>
      <c r="N261" s="4"/>
      <c r="O261" s="4"/>
      <c r="P261" s="4"/>
      <c r="Q261" s="4"/>
      <c r="R261" s="4"/>
      <c r="S261" s="4"/>
      <c r="T261" s="4"/>
      <c r="U261" s="4"/>
      <c r="V261" s="199" t="s">
        <v>2938</v>
      </c>
      <c r="X261" s="140"/>
      <c r="Z261" s="112"/>
      <c r="AA261" s="112"/>
      <c r="AB261" s="112"/>
      <c r="AC261" s="112"/>
      <c r="AD261" s="115">
        <v>12</v>
      </c>
      <c r="AE261" s="116" t="s">
        <v>2922</v>
      </c>
      <c r="AF261" s="114" t="s">
        <v>2933</v>
      </c>
      <c r="AG261" s="113"/>
      <c r="AH261" s="111"/>
      <c r="AI261" s="112"/>
      <c r="AJ261" s="112"/>
      <c r="AK261" s="111"/>
      <c r="AL261" s="112"/>
      <c r="AM261" s="112"/>
      <c r="AN261" s="111"/>
      <c r="AO261" s="110">
        <v>18</v>
      </c>
      <c r="AP261" s="109">
        <v>77</v>
      </c>
      <c r="AQ261" s="109">
        <v>0</v>
      </c>
      <c r="AR261" s="109">
        <v>0</v>
      </c>
      <c r="AS261" s="112"/>
      <c r="AT261" s="107">
        <v>77</v>
      </c>
    </row>
    <row r="262" spans="1:46" ht="17.25" thickBot="1">
      <c r="A262" s="4"/>
      <c r="B262" s="194" t="s">
        <v>2939</v>
      </c>
      <c r="C262" s="4"/>
      <c r="D262" s="4"/>
      <c r="E262" s="4" t="s">
        <v>2408</v>
      </c>
      <c r="F262" s="4" t="s">
        <v>2383</v>
      </c>
      <c r="G262" s="4"/>
      <c r="H262" s="195" t="s">
        <v>2412</v>
      </c>
      <c r="I262" s="4"/>
      <c r="J262" s="200" t="s">
        <v>1755</v>
      </c>
      <c r="K262" s="4"/>
      <c r="L262" s="4"/>
      <c r="M262" s="4"/>
      <c r="N262" s="4"/>
      <c r="O262" s="4"/>
      <c r="P262" s="4"/>
      <c r="Q262" s="4"/>
      <c r="R262" s="4"/>
      <c r="S262" s="4"/>
      <c r="T262" s="4"/>
      <c r="U262" s="4"/>
      <c r="V262" s="200" t="s">
        <v>2940</v>
      </c>
      <c r="X262" s="143"/>
      <c r="Z262" s="98"/>
      <c r="AA262" s="98"/>
      <c r="AB262" s="98"/>
      <c r="AC262" s="98"/>
      <c r="AD262" s="175">
        <v>13</v>
      </c>
      <c r="AE262" s="104" t="s">
        <v>2922</v>
      </c>
      <c r="AF262" s="103" t="s">
        <v>2941</v>
      </c>
      <c r="AG262" s="102"/>
      <c r="AH262" s="101"/>
      <c r="AI262" s="98"/>
      <c r="AJ262" s="98"/>
      <c r="AK262" s="101"/>
      <c r="AL262" s="98"/>
      <c r="AM262" s="98"/>
      <c r="AN262" s="101"/>
      <c r="AO262" s="100">
        <v>20</v>
      </c>
      <c r="AP262" s="99">
        <v>111</v>
      </c>
      <c r="AQ262" s="99">
        <v>0</v>
      </c>
      <c r="AR262" s="99">
        <v>0</v>
      </c>
      <c r="AS262" s="98"/>
      <c r="AT262" s="97">
        <v>111</v>
      </c>
    </row>
    <row r="263" spans="1:46" ht="17.25" thickBot="1">
      <c r="A263" s="4"/>
      <c r="B263" s="197" t="s">
        <v>2942</v>
      </c>
      <c r="C263" s="4"/>
      <c r="D263" s="4"/>
      <c r="E263" s="4" t="s">
        <v>2408</v>
      </c>
      <c r="F263" s="4" t="s">
        <v>2383</v>
      </c>
      <c r="G263" s="4"/>
      <c r="H263" s="198" t="s">
        <v>2412</v>
      </c>
      <c r="I263" s="4"/>
      <c r="J263" s="199" t="s">
        <v>1737</v>
      </c>
      <c r="K263" s="4"/>
      <c r="L263" s="4"/>
      <c r="M263" s="4"/>
      <c r="N263" s="4"/>
      <c r="O263" s="4"/>
      <c r="P263" s="4"/>
      <c r="Q263" s="4"/>
      <c r="R263" s="4"/>
      <c r="S263" s="4"/>
      <c r="T263" s="4"/>
      <c r="U263" s="4"/>
      <c r="V263" s="199" t="s">
        <v>2943</v>
      </c>
      <c r="X263" s="140"/>
      <c r="Z263" s="112"/>
      <c r="AA263" s="112"/>
      <c r="AB263" s="112"/>
      <c r="AC263" s="112"/>
      <c r="AD263" s="158">
        <v>14</v>
      </c>
      <c r="AE263" s="116" t="s">
        <v>2922</v>
      </c>
      <c r="AF263" s="114" t="s">
        <v>2944</v>
      </c>
      <c r="AG263" s="113"/>
      <c r="AH263" s="111"/>
      <c r="AI263" s="112"/>
      <c r="AJ263" s="112"/>
      <c r="AK263" s="111"/>
      <c r="AL263" s="112"/>
      <c r="AM263" s="112"/>
      <c r="AN263" s="111"/>
      <c r="AO263" s="110">
        <v>21</v>
      </c>
      <c r="AP263" s="109">
        <v>77</v>
      </c>
      <c r="AQ263" s="109">
        <v>0</v>
      </c>
      <c r="AR263" s="109">
        <v>0</v>
      </c>
      <c r="AS263" s="112"/>
      <c r="AT263" s="107">
        <v>77</v>
      </c>
    </row>
    <row r="264" spans="1:46" ht="17.25" thickBot="1">
      <c r="A264" s="4"/>
      <c r="B264" s="194" t="s">
        <v>2945</v>
      </c>
      <c r="C264" s="4"/>
      <c r="D264" s="4"/>
      <c r="E264" s="4" t="s">
        <v>2408</v>
      </c>
      <c r="F264" s="4" t="s">
        <v>2383</v>
      </c>
      <c r="G264" s="4"/>
      <c r="H264" s="195" t="s">
        <v>2418</v>
      </c>
      <c r="I264" s="4"/>
      <c r="J264" s="200" t="s">
        <v>1718</v>
      </c>
      <c r="K264" s="4"/>
      <c r="L264" s="4"/>
      <c r="M264" s="4"/>
      <c r="N264" s="4"/>
      <c r="O264" s="4"/>
      <c r="P264" s="4"/>
      <c r="Q264" s="4"/>
      <c r="R264" s="4"/>
      <c r="S264" s="4"/>
      <c r="T264" s="4"/>
      <c r="U264" s="4"/>
      <c r="V264" s="200" t="s">
        <v>2946</v>
      </c>
      <c r="X264" s="143"/>
      <c r="Z264" s="98"/>
      <c r="AA264" s="98"/>
      <c r="AB264" s="98"/>
      <c r="AC264" s="98"/>
      <c r="AD264" s="175">
        <v>14</v>
      </c>
      <c r="AE264" s="104" t="s">
        <v>2922</v>
      </c>
      <c r="AF264" s="103" t="s">
        <v>2947</v>
      </c>
      <c r="AG264" s="102"/>
      <c r="AH264" s="101"/>
      <c r="AI264" s="98"/>
      <c r="AJ264" s="98"/>
      <c r="AK264" s="101"/>
      <c r="AL264" s="98"/>
      <c r="AM264" s="98"/>
      <c r="AN264" s="101"/>
      <c r="AO264" s="100">
        <v>23</v>
      </c>
      <c r="AP264" s="99">
        <v>191</v>
      </c>
      <c r="AQ264" s="99">
        <v>0</v>
      </c>
      <c r="AR264" s="99">
        <v>0</v>
      </c>
      <c r="AS264" s="98"/>
      <c r="AT264" s="97">
        <v>191</v>
      </c>
    </row>
    <row r="265" spans="1:46" ht="17.25" thickBot="1">
      <c r="A265" s="4"/>
      <c r="B265" s="197" t="s">
        <v>1855</v>
      </c>
      <c r="C265" s="4"/>
      <c r="D265" s="4"/>
      <c r="E265" s="4" t="s">
        <v>2408</v>
      </c>
      <c r="F265" s="4" t="s">
        <v>2383</v>
      </c>
      <c r="G265" s="4"/>
      <c r="H265" s="198" t="s">
        <v>2412</v>
      </c>
      <c r="I265" s="4"/>
      <c r="J265" s="198" t="s">
        <v>2948</v>
      </c>
      <c r="K265" s="4"/>
      <c r="L265" s="4"/>
      <c r="M265" s="4"/>
      <c r="N265" s="4"/>
      <c r="O265" s="4"/>
      <c r="P265" s="4"/>
      <c r="Q265" s="4"/>
      <c r="R265" s="4"/>
      <c r="S265" s="4"/>
      <c r="T265" s="4"/>
      <c r="U265" s="4"/>
      <c r="V265" s="198" t="s">
        <v>2931</v>
      </c>
      <c r="X265" s="127"/>
      <c r="Z265" s="112"/>
      <c r="AA265" s="112"/>
      <c r="AB265" s="112"/>
      <c r="AC265" s="112"/>
      <c r="AD265" s="115">
        <v>11</v>
      </c>
      <c r="AE265" s="116" t="s">
        <v>2922</v>
      </c>
      <c r="AF265" s="114" t="s">
        <v>2933</v>
      </c>
      <c r="AG265" s="113"/>
      <c r="AH265" s="130" t="s">
        <v>2949</v>
      </c>
      <c r="AI265" s="112"/>
      <c r="AJ265" s="112"/>
      <c r="AK265" s="111"/>
      <c r="AL265" s="112"/>
      <c r="AM265" s="112"/>
      <c r="AN265" s="111"/>
      <c r="AO265" s="110">
        <v>17</v>
      </c>
      <c r="AP265" s="109">
        <v>92</v>
      </c>
      <c r="AQ265" s="109">
        <v>0</v>
      </c>
      <c r="AR265" s="109">
        <v>0</v>
      </c>
      <c r="AS265" s="125">
        <v>200</v>
      </c>
      <c r="AT265" s="107">
        <v>92</v>
      </c>
    </row>
    <row r="266" spans="1:46" ht="17.25" thickBot="1">
      <c r="A266" s="4"/>
      <c r="B266" s="194" t="s">
        <v>2950</v>
      </c>
      <c r="C266" s="4"/>
      <c r="D266" s="4"/>
      <c r="E266" s="4" t="s">
        <v>2408</v>
      </c>
      <c r="F266" s="4" t="s">
        <v>2383</v>
      </c>
      <c r="G266" s="4"/>
      <c r="H266" s="195" t="s">
        <v>2412</v>
      </c>
      <c r="I266" s="4"/>
      <c r="J266" s="200" t="s">
        <v>1728</v>
      </c>
      <c r="K266" s="4"/>
      <c r="L266" s="4"/>
      <c r="M266" s="4"/>
      <c r="N266" s="4"/>
      <c r="O266" s="4"/>
      <c r="P266" s="4"/>
      <c r="Q266" s="4"/>
      <c r="R266" s="4"/>
      <c r="S266" s="4"/>
      <c r="T266" s="4"/>
      <c r="U266" s="4"/>
      <c r="V266" s="200" t="s">
        <v>2951</v>
      </c>
      <c r="X266" s="143"/>
      <c r="Z266" s="98"/>
      <c r="AA266" s="98"/>
      <c r="AB266" s="98"/>
      <c r="AC266" s="98"/>
      <c r="AD266" s="124">
        <v>11</v>
      </c>
      <c r="AE266" s="104" t="s">
        <v>2922</v>
      </c>
      <c r="AF266" s="103" t="s">
        <v>2933</v>
      </c>
      <c r="AG266" s="102"/>
      <c r="AH266" s="173" t="s">
        <v>2949</v>
      </c>
      <c r="AI266" s="98"/>
      <c r="AJ266" s="98"/>
      <c r="AK266" s="101"/>
      <c r="AL266" s="98"/>
      <c r="AM266" s="98"/>
      <c r="AN266" s="101"/>
      <c r="AO266" s="100">
        <v>17</v>
      </c>
      <c r="AP266" s="99">
        <v>92</v>
      </c>
      <c r="AQ266" s="99">
        <v>0</v>
      </c>
      <c r="AR266" s="99">
        <v>0</v>
      </c>
      <c r="AS266" s="98"/>
      <c r="AT266" s="97">
        <v>92</v>
      </c>
    </row>
    <row r="267" spans="1:46" ht="17.25" thickBot="1">
      <c r="A267" s="4"/>
      <c r="B267" s="197" t="s">
        <v>2952</v>
      </c>
      <c r="C267" s="4"/>
      <c r="D267" s="4"/>
      <c r="E267" s="4" t="s">
        <v>2408</v>
      </c>
      <c r="F267" s="4" t="s">
        <v>2383</v>
      </c>
      <c r="G267" s="4"/>
      <c r="H267" s="198" t="s">
        <v>2412</v>
      </c>
      <c r="I267" s="4"/>
      <c r="J267" s="199" t="s">
        <v>1782</v>
      </c>
      <c r="K267" s="4"/>
      <c r="L267" s="4"/>
      <c r="M267" s="4"/>
      <c r="N267" s="4"/>
      <c r="O267" s="4"/>
      <c r="P267" s="4"/>
      <c r="Q267" s="4"/>
      <c r="R267" s="4"/>
      <c r="S267" s="4"/>
      <c r="T267" s="4"/>
      <c r="U267" s="4"/>
      <c r="V267" s="199" t="s">
        <v>2953</v>
      </c>
      <c r="X267" s="140"/>
      <c r="Z267" s="112"/>
      <c r="AA267" s="112"/>
      <c r="AB267" s="112"/>
      <c r="AC267" s="112"/>
      <c r="AD267" s="158">
        <v>12</v>
      </c>
      <c r="AE267" s="116" t="s">
        <v>2922</v>
      </c>
      <c r="AF267" s="114" t="s">
        <v>2954</v>
      </c>
      <c r="AG267" s="113"/>
      <c r="AH267" s="111"/>
      <c r="AI267" s="112"/>
      <c r="AJ267" s="112"/>
      <c r="AK267" s="111"/>
      <c r="AL267" s="112"/>
      <c r="AM267" s="112"/>
      <c r="AN267" s="111"/>
      <c r="AO267" s="110">
        <v>18</v>
      </c>
      <c r="AP267" s="109">
        <v>51</v>
      </c>
      <c r="AQ267" s="109">
        <v>0</v>
      </c>
      <c r="AR267" s="109">
        <v>0</v>
      </c>
      <c r="AS267" s="112"/>
      <c r="AT267" s="107">
        <v>51</v>
      </c>
    </row>
    <row r="268" spans="1:46" ht="17.25" thickBot="1">
      <c r="A268" s="4"/>
      <c r="B268" s="194" t="s">
        <v>2955</v>
      </c>
      <c r="C268" s="4"/>
      <c r="D268" s="4"/>
      <c r="E268" s="4" t="s">
        <v>2408</v>
      </c>
      <c r="F268" s="4" t="s">
        <v>2383</v>
      </c>
      <c r="G268" s="4"/>
      <c r="H268" s="195" t="s">
        <v>2412</v>
      </c>
      <c r="I268" s="4"/>
      <c r="J268" s="200" t="s">
        <v>2956</v>
      </c>
      <c r="K268" s="4"/>
      <c r="L268" s="4"/>
      <c r="M268" s="4"/>
      <c r="N268" s="4"/>
      <c r="O268" s="4"/>
      <c r="P268" s="4"/>
      <c r="Q268" s="4"/>
      <c r="R268" s="4"/>
      <c r="S268" s="4"/>
      <c r="T268" s="4"/>
      <c r="U268" s="4"/>
      <c r="V268" s="200" t="s">
        <v>2953</v>
      </c>
      <c r="X268" s="143"/>
      <c r="Z268" s="98"/>
      <c r="AA268" s="98"/>
      <c r="AB268" s="98"/>
      <c r="AC268" s="98"/>
      <c r="AD268" s="175">
        <v>14</v>
      </c>
      <c r="AE268" s="104" t="s">
        <v>2922</v>
      </c>
      <c r="AF268" s="103" t="s">
        <v>2933</v>
      </c>
      <c r="AG268" s="102"/>
      <c r="AH268" s="101"/>
      <c r="AI268" s="98"/>
      <c r="AJ268" s="98"/>
      <c r="AK268" s="101"/>
      <c r="AL268" s="98"/>
      <c r="AM268" s="98"/>
      <c r="AN268" s="101"/>
      <c r="AO268" s="100">
        <v>21</v>
      </c>
      <c r="AP268" s="99">
        <v>90</v>
      </c>
      <c r="AQ268" s="99">
        <v>0</v>
      </c>
      <c r="AR268" s="99">
        <v>0</v>
      </c>
      <c r="AS268" s="98"/>
      <c r="AT268" s="97">
        <v>90</v>
      </c>
    </row>
    <row r="269" spans="1:46" ht="17.25" thickBot="1">
      <c r="A269" s="4"/>
      <c r="B269" s="197" t="s">
        <v>2957</v>
      </c>
      <c r="C269" s="4"/>
      <c r="D269" s="4"/>
      <c r="E269" s="4" t="s">
        <v>2408</v>
      </c>
      <c r="F269" s="4" t="s">
        <v>2383</v>
      </c>
      <c r="G269" s="4"/>
      <c r="H269" s="198" t="s">
        <v>2412</v>
      </c>
      <c r="I269" s="4"/>
      <c r="J269" s="199" t="s">
        <v>1785</v>
      </c>
      <c r="K269" s="4"/>
      <c r="L269" s="4"/>
      <c r="M269" s="4"/>
      <c r="N269" s="4"/>
      <c r="O269" s="4"/>
      <c r="P269" s="4"/>
      <c r="Q269" s="4"/>
      <c r="R269" s="4"/>
      <c r="S269" s="4"/>
      <c r="T269" s="4"/>
      <c r="U269" s="4"/>
      <c r="V269" s="199" t="s">
        <v>2958</v>
      </c>
      <c r="X269" s="140"/>
      <c r="Z269" s="112"/>
      <c r="AA269" s="112"/>
      <c r="AB269" s="112"/>
      <c r="AC269" s="112"/>
      <c r="AD269" s="164">
        <v>14</v>
      </c>
      <c r="AE269" s="116" t="s">
        <v>2922</v>
      </c>
      <c r="AF269" s="114" t="s">
        <v>2933</v>
      </c>
      <c r="AG269" s="113"/>
      <c r="AH269" s="130" t="s">
        <v>2949</v>
      </c>
      <c r="AI269" s="112"/>
      <c r="AJ269" s="112"/>
      <c r="AK269" s="111"/>
      <c r="AL269" s="112"/>
      <c r="AM269" s="112"/>
      <c r="AN269" s="111"/>
      <c r="AO269" s="110">
        <v>21</v>
      </c>
      <c r="AP269" s="109">
        <v>117</v>
      </c>
      <c r="AQ269" s="109">
        <v>0</v>
      </c>
      <c r="AR269" s="109">
        <v>0</v>
      </c>
      <c r="AS269" s="112"/>
      <c r="AT269" s="107">
        <v>117</v>
      </c>
    </row>
    <row r="270" spans="1:46" ht="17.25" thickBot="1">
      <c r="A270" s="4"/>
      <c r="B270" s="194" t="s">
        <v>2959</v>
      </c>
      <c r="C270" s="4"/>
      <c r="D270" s="4"/>
      <c r="E270" s="4" t="s">
        <v>2408</v>
      </c>
      <c r="F270" s="4" t="s">
        <v>2383</v>
      </c>
      <c r="G270" s="4"/>
      <c r="H270" s="195" t="s">
        <v>2412</v>
      </c>
      <c r="I270" s="4"/>
      <c r="J270" s="195" t="s">
        <v>1801</v>
      </c>
      <c r="K270" s="4"/>
      <c r="L270" s="4"/>
      <c r="M270" s="4"/>
      <c r="N270" s="4"/>
      <c r="O270" s="4"/>
      <c r="P270" s="4"/>
      <c r="Q270" s="4"/>
      <c r="R270" s="4"/>
      <c r="S270" s="4"/>
      <c r="T270" s="4"/>
      <c r="U270" s="4"/>
      <c r="V270" s="195" t="s">
        <v>2960</v>
      </c>
      <c r="X270" s="106"/>
      <c r="Z270" s="98"/>
      <c r="AA270" s="98"/>
      <c r="AB270" s="98"/>
      <c r="AC270" s="98"/>
      <c r="AD270" s="124">
        <v>12</v>
      </c>
      <c r="AE270" s="104" t="s">
        <v>2922</v>
      </c>
      <c r="AF270" s="103" t="s">
        <v>2961</v>
      </c>
      <c r="AG270" s="102"/>
      <c r="AH270" s="173" t="s">
        <v>2949</v>
      </c>
      <c r="AI270" s="98"/>
      <c r="AJ270" s="98"/>
      <c r="AK270" s="101"/>
      <c r="AL270" s="98"/>
      <c r="AM270" s="98"/>
      <c r="AN270" s="101"/>
      <c r="AO270" s="100">
        <v>18</v>
      </c>
      <c r="AP270" s="99">
        <v>210</v>
      </c>
      <c r="AQ270" s="99">
        <v>0</v>
      </c>
      <c r="AR270" s="99">
        <v>0</v>
      </c>
      <c r="AS270" s="98"/>
      <c r="AT270" s="97">
        <v>210</v>
      </c>
    </row>
    <row r="271" spans="1:46" ht="17.25" thickBot="1">
      <c r="A271" s="4"/>
      <c r="B271" s="197" t="s">
        <v>2962</v>
      </c>
      <c r="C271" s="4"/>
      <c r="D271" s="4"/>
      <c r="E271" s="4" t="s">
        <v>2408</v>
      </c>
      <c r="F271" s="4" t="s">
        <v>2383</v>
      </c>
      <c r="G271" s="4"/>
      <c r="H271" s="198" t="s">
        <v>2412</v>
      </c>
      <c r="I271" s="4"/>
      <c r="J271" s="198" t="s">
        <v>1426</v>
      </c>
      <c r="K271" s="4"/>
      <c r="L271" s="4"/>
      <c r="M271" s="4"/>
      <c r="N271" s="4"/>
      <c r="O271" s="4"/>
      <c r="P271" s="4"/>
      <c r="Q271" s="4"/>
      <c r="R271" s="4"/>
      <c r="S271" s="4"/>
      <c r="T271" s="4"/>
      <c r="U271" s="4"/>
      <c r="V271" s="198" t="s">
        <v>2963</v>
      </c>
      <c r="X271" s="127"/>
      <c r="Z271" s="112"/>
      <c r="AA271" s="112"/>
      <c r="AB271" s="112"/>
      <c r="AC271" s="112"/>
      <c r="AD271" s="115">
        <v>15</v>
      </c>
      <c r="AE271" s="116" t="s">
        <v>2922</v>
      </c>
      <c r="AF271" s="114" t="s">
        <v>2964</v>
      </c>
      <c r="AG271" s="113"/>
      <c r="AH271" s="130" t="s">
        <v>2949</v>
      </c>
      <c r="AI271" s="112"/>
      <c r="AJ271" s="112"/>
      <c r="AK271" s="111"/>
      <c r="AL271" s="112"/>
      <c r="AM271" s="112"/>
      <c r="AN271" s="111"/>
      <c r="AO271" s="110">
        <v>23</v>
      </c>
      <c r="AP271" s="109">
        <v>292</v>
      </c>
      <c r="AQ271" s="109">
        <v>0</v>
      </c>
      <c r="AR271" s="109">
        <v>0</v>
      </c>
      <c r="AS271" s="125">
        <v>1200</v>
      </c>
      <c r="AT271" s="107">
        <v>292</v>
      </c>
    </row>
    <row r="272" spans="1:46" ht="17.25" thickBot="1">
      <c r="A272" s="4"/>
      <c r="B272" s="194" t="s">
        <v>2965</v>
      </c>
      <c r="C272" s="4"/>
      <c r="D272" s="4"/>
      <c r="E272" s="4" t="s">
        <v>2408</v>
      </c>
      <c r="F272" s="4" t="s">
        <v>2383</v>
      </c>
      <c r="G272" s="4"/>
      <c r="H272" s="195" t="s">
        <v>2418</v>
      </c>
      <c r="I272" s="4"/>
      <c r="J272" s="200" t="s">
        <v>1752</v>
      </c>
      <c r="K272" s="4"/>
      <c r="L272" s="4"/>
      <c r="M272" s="4"/>
      <c r="N272" s="4"/>
      <c r="O272" s="4"/>
      <c r="P272" s="4"/>
      <c r="Q272" s="4"/>
      <c r="R272" s="4"/>
      <c r="S272" s="4"/>
      <c r="T272" s="4"/>
      <c r="U272" s="4"/>
      <c r="V272" s="200" t="s">
        <v>2966</v>
      </c>
      <c r="X272" s="143"/>
      <c r="Z272" s="98"/>
      <c r="AA272" s="98"/>
      <c r="AB272" s="98"/>
      <c r="AC272" s="98"/>
      <c r="AD272" s="124">
        <v>23</v>
      </c>
      <c r="AE272" s="104" t="s">
        <v>2922</v>
      </c>
      <c r="AF272" s="103" t="s">
        <v>2967</v>
      </c>
      <c r="AG272" s="102"/>
      <c r="AH272" s="173" t="s">
        <v>2949</v>
      </c>
      <c r="AI272" s="98"/>
      <c r="AJ272" s="98"/>
      <c r="AK272" s="101"/>
      <c r="AL272" s="98"/>
      <c r="AM272" s="98"/>
      <c r="AN272" s="101"/>
      <c r="AO272" s="100">
        <v>37</v>
      </c>
      <c r="AP272" s="99">
        <v>320</v>
      </c>
      <c r="AQ272" s="99">
        <v>0</v>
      </c>
      <c r="AR272" s="99">
        <v>0</v>
      </c>
      <c r="AS272" s="98"/>
      <c r="AT272" s="97">
        <v>320</v>
      </c>
    </row>
    <row r="273" spans="1:46" ht="17.25" thickBot="1">
      <c r="A273" s="4"/>
      <c r="B273" s="197" t="s">
        <v>2968</v>
      </c>
      <c r="C273" s="4"/>
      <c r="D273" s="4"/>
      <c r="E273" s="4" t="s">
        <v>2408</v>
      </c>
      <c r="F273" s="4" t="s">
        <v>2383</v>
      </c>
      <c r="G273" s="4"/>
      <c r="H273" s="198" t="s">
        <v>2412</v>
      </c>
      <c r="I273" s="4"/>
      <c r="J273" s="199" t="s">
        <v>1763</v>
      </c>
      <c r="K273" s="4"/>
      <c r="L273" s="4"/>
      <c r="M273" s="4"/>
      <c r="N273" s="4"/>
      <c r="O273" s="4"/>
      <c r="P273" s="4"/>
      <c r="Q273" s="4"/>
      <c r="R273" s="4"/>
      <c r="S273" s="4"/>
      <c r="T273" s="4"/>
      <c r="U273" s="4"/>
      <c r="V273" s="199" t="s">
        <v>2938</v>
      </c>
      <c r="X273" s="140"/>
      <c r="Z273" s="112"/>
      <c r="AA273" s="112"/>
      <c r="AB273" s="112"/>
      <c r="AC273" s="112"/>
      <c r="AD273" s="115">
        <v>13</v>
      </c>
      <c r="AE273" s="116" t="s">
        <v>2922</v>
      </c>
      <c r="AF273" s="114" t="s">
        <v>2969</v>
      </c>
      <c r="AG273" s="113"/>
      <c r="AH273" s="130" t="s">
        <v>2949</v>
      </c>
      <c r="AI273" s="112"/>
      <c r="AJ273" s="112"/>
      <c r="AK273" s="111"/>
      <c r="AL273" s="112"/>
      <c r="AM273" s="112"/>
      <c r="AN273" s="111"/>
      <c r="AO273" s="110">
        <v>20</v>
      </c>
      <c r="AP273" s="109">
        <v>326</v>
      </c>
      <c r="AQ273" s="109">
        <v>0</v>
      </c>
      <c r="AR273" s="109">
        <v>0</v>
      </c>
      <c r="AS273" s="112"/>
      <c r="AT273" s="107">
        <v>326</v>
      </c>
    </row>
    <row r="274" spans="1:46" ht="17.25" thickBot="1">
      <c r="A274" s="4"/>
      <c r="B274" s="202" t="s">
        <v>2970</v>
      </c>
      <c r="C274" s="4"/>
      <c r="D274" s="4"/>
      <c r="E274" s="4" t="s">
        <v>2408</v>
      </c>
      <c r="F274" s="4" t="s">
        <v>2383</v>
      </c>
      <c r="G274" s="4"/>
      <c r="H274" s="203" t="s">
        <v>2418</v>
      </c>
      <c r="I274" s="4"/>
      <c r="J274" s="203" t="s">
        <v>1766</v>
      </c>
      <c r="K274" s="4"/>
      <c r="L274" s="4"/>
      <c r="M274" s="4"/>
      <c r="N274" s="4"/>
      <c r="O274" s="4"/>
      <c r="P274" s="4"/>
      <c r="Q274" s="4"/>
      <c r="R274" s="4"/>
      <c r="S274" s="4"/>
      <c r="T274" s="4"/>
      <c r="U274" s="4"/>
      <c r="V274" s="203" t="s">
        <v>2938</v>
      </c>
      <c r="X274" s="172"/>
      <c r="Z274" s="98"/>
      <c r="AA274" s="98"/>
      <c r="AB274" s="98"/>
      <c r="AC274" s="98"/>
      <c r="AD274" s="171">
        <v>15</v>
      </c>
      <c r="AE274" s="169" t="s">
        <v>2922</v>
      </c>
      <c r="AF274" s="168" t="s">
        <v>2971</v>
      </c>
      <c r="AG274" s="174"/>
      <c r="AH274" s="161" t="s">
        <v>2949</v>
      </c>
      <c r="AI274" s="98"/>
      <c r="AJ274" s="98"/>
      <c r="AK274" s="101"/>
      <c r="AL274" s="98"/>
      <c r="AM274" s="98"/>
      <c r="AN274" s="101"/>
      <c r="AO274" s="100">
        <v>24</v>
      </c>
      <c r="AP274" s="167">
        <v>569</v>
      </c>
      <c r="AQ274" s="167">
        <v>0</v>
      </c>
      <c r="AR274" s="167">
        <v>0</v>
      </c>
      <c r="AS274" s="98"/>
      <c r="AT274" s="166">
        <v>569</v>
      </c>
    </row>
    <row r="275" spans="1:46" ht="17.25" thickBot="1">
      <c r="A275" s="4"/>
      <c r="B275" s="197" t="s">
        <v>2432</v>
      </c>
      <c r="C275" s="4"/>
      <c r="D275" s="4"/>
      <c r="E275" s="4" t="s">
        <v>2408</v>
      </c>
      <c r="F275" s="4" t="s">
        <v>2383</v>
      </c>
      <c r="G275" s="4"/>
      <c r="H275" s="198" t="s">
        <v>2412</v>
      </c>
      <c r="I275" s="4"/>
      <c r="J275" s="198" t="s">
        <v>1835</v>
      </c>
      <c r="K275" s="4"/>
      <c r="L275" s="4"/>
      <c r="M275" s="4"/>
      <c r="N275" s="4"/>
      <c r="O275" s="4"/>
      <c r="P275" s="4"/>
      <c r="Q275" s="4"/>
      <c r="R275" s="4"/>
      <c r="S275" s="4"/>
      <c r="T275" s="4"/>
      <c r="U275" s="4"/>
      <c r="V275" s="198" t="s">
        <v>2972</v>
      </c>
      <c r="X275" s="127"/>
      <c r="Z275" s="112"/>
      <c r="AA275" s="112"/>
      <c r="AB275" s="112"/>
      <c r="AC275" s="112"/>
      <c r="AD275" s="115">
        <v>19</v>
      </c>
      <c r="AE275" s="116" t="s">
        <v>2922</v>
      </c>
      <c r="AF275" s="114" t="s">
        <v>2973</v>
      </c>
      <c r="AG275" s="113"/>
      <c r="AH275" s="130" t="s">
        <v>2949</v>
      </c>
      <c r="AI275" s="112"/>
      <c r="AJ275" s="112"/>
      <c r="AK275" s="111"/>
      <c r="AL275" s="112"/>
      <c r="AM275" s="112"/>
      <c r="AN275" s="111"/>
      <c r="AO275" s="110">
        <v>29</v>
      </c>
      <c r="AP275" s="109">
        <v>635</v>
      </c>
      <c r="AQ275" s="109">
        <v>0</v>
      </c>
      <c r="AR275" s="109">
        <v>0</v>
      </c>
      <c r="AS275" s="125">
        <v>2000</v>
      </c>
      <c r="AT275" s="107">
        <v>635</v>
      </c>
    </row>
    <row r="276" spans="1:46" ht="17.25" thickBot="1">
      <c r="A276" s="4"/>
      <c r="B276" s="194" t="s">
        <v>2974</v>
      </c>
      <c r="C276" s="4"/>
      <c r="D276" s="4"/>
      <c r="E276" s="4" t="s">
        <v>2408</v>
      </c>
      <c r="F276" s="4" t="s">
        <v>2383</v>
      </c>
      <c r="G276" s="4"/>
      <c r="H276" s="195" t="s">
        <v>2418</v>
      </c>
      <c r="I276" s="4"/>
      <c r="J276" s="200" t="s">
        <v>2975</v>
      </c>
      <c r="K276" s="4"/>
      <c r="L276" s="4"/>
      <c r="M276" s="4"/>
      <c r="N276" s="4"/>
      <c r="O276" s="4"/>
      <c r="P276" s="4"/>
      <c r="Q276" s="4"/>
      <c r="R276" s="4"/>
      <c r="S276" s="4"/>
      <c r="T276" s="4"/>
      <c r="U276" s="4"/>
      <c r="V276" s="200" t="s">
        <v>2976</v>
      </c>
      <c r="X276" s="143"/>
      <c r="Z276" s="98"/>
      <c r="AA276" s="98"/>
      <c r="AB276" s="98"/>
      <c r="AC276" s="98"/>
      <c r="AD276" s="124">
        <v>11</v>
      </c>
      <c r="AE276" s="169" t="s">
        <v>2922</v>
      </c>
      <c r="AF276" s="168" t="s">
        <v>2947</v>
      </c>
      <c r="AG276" s="174"/>
      <c r="AH276" s="161" t="s">
        <v>2949</v>
      </c>
      <c r="AI276" s="98"/>
      <c r="AJ276" s="98"/>
      <c r="AK276" s="101"/>
      <c r="AL276" s="98"/>
      <c r="AM276" s="98"/>
      <c r="AN276" s="101"/>
      <c r="AO276" s="100">
        <v>18</v>
      </c>
      <c r="AP276" s="99">
        <v>195</v>
      </c>
      <c r="AQ276" s="99">
        <v>0</v>
      </c>
      <c r="AR276" s="99">
        <v>0</v>
      </c>
      <c r="AS276" s="98"/>
      <c r="AT276" s="97">
        <v>195</v>
      </c>
    </row>
    <row r="277" spans="1:46" ht="17.25" thickBot="1">
      <c r="A277" s="4"/>
      <c r="B277" s="197" t="s">
        <v>2977</v>
      </c>
      <c r="C277" s="4"/>
      <c r="D277" s="4"/>
      <c r="E277" s="4" t="s">
        <v>2408</v>
      </c>
      <c r="F277" s="4" t="s">
        <v>2383</v>
      </c>
      <c r="G277" s="4"/>
      <c r="H277" s="198" t="s">
        <v>2418</v>
      </c>
      <c r="I277" s="4"/>
      <c r="J277" s="199" t="s">
        <v>2978</v>
      </c>
      <c r="K277" s="4"/>
      <c r="L277" s="4"/>
      <c r="M277" s="4"/>
      <c r="N277" s="4"/>
      <c r="O277" s="4"/>
      <c r="P277" s="4"/>
      <c r="Q277" s="4"/>
      <c r="R277" s="4"/>
      <c r="S277" s="4"/>
      <c r="T277" s="4"/>
      <c r="U277" s="4"/>
      <c r="V277" s="199" t="s">
        <v>2979</v>
      </c>
      <c r="X277" s="140"/>
      <c r="Z277" s="112"/>
      <c r="AA277" s="112"/>
      <c r="AB277" s="112"/>
      <c r="AC277" s="112"/>
      <c r="AD277" s="115">
        <v>14</v>
      </c>
      <c r="AE277" s="152" t="s">
        <v>2922</v>
      </c>
      <c r="AF277" s="147" t="s">
        <v>2973</v>
      </c>
      <c r="AG277" s="149"/>
      <c r="AH277" s="163" t="s">
        <v>2949</v>
      </c>
      <c r="AI277" s="112"/>
      <c r="AJ277" s="112"/>
      <c r="AK277" s="111"/>
      <c r="AL277" s="112"/>
      <c r="AM277" s="112"/>
      <c r="AN277" s="111"/>
      <c r="AO277" s="110">
        <v>23</v>
      </c>
      <c r="AP277" s="109">
        <v>495</v>
      </c>
      <c r="AQ277" s="109">
        <v>0</v>
      </c>
      <c r="AR277" s="109">
        <v>0</v>
      </c>
      <c r="AS277" s="112"/>
      <c r="AT277" s="107">
        <v>495</v>
      </c>
    </row>
    <row r="278" spans="1:46" ht="17.25" thickBot="1">
      <c r="A278" s="4"/>
      <c r="B278" s="194" t="s">
        <v>2980</v>
      </c>
      <c r="C278" s="4"/>
      <c r="D278" s="4"/>
      <c r="E278" s="4" t="s">
        <v>2408</v>
      </c>
      <c r="F278" s="4" t="s">
        <v>2383</v>
      </c>
      <c r="G278" s="4"/>
      <c r="H278" s="195" t="s">
        <v>2418</v>
      </c>
      <c r="I278" s="4"/>
      <c r="J278" s="200" t="s">
        <v>2981</v>
      </c>
      <c r="K278" s="4"/>
      <c r="L278" s="4"/>
      <c r="M278" s="4"/>
      <c r="N278" s="4"/>
      <c r="O278" s="4"/>
      <c r="P278" s="4"/>
      <c r="Q278" s="4"/>
      <c r="R278" s="4"/>
      <c r="S278" s="4"/>
      <c r="T278" s="4"/>
      <c r="U278" s="4"/>
      <c r="V278" s="200" t="s">
        <v>2979</v>
      </c>
      <c r="X278" s="143"/>
      <c r="Z278" s="98"/>
      <c r="AA278" s="98"/>
      <c r="AB278" s="98"/>
      <c r="AC278" s="98"/>
      <c r="AD278" s="124">
        <v>18</v>
      </c>
      <c r="AE278" s="104" t="s">
        <v>2922</v>
      </c>
      <c r="AF278" s="103" t="s">
        <v>2982</v>
      </c>
      <c r="AG278" s="102"/>
      <c r="AH278" s="173" t="s">
        <v>2949</v>
      </c>
      <c r="AI278" s="98"/>
      <c r="AJ278" s="98"/>
      <c r="AK278" s="101"/>
      <c r="AL278" s="98"/>
      <c r="AM278" s="98"/>
      <c r="AN278" s="101"/>
      <c r="AO278" s="100">
        <v>29</v>
      </c>
      <c r="AP278" s="99">
        <v>849</v>
      </c>
      <c r="AQ278" s="99">
        <v>0</v>
      </c>
      <c r="AR278" s="99">
        <v>0</v>
      </c>
      <c r="AS278" s="98"/>
      <c r="AT278" s="97">
        <v>849</v>
      </c>
    </row>
    <row r="279" spans="1:46" ht="17.25" thickBot="1">
      <c r="A279" s="4"/>
      <c r="B279" s="197" t="s">
        <v>2983</v>
      </c>
      <c r="C279" s="4"/>
      <c r="D279" s="4"/>
      <c r="E279" s="4" t="s">
        <v>2408</v>
      </c>
      <c r="F279" s="4" t="s">
        <v>2383</v>
      </c>
      <c r="G279" s="4"/>
      <c r="H279" s="198" t="s">
        <v>2418</v>
      </c>
      <c r="I279" s="4"/>
      <c r="J279" s="199" t="s">
        <v>2984</v>
      </c>
      <c r="K279" s="4"/>
      <c r="L279" s="4"/>
      <c r="M279" s="4"/>
      <c r="N279" s="4"/>
      <c r="O279" s="4"/>
      <c r="P279" s="4"/>
      <c r="Q279" s="4"/>
      <c r="R279" s="4"/>
      <c r="S279" s="4"/>
      <c r="T279" s="4"/>
      <c r="U279" s="4"/>
      <c r="V279" s="199" t="s">
        <v>2985</v>
      </c>
      <c r="X279" s="140"/>
      <c r="Z279" s="112"/>
      <c r="AA279" s="112"/>
      <c r="AB279" s="112"/>
      <c r="AC279" s="112"/>
      <c r="AD279" s="115">
        <v>22</v>
      </c>
      <c r="AE279" s="116" t="s">
        <v>2922</v>
      </c>
      <c r="AF279" s="114" t="s">
        <v>2986</v>
      </c>
      <c r="AG279" s="113"/>
      <c r="AH279" s="130" t="s">
        <v>2949</v>
      </c>
      <c r="AI279" s="112"/>
      <c r="AJ279" s="112"/>
      <c r="AK279" s="111"/>
      <c r="AL279" s="112"/>
      <c r="AM279" s="112"/>
      <c r="AN279" s="111"/>
      <c r="AO279" s="110">
        <v>36</v>
      </c>
      <c r="AP279" s="109">
        <v>1427</v>
      </c>
      <c r="AQ279" s="109">
        <v>0</v>
      </c>
      <c r="AR279" s="109">
        <v>0</v>
      </c>
      <c r="AS279" s="112"/>
      <c r="AT279" s="107">
        <v>1427</v>
      </c>
    </row>
    <row r="280" spans="1:46" ht="17.25" thickBot="1">
      <c r="A280" s="4"/>
      <c r="B280" s="194" t="s">
        <v>2407</v>
      </c>
      <c r="C280" s="4"/>
      <c r="D280" s="4"/>
      <c r="E280" s="4" t="s">
        <v>2408</v>
      </c>
      <c r="F280" s="4" t="s">
        <v>2383</v>
      </c>
      <c r="G280" s="4"/>
      <c r="H280" s="195" t="s">
        <v>2409</v>
      </c>
      <c r="I280" s="4"/>
      <c r="J280" s="196"/>
      <c r="K280" s="4"/>
      <c r="L280" s="4"/>
      <c r="M280" s="4"/>
      <c r="N280" s="4"/>
      <c r="O280" s="4"/>
      <c r="P280" s="4"/>
      <c r="Q280" s="4"/>
      <c r="R280" s="4"/>
      <c r="S280" s="4"/>
      <c r="T280" s="4"/>
      <c r="U280" s="4"/>
      <c r="V280" s="195" t="s">
        <v>2987</v>
      </c>
      <c r="X280" s="106"/>
      <c r="Z280" s="98"/>
      <c r="AA280" s="98"/>
      <c r="AB280" s="98"/>
      <c r="AC280" s="98"/>
      <c r="AD280" s="124">
        <v>10</v>
      </c>
      <c r="AE280" s="104" t="s">
        <v>2922</v>
      </c>
      <c r="AF280" s="103" t="s">
        <v>2988</v>
      </c>
      <c r="AG280" s="102"/>
      <c r="AH280" s="173" t="s">
        <v>2949</v>
      </c>
      <c r="AI280" s="103" t="s">
        <v>2989</v>
      </c>
      <c r="AJ280" s="103" t="s">
        <v>2990</v>
      </c>
      <c r="AK280" s="101"/>
      <c r="AL280" s="98"/>
      <c r="AM280" s="98"/>
      <c r="AN280" s="101"/>
      <c r="AO280" s="100">
        <v>5</v>
      </c>
      <c r="AP280" s="99">
        <v>18</v>
      </c>
      <c r="AQ280" s="99">
        <v>37</v>
      </c>
      <c r="AR280" s="99">
        <v>0</v>
      </c>
      <c r="AS280" s="123">
        <v>150</v>
      </c>
      <c r="AT280" s="97">
        <v>55</v>
      </c>
    </row>
    <row r="281" spans="1:46" ht="17.25" thickBot="1">
      <c r="A281" s="4"/>
      <c r="B281" s="197" t="s">
        <v>292</v>
      </c>
      <c r="C281" s="4"/>
      <c r="D281" s="4"/>
      <c r="E281" s="4" t="s">
        <v>2408</v>
      </c>
      <c r="F281" s="4" t="s">
        <v>2383</v>
      </c>
      <c r="G281" s="4"/>
      <c r="H281" s="198" t="s">
        <v>2412</v>
      </c>
      <c r="I281" s="4"/>
      <c r="J281" s="199" t="s">
        <v>1740</v>
      </c>
      <c r="K281" s="4"/>
      <c r="L281" s="4"/>
      <c r="M281" s="4"/>
      <c r="N281" s="4"/>
      <c r="O281" s="4"/>
      <c r="P281" s="4"/>
      <c r="Q281" s="4"/>
      <c r="R281" s="4"/>
      <c r="S281" s="4"/>
      <c r="T281" s="4"/>
      <c r="U281" s="4"/>
      <c r="V281" s="199" t="s">
        <v>2991</v>
      </c>
      <c r="X281" s="140"/>
      <c r="Z281" s="112"/>
      <c r="AA281" s="112"/>
      <c r="AB281" s="112"/>
      <c r="AC281" s="112"/>
      <c r="AD281" s="115">
        <v>11</v>
      </c>
      <c r="AE281" s="116" t="s">
        <v>2922</v>
      </c>
      <c r="AF281" s="114" t="s">
        <v>2992</v>
      </c>
      <c r="AG281" s="113"/>
      <c r="AH281" s="111"/>
      <c r="AI281" s="114" t="s">
        <v>2989</v>
      </c>
      <c r="AJ281" s="114" t="s">
        <v>2993</v>
      </c>
      <c r="AK281" s="134" t="s">
        <v>2994</v>
      </c>
      <c r="AL281" s="112"/>
      <c r="AM281" s="112"/>
      <c r="AN281" s="111"/>
      <c r="AO281" s="110">
        <v>17</v>
      </c>
      <c r="AP281" s="109">
        <v>30</v>
      </c>
      <c r="AQ281" s="109">
        <v>43</v>
      </c>
      <c r="AR281" s="109">
        <v>0</v>
      </c>
      <c r="AS281" s="112"/>
      <c r="AT281" s="107">
        <v>73</v>
      </c>
    </row>
    <row r="282" spans="1:46" ht="17.25" thickBot="1">
      <c r="A282" s="4"/>
      <c r="B282" s="194" t="s">
        <v>2995</v>
      </c>
      <c r="C282" s="4"/>
      <c r="D282" s="4"/>
      <c r="E282" s="4" t="s">
        <v>2408</v>
      </c>
      <c r="F282" s="4" t="s">
        <v>2383</v>
      </c>
      <c r="G282" s="4"/>
      <c r="H282" s="195" t="s">
        <v>2412</v>
      </c>
      <c r="I282" s="4"/>
      <c r="J282" s="200" t="s">
        <v>1712</v>
      </c>
      <c r="K282" s="4"/>
      <c r="L282" s="4"/>
      <c r="M282" s="4"/>
      <c r="N282" s="4"/>
      <c r="O282" s="4"/>
      <c r="P282" s="4"/>
      <c r="Q282" s="4"/>
      <c r="R282" s="4"/>
      <c r="S282" s="4"/>
      <c r="T282" s="4"/>
      <c r="U282" s="4"/>
      <c r="V282" s="200" t="s">
        <v>2996</v>
      </c>
      <c r="X282" s="143"/>
      <c r="Z282" s="98"/>
      <c r="AA282" s="98"/>
      <c r="AB282" s="98"/>
      <c r="AC282" s="98"/>
      <c r="AD282" s="124">
        <v>10</v>
      </c>
      <c r="AE282" s="104" t="s">
        <v>2922</v>
      </c>
      <c r="AF282" s="103" t="s">
        <v>2997</v>
      </c>
      <c r="AG282" s="102"/>
      <c r="AH282" s="101"/>
      <c r="AI282" s="103" t="s">
        <v>2989</v>
      </c>
      <c r="AJ282" s="103" t="s">
        <v>2993</v>
      </c>
      <c r="AK282" s="131" t="s">
        <v>2994</v>
      </c>
      <c r="AL282" s="98"/>
      <c r="AM282" s="98"/>
      <c r="AN282" s="101"/>
      <c r="AO282" s="100">
        <v>15</v>
      </c>
      <c r="AP282" s="99">
        <v>31</v>
      </c>
      <c r="AQ282" s="99">
        <v>39</v>
      </c>
      <c r="AR282" s="99">
        <v>0</v>
      </c>
      <c r="AS282" s="98"/>
      <c r="AT282" s="97">
        <v>70</v>
      </c>
    </row>
    <row r="283" spans="1:46" ht="17.25" thickBot="1">
      <c r="A283" s="4"/>
      <c r="B283" s="197" t="s">
        <v>2998</v>
      </c>
      <c r="C283" s="4"/>
      <c r="D283" s="4"/>
      <c r="E283" s="4" t="s">
        <v>2408</v>
      </c>
      <c r="F283" s="4" t="s">
        <v>2383</v>
      </c>
      <c r="G283" s="4"/>
      <c r="H283" s="198" t="s">
        <v>2415</v>
      </c>
      <c r="I283" s="4"/>
      <c r="J283" s="199" t="s">
        <v>1715</v>
      </c>
      <c r="K283" s="4"/>
      <c r="L283" s="4"/>
      <c r="M283" s="4"/>
      <c r="N283" s="4"/>
      <c r="O283" s="4"/>
      <c r="P283" s="4"/>
      <c r="Q283" s="4"/>
      <c r="R283" s="4"/>
      <c r="S283" s="4"/>
      <c r="T283" s="4"/>
      <c r="U283" s="4"/>
      <c r="V283" s="199" t="s">
        <v>2999</v>
      </c>
      <c r="X283" s="140"/>
      <c r="Z283" s="112"/>
      <c r="AA283" s="135" t="s">
        <v>2932</v>
      </c>
      <c r="AB283" s="112"/>
      <c r="AC283" s="112"/>
      <c r="AD283" s="115">
        <v>14</v>
      </c>
      <c r="AE283" s="116" t="s">
        <v>2922</v>
      </c>
      <c r="AF283" s="114" t="s">
        <v>2926</v>
      </c>
      <c r="AG283" s="113"/>
      <c r="AH283" s="111"/>
      <c r="AI283" s="114" t="s">
        <v>2989</v>
      </c>
      <c r="AJ283" s="114" t="s">
        <v>2993</v>
      </c>
      <c r="AK283" s="111"/>
      <c r="AL283" s="112"/>
      <c r="AM283" s="112"/>
      <c r="AN283" s="111"/>
      <c r="AO283" s="110">
        <v>23</v>
      </c>
      <c r="AP283" s="109">
        <v>50</v>
      </c>
      <c r="AQ283" s="109">
        <v>73</v>
      </c>
      <c r="AR283" s="109">
        <v>0</v>
      </c>
      <c r="AS283" s="112"/>
      <c r="AT283" s="107">
        <v>122</v>
      </c>
    </row>
    <row r="284" spans="1:46" ht="17.25" thickBot="1">
      <c r="A284" s="4"/>
      <c r="B284" s="194" t="s">
        <v>3000</v>
      </c>
      <c r="C284" s="4"/>
      <c r="D284" s="4"/>
      <c r="E284" s="4" t="s">
        <v>2408</v>
      </c>
      <c r="F284" s="4" t="s">
        <v>2383</v>
      </c>
      <c r="G284" s="4"/>
      <c r="H284" s="195" t="s">
        <v>2412</v>
      </c>
      <c r="I284" s="4"/>
      <c r="J284" s="200" t="s">
        <v>1725</v>
      </c>
      <c r="K284" s="4"/>
      <c r="L284" s="4"/>
      <c r="M284" s="4"/>
      <c r="N284" s="4"/>
      <c r="O284" s="4"/>
      <c r="P284" s="4"/>
      <c r="Q284" s="4"/>
      <c r="R284" s="4"/>
      <c r="S284" s="4"/>
      <c r="T284" s="4"/>
      <c r="U284" s="4"/>
      <c r="V284" s="200" t="s">
        <v>3001</v>
      </c>
      <c r="X284" s="143"/>
      <c r="Z284" s="98"/>
      <c r="AA284" s="98"/>
      <c r="AB284" s="98"/>
      <c r="AC284" s="98"/>
      <c r="AD284" s="124">
        <v>14</v>
      </c>
      <c r="AE284" s="104" t="s">
        <v>2922</v>
      </c>
      <c r="AF284" s="103" t="s">
        <v>3002</v>
      </c>
      <c r="AG284" s="102"/>
      <c r="AH284" s="101"/>
      <c r="AI284" s="103" t="s">
        <v>2989</v>
      </c>
      <c r="AJ284" s="103" t="s">
        <v>2993</v>
      </c>
      <c r="AK284" s="131" t="s">
        <v>2994</v>
      </c>
      <c r="AL284" s="98"/>
      <c r="AM284" s="98"/>
      <c r="AN284" s="101"/>
      <c r="AO284" s="100">
        <v>21</v>
      </c>
      <c r="AP284" s="99">
        <v>150</v>
      </c>
      <c r="AQ284" s="99">
        <v>55</v>
      </c>
      <c r="AR284" s="99">
        <v>0</v>
      </c>
      <c r="AS284" s="98"/>
      <c r="AT284" s="97">
        <v>205</v>
      </c>
    </row>
    <row r="285" spans="1:46" ht="17.25" thickBot="1">
      <c r="A285" s="4"/>
      <c r="B285" s="197" t="s">
        <v>3003</v>
      </c>
      <c r="C285" s="4"/>
      <c r="D285" s="4"/>
      <c r="E285" s="4" t="s">
        <v>2408</v>
      </c>
      <c r="F285" s="4" t="s">
        <v>2383</v>
      </c>
      <c r="G285" s="4"/>
      <c r="H285" s="198" t="s">
        <v>2418</v>
      </c>
      <c r="I285" s="4"/>
      <c r="J285" s="201"/>
      <c r="K285" s="4"/>
      <c r="L285" s="4"/>
      <c r="M285" s="4"/>
      <c r="N285" s="4"/>
      <c r="O285" s="4"/>
      <c r="P285" s="4"/>
      <c r="Q285" s="4"/>
      <c r="R285" s="4"/>
      <c r="S285" s="4"/>
      <c r="T285" s="4"/>
      <c r="U285" s="4"/>
      <c r="V285" s="204" t="s">
        <v>3004</v>
      </c>
      <c r="X285" s="117"/>
      <c r="Z285" s="112"/>
      <c r="AA285" s="112"/>
      <c r="AB285" s="112"/>
      <c r="AC285" s="112"/>
      <c r="AD285" s="115">
        <v>16</v>
      </c>
      <c r="AE285" s="116" t="s">
        <v>2922</v>
      </c>
      <c r="AF285" s="138" t="s">
        <v>3005</v>
      </c>
      <c r="AG285" s="137"/>
      <c r="AH285" s="111"/>
      <c r="AI285" s="114" t="s">
        <v>2989</v>
      </c>
      <c r="AJ285" s="138" t="s">
        <v>3006</v>
      </c>
      <c r="AK285" s="111"/>
      <c r="AL285" s="112"/>
      <c r="AM285" s="112"/>
      <c r="AN285" s="111"/>
      <c r="AO285" s="110">
        <v>26</v>
      </c>
      <c r="AP285" s="109">
        <v>135</v>
      </c>
      <c r="AQ285" s="109">
        <v>140</v>
      </c>
      <c r="AR285" s="109">
        <v>0</v>
      </c>
      <c r="AS285" s="108">
        <v>300</v>
      </c>
      <c r="AT285" s="107">
        <v>275</v>
      </c>
    </row>
    <row r="286" spans="1:46" ht="17.25" thickBot="1">
      <c r="A286" s="4"/>
      <c r="B286" s="202" t="s">
        <v>3007</v>
      </c>
      <c r="C286" s="4"/>
      <c r="D286" s="4"/>
      <c r="E286" s="4" t="s">
        <v>2408</v>
      </c>
      <c r="F286" s="4" t="s">
        <v>2383</v>
      </c>
      <c r="G286" s="4"/>
      <c r="H286" s="195" t="s">
        <v>2412</v>
      </c>
      <c r="I286" s="4"/>
      <c r="J286" s="202" t="s">
        <v>1769</v>
      </c>
      <c r="K286" s="4"/>
      <c r="L286" s="4"/>
      <c r="M286" s="4"/>
      <c r="N286" s="4"/>
      <c r="O286" s="4"/>
      <c r="P286" s="4"/>
      <c r="Q286" s="4"/>
      <c r="R286" s="4"/>
      <c r="S286" s="4"/>
      <c r="T286" s="4"/>
      <c r="U286" s="4"/>
      <c r="V286" s="203" t="s">
        <v>3008</v>
      </c>
      <c r="X286" s="172"/>
      <c r="Z286" s="98"/>
      <c r="AA286" s="98"/>
      <c r="AB286" s="98"/>
      <c r="AC286" s="98"/>
      <c r="AD286" s="171">
        <v>15</v>
      </c>
      <c r="AE286" s="169" t="s">
        <v>3009</v>
      </c>
      <c r="AF286" s="165" t="s">
        <v>2926</v>
      </c>
      <c r="AG286" s="170"/>
      <c r="AH286" s="131" t="s">
        <v>3010</v>
      </c>
      <c r="AI286" s="168" t="s">
        <v>2989</v>
      </c>
      <c r="AJ286" s="165" t="s">
        <v>3011</v>
      </c>
      <c r="AK286" s="101"/>
      <c r="AL286" s="169" t="s">
        <v>3012</v>
      </c>
      <c r="AM286" s="168" t="s">
        <v>2990</v>
      </c>
      <c r="AN286" s="101"/>
      <c r="AO286" s="100">
        <v>23</v>
      </c>
      <c r="AP286" s="167">
        <v>25</v>
      </c>
      <c r="AQ286" s="167">
        <v>174</v>
      </c>
      <c r="AR286" s="167">
        <v>39</v>
      </c>
      <c r="AS286" s="98"/>
      <c r="AT286" s="166">
        <v>239</v>
      </c>
    </row>
    <row r="287" spans="1:46" ht="17.25" thickBot="1">
      <c r="A287" s="4"/>
      <c r="B287" s="205" t="s">
        <v>3013</v>
      </c>
      <c r="C287" s="4"/>
      <c r="D287" s="4"/>
      <c r="E287" s="4" t="s">
        <v>2408</v>
      </c>
      <c r="F287" s="4" t="s">
        <v>2383</v>
      </c>
      <c r="G287" s="4"/>
      <c r="H287" s="198" t="s">
        <v>2412</v>
      </c>
      <c r="I287" s="4"/>
      <c r="J287" s="205" t="s">
        <v>1789</v>
      </c>
      <c r="K287" s="4"/>
      <c r="L287" s="4"/>
      <c r="M287" s="4"/>
      <c r="N287" s="4"/>
      <c r="O287" s="4"/>
      <c r="P287" s="4"/>
      <c r="Q287" s="4"/>
      <c r="R287" s="4"/>
      <c r="S287" s="4"/>
      <c r="T287" s="4"/>
      <c r="U287" s="4"/>
      <c r="V287" s="206" t="s">
        <v>3014</v>
      </c>
      <c r="X287" s="151"/>
      <c r="Z287" s="112"/>
      <c r="AA287" s="112"/>
      <c r="AB287" s="112"/>
      <c r="AC287" s="112"/>
      <c r="AD287" s="150">
        <v>12</v>
      </c>
      <c r="AE287" s="152" t="s">
        <v>3009</v>
      </c>
      <c r="AF287" s="114" t="s">
        <v>2926</v>
      </c>
      <c r="AG287" s="113"/>
      <c r="AH287" s="134" t="s">
        <v>3010</v>
      </c>
      <c r="AI287" s="147" t="s">
        <v>2989</v>
      </c>
      <c r="AJ287" s="114" t="s">
        <v>3011</v>
      </c>
      <c r="AK287" s="111"/>
      <c r="AL287" s="152" t="s">
        <v>3012</v>
      </c>
      <c r="AM287" s="147" t="s">
        <v>2990</v>
      </c>
      <c r="AN287" s="111"/>
      <c r="AO287" s="110">
        <v>18</v>
      </c>
      <c r="AP287" s="146">
        <v>20</v>
      </c>
      <c r="AQ287" s="146">
        <v>140</v>
      </c>
      <c r="AR287" s="146">
        <v>31</v>
      </c>
      <c r="AS287" s="112"/>
      <c r="AT287" s="145">
        <v>191</v>
      </c>
    </row>
    <row r="288" spans="1:46" ht="17.25" thickBot="1">
      <c r="A288" s="4"/>
      <c r="B288" s="194" t="s">
        <v>2430</v>
      </c>
      <c r="C288" s="4"/>
      <c r="D288" s="4"/>
      <c r="E288" s="4" t="s">
        <v>2408</v>
      </c>
      <c r="F288" s="4" t="s">
        <v>2383</v>
      </c>
      <c r="G288" s="4"/>
      <c r="H288" s="195" t="s">
        <v>2409</v>
      </c>
      <c r="I288" s="4"/>
      <c r="J288" s="196"/>
      <c r="K288" s="4"/>
      <c r="L288" s="4"/>
      <c r="M288" s="4"/>
      <c r="N288" s="4"/>
      <c r="O288" s="4"/>
      <c r="P288" s="4"/>
      <c r="Q288" s="4"/>
      <c r="R288" s="4"/>
      <c r="S288" s="4"/>
      <c r="T288" s="4"/>
      <c r="U288" s="4"/>
      <c r="V288" s="195" t="s">
        <v>2931</v>
      </c>
      <c r="X288" s="106"/>
      <c r="Z288" s="98"/>
      <c r="AA288" s="132" t="s">
        <v>3015</v>
      </c>
      <c r="AB288" s="98"/>
      <c r="AC288" s="132">
        <v>7</v>
      </c>
      <c r="AD288" s="124">
        <v>16</v>
      </c>
      <c r="AE288" s="104" t="s">
        <v>2922</v>
      </c>
      <c r="AF288" s="103" t="s">
        <v>3016</v>
      </c>
      <c r="AG288" s="102"/>
      <c r="AH288" s="101"/>
      <c r="AI288" s="103" t="s">
        <v>2989</v>
      </c>
      <c r="AJ288" s="165" t="s">
        <v>2990</v>
      </c>
      <c r="AK288" s="101"/>
      <c r="AL288" s="104" t="s">
        <v>3012</v>
      </c>
      <c r="AM288" s="103" t="s">
        <v>2990</v>
      </c>
      <c r="AN288" s="101"/>
      <c r="AO288" s="100">
        <v>27</v>
      </c>
      <c r="AP288" s="99">
        <v>38</v>
      </c>
      <c r="AQ288" s="99">
        <v>183</v>
      </c>
      <c r="AR288" s="99">
        <v>46</v>
      </c>
      <c r="AS288" s="123">
        <v>250</v>
      </c>
      <c r="AT288" s="97">
        <v>267</v>
      </c>
    </row>
    <row r="289" spans="1:46" ht="17.25" thickBot="1">
      <c r="A289" s="4"/>
      <c r="B289" s="197" t="s">
        <v>3017</v>
      </c>
      <c r="C289" s="4"/>
      <c r="D289" s="4"/>
      <c r="E289" s="4" t="s">
        <v>2408</v>
      </c>
      <c r="F289" s="4" t="s">
        <v>2383</v>
      </c>
      <c r="G289" s="4"/>
      <c r="H289" s="198" t="s">
        <v>2412</v>
      </c>
      <c r="I289" s="4"/>
      <c r="J289" s="199" t="s">
        <v>3018</v>
      </c>
      <c r="K289" s="4"/>
      <c r="L289" s="4"/>
      <c r="M289" s="4"/>
      <c r="N289" s="4"/>
      <c r="O289" s="4"/>
      <c r="P289" s="4"/>
      <c r="Q289" s="4"/>
      <c r="R289" s="4"/>
      <c r="S289" s="4"/>
      <c r="T289" s="4"/>
      <c r="U289" s="4"/>
      <c r="V289" s="199" t="s">
        <v>3019</v>
      </c>
      <c r="X289" s="140"/>
      <c r="Z289" s="112"/>
      <c r="AA289" s="112"/>
      <c r="AB289" s="112"/>
      <c r="AC289" s="112"/>
      <c r="AD289" s="115">
        <v>14</v>
      </c>
      <c r="AE289" s="116" t="s">
        <v>2922</v>
      </c>
      <c r="AF289" s="114" t="s">
        <v>3020</v>
      </c>
      <c r="AG289" s="113"/>
      <c r="AH289" s="111"/>
      <c r="AI289" s="114" t="s">
        <v>2989</v>
      </c>
      <c r="AJ289" s="114" t="s">
        <v>3011</v>
      </c>
      <c r="AK289" s="111"/>
      <c r="AL289" s="112"/>
      <c r="AM289" s="112"/>
      <c r="AN289" s="111"/>
      <c r="AO289" s="110">
        <v>21</v>
      </c>
      <c r="AP289" s="109">
        <v>116</v>
      </c>
      <c r="AQ289" s="109">
        <v>163</v>
      </c>
      <c r="AR289" s="109">
        <v>0</v>
      </c>
      <c r="AS289" s="112"/>
      <c r="AT289" s="107">
        <v>278</v>
      </c>
    </row>
    <row r="290" spans="1:46" ht="17.25" thickBot="1">
      <c r="A290" s="4"/>
      <c r="B290" s="194" t="s">
        <v>3021</v>
      </c>
      <c r="C290" s="4"/>
      <c r="D290" s="4"/>
      <c r="E290" s="4" t="s">
        <v>2408</v>
      </c>
      <c r="F290" s="4" t="s">
        <v>2383</v>
      </c>
      <c r="G290" s="4"/>
      <c r="H290" s="195" t="s">
        <v>2412</v>
      </c>
      <c r="I290" s="4"/>
      <c r="J290" s="200" t="s">
        <v>1731</v>
      </c>
      <c r="K290" s="4"/>
      <c r="L290" s="4"/>
      <c r="M290" s="4"/>
      <c r="N290" s="4"/>
      <c r="O290" s="4"/>
      <c r="P290" s="4"/>
      <c r="Q290" s="4"/>
      <c r="R290" s="4"/>
      <c r="S290" s="4"/>
      <c r="T290" s="4"/>
      <c r="U290" s="4"/>
      <c r="V290" s="200" t="s">
        <v>3022</v>
      </c>
      <c r="X290" s="143"/>
      <c r="Z290" s="98"/>
      <c r="AA290" s="132" t="s">
        <v>2932</v>
      </c>
      <c r="AB290" s="98"/>
      <c r="AC290" s="98"/>
      <c r="AD290" s="124">
        <v>21</v>
      </c>
      <c r="AE290" s="104" t="s">
        <v>2922</v>
      </c>
      <c r="AF290" s="103" t="s">
        <v>2947</v>
      </c>
      <c r="AG290" s="102"/>
      <c r="AH290" s="131" t="s">
        <v>2994</v>
      </c>
      <c r="AI290" s="103" t="s">
        <v>2989</v>
      </c>
      <c r="AJ290" s="165" t="s">
        <v>2993</v>
      </c>
      <c r="AK290" s="131" t="s">
        <v>2994</v>
      </c>
      <c r="AL290" s="119" t="s">
        <v>3023</v>
      </c>
      <c r="AM290" s="103" t="s">
        <v>2993</v>
      </c>
      <c r="AN290" s="131" t="s">
        <v>2994</v>
      </c>
      <c r="AO290" s="100">
        <v>58</v>
      </c>
      <c r="AP290" s="99">
        <v>389</v>
      </c>
      <c r="AQ290" s="99">
        <v>148</v>
      </c>
      <c r="AR290" s="99">
        <v>74</v>
      </c>
      <c r="AS290" s="98"/>
      <c r="AT290" s="97">
        <v>611</v>
      </c>
    </row>
    <row r="291" spans="1:46" ht="17.25" thickBot="1">
      <c r="A291" s="4"/>
      <c r="B291" s="197" t="s">
        <v>3024</v>
      </c>
      <c r="C291" s="4"/>
      <c r="D291" s="4"/>
      <c r="E291" s="4" t="s">
        <v>2408</v>
      </c>
      <c r="F291" s="4" t="s">
        <v>2383</v>
      </c>
      <c r="G291" s="4"/>
      <c r="H291" s="198" t="s">
        <v>2415</v>
      </c>
      <c r="I291" s="4"/>
      <c r="J291" s="199" t="s">
        <v>1744</v>
      </c>
      <c r="K291" s="4"/>
      <c r="L291" s="4"/>
      <c r="M291" s="4"/>
      <c r="N291" s="4"/>
      <c r="O291" s="4"/>
      <c r="P291" s="4"/>
      <c r="Q291" s="4"/>
      <c r="R291" s="4"/>
      <c r="S291" s="4"/>
      <c r="T291" s="4"/>
      <c r="U291" s="4"/>
      <c r="V291" s="199" t="s">
        <v>3025</v>
      </c>
      <c r="X291" s="140"/>
      <c r="Z291" s="112"/>
      <c r="AA291" s="112"/>
      <c r="AB291" s="112"/>
      <c r="AC291" s="112"/>
      <c r="AD291" s="164">
        <v>15</v>
      </c>
      <c r="AE291" s="116" t="s">
        <v>2922</v>
      </c>
      <c r="AF291" s="114" t="s">
        <v>2933</v>
      </c>
      <c r="AG291" s="113"/>
      <c r="AH291" s="111"/>
      <c r="AI291" s="114" t="s">
        <v>3026</v>
      </c>
      <c r="AJ291" s="114" t="s">
        <v>3027</v>
      </c>
      <c r="AK291" s="162" t="s">
        <v>3028</v>
      </c>
      <c r="AL291" s="112"/>
      <c r="AM291" s="112"/>
      <c r="AN291" s="111"/>
      <c r="AO291" s="110">
        <v>14</v>
      </c>
      <c r="AP291" s="109">
        <v>57</v>
      </c>
      <c r="AQ291" s="109">
        <v>340</v>
      </c>
      <c r="AR291" s="109">
        <v>0</v>
      </c>
      <c r="AS291" s="112"/>
      <c r="AT291" s="107">
        <v>397</v>
      </c>
    </row>
    <row r="292" spans="1:46" ht="17.25" thickBot="1">
      <c r="A292" s="4"/>
      <c r="B292" s="194" t="s">
        <v>3029</v>
      </c>
      <c r="C292" s="4"/>
      <c r="D292" s="4"/>
      <c r="E292" s="4" t="s">
        <v>2408</v>
      </c>
      <c r="F292" s="4" t="s">
        <v>2383</v>
      </c>
      <c r="G292" s="4"/>
      <c r="H292" s="195" t="s">
        <v>2412</v>
      </c>
      <c r="I292" s="4"/>
      <c r="J292" s="195" t="s">
        <v>1814</v>
      </c>
      <c r="K292" s="4"/>
      <c r="L292" s="4"/>
      <c r="M292" s="4"/>
      <c r="N292" s="4"/>
      <c r="O292" s="4"/>
      <c r="P292" s="4"/>
      <c r="Q292" s="4"/>
      <c r="R292" s="4"/>
      <c r="S292" s="4"/>
      <c r="T292" s="4"/>
      <c r="U292" s="4"/>
      <c r="V292" s="195" t="s">
        <v>3030</v>
      </c>
      <c r="X292" s="106"/>
      <c r="Z292" s="98"/>
      <c r="AA292" s="98"/>
      <c r="AB292" s="98"/>
      <c r="AC292" s="98"/>
      <c r="AD292" s="124">
        <v>11</v>
      </c>
      <c r="AE292" s="104" t="s">
        <v>2922</v>
      </c>
      <c r="AF292" s="103" t="s">
        <v>2954</v>
      </c>
      <c r="AG292" s="102"/>
      <c r="AH292" s="161" t="s">
        <v>2949</v>
      </c>
      <c r="AI292" s="104" t="s">
        <v>3031</v>
      </c>
      <c r="AJ292" s="103" t="s">
        <v>3006</v>
      </c>
      <c r="AK292" s="160" t="s">
        <v>3032</v>
      </c>
      <c r="AL292" s="103" t="s">
        <v>2989</v>
      </c>
      <c r="AM292" s="103" t="s">
        <v>3006</v>
      </c>
      <c r="AN292" s="160" t="s">
        <v>3032</v>
      </c>
      <c r="AO292" s="100">
        <v>17</v>
      </c>
      <c r="AP292" s="99">
        <v>61</v>
      </c>
      <c r="AQ292" s="99">
        <v>55</v>
      </c>
      <c r="AR292" s="99">
        <v>18</v>
      </c>
      <c r="AS292" s="98"/>
      <c r="AT292" s="97">
        <v>134</v>
      </c>
    </row>
    <row r="293" spans="1:46" ht="17.25" thickBot="1">
      <c r="A293" s="4"/>
      <c r="B293" s="197" t="s">
        <v>3033</v>
      </c>
      <c r="C293" s="4"/>
      <c r="D293" s="4"/>
      <c r="E293" s="4" t="s">
        <v>2408</v>
      </c>
      <c r="F293" s="4" t="s">
        <v>2383</v>
      </c>
      <c r="G293" s="4"/>
      <c r="H293" s="198" t="s">
        <v>2412</v>
      </c>
      <c r="I293" s="4"/>
      <c r="J293" s="198" t="s">
        <v>1795</v>
      </c>
      <c r="K293" s="4"/>
      <c r="L293" s="4"/>
      <c r="M293" s="4"/>
      <c r="N293" s="4"/>
      <c r="O293" s="4"/>
      <c r="P293" s="4"/>
      <c r="Q293" s="4"/>
      <c r="R293" s="4"/>
      <c r="S293" s="4"/>
      <c r="T293" s="4"/>
      <c r="U293" s="4"/>
      <c r="V293" s="198" t="s">
        <v>3034</v>
      </c>
      <c r="X293" s="127"/>
      <c r="Z293" s="112"/>
      <c r="AA293" s="112"/>
      <c r="AB293" s="112"/>
      <c r="AC293" s="112"/>
      <c r="AD293" s="115">
        <v>11</v>
      </c>
      <c r="AE293" s="116" t="s">
        <v>2922</v>
      </c>
      <c r="AF293" s="114" t="s">
        <v>2933</v>
      </c>
      <c r="AG293" s="113"/>
      <c r="AH293" s="111"/>
      <c r="AI293" s="116" t="s">
        <v>3031</v>
      </c>
      <c r="AJ293" s="114" t="s">
        <v>3006</v>
      </c>
      <c r="AK293" s="162" t="s">
        <v>3032</v>
      </c>
      <c r="AL293" s="114" t="s">
        <v>2989</v>
      </c>
      <c r="AM293" s="114" t="s">
        <v>3006</v>
      </c>
      <c r="AN293" s="162" t="s">
        <v>3032</v>
      </c>
      <c r="AO293" s="110">
        <v>17</v>
      </c>
      <c r="AP293" s="109">
        <v>71</v>
      </c>
      <c r="AQ293" s="109">
        <v>55</v>
      </c>
      <c r="AR293" s="109">
        <v>18</v>
      </c>
      <c r="AS293" s="112"/>
      <c r="AT293" s="107">
        <v>143</v>
      </c>
    </row>
    <row r="294" spans="1:46" ht="17.25" thickBot="1">
      <c r="A294" s="4"/>
      <c r="B294" s="194" t="s">
        <v>3035</v>
      </c>
      <c r="C294" s="4"/>
      <c r="D294" s="4"/>
      <c r="E294" s="4" t="s">
        <v>2408</v>
      </c>
      <c r="F294" s="4" t="s">
        <v>2383</v>
      </c>
      <c r="G294" s="4"/>
      <c r="H294" s="195" t="s">
        <v>2412</v>
      </c>
      <c r="I294" s="4"/>
      <c r="J294" s="195" t="s">
        <v>1810</v>
      </c>
      <c r="K294" s="4"/>
      <c r="L294" s="4"/>
      <c r="M294" s="4"/>
      <c r="N294" s="4"/>
      <c r="O294" s="4"/>
      <c r="P294" s="4"/>
      <c r="Q294" s="4"/>
      <c r="R294" s="4"/>
      <c r="S294" s="4"/>
      <c r="T294" s="4"/>
      <c r="U294" s="4"/>
      <c r="V294" s="195" t="s">
        <v>2925</v>
      </c>
      <c r="X294" s="106"/>
      <c r="Z294" s="98"/>
      <c r="AA294" s="98"/>
      <c r="AB294" s="98"/>
      <c r="AC294" s="98"/>
      <c r="AD294" s="124">
        <v>11</v>
      </c>
      <c r="AE294" s="104" t="s">
        <v>2922</v>
      </c>
      <c r="AF294" s="103" t="s">
        <v>2933</v>
      </c>
      <c r="AG294" s="102"/>
      <c r="AH294" s="101"/>
      <c r="AI294" s="104" t="s">
        <v>3031</v>
      </c>
      <c r="AJ294" s="103" t="s">
        <v>3006</v>
      </c>
      <c r="AK294" s="160" t="s">
        <v>3032</v>
      </c>
      <c r="AL294" s="103" t="s">
        <v>2989</v>
      </c>
      <c r="AM294" s="103" t="s">
        <v>3006</v>
      </c>
      <c r="AN294" s="160" t="s">
        <v>3032</v>
      </c>
      <c r="AO294" s="100">
        <v>17</v>
      </c>
      <c r="AP294" s="99">
        <v>71</v>
      </c>
      <c r="AQ294" s="99">
        <v>55</v>
      </c>
      <c r="AR294" s="99">
        <v>18</v>
      </c>
      <c r="AS294" s="98"/>
      <c r="AT294" s="97">
        <v>143</v>
      </c>
    </row>
    <row r="295" spans="1:46" ht="17.25" thickBot="1">
      <c r="A295" s="4"/>
      <c r="B295" s="197" t="s">
        <v>1901</v>
      </c>
      <c r="C295" s="4"/>
      <c r="D295" s="4"/>
      <c r="E295" s="4" t="s">
        <v>2408</v>
      </c>
      <c r="F295" s="4" t="s">
        <v>2383</v>
      </c>
      <c r="G295" s="4"/>
      <c r="H295" s="198" t="s">
        <v>2412</v>
      </c>
      <c r="I295" s="4"/>
      <c r="J295" s="198" t="s">
        <v>1804</v>
      </c>
      <c r="K295" s="4"/>
      <c r="L295" s="4"/>
      <c r="M295" s="4"/>
      <c r="N295" s="4"/>
      <c r="O295" s="4"/>
      <c r="P295" s="4"/>
      <c r="Q295" s="4"/>
      <c r="R295" s="4"/>
      <c r="S295" s="4"/>
      <c r="T295" s="4"/>
      <c r="U295" s="4"/>
      <c r="V295" s="198" t="s">
        <v>3036</v>
      </c>
      <c r="X295" s="127"/>
      <c r="Z295" s="112"/>
      <c r="AA295" s="112"/>
      <c r="AB295" s="112"/>
      <c r="AC295" s="112"/>
      <c r="AD295" s="115">
        <v>11</v>
      </c>
      <c r="AE295" s="116" t="s">
        <v>2922</v>
      </c>
      <c r="AF295" s="114" t="s">
        <v>2944</v>
      </c>
      <c r="AG295" s="113"/>
      <c r="AH295" s="163" t="s">
        <v>2949</v>
      </c>
      <c r="AI295" s="116" t="s">
        <v>3031</v>
      </c>
      <c r="AJ295" s="114" t="s">
        <v>3006</v>
      </c>
      <c r="AK295" s="162" t="s">
        <v>3032</v>
      </c>
      <c r="AL295" s="114" t="s">
        <v>2989</v>
      </c>
      <c r="AM295" s="114" t="s">
        <v>3006</v>
      </c>
      <c r="AN295" s="162" t="s">
        <v>3032</v>
      </c>
      <c r="AO295" s="110">
        <v>17</v>
      </c>
      <c r="AP295" s="109">
        <v>79</v>
      </c>
      <c r="AQ295" s="109">
        <v>55</v>
      </c>
      <c r="AR295" s="109">
        <v>18</v>
      </c>
      <c r="AS295" s="112"/>
      <c r="AT295" s="107">
        <v>151</v>
      </c>
    </row>
    <row r="296" spans="1:46" ht="17.25" thickBot="1">
      <c r="A296" s="4"/>
      <c r="B296" s="194" t="s">
        <v>3037</v>
      </c>
      <c r="C296" s="4"/>
      <c r="D296" s="4"/>
      <c r="E296" s="4" t="s">
        <v>2408</v>
      </c>
      <c r="F296" s="4" t="s">
        <v>2383</v>
      </c>
      <c r="G296" s="4"/>
      <c r="H296" s="195" t="s">
        <v>2412</v>
      </c>
      <c r="I296" s="4"/>
      <c r="J296" s="195" t="s">
        <v>1818</v>
      </c>
      <c r="K296" s="4"/>
      <c r="L296" s="4"/>
      <c r="M296" s="4"/>
      <c r="N296" s="4"/>
      <c r="O296" s="4"/>
      <c r="P296" s="4"/>
      <c r="Q296" s="4"/>
      <c r="R296" s="4"/>
      <c r="S296" s="4"/>
      <c r="T296" s="4"/>
      <c r="U296" s="4"/>
      <c r="V296" s="195" t="s">
        <v>3038</v>
      </c>
      <c r="X296" s="106"/>
      <c r="Z296" s="98"/>
      <c r="AA296" s="98"/>
      <c r="AB296" s="98"/>
      <c r="AC296" s="98"/>
      <c r="AD296" s="124">
        <v>11</v>
      </c>
      <c r="AE296" s="104" t="s">
        <v>2922</v>
      </c>
      <c r="AF296" s="103" t="s">
        <v>3039</v>
      </c>
      <c r="AG296" s="102"/>
      <c r="AH296" s="161" t="s">
        <v>2949</v>
      </c>
      <c r="AI296" s="104" t="s">
        <v>3031</v>
      </c>
      <c r="AJ296" s="103" t="s">
        <v>3006</v>
      </c>
      <c r="AK296" s="160" t="s">
        <v>3032</v>
      </c>
      <c r="AL296" s="103" t="s">
        <v>2989</v>
      </c>
      <c r="AM296" s="103" t="s">
        <v>3006</v>
      </c>
      <c r="AN296" s="160" t="s">
        <v>3032</v>
      </c>
      <c r="AO296" s="100">
        <v>17</v>
      </c>
      <c r="AP296" s="99">
        <v>158</v>
      </c>
      <c r="AQ296" s="99">
        <v>55</v>
      </c>
      <c r="AR296" s="99">
        <v>18</v>
      </c>
      <c r="AS296" s="98"/>
      <c r="AT296" s="97">
        <v>230</v>
      </c>
    </row>
    <row r="297" spans="1:46" ht="17.25" thickBot="1">
      <c r="A297" s="4"/>
      <c r="B297" s="197" t="s">
        <v>3040</v>
      </c>
      <c r="C297" s="4"/>
      <c r="D297" s="4"/>
      <c r="E297" s="4" t="s">
        <v>2408</v>
      </c>
      <c r="F297" s="4" t="s">
        <v>2383</v>
      </c>
      <c r="G297" s="4"/>
      <c r="H297" s="198" t="s">
        <v>2412</v>
      </c>
      <c r="I297" s="4"/>
      <c r="J297" s="201"/>
      <c r="K297" s="4"/>
      <c r="L297" s="4"/>
      <c r="M297" s="4"/>
      <c r="N297" s="4"/>
      <c r="O297" s="4"/>
      <c r="P297" s="4"/>
      <c r="Q297" s="4"/>
      <c r="R297" s="4"/>
      <c r="S297" s="4"/>
      <c r="T297" s="4"/>
      <c r="U297" s="4"/>
      <c r="V297" s="204" t="s">
        <v>3004</v>
      </c>
      <c r="X297" s="117"/>
      <c r="Z297" s="112"/>
      <c r="AA297" s="135" t="s">
        <v>2932</v>
      </c>
      <c r="AB297" s="112"/>
      <c r="AC297" s="112"/>
      <c r="AD297" s="115">
        <v>12</v>
      </c>
      <c r="AE297" s="116" t="s">
        <v>2922</v>
      </c>
      <c r="AF297" s="114" t="s">
        <v>3016</v>
      </c>
      <c r="AG297" s="113"/>
      <c r="AH297" s="111"/>
      <c r="AI297" s="116" t="s">
        <v>3041</v>
      </c>
      <c r="AJ297" s="159" t="s">
        <v>3042</v>
      </c>
      <c r="AK297" s="111"/>
      <c r="AL297" s="112"/>
      <c r="AM297" s="112"/>
      <c r="AN297" s="111"/>
      <c r="AO297" s="110">
        <v>33</v>
      </c>
      <c r="AP297" s="109">
        <v>46</v>
      </c>
      <c r="AQ297" s="109">
        <v>119</v>
      </c>
      <c r="AR297" s="109">
        <v>0</v>
      </c>
      <c r="AS297" s="108">
        <v>50</v>
      </c>
      <c r="AT297" s="107">
        <v>165</v>
      </c>
    </row>
    <row r="298" spans="1:46" ht="17.25" thickBot="1">
      <c r="A298" s="4"/>
      <c r="B298" s="194" t="s">
        <v>3043</v>
      </c>
      <c r="C298" s="4"/>
      <c r="D298" s="4"/>
      <c r="E298" s="4" t="s">
        <v>2408</v>
      </c>
      <c r="F298" s="4" t="s">
        <v>2383</v>
      </c>
      <c r="G298" s="4"/>
      <c r="H298" s="195" t="s">
        <v>2412</v>
      </c>
      <c r="I298" s="4"/>
      <c r="J298" s="196"/>
      <c r="K298" s="4"/>
      <c r="L298" s="4"/>
      <c r="M298" s="4"/>
      <c r="N298" s="4"/>
      <c r="O298" s="4"/>
      <c r="P298" s="4"/>
      <c r="Q298" s="4"/>
      <c r="R298" s="4"/>
      <c r="S298" s="4"/>
      <c r="T298" s="4"/>
      <c r="U298" s="4"/>
      <c r="V298" s="207" t="s">
        <v>3004</v>
      </c>
      <c r="X298" s="121"/>
      <c r="Z298" s="98"/>
      <c r="AA298" s="98"/>
      <c r="AB298" s="98"/>
      <c r="AC298" s="98"/>
      <c r="AD298" s="124">
        <v>11</v>
      </c>
      <c r="AE298" s="103" t="s">
        <v>2989</v>
      </c>
      <c r="AF298" s="103" t="s">
        <v>2993</v>
      </c>
      <c r="AG298" s="102"/>
      <c r="AH298" s="131" t="s">
        <v>2994</v>
      </c>
      <c r="AI298" s="98"/>
      <c r="AJ298" s="98"/>
      <c r="AK298" s="101"/>
      <c r="AL298" s="98"/>
      <c r="AM298" s="98"/>
      <c r="AN298" s="101"/>
      <c r="AO298" s="100">
        <v>17</v>
      </c>
      <c r="AP298" s="99">
        <v>43</v>
      </c>
      <c r="AQ298" s="99">
        <v>0</v>
      </c>
      <c r="AR298" s="99">
        <v>0</v>
      </c>
      <c r="AS298" s="118">
        <v>120</v>
      </c>
      <c r="AT298" s="97">
        <v>43</v>
      </c>
    </row>
    <row r="299" spans="1:46" ht="17.25" thickBot="1">
      <c r="A299" s="4"/>
      <c r="B299" s="197" t="s">
        <v>3044</v>
      </c>
      <c r="C299" s="4"/>
      <c r="D299" s="4"/>
      <c r="E299" s="4" t="s">
        <v>2408</v>
      </c>
      <c r="F299" s="4" t="s">
        <v>2383</v>
      </c>
      <c r="G299" s="4"/>
      <c r="H299" s="198" t="s">
        <v>2412</v>
      </c>
      <c r="I299" s="4"/>
      <c r="J299" s="201"/>
      <c r="K299" s="4"/>
      <c r="L299" s="4"/>
      <c r="M299" s="4"/>
      <c r="N299" s="4"/>
      <c r="O299" s="4"/>
      <c r="P299" s="4"/>
      <c r="Q299" s="4"/>
      <c r="R299" s="4"/>
      <c r="S299" s="4"/>
      <c r="T299" s="4"/>
      <c r="U299" s="4"/>
      <c r="V299" s="204" t="s">
        <v>3004</v>
      </c>
      <c r="X299" s="117"/>
      <c r="Z299" s="112"/>
      <c r="AA299" s="112"/>
      <c r="AB299" s="112"/>
      <c r="AC299" s="135">
        <v>2</v>
      </c>
      <c r="AD299" s="115">
        <v>11</v>
      </c>
      <c r="AE299" s="114" t="s">
        <v>2989</v>
      </c>
      <c r="AF299" s="114" t="s">
        <v>2993</v>
      </c>
      <c r="AG299" s="113"/>
      <c r="AH299" s="134" t="s">
        <v>2994</v>
      </c>
      <c r="AI299" s="112"/>
      <c r="AJ299" s="112"/>
      <c r="AK299" s="111"/>
      <c r="AL299" s="112"/>
      <c r="AM299" s="112"/>
      <c r="AN299" s="111"/>
      <c r="AO299" s="110">
        <v>25</v>
      </c>
      <c r="AP299" s="109">
        <v>65</v>
      </c>
      <c r="AQ299" s="109">
        <v>0</v>
      </c>
      <c r="AR299" s="109">
        <v>0</v>
      </c>
      <c r="AS299" s="112"/>
      <c r="AT299" s="107">
        <v>65</v>
      </c>
    </row>
    <row r="300" spans="1:46" ht="17.25" thickBot="1">
      <c r="A300" s="4"/>
      <c r="B300" s="194" t="s">
        <v>3045</v>
      </c>
      <c r="C300" s="4"/>
      <c r="D300" s="4"/>
      <c r="E300" s="4" t="s">
        <v>2408</v>
      </c>
      <c r="F300" s="4" t="s">
        <v>2383</v>
      </c>
      <c r="G300" s="4"/>
      <c r="H300" s="195" t="s">
        <v>2415</v>
      </c>
      <c r="I300" s="4"/>
      <c r="J300" s="200" t="s">
        <v>3046</v>
      </c>
      <c r="K300" s="4"/>
      <c r="L300" s="4"/>
      <c r="M300" s="4"/>
      <c r="N300" s="4"/>
      <c r="O300" s="4"/>
      <c r="P300" s="4"/>
      <c r="Q300" s="4"/>
      <c r="R300" s="4"/>
      <c r="S300" s="4"/>
      <c r="T300" s="4"/>
      <c r="U300" s="4"/>
      <c r="V300" s="200" t="s">
        <v>3047</v>
      </c>
      <c r="X300" s="143"/>
      <c r="Z300" s="98"/>
      <c r="AA300" s="98"/>
      <c r="AB300" s="98"/>
      <c r="AC300" s="98"/>
      <c r="AD300" s="124">
        <v>14</v>
      </c>
      <c r="AE300" s="103" t="s">
        <v>2989</v>
      </c>
      <c r="AF300" s="103" t="s">
        <v>3048</v>
      </c>
      <c r="AG300" s="102"/>
      <c r="AH300" s="101"/>
      <c r="AI300" s="98"/>
      <c r="AJ300" s="98"/>
      <c r="AK300" s="101"/>
      <c r="AL300" s="98"/>
      <c r="AM300" s="98"/>
      <c r="AN300" s="101"/>
      <c r="AO300" s="100">
        <v>13</v>
      </c>
      <c r="AP300" s="99">
        <v>20</v>
      </c>
      <c r="AQ300" s="99">
        <v>0</v>
      </c>
      <c r="AR300" s="99">
        <v>0</v>
      </c>
      <c r="AS300" s="98"/>
      <c r="AT300" s="97">
        <v>20</v>
      </c>
    </row>
    <row r="301" spans="1:46" ht="17.25" thickBot="1">
      <c r="A301" s="4"/>
      <c r="B301" s="197" t="s">
        <v>3049</v>
      </c>
      <c r="C301" s="4"/>
      <c r="D301" s="4"/>
      <c r="E301" s="4" t="s">
        <v>2408</v>
      </c>
      <c r="F301" s="4" t="s">
        <v>2383</v>
      </c>
      <c r="G301" s="4"/>
      <c r="H301" s="198" t="s">
        <v>2415</v>
      </c>
      <c r="I301" s="4"/>
      <c r="J301" s="198" t="s">
        <v>1779</v>
      </c>
      <c r="K301" s="4"/>
      <c r="L301" s="4"/>
      <c r="M301" s="4"/>
      <c r="N301" s="4"/>
      <c r="O301" s="4"/>
      <c r="P301" s="4"/>
      <c r="Q301" s="4"/>
      <c r="R301" s="4"/>
      <c r="S301" s="4"/>
      <c r="T301" s="4"/>
      <c r="U301" s="4"/>
      <c r="V301" s="198" t="s">
        <v>3050</v>
      </c>
      <c r="X301" s="127"/>
      <c r="Z301" s="112"/>
      <c r="AA301" s="112"/>
      <c r="AB301" s="112"/>
      <c r="AC301" s="112"/>
      <c r="AD301" s="115">
        <v>12</v>
      </c>
      <c r="AE301" s="114" t="s">
        <v>2989</v>
      </c>
      <c r="AF301" s="114" t="s">
        <v>3048</v>
      </c>
      <c r="AG301" s="113"/>
      <c r="AH301" s="111"/>
      <c r="AI301" s="112"/>
      <c r="AJ301" s="112"/>
      <c r="AK301" s="111"/>
      <c r="AL301" s="112"/>
      <c r="AM301" s="112"/>
      <c r="AN301" s="111"/>
      <c r="AO301" s="110">
        <v>11</v>
      </c>
      <c r="AP301" s="109">
        <v>17</v>
      </c>
      <c r="AQ301" s="109">
        <v>0</v>
      </c>
      <c r="AR301" s="109">
        <v>0</v>
      </c>
      <c r="AS301" s="112"/>
      <c r="AT301" s="107">
        <v>17</v>
      </c>
    </row>
    <row r="302" spans="1:46" ht="17.25" thickBot="1">
      <c r="A302" s="4"/>
      <c r="B302" s="194" t="s">
        <v>3051</v>
      </c>
      <c r="C302" s="4"/>
      <c r="D302" s="4"/>
      <c r="E302" s="4" t="s">
        <v>2408</v>
      </c>
      <c r="F302" s="4" t="s">
        <v>2383</v>
      </c>
      <c r="G302" s="4"/>
      <c r="H302" s="195" t="s">
        <v>2415</v>
      </c>
      <c r="I302" s="4"/>
      <c r="J302" s="195" t="s">
        <v>3052</v>
      </c>
      <c r="K302" s="4"/>
      <c r="L302" s="4"/>
      <c r="M302" s="4"/>
      <c r="N302" s="4"/>
      <c r="O302" s="4"/>
      <c r="P302" s="4"/>
      <c r="Q302" s="4"/>
      <c r="R302" s="4"/>
      <c r="S302" s="4"/>
      <c r="T302" s="4"/>
      <c r="U302" s="4"/>
      <c r="V302" s="195" t="s">
        <v>3053</v>
      </c>
      <c r="X302" s="106"/>
      <c r="Z302" s="98"/>
      <c r="AA302" s="98"/>
      <c r="AB302" s="98"/>
      <c r="AC302" s="98"/>
      <c r="AD302" s="124">
        <v>10</v>
      </c>
      <c r="AE302" s="103" t="s">
        <v>2989</v>
      </c>
      <c r="AF302" s="103" t="s">
        <v>3048</v>
      </c>
      <c r="AG302" s="102"/>
      <c r="AH302" s="101"/>
      <c r="AI302" s="98"/>
      <c r="AJ302" s="98"/>
      <c r="AK302" s="101"/>
      <c r="AL302" s="98"/>
      <c r="AM302" s="98"/>
      <c r="AN302" s="101"/>
      <c r="AO302" s="100">
        <v>9</v>
      </c>
      <c r="AP302" s="99">
        <v>14</v>
      </c>
      <c r="AQ302" s="99">
        <v>0</v>
      </c>
      <c r="AR302" s="99">
        <v>0</v>
      </c>
      <c r="AS302" s="98"/>
      <c r="AT302" s="97">
        <v>14</v>
      </c>
    </row>
    <row r="303" spans="1:46" ht="17.25" thickBot="1">
      <c r="A303" s="4"/>
      <c r="B303" s="197" t="s">
        <v>3054</v>
      </c>
      <c r="C303" s="4"/>
      <c r="D303" s="4"/>
      <c r="E303" s="4" t="s">
        <v>2408</v>
      </c>
      <c r="F303" s="4" t="s">
        <v>2383</v>
      </c>
      <c r="G303" s="4"/>
      <c r="H303" s="198" t="s">
        <v>2415</v>
      </c>
      <c r="I303" s="4"/>
      <c r="J303" s="198" t="s">
        <v>1691</v>
      </c>
      <c r="K303" s="4"/>
      <c r="L303" s="4"/>
      <c r="M303" s="4"/>
      <c r="N303" s="4"/>
      <c r="O303" s="4"/>
      <c r="P303" s="4"/>
      <c r="Q303" s="4"/>
      <c r="R303" s="4"/>
      <c r="S303" s="4"/>
      <c r="T303" s="4"/>
      <c r="U303" s="4"/>
      <c r="V303" s="198" t="s">
        <v>3055</v>
      </c>
      <c r="X303" s="127"/>
      <c r="Z303" s="112"/>
      <c r="AA303" s="112"/>
      <c r="AB303" s="112"/>
      <c r="AC303" s="112"/>
      <c r="AD303" s="158">
        <v>10</v>
      </c>
      <c r="AE303" s="114" t="s">
        <v>2989</v>
      </c>
      <c r="AF303" s="114" t="s">
        <v>3056</v>
      </c>
      <c r="AG303" s="113"/>
      <c r="AH303" s="111"/>
      <c r="AI303" s="114" t="s">
        <v>3057</v>
      </c>
      <c r="AJ303" s="138" t="s">
        <v>3056</v>
      </c>
      <c r="AK303" s="111"/>
      <c r="AL303" s="112"/>
      <c r="AM303" s="157"/>
      <c r="AN303" s="111"/>
      <c r="AO303" s="110">
        <v>9</v>
      </c>
      <c r="AP303" s="109">
        <v>53</v>
      </c>
      <c r="AQ303" s="109">
        <v>13</v>
      </c>
      <c r="AR303" s="109">
        <v>0</v>
      </c>
      <c r="AS303" s="112"/>
      <c r="AT303" s="107">
        <v>66</v>
      </c>
    </row>
    <row r="304" spans="1:46" ht="17.25" thickBot="1">
      <c r="A304" s="4"/>
      <c r="B304" s="194" t="s">
        <v>3058</v>
      </c>
      <c r="C304" s="4"/>
      <c r="D304" s="4"/>
      <c r="E304" s="4" t="s">
        <v>2408</v>
      </c>
      <c r="F304" s="4" t="s">
        <v>2383</v>
      </c>
      <c r="G304" s="4"/>
      <c r="H304" s="195" t="s">
        <v>2418</v>
      </c>
      <c r="I304" s="4"/>
      <c r="J304" s="196"/>
      <c r="K304" s="4"/>
      <c r="L304" s="4"/>
      <c r="M304" s="4"/>
      <c r="N304" s="4"/>
      <c r="O304" s="4"/>
      <c r="P304" s="4"/>
      <c r="Q304" s="4"/>
      <c r="R304" s="4"/>
      <c r="S304" s="4"/>
      <c r="T304" s="4"/>
      <c r="U304" s="4"/>
      <c r="V304" s="207" t="s">
        <v>3004</v>
      </c>
      <c r="X304" s="121"/>
      <c r="Z304" s="98"/>
      <c r="AA304" s="98"/>
      <c r="AB304" s="98"/>
      <c r="AC304" s="98"/>
      <c r="AD304" s="124">
        <v>12</v>
      </c>
      <c r="AE304" s="103" t="s">
        <v>2989</v>
      </c>
      <c r="AF304" s="103" t="s">
        <v>2990</v>
      </c>
      <c r="AG304" s="102"/>
      <c r="AH304" s="131" t="s">
        <v>3010</v>
      </c>
      <c r="AI304" s="103" t="s">
        <v>3059</v>
      </c>
      <c r="AJ304" s="103" t="s">
        <v>3027</v>
      </c>
      <c r="AK304" s="156" t="s">
        <v>3060</v>
      </c>
      <c r="AL304" s="98"/>
      <c r="AM304" s="98"/>
      <c r="AN304" s="101"/>
      <c r="AO304" s="100">
        <v>19</v>
      </c>
      <c r="AP304" s="99">
        <v>264</v>
      </c>
      <c r="AQ304" s="99">
        <v>286</v>
      </c>
      <c r="AR304" s="99">
        <v>0</v>
      </c>
      <c r="AS304" s="118">
        <v>1000</v>
      </c>
      <c r="AT304" s="97">
        <v>550</v>
      </c>
    </row>
    <row r="305" spans="1:46" ht="17.25" thickBot="1">
      <c r="A305" s="4"/>
      <c r="B305" s="208" t="s">
        <v>3061</v>
      </c>
      <c r="C305" s="4"/>
      <c r="D305" s="4"/>
      <c r="E305" s="4" t="s">
        <v>2408</v>
      </c>
      <c r="F305" s="4" t="s">
        <v>2383</v>
      </c>
      <c r="G305" s="4"/>
      <c r="H305" s="198" t="s">
        <v>2412</v>
      </c>
      <c r="I305" s="4"/>
      <c r="J305" s="199" t="s">
        <v>1721</v>
      </c>
      <c r="K305" s="4"/>
      <c r="L305" s="4"/>
      <c r="M305" s="4"/>
      <c r="N305" s="4"/>
      <c r="O305" s="4"/>
      <c r="P305" s="4"/>
      <c r="Q305" s="4"/>
      <c r="R305" s="4"/>
      <c r="S305" s="4"/>
      <c r="T305" s="4"/>
      <c r="U305" s="4"/>
      <c r="V305" s="199" t="s">
        <v>3062</v>
      </c>
      <c r="X305" s="140"/>
      <c r="Z305" s="112"/>
      <c r="AA305" s="112"/>
      <c r="AB305" s="112"/>
      <c r="AC305" s="112"/>
      <c r="AD305" s="115">
        <v>12</v>
      </c>
      <c r="AE305" s="141" t="s">
        <v>3023</v>
      </c>
      <c r="AF305" s="114" t="s">
        <v>2993</v>
      </c>
      <c r="AG305" s="113"/>
      <c r="AH305" s="134" t="s">
        <v>2994</v>
      </c>
      <c r="AI305" s="114" t="s">
        <v>2989</v>
      </c>
      <c r="AJ305" s="114" t="s">
        <v>2993</v>
      </c>
      <c r="AK305" s="134" t="s">
        <v>2994</v>
      </c>
      <c r="AL305" s="112"/>
      <c r="AM305" s="112"/>
      <c r="AN305" s="111"/>
      <c r="AO305" s="110">
        <v>18</v>
      </c>
      <c r="AP305" s="109">
        <v>24</v>
      </c>
      <c r="AQ305" s="109">
        <v>47</v>
      </c>
      <c r="AR305" s="109">
        <v>0</v>
      </c>
      <c r="AS305" s="112"/>
      <c r="AT305" s="107">
        <v>71</v>
      </c>
    </row>
    <row r="306" spans="1:46" ht="17.25" thickBot="1">
      <c r="A306" s="4"/>
      <c r="B306" s="194" t="s">
        <v>3063</v>
      </c>
      <c r="C306" s="4"/>
      <c r="D306" s="4"/>
      <c r="E306" s="4" t="s">
        <v>2408</v>
      </c>
      <c r="F306" s="4" t="s">
        <v>2383</v>
      </c>
      <c r="G306" s="4"/>
      <c r="H306" s="195" t="s">
        <v>2418</v>
      </c>
      <c r="I306" s="4"/>
      <c r="J306" s="196"/>
      <c r="K306" s="4"/>
      <c r="L306" s="4"/>
      <c r="M306" s="4"/>
      <c r="N306" s="4"/>
      <c r="O306" s="4"/>
      <c r="P306" s="4"/>
      <c r="Q306" s="4"/>
      <c r="R306" s="4"/>
      <c r="S306" s="4"/>
      <c r="T306" s="4"/>
      <c r="U306" s="4"/>
      <c r="V306" s="207" t="s">
        <v>3004</v>
      </c>
      <c r="X306" s="121"/>
      <c r="Z306" s="98"/>
      <c r="AA306" s="98"/>
      <c r="AB306" s="98"/>
      <c r="AC306" s="98"/>
      <c r="AD306" s="124">
        <v>14</v>
      </c>
      <c r="AE306" s="104" t="s">
        <v>3064</v>
      </c>
      <c r="AF306" s="103" t="s">
        <v>2993</v>
      </c>
      <c r="AG306" s="102"/>
      <c r="AH306" s="131" t="s">
        <v>2994</v>
      </c>
      <c r="AI306" s="103" t="s">
        <v>3031</v>
      </c>
      <c r="AJ306" s="103" t="s">
        <v>3065</v>
      </c>
      <c r="AK306" s="131" t="s">
        <v>3066</v>
      </c>
      <c r="AL306" s="98"/>
      <c r="AM306" s="98"/>
      <c r="AN306" s="101"/>
      <c r="AO306" s="100">
        <v>23</v>
      </c>
      <c r="AP306" s="99">
        <v>65</v>
      </c>
      <c r="AQ306" s="99">
        <v>233</v>
      </c>
      <c r="AR306" s="99">
        <v>0</v>
      </c>
      <c r="AS306" s="118">
        <v>400</v>
      </c>
      <c r="AT306" s="97">
        <v>298</v>
      </c>
    </row>
    <row r="307" spans="1:46" ht="17.25" thickBot="1">
      <c r="A307" s="4"/>
      <c r="B307" s="197" t="s">
        <v>3067</v>
      </c>
      <c r="C307" s="4"/>
      <c r="D307" s="4"/>
      <c r="E307" s="4" t="s">
        <v>2408</v>
      </c>
      <c r="F307" s="4" t="s">
        <v>2383</v>
      </c>
      <c r="G307" s="4"/>
      <c r="H307" s="198" t="s">
        <v>2412</v>
      </c>
      <c r="I307" s="4"/>
      <c r="J307" s="201"/>
      <c r="K307" s="4"/>
      <c r="L307" s="4"/>
      <c r="M307" s="4"/>
      <c r="N307" s="4"/>
      <c r="O307" s="4"/>
      <c r="P307" s="4"/>
      <c r="Q307" s="4"/>
      <c r="R307" s="4"/>
      <c r="S307" s="4"/>
      <c r="T307" s="4"/>
      <c r="U307" s="4"/>
      <c r="V307" s="204" t="s">
        <v>3004</v>
      </c>
      <c r="X307" s="117"/>
      <c r="Z307" s="112"/>
      <c r="AA307" s="112"/>
      <c r="AB307" s="112"/>
      <c r="AC307" s="112"/>
      <c r="AD307" s="115">
        <v>13</v>
      </c>
      <c r="AE307" s="116" t="s">
        <v>3064</v>
      </c>
      <c r="AF307" s="114" t="s">
        <v>2993</v>
      </c>
      <c r="AG307" s="113"/>
      <c r="AH307" s="134" t="s">
        <v>2994</v>
      </c>
      <c r="AI307" s="112"/>
      <c r="AJ307" s="112"/>
      <c r="AK307" s="111"/>
      <c r="AL307" s="112"/>
      <c r="AM307" s="112"/>
      <c r="AN307" s="111"/>
      <c r="AO307" s="110">
        <v>20</v>
      </c>
      <c r="AP307" s="109">
        <v>57</v>
      </c>
      <c r="AQ307" s="109">
        <v>0</v>
      </c>
      <c r="AR307" s="109">
        <v>0</v>
      </c>
      <c r="AS307" s="112"/>
      <c r="AT307" s="107">
        <v>57</v>
      </c>
    </row>
    <row r="308" spans="1:46" ht="17.25" thickBot="1">
      <c r="A308" s="4"/>
      <c r="B308" s="194" t="s">
        <v>1709</v>
      </c>
      <c r="C308" s="4"/>
      <c r="D308" s="4"/>
      <c r="E308" s="4" t="s">
        <v>2408</v>
      </c>
      <c r="F308" s="4" t="s">
        <v>2383</v>
      </c>
      <c r="G308" s="4"/>
      <c r="H308" s="195" t="s">
        <v>2415</v>
      </c>
      <c r="I308" s="4"/>
      <c r="J308" s="200" t="s">
        <v>1709</v>
      </c>
      <c r="K308" s="4"/>
      <c r="L308" s="4"/>
      <c r="M308" s="4"/>
      <c r="N308" s="4"/>
      <c r="O308" s="4"/>
      <c r="P308" s="4"/>
      <c r="Q308" s="4"/>
      <c r="R308" s="4"/>
      <c r="S308" s="4"/>
      <c r="T308" s="4"/>
      <c r="U308" s="4"/>
      <c r="V308" s="200" t="s">
        <v>3068</v>
      </c>
      <c r="X308" s="143"/>
      <c r="Z308" s="98"/>
      <c r="AA308" s="98"/>
      <c r="AB308" s="98"/>
      <c r="AC308" s="98"/>
      <c r="AD308" s="155">
        <v>11</v>
      </c>
      <c r="AE308" s="119" t="s">
        <v>3069</v>
      </c>
      <c r="AF308" s="103" t="s">
        <v>3048</v>
      </c>
      <c r="AG308" s="102"/>
      <c r="AH308" s="101"/>
      <c r="AI308" s="103" t="s">
        <v>2989</v>
      </c>
      <c r="AJ308" s="103" t="s">
        <v>3048</v>
      </c>
      <c r="AK308" s="101"/>
      <c r="AL308" s="98"/>
      <c r="AM308" s="98"/>
      <c r="AN308" s="101"/>
      <c r="AO308" s="100">
        <v>10</v>
      </c>
      <c r="AP308" s="99" t="e">
        <v>#N/A</v>
      </c>
      <c r="AQ308" s="99">
        <v>16</v>
      </c>
      <c r="AR308" s="99">
        <v>0</v>
      </c>
      <c r="AS308" s="98"/>
      <c r="AT308" s="97" t="e">
        <v>#N/A</v>
      </c>
    </row>
    <row r="309" spans="1:46" ht="17.25" thickBot="1">
      <c r="A309" s="4"/>
      <c r="B309" s="197" t="s">
        <v>3070</v>
      </c>
      <c r="C309" s="4"/>
      <c r="D309" s="4"/>
      <c r="E309" s="4" t="s">
        <v>2408</v>
      </c>
      <c r="F309" s="4" t="s">
        <v>2383</v>
      </c>
      <c r="G309" s="4"/>
      <c r="H309" s="198" t="s">
        <v>2415</v>
      </c>
      <c r="I309" s="4"/>
      <c r="J309" s="198" t="s">
        <v>3071</v>
      </c>
      <c r="K309" s="4"/>
      <c r="L309" s="4"/>
      <c r="M309" s="4"/>
      <c r="N309" s="4"/>
      <c r="O309" s="4"/>
      <c r="P309" s="4"/>
      <c r="Q309" s="4"/>
      <c r="R309" s="4"/>
      <c r="S309" s="4"/>
      <c r="T309" s="4"/>
      <c r="U309" s="4"/>
      <c r="V309" s="198" t="s">
        <v>3072</v>
      </c>
      <c r="X309" s="127"/>
      <c r="Z309" s="112"/>
      <c r="AA309" s="112"/>
      <c r="AB309" s="112"/>
      <c r="AC309" s="112"/>
      <c r="AD309" s="115">
        <v>12</v>
      </c>
      <c r="AE309" s="116" t="s">
        <v>3073</v>
      </c>
      <c r="AF309" s="114" t="s">
        <v>2993</v>
      </c>
      <c r="AG309" s="113"/>
      <c r="AH309" s="134" t="s">
        <v>2994</v>
      </c>
      <c r="AI309" s="112"/>
      <c r="AJ309" s="112"/>
      <c r="AK309" s="111"/>
      <c r="AL309" s="112"/>
      <c r="AM309" s="112"/>
      <c r="AN309" s="111"/>
      <c r="AO309" s="110">
        <v>11</v>
      </c>
      <c r="AP309" s="109">
        <v>69</v>
      </c>
      <c r="AQ309" s="109">
        <v>0</v>
      </c>
      <c r="AR309" s="109">
        <v>0</v>
      </c>
      <c r="AS309" s="112"/>
      <c r="AT309" s="107">
        <v>69</v>
      </c>
    </row>
    <row r="310" spans="1:46" ht="17.25" thickBot="1">
      <c r="A310" s="4"/>
      <c r="B310" s="194" t="s">
        <v>3074</v>
      </c>
      <c r="C310" s="4"/>
      <c r="D310" s="4"/>
      <c r="E310" s="4" t="s">
        <v>2408</v>
      </c>
      <c r="F310" s="4" t="s">
        <v>2383</v>
      </c>
      <c r="G310" s="4"/>
      <c r="H310" s="195" t="s">
        <v>2412</v>
      </c>
      <c r="I310" s="4"/>
      <c r="J310" s="196"/>
      <c r="K310" s="4"/>
      <c r="L310" s="4"/>
      <c r="M310" s="4"/>
      <c r="N310" s="4"/>
      <c r="O310" s="4"/>
      <c r="P310" s="4"/>
      <c r="Q310" s="4"/>
      <c r="R310" s="4"/>
      <c r="S310" s="4"/>
      <c r="T310" s="4"/>
      <c r="U310" s="4"/>
      <c r="V310" s="209" t="s">
        <v>3075</v>
      </c>
      <c r="X310" s="139"/>
      <c r="Z310" s="98"/>
      <c r="AA310" s="98"/>
      <c r="AB310" s="98"/>
      <c r="AC310" s="98"/>
      <c r="AD310" s="124">
        <v>15</v>
      </c>
      <c r="AE310" s="104" t="s">
        <v>3076</v>
      </c>
      <c r="AF310" s="103" t="s">
        <v>3006</v>
      </c>
      <c r="AG310" s="102"/>
      <c r="AH310" s="101"/>
      <c r="AI310" s="103" t="s">
        <v>2989</v>
      </c>
      <c r="AJ310" s="103" t="s">
        <v>3006</v>
      </c>
      <c r="AK310" s="101"/>
      <c r="AL310" s="98"/>
      <c r="AM310" s="98"/>
      <c r="AN310" s="101"/>
      <c r="AO310" s="100">
        <v>23</v>
      </c>
      <c r="AP310" s="99">
        <v>139</v>
      </c>
      <c r="AQ310" s="99">
        <v>124</v>
      </c>
      <c r="AR310" s="99">
        <v>0</v>
      </c>
      <c r="AS310" s="98"/>
      <c r="AT310" s="97">
        <v>263</v>
      </c>
    </row>
    <row r="311" spans="1:46" ht="17.25" thickBot="1">
      <c r="A311" s="4"/>
      <c r="B311" s="197" t="s">
        <v>3077</v>
      </c>
      <c r="C311" s="4"/>
      <c r="D311" s="4"/>
      <c r="E311" s="4" t="s">
        <v>2408</v>
      </c>
      <c r="F311" s="4" t="s">
        <v>2383</v>
      </c>
      <c r="G311" s="4"/>
      <c r="H311" s="198" t="s">
        <v>2415</v>
      </c>
      <c r="I311" s="4"/>
      <c r="J311" s="201"/>
      <c r="K311" s="4"/>
      <c r="L311" s="4"/>
      <c r="M311" s="4"/>
      <c r="N311" s="4"/>
      <c r="O311" s="4"/>
      <c r="P311" s="4"/>
      <c r="Q311" s="4"/>
      <c r="R311" s="4"/>
      <c r="S311" s="4"/>
      <c r="T311" s="4"/>
      <c r="U311" s="4"/>
      <c r="V311" s="210" t="s">
        <v>3075</v>
      </c>
      <c r="X311" s="154"/>
      <c r="Z311" s="112"/>
      <c r="AA311" s="112"/>
      <c r="AB311" s="112"/>
      <c r="AC311" s="112"/>
      <c r="AD311" s="115">
        <v>15</v>
      </c>
      <c r="AE311" s="114" t="s">
        <v>3078</v>
      </c>
      <c r="AF311" s="114" t="s">
        <v>3006</v>
      </c>
      <c r="AG311" s="113"/>
      <c r="AH311" s="111"/>
      <c r="AI311" s="114" t="s">
        <v>2989</v>
      </c>
      <c r="AJ311" s="114" t="s">
        <v>3006</v>
      </c>
      <c r="AK311" s="111"/>
      <c r="AL311" s="112"/>
      <c r="AM311" s="112"/>
      <c r="AN311" s="111"/>
      <c r="AO311" s="110">
        <v>14</v>
      </c>
      <c r="AP311" s="109">
        <v>64</v>
      </c>
      <c r="AQ311" s="109">
        <v>73</v>
      </c>
      <c r="AR311" s="109">
        <v>0</v>
      </c>
      <c r="AS311" s="112"/>
      <c r="AT311" s="107">
        <v>137</v>
      </c>
    </row>
    <row r="312" spans="1:46" ht="17.25" thickBot="1">
      <c r="A312" s="4"/>
      <c r="B312" s="194" t="s">
        <v>3079</v>
      </c>
      <c r="C312" s="4"/>
      <c r="D312" s="4"/>
      <c r="E312" s="4" t="s">
        <v>2408</v>
      </c>
      <c r="F312" s="4" t="s">
        <v>2383</v>
      </c>
      <c r="G312" s="4"/>
      <c r="H312" s="195" t="s">
        <v>2418</v>
      </c>
      <c r="I312" s="4"/>
      <c r="J312" s="196"/>
      <c r="K312" s="4"/>
      <c r="L312" s="4"/>
      <c r="M312" s="4"/>
      <c r="N312" s="4"/>
      <c r="O312" s="4"/>
      <c r="P312" s="4"/>
      <c r="Q312" s="4"/>
      <c r="R312" s="4"/>
      <c r="S312" s="4"/>
      <c r="T312" s="4"/>
      <c r="U312" s="4"/>
      <c r="V312" s="207" t="s">
        <v>3004</v>
      </c>
      <c r="X312" s="121"/>
      <c r="Z312" s="98"/>
      <c r="AA312" s="98"/>
      <c r="AB312" s="98"/>
      <c r="AC312" s="98"/>
      <c r="AD312" s="124">
        <v>16</v>
      </c>
      <c r="AE312" s="104" t="s">
        <v>3080</v>
      </c>
      <c r="AF312" s="103" t="s">
        <v>2993</v>
      </c>
      <c r="AG312" s="102"/>
      <c r="AH312" s="101"/>
      <c r="AI312" s="98"/>
      <c r="AJ312" s="98"/>
      <c r="AK312" s="101"/>
      <c r="AL312" s="98"/>
      <c r="AM312" s="98"/>
      <c r="AN312" s="101"/>
      <c r="AO312" s="100">
        <v>26</v>
      </c>
      <c r="AP312" s="99">
        <v>114</v>
      </c>
      <c r="AQ312" s="99">
        <v>0</v>
      </c>
      <c r="AR312" s="99">
        <v>0</v>
      </c>
      <c r="AS312" s="118">
        <v>1500</v>
      </c>
      <c r="AT312" s="97">
        <v>114</v>
      </c>
    </row>
    <row r="313" spans="1:46" ht="17.25" thickBot="1">
      <c r="A313" s="4"/>
      <c r="B313" s="197" t="s">
        <v>2424</v>
      </c>
      <c r="C313" s="4"/>
      <c r="D313" s="4"/>
      <c r="E313" s="4" t="s">
        <v>2408</v>
      </c>
      <c r="F313" s="4" t="s">
        <v>2383</v>
      </c>
      <c r="G313" s="4"/>
      <c r="H313" s="198" t="s">
        <v>2415</v>
      </c>
      <c r="I313" s="4"/>
      <c r="J313" s="201"/>
      <c r="K313" s="4"/>
      <c r="L313" s="4"/>
      <c r="M313" s="4"/>
      <c r="N313" s="4"/>
      <c r="O313" s="4"/>
      <c r="P313" s="4"/>
      <c r="Q313" s="4"/>
      <c r="R313" s="4"/>
      <c r="S313" s="4"/>
      <c r="T313" s="4"/>
      <c r="U313" s="4"/>
      <c r="V313" s="198" t="s">
        <v>2931</v>
      </c>
      <c r="X313" s="127"/>
      <c r="Z313" s="112"/>
      <c r="AA313" s="112"/>
      <c r="AB313" s="112"/>
      <c r="AC313" s="112"/>
      <c r="AD313" s="115">
        <v>15</v>
      </c>
      <c r="AE313" s="116" t="s">
        <v>3080</v>
      </c>
      <c r="AF313" s="114" t="s">
        <v>3006</v>
      </c>
      <c r="AG313" s="113"/>
      <c r="AH313" s="111"/>
      <c r="AI313" s="114" t="s">
        <v>2989</v>
      </c>
      <c r="AJ313" s="114" t="s">
        <v>3006</v>
      </c>
      <c r="AK313" s="111"/>
      <c r="AL313" s="112"/>
      <c r="AM313" s="112"/>
      <c r="AN313" s="111"/>
      <c r="AO313" s="110">
        <v>14</v>
      </c>
      <c r="AP313" s="109">
        <v>100</v>
      </c>
      <c r="AQ313" s="109">
        <v>73</v>
      </c>
      <c r="AR313" s="109">
        <v>0</v>
      </c>
      <c r="AS313" s="125">
        <v>250</v>
      </c>
      <c r="AT313" s="107">
        <v>173</v>
      </c>
    </row>
    <row r="314" spans="1:46" ht="17.25" thickBot="1">
      <c r="A314" s="4"/>
      <c r="B314" s="194" t="s">
        <v>3081</v>
      </c>
      <c r="C314" s="4"/>
      <c r="D314" s="4"/>
      <c r="E314" s="4" t="s">
        <v>2408</v>
      </c>
      <c r="F314" s="4" t="s">
        <v>2383</v>
      </c>
      <c r="G314" s="4"/>
      <c r="H314" s="195" t="s">
        <v>2412</v>
      </c>
      <c r="I314" s="4"/>
      <c r="J314" s="196"/>
      <c r="K314" s="4"/>
      <c r="L314" s="4"/>
      <c r="M314" s="4"/>
      <c r="N314" s="4"/>
      <c r="O314" s="4"/>
      <c r="P314" s="4"/>
      <c r="Q314" s="4"/>
      <c r="R314" s="4"/>
      <c r="S314" s="4"/>
      <c r="T314" s="4"/>
      <c r="U314" s="4"/>
      <c r="V314" s="207" t="s">
        <v>3004</v>
      </c>
      <c r="X314" s="121"/>
      <c r="Z314" s="98"/>
      <c r="AA314" s="98"/>
      <c r="AB314" s="98"/>
      <c r="AC314" s="132">
        <v>2</v>
      </c>
      <c r="AD314" s="124">
        <v>16</v>
      </c>
      <c r="AE314" s="103" t="s">
        <v>3082</v>
      </c>
      <c r="AF314" s="103" t="s">
        <v>3048</v>
      </c>
      <c r="AG314" s="102"/>
      <c r="AH314" s="131" t="s">
        <v>2994</v>
      </c>
      <c r="AI314" s="103" t="s">
        <v>2989</v>
      </c>
      <c r="AJ314" s="103" t="s">
        <v>3048</v>
      </c>
      <c r="AK314" s="131" t="s">
        <v>2994</v>
      </c>
      <c r="AL314" s="98"/>
      <c r="AM314" s="98"/>
      <c r="AN314" s="101"/>
      <c r="AO314" s="100">
        <v>37</v>
      </c>
      <c r="AP314" s="99">
        <v>100</v>
      </c>
      <c r="AQ314" s="99">
        <v>47</v>
      </c>
      <c r="AR314" s="99">
        <v>0</v>
      </c>
      <c r="AS314" s="98"/>
      <c r="AT314" s="97">
        <v>147</v>
      </c>
    </row>
    <row r="315" spans="1:46" ht="17.25" thickBot="1">
      <c r="A315" s="4"/>
      <c r="B315" s="197" t="s">
        <v>3083</v>
      </c>
      <c r="C315" s="4"/>
      <c r="D315" s="4"/>
      <c r="E315" s="4" t="s">
        <v>2408</v>
      </c>
      <c r="F315" s="4" t="s">
        <v>2383</v>
      </c>
      <c r="G315" s="4"/>
      <c r="H315" s="198" t="s">
        <v>2412</v>
      </c>
      <c r="I315" s="4"/>
      <c r="J315" s="201"/>
      <c r="K315" s="4"/>
      <c r="L315" s="4"/>
      <c r="M315" s="4"/>
      <c r="N315" s="4"/>
      <c r="O315" s="4"/>
      <c r="P315" s="4"/>
      <c r="Q315" s="4"/>
      <c r="R315" s="4"/>
      <c r="S315" s="4"/>
      <c r="T315" s="4"/>
      <c r="U315" s="4"/>
      <c r="V315" s="204" t="s">
        <v>3004</v>
      </c>
      <c r="X315" s="117"/>
      <c r="Z315" s="112"/>
      <c r="AA315" s="112"/>
      <c r="AB315" s="112"/>
      <c r="AC315" s="135">
        <v>2</v>
      </c>
      <c r="AD315" s="115">
        <v>14</v>
      </c>
      <c r="AE315" s="114" t="s">
        <v>3082</v>
      </c>
      <c r="AF315" s="114" t="s">
        <v>3048</v>
      </c>
      <c r="AG315" s="113"/>
      <c r="AH315" s="134" t="s">
        <v>2994</v>
      </c>
      <c r="AI315" s="116" t="s">
        <v>2922</v>
      </c>
      <c r="AJ315" s="114" t="s">
        <v>2997</v>
      </c>
      <c r="AK315" s="153" t="s">
        <v>2934</v>
      </c>
      <c r="AL315" s="112"/>
      <c r="AM315" s="112"/>
      <c r="AN315" s="111"/>
      <c r="AO315" s="110">
        <v>32</v>
      </c>
      <c r="AP315" s="109">
        <v>87</v>
      </c>
      <c r="AQ315" s="109">
        <v>51</v>
      </c>
      <c r="AR315" s="109">
        <v>0</v>
      </c>
      <c r="AS315" s="108">
        <v>800</v>
      </c>
      <c r="AT315" s="107">
        <v>139</v>
      </c>
    </row>
    <row r="316" spans="1:46" ht="17.25" thickBot="1">
      <c r="A316" s="4"/>
      <c r="B316" s="194" t="s">
        <v>3084</v>
      </c>
      <c r="C316" s="4"/>
      <c r="D316" s="4"/>
      <c r="E316" s="4" t="s">
        <v>2408</v>
      </c>
      <c r="F316" s="4" t="s">
        <v>2383</v>
      </c>
      <c r="G316" s="4"/>
      <c r="H316" s="195" t="s">
        <v>2415</v>
      </c>
      <c r="I316" s="4"/>
      <c r="J316" s="196"/>
      <c r="K316" s="4"/>
      <c r="L316" s="4"/>
      <c r="M316" s="4"/>
      <c r="N316" s="4"/>
      <c r="O316" s="4"/>
      <c r="P316" s="4"/>
      <c r="Q316" s="4"/>
      <c r="R316" s="4"/>
      <c r="S316" s="4"/>
      <c r="T316" s="4"/>
      <c r="U316" s="4"/>
      <c r="V316" s="207" t="s">
        <v>3004</v>
      </c>
      <c r="X316" s="121"/>
      <c r="Z316" s="98"/>
      <c r="AA316" s="98"/>
      <c r="AB316" s="98"/>
      <c r="AC316" s="132">
        <v>2</v>
      </c>
      <c r="AD316" s="124">
        <v>17</v>
      </c>
      <c r="AE316" s="103" t="s">
        <v>3082</v>
      </c>
      <c r="AF316" s="103" t="s">
        <v>2993</v>
      </c>
      <c r="AG316" s="102"/>
      <c r="AH316" s="131" t="s">
        <v>2994</v>
      </c>
      <c r="AI316" s="98"/>
      <c r="AJ316" s="98"/>
      <c r="AK316" s="101"/>
      <c r="AL316" s="98"/>
      <c r="AM316" s="98"/>
      <c r="AN316" s="101"/>
      <c r="AO316" s="100">
        <v>23</v>
      </c>
      <c r="AP316" s="99">
        <v>125</v>
      </c>
      <c r="AQ316" s="99">
        <v>0</v>
      </c>
      <c r="AR316" s="99">
        <v>0</v>
      </c>
      <c r="AS316" s="118">
        <v>1800</v>
      </c>
      <c r="AT316" s="97">
        <v>125</v>
      </c>
    </row>
    <row r="317" spans="1:46" ht="17.25" thickBot="1">
      <c r="A317" s="4"/>
      <c r="B317" s="205" t="s">
        <v>3085</v>
      </c>
      <c r="C317" s="4"/>
      <c r="D317" s="4"/>
      <c r="E317" s="4" t="s">
        <v>2408</v>
      </c>
      <c r="F317" s="4" t="s">
        <v>2383</v>
      </c>
      <c r="G317" s="4"/>
      <c r="H317" s="206" t="s">
        <v>2412</v>
      </c>
      <c r="I317" s="4"/>
      <c r="J317" s="206" t="s">
        <v>3086</v>
      </c>
      <c r="K317" s="4"/>
      <c r="L317" s="4"/>
      <c r="M317" s="4"/>
      <c r="N317" s="4"/>
      <c r="O317" s="4"/>
      <c r="P317" s="4"/>
      <c r="Q317" s="4"/>
      <c r="R317" s="4"/>
      <c r="S317" s="4"/>
      <c r="T317" s="4"/>
      <c r="U317" s="4"/>
      <c r="V317" s="206" t="s">
        <v>3087</v>
      </c>
      <c r="X317" s="151"/>
      <c r="Z317" s="112"/>
      <c r="AA317" s="112"/>
      <c r="AB317" s="112"/>
      <c r="AC317" s="112"/>
      <c r="AD317" s="150">
        <v>11</v>
      </c>
      <c r="AE317" s="116" t="s">
        <v>3031</v>
      </c>
      <c r="AF317" s="147" t="s">
        <v>2993</v>
      </c>
      <c r="AG317" s="149"/>
      <c r="AH317" s="148" t="s">
        <v>3088</v>
      </c>
      <c r="AI317" s="147" t="s">
        <v>2989</v>
      </c>
      <c r="AJ317" s="147" t="s">
        <v>2993</v>
      </c>
      <c r="AK317" s="134" t="s">
        <v>2994</v>
      </c>
      <c r="AL317" s="112"/>
      <c r="AM317" s="112"/>
      <c r="AN317" s="111"/>
      <c r="AO317" s="110">
        <v>17</v>
      </c>
      <c r="AP317" s="146">
        <v>57</v>
      </c>
      <c r="AQ317" s="146">
        <v>43</v>
      </c>
      <c r="AR317" s="146">
        <v>0</v>
      </c>
      <c r="AS317" s="112"/>
      <c r="AT317" s="145">
        <v>100</v>
      </c>
    </row>
    <row r="318" spans="1:46" ht="17.25" thickBot="1">
      <c r="A318" s="4"/>
      <c r="B318" s="194" t="s">
        <v>3089</v>
      </c>
      <c r="C318" s="4"/>
      <c r="D318" s="4"/>
      <c r="E318" s="4" t="s">
        <v>2408</v>
      </c>
      <c r="F318" s="4" t="s">
        <v>2383</v>
      </c>
      <c r="G318" s="4"/>
      <c r="H318" s="195" t="s">
        <v>2418</v>
      </c>
      <c r="I318" s="4"/>
      <c r="J318" s="195" t="s">
        <v>3090</v>
      </c>
      <c r="K318" s="4"/>
      <c r="L318" s="4"/>
      <c r="M318" s="4"/>
      <c r="N318" s="4"/>
      <c r="O318" s="4"/>
      <c r="P318" s="4"/>
      <c r="Q318" s="4"/>
      <c r="R318" s="4"/>
      <c r="S318" s="4"/>
      <c r="T318" s="4"/>
      <c r="U318" s="4"/>
      <c r="V318" s="195" t="s">
        <v>2931</v>
      </c>
      <c r="X318" s="106"/>
      <c r="Z318" s="98"/>
      <c r="AA318" s="98"/>
      <c r="AB318" s="98"/>
      <c r="AC318" s="98"/>
      <c r="AD318" s="124">
        <v>13</v>
      </c>
      <c r="AE318" s="104" t="s">
        <v>3031</v>
      </c>
      <c r="AF318" s="103" t="s">
        <v>2993</v>
      </c>
      <c r="AG318" s="102"/>
      <c r="AH318" s="131" t="s">
        <v>2994</v>
      </c>
      <c r="AI318" s="103" t="s">
        <v>2989</v>
      </c>
      <c r="AJ318" s="103" t="s">
        <v>2993</v>
      </c>
      <c r="AK318" s="131" t="s">
        <v>2994</v>
      </c>
      <c r="AL318" s="98"/>
      <c r="AM318" s="98"/>
      <c r="AN318" s="101"/>
      <c r="AO318" s="100">
        <v>21</v>
      </c>
      <c r="AP318" s="99">
        <v>162</v>
      </c>
      <c r="AQ318" s="99">
        <v>54</v>
      </c>
      <c r="AR318" s="99">
        <v>0</v>
      </c>
      <c r="AS318" s="123">
        <v>200</v>
      </c>
      <c r="AT318" s="97">
        <v>216</v>
      </c>
    </row>
    <row r="319" spans="1:46" ht="17.25" thickBot="1">
      <c r="A319" s="4"/>
      <c r="B319" s="197" t="s">
        <v>3091</v>
      </c>
      <c r="C319" s="4"/>
      <c r="D319" s="4"/>
      <c r="E319" s="4" t="s">
        <v>2408</v>
      </c>
      <c r="F319" s="4" t="s">
        <v>2383</v>
      </c>
      <c r="G319" s="4"/>
      <c r="H319" s="198" t="s">
        <v>2412</v>
      </c>
      <c r="I319" s="4"/>
      <c r="J319" s="198" t="s">
        <v>3092</v>
      </c>
      <c r="K319" s="4"/>
      <c r="L319" s="4"/>
      <c r="M319" s="4"/>
      <c r="N319" s="4"/>
      <c r="O319" s="4"/>
      <c r="P319" s="4"/>
      <c r="Q319" s="4"/>
      <c r="R319" s="4"/>
      <c r="S319" s="4"/>
      <c r="T319" s="4"/>
      <c r="U319" s="4"/>
      <c r="V319" s="198" t="s">
        <v>3093</v>
      </c>
      <c r="X319" s="127"/>
      <c r="Z319" s="112"/>
      <c r="AA319" s="112"/>
      <c r="AB319" s="112"/>
      <c r="AC319" s="112"/>
      <c r="AD319" s="115">
        <v>11</v>
      </c>
      <c r="AE319" s="116" t="s">
        <v>3031</v>
      </c>
      <c r="AF319" s="114" t="s">
        <v>2993</v>
      </c>
      <c r="AG319" s="113"/>
      <c r="AH319" s="134" t="s">
        <v>2994</v>
      </c>
      <c r="AI319" s="114" t="s">
        <v>2989</v>
      </c>
      <c r="AJ319" s="114" t="s">
        <v>2993</v>
      </c>
      <c r="AK319" s="134" t="s">
        <v>2994</v>
      </c>
      <c r="AL319" s="112"/>
      <c r="AM319" s="112"/>
      <c r="AN319" s="111"/>
      <c r="AO319" s="110">
        <v>17</v>
      </c>
      <c r="AP319" s="109">
        <v>129</v>
      </c>
      <c r="AQ319" s="109">
        <v>43</v>
      </c>
      <c r="AR319" s="109">
        <v>0</v>
      </c>
      <c r="AS319" s="112"/>
      <c r="AT319" s="107">
        <v>172</v>
      </c>
    </row>
    <row r="320" spans="1:46" ht="17.25" thickBot="1">
      <c r="A320" s="4"/>
      <c r="B320" s="194" t="s">
        <v>3094</v>
      </c>
      <c r="C320" s="4"/>
      <c r="D320" s="4"/>
      <c r="E320" s="4" t="s">
        <v>2408</v>
      </c>
      <c r="F320" s="4" t="s">
        <v>2383</v>
      </c>
      <c r="G320" s="4"/>
      <c r="H320" s="195" t="s">
        <v>2412</v>
      </c>
      <c r="I320" s="4"/>
      <c r="J320" s="200" t="s">
        <v>1749</v>
      </c>
      <c r="K320" s="4"/>
      <c r="L320" s="4"/>
      <c r="M320" s="4"/>
      <c r="N320" s="4"/>
      <c r="O320" s="4"/>
      <c r="P320" s="4"/>
      <c r="Q320" s="4"/>
      <c r="R320" s="4"/>
      <c r="S320" s="4"/>
      <c r="T320" s="4"/>
      <c r="U320" s="4"/>
      <c r="V320" s="200" t="s">
        <v>3095</v>
      </c>
      <c r="X320" s="143"/>
      <c r="Z320" s="98"/>
      <c r="AA320" s="98"/>
      <c r="AB320" s="98"/>
      <c r="AC320" s="98"/>
      <c r="AD320" s="124">
        <v>10</v>
      </c>
      <c r="AE320" s="104" t="s">
        <v>3096</v>
      </c>
      <c r="AF320" s="103" t="s">
        <v>2993</v>
      </c>
      <c r="AG320" s="102"/>
      <c r="AH320" s="142" t="s">
        <v>3088</v>
      </c>
      <c r="AI320" s="103" t="s">
        <v>2989</v>
      </c>
      <c r="AJ320" s="103" t="s">
        <v>2993</v>
      </c>
      <c r="AK320" s="101"/>
      <c r="AL320" s="98"/>
      <c r="AM320" s="98"/>
      <c r="AN320" s="101"/>
      <c r="AO320" s="100">
        <v>15</v>
      </c>
      <c r="AP320" s="99">
        <v>56</v>
      </c>
      <c r="AQ320" s="99">
        <v>49</v>
      </c>
      <c r="AR320" s="99">
        <v>0</v>
      </c>
      <c r="AS320" s="98"/>
      <c r="AT320" s="97">
        <v>105</v>
      </c>
    </row>
    <row r="321" spans="1:46" ht="17.25" thickBot="1">
      <c r="A321" s="4"/>
      <c r="B321" s="197" t="s">
        <v>3097</v>
      </c>
      <c r="C321" s="4"/>
      <c r="D321" s="4"/>
      <c r="E321" s="4" t="s">
        <v>2408</v>
      </c>
      <c r="F321" s="4" t="s">
        <v>2383</v>
      </c>
      <c r="G321" s="4"/>
      <c r="H321" s="198" t="s">
        <v>2412</v>
      </c>
      <c r="I321" s="4"/>
      <c r="J321" s="199" t="s">
        <v>1772</v>
      </c>
      <c r="K321" s="4"/>
      <c r="L321" s="4"/>
      <c r="M321" s="4"/>
      <c r="N321" s="4"/>
      <c r="O321" s="4"/>
      <c r="P321" s="4"/>
      <c r="Q321" s="4"/>
      <c r="R321" s="4"/>
      <c r="S321" s="4"/>
      <c r="T321" s="4"/>
      <c r="U321" s="4"/>
      <c r="V321" s="199" t="s">
        <v>3098</v>
      </c>
      <c r="X321" s="140"/>
      <c r="Z321" s="112"/>
      <c r="AA321" s="112"/>
      <c r="AB321" s="112"/>
      <c r="AC321" s="112"/>
      <c r="AD321" s="115">
        <v>11</v>
      </c>
      <c r="AE321" s="116" t="s">
        <v>3096</v>
      </c>
      <c r="AF321" s="114" t="s">
        <v>2993</v>
      </c>
      <c r="AG321" s="113"/>
      <c r="AH321" s="144" t="s">
        <v>3088</v>
      </c>
      <c r="AI321" s="114" t="s">
        <v>2989</v>
      </c>
      <c r="AJ321" s="114" t="s">
        <v>2993</v>
      </c>
      <c r="AK321" s="111"/>
      <c r="AL321" s="112"/>
      <c r="AM321" s="112"/>
      <c r="AN321" s="111"/>
      <c r="AO321" s="110">
        <v>17</v>
      </c>
      <c r="AP321" s="109">
        <v>61</v>
      </c>
      <c r="AQ321" s="109">
        <v>54</v>
      </c>
      <c r="AR321" s="109">
        <v>0</v>
      </c>
      <c r="AS321" s="112"/>
      <c r="AT321" s="107">
        <v>115</v>
      </c>
    </row>
    <row r="322" spans="1:46" ht="17.25" thickBot="1">
      <c r="A322" s="4"/>
      <c r="B322" s="194" t="s">
        <v>3099</v>
      </c>
      <c r="C322" s="4"/>
      <c r="D322" s="4"/>
      <c r="E322" s="4" t="s">
        <v>2408</v>
      </c>
      <c r="F322" s="4" t="s">
        <v>2383</v>
      </c>
      <c r="G322" s="4"/>
      <c r="H322" s="195" t="s">
        <v>2412</v>
      </c>
      <c r="I322" s="4"/>
      <c r="J322" s="200" t="s">
        <v>3100</v>
      </c>
      <c r="K322" s="4"/>
      <c r="L322" s="4"/>
      <c r="M322" s="4"/>
      <c r="N322" s="4"/>
      <c r="O322" s="4"/>
      <c r="P322" s="4"/>
      <c r="Q322" s="4"/>
      <c r="R322" s="4"/>
      <c r="S322" s="4"/>
      <c r="T322" s="4"/>
      <c r="U322" s="4"/>
      <c r="V322" s="200" t="s">
        <v>3101</v>
      </c>
      <c r="X322" s="143"/>
      <c r="Z322" s="98"/>
      <c r="AA322" s="98"/>
      <c r="AB322" s="98"/>
      <c r="AC322" s="98"/>
      <c r="AD322" s="124">
        <v>10</v>
      </c>
      <c r="AE322" s="104" t="s">
        <v>3096</v>
      </c>
      <c r="AF322" s="103" t="s">
        <v>2993</v>
      </c>
      <c r="AG322" s="102"/>
      <c r="AH322" s="142" t="s">
        <v>3088</v>
      </c>
      <c r="AI322" s="103" t="s">
        <v>2989</v>
      </c>
      <c r="AJ322" s="103" t="s">
        <v>2993</v>
      </c>
      <c r="AK322" s="101"/>
      <c r="AL322" s="98"/>
      <c r="AM322" s="98"/>
      <c r="AN322" s="101"/>
      <c r="AO322" s="100">
        <v>15</v>
      </c>
      <c r="AP322" s="99">
        <v>56</v>
      </c>
      <c r="AQ322" s="99">
        <v>49</v>
      </c>
      <c r="AR322" s="99">
        <v>0</v>
      </c>
      <c r="AS322" s="98"/>
      <c r="AT322" s="97">
        <v>105</v>
      </c>
    </row>
    <row r="323" spans="1:46" ht="17.25" thickBot="1">
      <c r="A323" s="4"/>
      <c r="B323" s="197" t="s">
        <v>3102</v>
      </c>
      <c r="C323" s="4"/>
      <c r="D323" s="4"/>
      <c r="E323" s="4" t="s">
        <v>2408</v>
      </c>
      <c r="F323" s="4" t="s">
        <v>2383</v>
      </c>
      <c r="G323" s="4"/>
      <c r="H323" s="198" t="s">
        <v>2412</v>
      </c>
      <c r="I323" s="4"/>
      <c r="J323" s="201"/>
      <c r="K323" s="4"/>
      <c r="L323" s="4"/>
      <c r="M323" s="4"/>
      <c r="N323" s="4"/>
      <c r="O323" s="4"/>
      <c r="P323" s="4"/>
      <c r="Q323" s="4"/>
      <c r="R323" s="4"/>
      <c r="S323" s="4"/>
      <c r="T323" s="4"/>
      <c r="U323" s="4"/>
      <c r="V323" s="204" t="s">
        <v>3004</v>
      </c>
      <c r="X323" s="117"/>
      <c r="Z323" s="112"/>
      <c r="AA323" s="112"/>
      <c r="AB323" s="112"/>
      <c r="AC323" s="112"/>
      <c r="AD323" s="115">
        <v>13</v>
      </c>
      <c r="AE323" s="116" t="s">
        <v>3096</v>
      </c>
      <c r="AF323" s="114" t="s">
        <v>3006</v>
      </c>
      <c r="AG323" s="113"/>
      <c r="AH323" s="111"/>
      <c r="AI323" s="112"/>
      <c r="AJ323" s="112"/>
      <c r="AK323" s="111"/>
      <c r="AL323" s="112"/>
      <c r="AM323" s="112"/>
      <c r="AN323" s="111"/>
      <c r="AO323" s="110">
        <v>20</v>
      </c>
      <c r="AP323" s="109">
        <v>349</v>
      </c>
      <c r="AQ323" s="109">
        <v>0</v>
      </c>
      <c r="AR323" s="109">
        <v>0</v>
      </c>
      <c r="AS323" s="108">
        <v>500</v>
      </c>
      <c r="AT323" s="107">
        <v>349</v>
      </c>
    </row>
    <row r="324" spans="1:46" ht="17.25" thickBot="1">
      <c r="A324" s="4"/>
      <c r="B324" s="194" t="s">
        <v>2420</v>
      </c>
      <c r="C324" s="4"/>
      <c r="D324" s="4"/>
      <c r="E324" s="4" t="s">
        <v>2408</v>
      </c>
      <c r="F324" s="4" t="s">
        <v>2383</v>
      </c>
      <c r="G324" s="4"/>
      <c r="H324" s="195" t="s">
        <v>2412</v>
      </c>
      <c r="I324" s="4"/>
      <c r="J324" s="196"/>
      <c r="K324" s="4"/>
      <c r="L324" s="4"/>
      <c r="M324" s="4"/>
      <c r="N324" s="4"/>
      <c r="O324" s="4"/>
      <c r="P324" s="4"/>
      <c r="Q324" s="4"/>
      <c r="R324" s="4"/>
      <c r="S324" s="4"/>
      <c r="T324" s="4"/>
      <c r="U324" s="4"/>
      <c r="V324" s="195" t="s">
        <v>2931</v>
      </c>
      <c r="X324" s="106"/>
      <c r="Z324" s="98"/>
      <c r="AA324" s="98"/>
      <c r="AB324" s="98"/>
      <c r="AC324" s="98"/>
      <c r="AD324" s="124">
        <v>13</v>
      </c>
      <c r="AE324" s="104" t="s">
        <v>3096</v>
      </c>
      <c r="AF324" s="103" t="s">
        <v>3006</v>
      </c>
      <c r="AG324" s="102"/>
      <c r="AH324" s="101"/>
      <c r="AI324" s="103" t="s">
        <v>2989</v>
      </c>
      <c r="AJ324" s="103" t="s">
        <v>3006</v>
      </c>
      <c r="AK324" s="128" t="s">
        <v>3103</v>
      </c>
      <c r="AL324" s="98"/>
      <c r="AM324" s="98"/>
      <c r="AN324" s="101"/>
      <c r="AO324" s="100">
        <v>20</v>
      </c>
      <c r="AP324" s="99">
        <v>349</v>
      </c>
      <c r="AQ324" s="99">
        <v>11</v>
      </c>
      <c r="AR324" s="99">
        <v>0</v>
      </c>
      <c r="AS324" s="123">
        <v>200</v>
      </c>
      <c r="AT324" s="97">
        <v>360</v>
      </c>
    </row>
    <row r="325" spans="1:46" ht="17.25" thickBot="1">
      <c r="A325" s="4"/>
      <c r="B325" s="197" t="s">
        <v>3104</v>
      </c>
      <c r="C325" s="4"/>
      <c r="D325" s="4"/>
      <c r="E325" s="4" t="s">
        <v>2408</v>
      </c>
      <c r="F325" s="4" t="s">
        <v>2383</v>
      </c>
      <c r="G325" s="4"/>
      <c r="H325" s="198" t="s">
        <v>2412</v>
      </c>
      <c r="I325" s="4"/>
      <c r="J325" s="199" t="s">
        <v>1877</v>
      </c>
      <c r="K325" s="4"/>
      <c r="L325" s="4"/>
      <c r="M325" s="4"/>
      <c r="N325" s="4"/>
      <c r="O325" s="4"/>
      <c r="P325" s="4"/>
      <c r="Q325" s="4"/>
      <c r="R325" s="4"/>
      <c r="S325" s="4"/>
      <c r="T325" s="4"/>
      <c r="U325" s="4"/>
      <c r="V325" s="199" t="s">
        <v>3105</v>
      </c>
      <c r="X325" s="140"/>
      <c r="Z325" s="112"/>
      <c r="AA325" s="112"/>
      <c r="AB325" s="112"/>
      <c r="AC325" s="112"/>
      <c r="AD325" s="115">
        <v>13</v>
      </c>
      <c r="AE325" s="116" t="s">
        <v>3096</v>
      </c>
      <c r="AF325" s="114" t="s">
        <v>2990</v>
      </c>
      <c r="AG325" s="113"/>
      <c r="AH325" s="111"/>
      <c r="AI325" s="114" t="s">
        <v>2989</v>
      </c>
      <c r="AJ325" s="114" t="s">
        <v>2990</v>
      </c>
      <c r="AK325" s="111"/>
      <c r="AL325" s="112"/>
      <c r="AM325" s="112"/>
      <c r="AN325" s="111"/>
      <c r="AO325" s="110">
        <v>20</v>
      </c>
      <c r="AP325" s="109">
        <v>440</v>
      </c>
      <c r="AQ325" s="109">
        <v>135</v>
      </c>
      <c r="AR325" s="109">
        <v>0</v>
      </c>
      <c r="AS325" s="112"/>
      <c r="AT325" s="107">
        <v>575</v>
      </c>
    </row>
    <row r="326" spans="1:46" ht="17.25" thickBot="1">
      <c r="A326" s="4"/>
      <c r="B326" s="194" t="s">
        <v>3106</v>
      </c>
      <c r="C326" s="4"/>
      <c r="D326" s="4"/>
      <c r="E326" s="4" t="s">
        <v>2408</v>
      </c>
      <c r="F326" s="4" t="s">
        <v>2383</v>
      </c>
      <c r="G326" s="4"/>
      <c r="H326" s="195" t="s">
        <v>2415</v>
      </c>
      <c r="I326" s="4"/>
      <c r="J326" s="195" t="s">
        <v>3071</v>
      </c>
      <c r="K326" s="4"/>
      <c r="L326" s="4"/>
      <c r="M326" s="4"/>
      <c r="N326" s="4"/>
      <c r="O326" s="4"/>
      <c r="P326" s="4"/>
      <c r="Q326" s="4"/>
      <c r="R326" s="4"/>
      <c r="S326" s="4"/>
      <c r="T326" s="4"/>
      <c r="U326" s="4"/>
      <c r="V326" s="195" t="s">
        <v>3072</v>
      </c>
      <c r="X326" s="106"/>
      <c r="Z326" s="98"/>
      <c r="AA326" s="98"/>
      <c r="AB326" s="98"/>
      <c r="AC326" s="98"/>
      <c r="AD326" s="124">
        <v>12</v>
      </c>
      <c r="AE326" s="104" t="s">
        <v>3041</v>
      </c>
      <c r="AF326" s="103" t="s">
        <v>2993</v>
      </c>
      <c r="AG326" s="102"/>
      <c r="AH326" s="131" t="s">
        <v>2994</v>
      </c>
      <c r="AI326" s="103" t="s">
        <v>2989</v>
      </c>
      <c r="AJ326" s="103" t="s">
        <v>2993</v>
      </c>
      <c r="AK326" s="131" t="s">
        <v>2994</v>
      </c>
      <c r="AL326" s="98"/>
      <c r="AM326" s="98"/>
      <c r="AN326" s="101"/>
      <c r="AO326" s="100">
        <v>11</v>
      </c>
      <c r="AP326" s="99">
        <v>41</v>
      </c>
      <c r="AQ326" s="99">
        <v>28</v>
      </c>
      <c r="AR326" s="99">
        <v>0</v>
      </c>
      <c r="AS326" s="98"/>
      <c r="AT326" s="97">
        <v>69</v>
      </c>
    </row>
    <row r="327" spans="1:46" ht="17.25" thickBot="1">
      <c r="A327" s="4"/>
      <c r="B327" s="197" t="s">
        <v>3107</v>
      </c>
      <c r="C327" s="4"/>
      <c r="D327" s="4"/>
      <c r="E327" s="4" t="s">
        <v>2408</v>
      </c>
      <c r="F327" s="4" t="s">
        <v>2383</v>
      </c>
      <c r="G327" s="4"/>
      <c r="H327" s="198" t="s">
        <v>2418</v>
      </c>
      <c r="I327" s="4"/>
      <c r="J327" s="199" t="s">
        <v>1718</v>
      </c>
      <c r="K327" s="4"/>
      <c r="L327" s="4"/>
      <c r="M327" s="4"/>
      <c r="N327" s="4"/>
      <c r="O327" s="4"/>
      <c r="P327" s="4"/>
      <c r="Q327" s="4"/>
      <c r="R327" s="4"/>
      <c r="S327" s="4"/>
      <c r="T327" s="4"/>
      <c r="U327" s="4"/>
      <c r="V327" s="199" t="s">
        <v>2946</v>
      </c>
      <c r="X327" s="140"/>
      <c r="Z327" s="112"/>
      <c r="AA327" s="112"/>
      <c r="AB327" s="112"/>
      <c r="AC327" s="112"/>
      <c r="AD327" s="115">
        <v>14</v>
      </c>
      <c r="AE327" s="116" t="s">
        <v>3041</v>
      </c>
      <c r="AF327" s="114" t="s">
        <v>3048</v>
      </c>
      <c r="AG327" s="113"/>
      <c r="AH327" s="111"/>
      <c r="AI327" s="114" t="s">
        <v>2989</v>
      </c>
      <c r="AJ327" s="114" t="s">
        <v>3048</v>
      </c>
      <c r="AK327" s="111"/>
      <c r="AL327" s="112"/>
      <c r="AM327" s="112"/>
      <c r="AN327" s="111"/>
      <c r="AO327" s="110">
        <v>23</v>
      </c>
      <c r="AP327" s="109">
        <v>54</v>
      </c>
      <c r="AQ327" s="109">
        <v>36</v>
      </c>
      <c r="AR327" s="109">
        <v>0</v>
      </c>
      <c r="AS327" s="112"/>
      <c r="AT327" s="107">
        <v>91</v>
      </c>
    </row>
    <row r="328" spans="1:46" ht="17.25" thickBot="1">
      <c r="A328" s="4"/>
      <c r="B328" s="194" t="s">
        <v>3108</v>
      </c>
      <c r="C328" s="4"/>
      <c r="D328" s="4"/>
      <c r="E328" s="4" t="s">
        <v>2408</v>
      </c>
      <c r="F328" s="4" t="s">
        <v>2383</v>
      </c>
      <c r="G328" s="4"/>
      <c r="H328" s="195" t="s">
        <v>2415</v>
      </c>
      <c r="I328" s="4"/>
      <c r="J328" s="196"/>
      <c r="K328" s="4"/>
      <c r="L328" s="4"/>
      <c r="M328" s="4"/>
      <c r="N328" s="4"/>
      <c r="O328" s="4"/>
      <c r="P328" s="4"/>
      <c r="Q328" s="4"/>
      <c r="R328" s="4"/>
      <c r="S328" s="4"/>
      <c r="T328" s="4"/>
      <c r="U328" s="4"/>
      <c r="V328" s="207" t="s">
        <v>3004</v>
      </c>
      <c r="X328" s="121"/>
      <c r="Z328" s="98"/>
      <c r="AA328" s="98"/>
      <c r="AB328" s="98"/>
      <c r="AC328" s="98"/>
      <c r="AD328" s="124">
        <v>15</v>
      </c>
      <c r="AE328" s="104" t="s">
        <v>3041</v>
      </c>
      <c r="AF328" s="103" t="s">
        <v>2993</v>
      </c>
      <c r="AG328" s="102"/>
      <c r="AH328" s="101"/>
      <c r="AI328" s="103" t="s">
        <v>3031</v>
      </c>
      <c r="AJ328" s="103" t="s">
        <v>3109</v>
      </c>
      <c r="AK328" s="101"/>
      <c r="AL328" s="98"/>
      <c r="AM328" s="98"/>
      <c r="AN328" s="101"/>
      <c r="AO328" s="100">
        <v>14</v>
      </c>
      <c r="AP328" s="99">
        <v>65</v>
      </c>
      <c r="AQ328" s="99">
        <v>246</v>
      </c>
      <c r="AR328" s="99">
        <v>0</v>
      </c>
      <c r="AS328" s="118">
        <v>1500</v>
      </c>
      <c r="AT328" s="97">
        <v>311</v>
      </c>
    </row>
    <row r="329" spans="1:46" ht="17.25" thickBot="1">
      <c r="A329" s="4"/>
      <c r="B329" s="197" t="s">
        <v>3110</v>
      </c>
      <c r="C329" s="4"/>
      <c r="D329" s="4"/>
      <c r="E329" s="4" t="s">
        <v>2408</v>
      </c>
      <c r="F329" s="4" t="s">
        <v>2383</v>
      </c>
      <c r="G329" s="4"/>
      <c r="H329" s="198" t="s">
        <v>2409</v>
      </c>
      <c r="I329" s="4"/>
      <c r="J329" s="201"/>
      <c r="K329" s="4"/>
      <c r="L329" s="4"/>
      <c r="M329" s="4"/>
      <c r="N329" s="4"/>
      <c r="O329" s="4"/>
      <c r="P329" s="4"/>
      <c r="Q329" s="4"/>
      <c r="R329" s="4"/>
      <c r="S329" s="4"/>
      <c r="T329" s="4"/>
      <c r="U329" s="4"/>
      <c r="V329" s="198" t="s">
        <v>2931</v>
      </c>
      <c r="X329" s="127"/>
      <c r="Z329" s="112"/>
      <c r="AA329" s="112"/>
      <c r="AB329" s="112"/>
      <c r="AC329" s="112"/>
      <c r="AD329" s="115">
        <v>15</v>
      </c>
      <c r="AE329" s="116" t="s">
        <v>3041</v>
      </c>
      <c r="AF329" s="114" t="s">
        <v>3111</v>
      </c>
      <c r="AG329" s="113"/>
      <c r="AH329" s="111"/>
      <c r="AI329" s="114" t="s">
        <v>2989</v>
      </c>
      <c r="AJ329" s="114" t="s">
        <v>3111</v>
      </c>
      <c r="AK329" s="122" t="s">
        <v>3103</v>
      </c>
      <c r="AL329" s="112"/>
      <c r="AM329" s="112"/>
      <c r="AN329" s="111"/>
      <c r="AO329" s="110">
        <v>8</v>
      </c>
      <c r="AP329" s="109">
        <v>78</v>
      </c>
      <c r="AQ329" s="109">
        <v>5</v>
      </c>
      <c r="AR329" s="109">
        <v>0</v>
      </c>
      <c r="AS329" s="125">
        <v>600</v>
      </c>
      <c r="AT329" s="107">
        <v>83</v>
      </c>
    </row>
    <row r="330" spans="1:46" ht="17.25" thickBot="1">
      <c r="A330" s="4"/>
      <c r="B330" s="194" t="s">
        <v>3112</v>
      </c>
      <c r="C330" s="4"/>
      <c r="D330" s="4"/>
      <c r="E330" s="4" t="s">
        <v>2408</v>
      </c>
      <c r="F330" s="4" t="s">
        <v>2383</v>
      </c>
      <c r="G330" s="4"/>
      <c r="H330" s="195" t="s">
        <v>2412</v>
      </c>
      <c r="I330" s="4"/>
      <c r="J330" s="196"/>
      <c r="K330" s="4"/>
      <c r="L330" s="4"/>
      <c r="M330" s="4"/>
      <c r="N330" s="4"/>
      <c r="O330" s="4"/>
      <c r="P330" s="4"/>
      <c r="Q330" s="4"/>
      <c r="R330" s="4"/>
      <c r="S330" s="4"/>
      <c r="T330" s="4"/>
      <c r="U330" s="4"/>
      <c r="V330" s="209" t="s">
        <v>3075</v>
      </c>
      <c r="X330" s="139"/>
      <c r="Z330" s="98"/>
      <c r="AA330" s="98"/>
      <c r="AB330" s="98"/>
      <c r="AC330" s="98"/>
      <c r="AD330" s="124">
        <v>17</v>
      </c>
      <c r="AE330" s="103" t="s">
        <v>3113</v>
      </c>
      <c r="AF330" s="103" t="s">
        <v>3006</v>
      </c>
      <c r="AG330" s="102"/>
      <c r="AH330" s="101"/>
      <c r="AI330" s="103" t="s">
        <v>2989</v>
      </c>
      <c r="AJ330" s="103" t="s">
        <v>3006</v>
      </c>
      <c r="AK330" s="101"/>
      <c r="AL330" s="98"/>
      <c r="AM330" s="98"/>
      <c r="AN330" s="101"/>
      <c r="AO330" s="100">
        <v>26</v>
      </c>
      <c r="AP330" s="99">
        <v>246</v>
      </c>
      <c r="AQ330" s="99">
        <v>140</v>
      </c>
      <c r="AR330" s="99">
        <v>0</v>
      </c>
      <c r="AS330" s="98"/>
      <c r="AT330" s="97">
        <v>386</v>
      </c>
    </row>
    <row r="331" spans="1:46" ht="17.25" thickBot="1">
      <c r="A331" s="4"/>
      <c r="B331" s="197" t="s">
        <v>3114</v>
      </c>
      <c r="C331" s="4"/>
      <c r="D331" s="4"/>
      <c r="E331" s="4" t="s">
        <v>2408</v>
      </c>
      <c r="F331" s="4" t="s">
        <v>2383</v>
      </c>
      <c r="G331" s="4"/>
      <c r="H331" s="198" t="s">
        <v>2415</v>
      </c>
      <c r="I331" s="4"/>
      <c r="J331" s="198" t="s">
        <v>3115</v>
      </c>
      <c r="K331" s="4"/>
      <c r="L331" s="4"/>
      <c r="M331" s="4"/>
      <c r="N331" s="4"/>
      <c r="O331" s="4"/>
      <c r="P331" s="4"/>
      <c r="Q331" s="4"/>
      <c r="R331" s="4"/>
      <c r="S331" s="4"/>
      <c r="T331" s="4"/>
      <c r="U331" s="4"/>
      <c r="V331" s="198" t="s">
        <v>3116</v>
      </c>
      <c r="X331" s="127"/>
      <c r="Z331" s="112"/>
      <c r="AA331" s="112"/>
      <c r="AB331" s="112"/>
      <c r="AC331" s="112"/>
      <c r="AD331" s="115">
        <v>10</v>
      </c>
      <c r="AE331" s="116" t="s">
        <v>3117</v>
      </c>
      <c r="AF331" s="138" t="s">
        <v>3006</v>
      </c>
      <c r="AG331" s="137"/>
      <c r="AH331" s="111"/>
      <c r="AI331" s="112"/>
      <c r="AJ331" s="112"/>
      <c r="AK331" s="111"/>
      <c r="AL331" s="112"/>
      <c r="AM331" s="112"/>
      <c r="AN331" s="111"/>
      <c r="AO331" s="110">
        <v>9</v>
      </c>
      <c r="AP331" s="109">
        <v>122</v>
      </c>
      <c r="AQ331" s="109">
        <v>0</v>
      </c>
      <c r="AR331" s="109">
        <v>0</v>
      </c>
      <c r="AS331" s="112"/>
      <c r="AT331" s="107">
        <v>122</v>
      </c>
    </row>
    <row r="332" spans="1:46" ht="17.25" thickBot="1">
      <c r="A332" s="4"/>
      <c r="B332" s="194" t="s">
        <v>3118</v>
      </c>
      <c r="C332" s="4"/>
      <c r="D332" s="4"/>
      <c r="E332" s="4" t="s">
        <v>2408</v>
      </c>
      <c r="F332" s="4" t="s">
        <v>2383</v>
      </c>
      <c r="G332" s="4"/>
      <c r="H332" s="195" t="s">
        <v>2409</v>
      </c>
      <c r="I332" s="4"/>
      <c r="J332" s="196"/>
      <c r="K332" s="4"/>
      <c r="L332" s="4"/>
      <c r="M332" s="4"/>
      <c r="N332" s="4"/>
      <c r="O332" s="4"/>
      <c r="P332" s="4"/>
      <c r="Q332" s="4"/>
      <c r="R332" s="4"/>
      <c r="S332" s="4"/>
      <c r="T332" s="4"/>
      <c r="U332" s="4"/>
      <c r="V332" s="207" t="s">
        <v>3004</v>
      </c>
      <c r="X332" s="121"/>
      <c r="Z332" s="129" t="s">
        <v>3119</v>
      </c>
      <c r="AA332" s="98"/>
      <c r="AB332" s="98"/>
      <c r="AC332" s="98"/>
      <c r="AD332" s="124">
        <v>13</v>
      </c>
      <c r="AE332" s="103" t="s">
        <v>3120</v>
      </c>
      <c r="AF332" s="103" t="s">
        <v>3027</v>
      </c>
      <c r="AG332" s="102"/>
      <c r="AH332" s="101"/>
      <c r="AI332" s="103" t="s">
        <v>2989</v>
      </c>
      <c r="AJ332" s="103" t="s">
        <v>2990</v>
      </c>
      <c r="AK332" s="101"/>
      <c r="AL332" s="98"/>
      <c r="AM332" s="136"/>
      <c r="AN332" s="101"/>
      <c r="AO332" s="100">
        <v>5</v>
      </c>
      <c r="AP332" s="99">
        <v>83</v>
      </c>
      <c r="AQ332" s="99">
        <v>33</v>
      </c>
      <c r="AR332" s="99">
        <v>0</v>
      </c>
      <c r="AS332" s="118">
        <v>100</v>
      </c>
      <c r="AT332" s="97">
        <v>116</v>
      </c>
    </row>
    <row r="333" spans="1:46" ht="17.25" thickBot="1">
      <c r="A333" s="4"/>
      <c r="B333" s="197" t="s">
        <v>3121</v>
      </c>
      <c r="C333" s="4"/>
      <c r="D333" s="4"/>
      <c r="E333" s="4" t="s">
        <v>2408</v>
      </c>
      <c r="F333" s="4" t="s">
        <v>2383</v>
      </c>
      <c r="G333" s="4"/>
      <c r="H333" s="198" t="s">
        <v>2409</v>
      </c>
      <c r="I333" s="4"/>
      <c r="J333" s="201"/>
      <c r="K333" s="4"/>
      <c r="L333" s="4"/>
      <c r="M333" s="4"/>
      <c r="N333" s="4"/>
      <c r="O333" s="4"/>
      <c r="P333" s="4"/>
      <c r="Q333" s="4"/>
      <c r="R333" s="4"/>
      <c r="S333" s="4"/>
      <c r="T333" s="4"/>
      <c r="U333" s="4"/>
      <c r="V333" s="204" t="s">
        <v>3004</v>
      </c>
      <c r="X333" s="117"/>
      <c r="Z333" s="116" t="s">
        <v>3119</v>
      </c>
      <c r="AA333" s="112"/>
      <c r="AB333" s="112"/>
      <c r="AC333" s="135">
        <v>2</v>
      </c>
      <c r="AD333" s="115">
        <v>17</v>
      </c>
      <c r="AE333" s="116" t="s">
        <v>3031</v>
      </c>
      <c r="AF333" s="114" t="s">
        <v>3006</v>
      </c>
      <c r="AG333" s="113"/>
      <c r="AH333" s="134" t="s">
        <v>3122</v>
      </c>
      <c r="AI333" s="114" t="s">
        <v>2989</v>
      </c>
      <c r="AJ333" s="114" t="s">
        <v>3006</v>
      </c>
      <c r="AK333" s="122" t="s">
        <v>3103</v>
      </c>
      <c r="AL333" s="116" t="s">
        <v>3026</v>
      </c>
      <c r="AM333" s="114" t="s">
        <v>3027</v>
      </c>
      <c r="AN333" s="133" t="s">
        <v>3060</v>
      </c>
      <c r="AO333" s="110">
        <v>10</v>
      </c>
      <c r="AP333" s="109">
        <v>187</v>
      </c>
      <c r="AQ333" s="109">
        <v>5</v>
      </c>
      <c r="AR333" s="109">
        <v>304</v>
      </c>
      <c r="AS333" s="108">
        <v>2500</v>
      </c>
      <c r="AT333" s="107">
        <v>496</v>
      </c>
    </row>
    <row r="334" spans="1:46" ht="17.25" thickBot="1">
      <c r="A334" s="4"/>
      <c r="B334" s="194" t="s">
        <v>3123</v>
      </c>
      <c r="C334" s="4"/>
      <c r="D334" s="4"/>
      <c r="E334" s="4" t="s">
        <v>2408</v>
      </c>
      <c r="F334" s="4" t="s">
        <v>2383</v>
      </c>
      <c r="G334" s="4"/>
      <c r="H334" s="195" t="s">
        <v>2409</v>
      </c>
      <c r="I334" s="4"/>
      <c r="J334" s="196"/>
      <c r="K334" s="4"/>
      <c r="L334" s="4"/>
      <c r="M334" s="4"/>
      <c r="N334" s="4"/>
      <c r="O334" s="4"/>
      <c r="P334" s="4"/>
      <c r="Q334" s="4"/>
      <c r="R334" s="4"/>
      <c r="S334" s="4"/>
      <c r="T334" s="4"/>
      <c r="U334" s="4"/>
      <c r="V334" s="207" t="s">
        <v>3004</v>
      </c>
      <c r="X334" s="121"/>
      <c r="Z334" s="104" t="s">
        <v>3119</v>
      </c>
      <c r="AA334" s="98"/>
      <c r="AB334" s="98"/>
      <c r="AC334" s="132">
        <v>3</v>
      </c>
      <c r="AD334" s="124">
        <v>14</v>
      </c>
      <c r="AE334" s="103" t="s">
        <v>3082</v>
      </c>
      <c r="AF334" s="103" t="s">
        <v>3124</v>
      </c>
      <c r="AG334" s="102"/>
      <c r="AH334" s="131" t="s">
        <v>3066</v>
      </c>
      <c r="AI334" s="98"/>
      <c r="AJ334" s="98"/>
      <c r="AK334" s="101"/>
      <c r="AL334" s="98"/>
      <c r="AM334" s="98"/>
      <c r="AN334" s="101"/>
      <c r="AO334" s="100">
        <v>10</v>
      </c>
      <c r="AP334" s="99">
        <v>81</v>
      </c>
      <c r="AQ334" s="99">
        <v>0</v>
      </c>
      <c r="AR334" s="99">
        <v>0</v>
      </c>
      <c r="AS334" s="118">
        <v>1500</v>
      </c>
      <c r="AT334" s="97">
        <v>81</v>
      </c>
    </row>
    <row r="335" spans="1:46" ht="17.25" thickBot="1">
      <c r="A335" s="4"/>
      <c r="B335" s="197" t="s">
        <v>2426</v>
      </c>
      <c r="C335" s="4"/>
      <c r="D335" s="4"/>
      <c r="E335" s="4" t="s">
        <v>2408</v>
      </c>
      <c r="F335" s="4" t="s">
        <v>2383</v>
      </c>
      <c r="G335" s="4"/>
      <c r="H335" s="198" t="s">
        <v>2409</v>
      </c>
      <c r="I335" s="4"/>
      <c r="J335" s="201"/>
      <c r="K335" s="4"/>
      <c r="L335" s="4"/>
      <c r="M335" s="4"/>
      <c r="N335" s="4"/>
      <c r="O335" s="4"/>
      <c r="P335" s="4"/>
      <c r="Q335" s="4"/>
      <c r="R335" s="4"/>
      <c r="S335" s="4"/>
      <c r="T335" s="4"/>
      <c r="U335" s="4"/>
      <c r="V335" s="198" t="s">
        <v>2931</v>
      </c>
      <c r="X335" s="127"/>
      <c r="Z335" s="116" t="s">
        <v>3125</v>
      </c>
      <c r="AA335" s="112"/>
      <c r="AB335" s="112"/>
      <c r="AC335" s="112"/>
      <c r="AD335" s="115">
        <v>17</v>
      </c>
      <c r="AE335" s="116" t="s">
        <v>2922</v>
      </c>
      <c r="AF335" s="114" t="s">
        <v>3126</v>
      </c>
      <c r="AG335" s="113"/>
      <c r="AH335" s="130" t="s">
        <v>2949</v>
      </c>
      <c r="AI335" s="112"/>
      <c r="AJ335" s="112"/>
      <c r="AK335" s="111"/>
      <c r="AL335" s="112"/>
      <c r="AM335" s="112"/>
      <c r="AN335" s="111"/>
      <c r="AO335" s="110">
        <v>14</v>
      </c>
      <c r="AP335" s="109">
        <v>226</v>
      </c>
      <c r="AQ335" s="109">
        <v>0</v>
      </c>
      <c r="AR335" s="109">
        <v>0</v>
      </c>
      <c r="AS335" s="125">
        <v>1500</v>
      </c>
      <c r="AT335" s="107">
        <v>226</v>
      </c>
    </row>
    <row r="336" spans="1:46" ht="17.25" thickBot="1">
      <c r="A336" s="4"/>
      <c r="B336" s="194" t="s">
        <v>2422</v>
      </c>
      <c r="C336" s="4"/>
      <c r="D336" s="4"/>
      <c r="E336" s="4" t="s">
        <v>2408</v>
      </c>
      <c r="F336" s="4" t="s">
        <v>2383</v>
      </c>
      <c r="G336" s="4"/>
      <c r="H336" s="195" t="s">
        <v>2415</v>
      </c>
      <c r="I336" s="4"/>
      <c r="J336" s="196"/>
      <c r="K336" s="4"/>
      <c r="L336" s="4"/>
      <c r="M336" s="4"/>
      <c r="N336" s="4"/>
      <c r="O336" s="4"/>
      <c r="P336" s="4"/>
      <c r="Q336" s="4"/>
      <c r="R336" s="4"/>
      <c r="S336" s="4"/>
      <c r="T336" s="4"/>
      <c r="U336" s="4"/>
      <c r="V336" s="195" t="s">
        <v>2931</v>
      </c>
      <c r="X336" s="106"/>
      <c r="Z336" s="129" t="s">
        <v>3119</v>
      </c>
      <c r="AA336" s="98"/>
      <c r="AB336" s="98"/>
      <c r="AC336" s="98"/>
      <c r="AD336" s="124">
        <v>15</v>
      </c>
      <c r="AE336" s="104" t="s">
        <v>3096</v>
      </c>
      <c r="AF336" s="103" t="s">
        <v>3127</v>
      </c>
      <c r="AG336" s="102"/>
      <c r="AH336" s="101"/>
      <c r="AI336" s="103" t="s">
        <v>2989</v>
      </c>
      <c r="AJ336" s="103" t="s">
        <v>3127</v>
      </c>
      <c r="AK336" s="128" t="s">
        <v>3103</v>
      </c>
      <c r="AL336" s="98"/>
      <c r="AM336" s="98"/>
      <c r="AN336" s="101"/>
      <c r="AO336" s="100">
        <v>9</v>
      </c>
      <c r="AP336" s="99">
        <v>189</v>
      </c>
      <c r="AQ336" s="99">
        <v>6</v>
      </c>
      <c r="AR336" s="99">
        <v>0</v>
      </c>
      <c r="AS336" s="123">
        <v>300</v>
      </c>
      <c r="AT336" s="97">
        <v>195</v>
      </c>
    </row>
    <row r="337" spans="1:46" ht="17.25" thickBot="1">
      <c r="A337" s="4"/>
      <c r="B337" s="197" t="s">
        <v>3128</v>
      </c>
      <c r="C337" s="4"/>
      <c r="D337" s="4"/>
      <c r="E337" s="4" t="s">
        <v>2408</v>
      </c>
      <c r="F337" s="4" t="s">
        <v>2383</v>
      </c>
      <c r="G337" s="4"/>
      <c r="H337" s="198" t="s">
        <v>2412</v>
      </c>
      <c r="I337" s="4"/>
      <c r="J337" s="201"/>
      <c r="K337" s="4"/>
      <c r="L337" s="4"/>
      <c r="M337" s="4"/>
      <c r="N337" s="4"/>
      <c r="O337" s="4"/>
      <c r="P337" s="4"/>
      <c r="Q337" s="4"/>
      <c r="R337" s="4"/>
      <c r="S337" s="4"/>
      <c r="T337" s="4"/>
      <c r="U337" s="4"/>
      <c r="V337" s="204" t="s">
        <v>3004</v>
      </c>
      <c r="X337" s="117"/>
      <c r="Z337" s="116" t="s">
        <v>3119</v>
      </c>
      <c r="AA337" s="112"/>
      <c r="AB337" s="112"/>
      <c r="AC337" s="112"/>
      <c r="AD337" s="115">
        <v>13</v>
      </c>
      <c r="AE337" s="116" t="s">
        <v>3041</v>
      </c>
      <c r="AF337" s="114" t="s">
        <v>3042</v>
      </c>
      <c r="AG337" s="113"/>
      <c r="AH337" s="111"/>
      <c r="AI337" s="114" t="s">
        <v>2989</v>
      </c>
      <c r="AJ337" s="114" t="s">
        <v>2990</v>
      </c>
      <c r="AK337" s="111"/>
      <c r="AL337" s="112"/>
      <c r="AM337" s="112"/>
      <c r="AN337" s="111"/>
      <c r="AO337" s="110">
        <v>14</v>
      </c>
      <c r="AP337" s="109">
        <v>50</v>
      </c>
      <c r="AQ337" s="109">
        <v>95</v>
      </c>
      <c r="AR337" s="109">
        <v>0</v>
      </c>
      <c r="AS337" s="108">
        <v>500</v>
      </c>
      <c r="AT337" s="107">
        <v>145</v>
      </c>
    </row>
    <row r="338" spans="1:46" ht="17.25" thickBot="1">
      <c r="A338" s="4"/>
      <c r="B338" s="194" t="s">
        <v>3129</v>
      </c>
      <c r="C338" s="4"/>
      <c r="D338" s="4"/>
      <c r="E338" s="4" t="s">
        <v>2408</v>
      </c>
      <c r="F338" s="4" t="s">
        <v>2383</v>
      </c>
      <c r="G338" s="4"/>
      <c r="H338" s="195" t="s">
        <v>2412</v>
      </c>
      <c r="I338" s="4"/>
      <c r="J338" s="196"/>
      <c r="K338" s="4"/>
      <c r="L338" s="4"/>
      <c r="M338" s="4"/>
      <c r="N338" s="4"/>
      <c r="O338" s="4"/>
      <c r="P338" s="4"/>
      <c r="Q338" s="4"/>
      <c r="R338" s="4"/>
      <c r="S338" s="4"/>
      <c r="T338" s="4"/>
      <c r="U338" s="4"/>
      <c r="V338" s="207" t="s">
        <v>3004</v>
      </c>
      <c r="X338" s="121"/>
      <c r="Z338" s="104" t="s">
        <v>3119</v>
      </c>
      <c r="AA338" s="98"/>
      <c r="AB338" s="98"/>
      <c r="AC338" s="98"/>
      <c r="AD338" s="124">
        <v>15</v>
      </c>
      <c r="AE338" s="104" t="s">
        <v>3096</v>
      </c>
      <c r="AF338" s="103" t="s">
        <v>3130</v>
      </c>
      <c r="AG338" s="102"/>
      <c r="AH338" s="101"/>
      <c r="AI338" s="103" t="s">
        <v>2989</v>
      </c>
      <c r="AJ338" s="103" t="s">
        <v>3130</v>
      </c>
      <c r="AK338" s="128" t="s">
        <v>3103</v>
      </c>
      <c r="AL338" s="98"/>
      <c r="AM338" s="98"/>
      <c r="AN338" s="101"/>
      <c r="AO338" s="100">
        <v>16</v>
      </c>
      <c r="AP338" s="99">
        <v>303</v>
      </c>
      <c r="AQ338" s="99">
        <v>9</v>
      </c>
      <c r="AR338" s="99">
        <v>0</v>
      </c>
      <c r="AS338" s="118">
        <v>150</v>
      </c>
      <c r="AT338" s="97">
        <v>312</v>
      </c>
    </row>
    <row r="339" spans="1:46" ht="17.25" thickBot="1">
      <c r="A339" s="4"/>
      <c r="B339" s="197" t="s">
        <v>2428</v>
      </c>
      <c r="C339" s="4"/>
      <c r="D339" s="4"/>
      <c r="E339" s="4" t="s">
        <v>2408</v>
      </c>
      <c r="F339" s="4" t="s">
        <v>2383</v>
      </c>
      <c r="G339" s="4"/>
      <c r="H339" s="198" t="s">
        <v>2418</v>
      </c>
      <c r="I339" s="4"/>
      <c r="J339" s="201"/>
      <c r="K339" s="4"/>
      <c r="L339" s="4"/>
      <c r="M339" s="4"/>
      <c r="N339" s="4"/>
      <c r="O339" s="4"/>
      <c r="P339" s="4"/>
      <c r="Q339" s="4"/>
      <c r="R339" s="4"/>
      <c r="S339" s="4"/>
      <c r="T339" s="4"/>
      <c r="U339" s="4"/>
      <c r="V339" s="198" t="s">
        <v>2931</v>
      </c>
      <c r="X339" s="127"/>
      <c r="Z339" s="126" t="s">
        <v>3124</v>
      </c>
      <c r="AA339" s="112"/>
      <c r="AB339" s="112"/>
      <c r="AC339" s="112"/>
      <c r="AD339" s="115">
        <v>13</v>
      </c>
      <c r="AE339" s="116" t="s">
        <v>3096</v>
      </c>
      <c r="AF339" s="114" t="s">
        <v>2990</v>
      </c>
      <c r="AG339" s="113"/>
      <c r="AH339" s="111"/>
      <c r="AI339" s="114" t="s">
        <v>2989</v>
      </c>
      <c r="AJ339" s="114" t="s">
        <v>2990</v>
      </c>
      <c r="AK339" s="122" t="s">
        <v>3103</v>
      </c>
      <c r="AL339" s="112"/>
      <c r="AM339" s="112"/>
      <c r="AN339" s="111"/>
      <c r="AO339" s="110">
        <v>14</v>
      </c>
      <c r="AP339" s="109">
        <v>316</v>
      </c>
      <c r="AQ339" s="109">
        <v>10</v>
      </c>
      <c r="AR339" s="109">
        <v>0</v>
      </c>
      <c r="AS339" s="125">
        <v>400</v>
      </c>
      <c r="AT339" s="107">
        <v>326</v>
      </c>
    </row>
    <row r="340" spans="1:46" ht="17.25" thickBot="1">
      <c r="A340" s="4"/>
      <c r="B340" s="194" t="s">
        <v>2437</v>
      </c>
      <c r="C340" s="4"/>
      <c r="D340" s="4"/>
      <c r="E340" s="4" t="s">
        <v>2408</v>
      </c>
      <c r="F340" s="4" t="s">
        <v>2383</v>
      </c>
      <c r="G340" s="4"/>
      <c r="H340" s="195" t="s">
        <v>2409</v>
      </c>
      <c r="I340" s="4"/>
      <c r="J340" s="196"/>
      <c r="K340" s="4"/>
      <c r="L340" s="4"/>
      <c r="M340" s="4"/>
      <c r="N340" s="4"/>
      <c r="O340" s="4"/>
      <c r="P340" s="4"/>
      <c r="Q340" s="4"/>
      <c r="R340" s="4"/>
      <c r="S340" s="4"/>
      <c r="T340" s="4"/>
      <c r="U340" s="4"/>
      <c r="V340" s="195" t="s">
        <v>2931</v>
      </c>
      <c r="X340" s="106"/>
      <c r="Z340" s="98"/>
      <c r="AA340" s="98"/>
      <c r="AB340" s="98"/>
      <c r="AC340" s="98"/>
      <c r="AD340" s="124">
        <v>11</v>
      </c>
      <c r="AE340" s="104" t="s">
        <v>3131</v>
      </c>
      <c r="AF340" s="103" t="s">
        <v>3006</v>
      </c>
      <c r="AG340" s="102"/>
      <c r="AH340" s="101"/>
      <c r="AI340" s="103" t="s">
        <v>2989</v>
      </c>
      <c r="AJ340" s="103" t="s">
        <v>3006</v>
      </c>
      <c r="AK340" s="101"/>
      <c r="AL340" s="98"/>
      <c r="AM340" s="98"/>
      <c r="AN340" s="101"/>
      <c r="AO340" s="100">
        <v>6</v>
      </c>
      <c r="AP340" s="99">
        <v>32</v>
      </c>
      <c r="AQ340" s="99">
        <v>32</v>
      </c>
      <c r="AR340" s="99">
        <v>0</v>
      </c>
      <c r="AS340" s="123">
        <v>150</v>
      </c>
      <c r="AT340" s="97">
        <v>64</v>
      </c>
    </row>
    <row r="341" spans="1:46" ht="17.25" thickBot="1">
      <c r="A341" s="4"/>
      <c r="B341" s="197" t="s">
        <v>3132</v>
      </c>
      <c r="C341" s="4"/>
      <c r="D341" s="4"/>
      <c r="E341" s="4" t="s">
        <v>2408</v>
      </c>
      <c r="F341" s="4" t="s">
        <v>2383</v>
      </c>
      <c r="G341" s="4"/>
      <c r="H341" s="198" t="s">
        <v>2418</v>
      </c>
      <c r="I341" s="4"/>
      <c r="J341" s="201"/>
      <c r="K341" s="4"/>
      <c r="L341" s="4"/>
      <c r="M341" s="4"/>
      <c r="N341" s="4"/>
      <c r="O341" s="4"/>
      <c r="P341" s="4"/>
      <c r="Q341" s="4"/>
      <c r="R341" s="4"/>
      <c r="S341" s="4"/>
      <c r="T341" s="4"/>
      <c r="U341" s="4"/>
      <c r="V341" s="204" t="s">
        <v>3004</v>
      </c>
      <c r="X341" s="117"/>
      <c r="Z341" s="116" t="s">
        <v>3119</v>
      </c>
      <c r="AA341" s="112"/>
      <c r="AB341" s="112"/>
      <c r="AC341" s="112"/>
      <c r="AD341" s="115">
        <v>21</v>
      </c>
      <c r="AE341" s="116" t="s">
        <v>3031</v>
      </c>
      <c r="AF341" s="114" t="s">
        <v>2993</v>
      </c>
      <c r="AG341" s="113"/>
      <c r="AH341" s="111"/>
      <c r="AI341" s="114" t="s">
        <v>2989</v>
      </c>
      <c r="AJ341" s="114" t="s">
        <v>2993</v>
      </c>
      <c r="AK341" s="122" t="s">
        <v>3103</v>
      </c>
      <c r="AL341" s="112"/>
      <c r="AM341" s="112"/>
      <c r="AN341" s="111"/>
      <c r="AO341" s="110">
        <v>24</v>
      </c>
      <c r="AP341" s="109">
        <v>229</v>
      </c>
      <c r="AQ341" s="109">
        <v>8</v>
      </c>
      <c r="AR341" s="109">
        <v>0</v>
      </c>
      <c r="AS341" s="108">
        <v>6500</v>
      </c>
      <c r="AT341" s="107">
        <v>236</v>
      </c>
    </row>
    <row r="342" spans="1:46" ht="17.25" thickBot="1">
      <c r="A342" s="4"/>
      <c r="B342" s="194" t="s">
        <v>3133</v>
      </c>
      <c r="C342" s="4"/>
      <c r="D342" s="4"/>
      <c r="E342" s="4" t="s">
        <v>2408</v>
      </c>
      <c r="F342" s="4" t="s">
        <v>2383</v>
      </c>
      <c r="G342" s="4"/>
      <c r="H342" s="195" t="s">
        <v>2418</v>
      </c>
      <c r="I342" s="4"/>
      <c r="J342" s="196"/>
      <c r="K342" s="4"/>
      <c r="L342" s="4"/>
      <c r="M342" s="4"/>
      <c r="N342" s="4"/>
      <c r="O342" s="4"/>
      <c r="P342" s="4"/>
      <c r="Q342" s="4"/>
      <c r="R342" s="4"/>
      <c r="S342" s="4"/>
      <c r="T342" s="4"/>
      <c r="U342" s="4"/>
      <c r="V342" s="207" t="s">
        <v>3004</v>
      </c>
      <c r="X342" s="121"/>
      <c r="Z342" s="104" t="s">
        <v>3119</v>
      </c>
      <c r="AA342" s="98"/>
      <c r="AB342" s="98"/>
      <c r="AC342" s="98"/>
      <c r="AD342" s="120">
        <v>17</v>
      </c>
      <c r="AE342" s="119" t="s">
        <v>3133</v>
      </c>
      <c r="AF342" s="103" t="s">
        <v>2993</v>
      </c>
      <c r="AG342" s="102"/>
      <c r="AH342" s="101"/>
      <c r="AI342" s="98"/>
      <c r="AJ342" s="98"/>
      <c r="AK342" s="101"/>
      <c r="AL342" s="98"/>
      <c r="AM342" s="98"/>
      <c r="AN342" s="101"/>
      <c r="AO342" s="100">
        <v>19</v>
      </c>
      <c r="AP342" s="99">
        <v>77</v>
      </c>
      <c r="AQ342" s="99">
        <v>0</v>
      </c>
      <c r="AR342" s="99">
        <v>0</v>
      </c>
      <c r="AS342" s="118">
        <v>500</v>
      </c>
      <c r="AT342" s="97">
        <v>77</v>
      </c>
    </row>
    <row r="343" spans="1:46" ht="17.25" thickBot="1">
      <c r="A343" s="4"/>
      <c r="B343" s="197" t="s">
        <v>3134</v>
      </c>
      <c r="C343" s="4"/>
      <c r="D343" s="4"/>
      <c r="E343" s="4" t="s">
        <v>2408</v>
      </c>
      <c r="F343" s="4" t="s">
        <v>2383</v>
      </c>
      <c r="G343" s="4"/>
      <c r="H343" s="198" t="s">
        <v>2409</v>
      </c>
      <c r="I343" s="4"/>
      <c r="J343" s="201"/>
      <c r="K343" s="4"/>
      <c r="L343" s="4"/>
      <c r="M343" s="4"/>
      <c r="N343" s="4"/>
      <c r="O343" s="4"/>
      <c r="P343" s="4"/>
      <c r="Q343" s="4"/>
      <c r="R343" s="4"/>
      <c r="S343" s="4"/>
      <c r="T343" s="4"/>
      <c r="U343" s="4"/>
      <c r="V343" s="204" t="s">
        <v>3004</v>
      </c>
      <c r="X343" s="117"/>
      <c r="Z343" s="116" t="s">
        <v>3124</v>
      </c>
      <c r="AA343" s="112"/>
      <c r="AB343" s="112"/>
      <c r="AC343" s="112"/>
      <c r="AD343" s="115">
        <v>19</v>
      </c>
      <c r="AE343" s="114" t="s">
        <v>2989</v>
      </c>
      <c r="AF343" s="114" t="s">
        <v>3056</v>
      </c>
      <c r="AG343" s="113"/>
      <c r="AH343" s="111"/>
      <c r="AI343" s="112"/>
      <c r="AJ343" s="112"/>
      <c r="AK343" s="111"/>
      <c r="AL343" s="112"/>
      <c r="AM343" s="112"/>
      <c r="AN343" s="111"/>
      <c r="AO343" s="110">
        <v>7</v>
      </c>
      <c r="AP343" s="109">
        <v>41</v>
      </c>
      <c r="AQ343" s="109">
        <v>0</v>
      </c>
      <c r="AR343" s="109">
        <v>0</v>
      </c>
      <c r="AS343" s="108">
        <v>100</v>
      </c>
      <c r="AT343" s="107">
        <v>41</v>
      </c>
    </row>
    <row r="344" spans="1:46" ht="17.25" thickBot="1">
      <c r="A344" s="4"/>
      <c r="B344" s="194" t="s">
        <v>3135</v>
      </c>
      <c r="C344" s="4"/>
      <c r="D344" s="4"/>
      <c r="E344" s="4" t="s">
        <v>2408</v>
      </c>
      <c r="F344" s="4" t="s">
        <v>2383</v>
      </c>
      <c r="G344" s="4"/>
      <c r="H344" s="195" t="s">
        <v>2418</v>
      </c>
      <c r="I344" s="4"/>
      <c r="J344" s="195" t="s">
        <v>3071</v>
      </c>
      <c r="K344" s="4"/>
      <c r="L344" s="4"/>
      <c r="M344" s="4"/>
      <c r="N344" s="4"/>
      <c r="O344" s="4"/>
      <c r="P344" s="4"/>
      <c r="Q344" s="4"/>
      <c r="R344" s="4"/>
      <c r="S344" s="4"/>
      <c r="T344" s="4"/>
      <c r="U344" s="4"/>
      <c r="V344" s="195" t="s">
        <v>3072</v>
      </c>
      <c r="X344" s="106"/>
      <c r="Z344" s="98"/>
      <c r="AA344" s="98"/>
      <c r="AB344" s="98"/>
      <c r="AC344" s="98"/>
      <c r="AD344" s="105">
        <v>10</v>
      </c>
      <c r="AE344" s="104" t="s">
        <v>3136</v>
      </c>
      <c r="AF344" s="103" t="s">
        <v>3137</v>
      </c>
      <c r="AG344" s="102"/>
      <c r="AH344" s="101"/>
      <c r="AI344" s="98"/>
      <c r="AJ344" s="98"/>
      <c r="AK344" s="101"/>
      <c r="AL344" s="98"/>
      <c r="AM344" s="98"/>
      <c r="AN344" s="101"/>
      <c r="AO344" s="100">
        <v>16</v>
      </c>
      <c r="AP344" s="99">
        <v>389</v>
      </c>
      <c r="AQ344" s="99">
        <v>0</v>
      </c>
      <c r="AR344" s="99">
        <v>0</v>
      </c>
      <c r="AS344" s="98"/>
      <c r="AT344" s="97">
        <v>389</v>
      </c>
    </row>
    <row r="345" spans="1:46">
      <c r="A345" s="4"/>
      <c r="B345" s="18" t="s">
        <v>3138</v>
      </c>
      <c r="C345" s="18"/>
      <c r="D345" s="18"/>
      <c r="E345" s="4" t="s">
        <v>2408</v>
      </c>
      <c r="F345" s="4" t="s">
        <v>2383</v>
      </c>
      <c r="G345" s="18"/>
      <c r="H345" s="211" t="s">
        <v>2415</v>
      </c>
      <c r="I345" s="18"/>
      <c r="J345" s="18"/>
      <c r="K345" s="18" t="s">
        <v>3139</v>
      </c>
      <c r="L345" s="18"/>
      <c r="M345" s="18">
        <v>1500</v>
      </c>
      <c r="N345" s="18"/>
      <c r="O345" s="18"/>
      <c r="P345" s="18"/>
      <c r="Q345" s="18"/>
      <c r="R345" s="18"/>
      <c r="S345" s="18"/>
      <c r="T345" s="18"/>
      <c r="U345" s="18"/>
      <c r="V345" s="18"/>
      <c r="W345" s="7"/>
      <c r="X345" s="7"/>
      <c r="Y345" s="7"/>
      <c r="Z345" s="7"/>
      <c r="AA345" s="7"/>
      <c r="AB345" s="7"/>
      <c r="AC345" s="7"/>
      <c r="AD345" s="7"/>
      <c r="AE345" s="7"/>
    </row>
    <row r="346" spans="1:46">
      <c r="A346" s="4"/>
      <c r="B346" s="18" t="s">
        <v>3140</v>
      </c>
      <c r="C346" s="18"/>
      <c r="D346" s="18"/>
      <c r="E346" s="4" t="s">
        <v>2408</v>
      </c>
      <c r="F346" s="4" t="s">
        <v>2383</v>
      </c>
      <c r="G346" s="18"/>
      <c r="H346" s="195" t="s">
        <v>3141</v>
      </c>
      <c r="I346" s="18"/>
      <c r="J346" s="18"/>
      <c r="K346" s="18" t="s">
        <v>3142</v>
      </c>
      <c r="L346" s="18"/>
      <c r="M346" s="18">
        <v>1500</v>
      </c>
      <c r="N346" s="18"/>
      <c r="O346" s="18"/>
      <c r="P346" s="18"/>
      <c r="Q346" s="18"/>
      <c r="R346" s="18"/>
      <c r="S346" s="18"/>
      <c r="T346" s="18"/>
      <c r="U346" s="18"/>
      <c r="V346" s="18"/>
      <c r="W346" s="7"/>
      <c r="X346" s="7"/>
      <c r="Y346" s="7"/>
      <c r="Z346" s="7"/>
      <c r="AA346" s="7"/>
      <c r="AB346" s="7"/>
      <c r="AC346" s="7"/>
      <c r="AD346" s="7"/>
      <c r="AE346" s="7"/>
    </row>
    <row r="347" spans="1:46">
      <c r="A347" s="5" t="s">
        <v>3143</v>
      </c>
      <c r="B347" s="18" t="str">
        <f t="shared" ref="B347:B382" si="5">LEFT(A347,FIND("&lt;",A347,1)-2)</f>
        <v>Serpent Venom</v>
      </c>
      <c r="C347" s="18" t="str">
        <f t="shared" ref="C347:C378" si="6">RIGHT(RIGHT(A347,LEN(A347)-FIND(")",A347,1)),LEN(RIGHT(A347,LEN(A347)-FIND(")",A347,1)))-FIND(")",RIGHT(A347,LEN(A347)-FIND(")",A347,1)),1)-1)</f>
        <v>DC 11 Constitution - Fail: 3d6 poison damage - Success: Half damage.</v>
      </c>
      <c r="D347" s="18" t="str">
        <f t="shared" ref="D347:D358" si="7">RIGHT(LEFT(A347,FIND("&gt;",A347,1)-1),LEN(LEFT(A347,FIND("&gt;",A347,1)-1))-FIND("&lt;",LEFT(A347,FIND("&gt;",A347,1)-1),1))</f>
        <v>Brown Liquid</v>
      </c>
      <c r="E347" s="4" t="s">
        <v>2408</v>
      </c>
      <c r="F347" s="4" t="s">
        <v>2383</v>
      </c>
      <c r="G347" s="18"/>
      <c r="H347" s="211" t="s">
        <v>2412</v>
      </c>
      <c r="I347" s="18"/>
      <c r="J347" s="18"/>
      <c r="K347" s="18"/>
      <c r="L347" s="18"/>
      <c r="M347" s="18"/>
      <c r="N347" s="18"/>
      <c r="O347" s="18" t="str">
        <f>LEFT(RIGHT(RIGHT(A347,LEN(A347)-FIND(")",A347,1)),LEN(RIGHT(A347,LEN(A347)-FIND(")",A347,1)))-FIND(")",RIGHT(A347,LEN(A347)-FIND(")",A347,1)),1)-1),FIND(" - Fail",RIGHT(RIGHT(A347,LEN(A347)-FIND(")",A347,1)),LEN(RIGHT(A347,LEN(A347)-FIND(")",A347,1)))-FIND(")",RIGHT(A347,LEN(A347)-FIND(")",A347,1)),1)-1),1)-1)</f>
        <v>DC 11 Constitution</v>
      </c>
      <c r="P347" s="4"/>
      <c r="Q347" s="18" t="str">
        <f>RIGHT(LEFT(A347,FIND(" - Success:",A347,1)),LEN(LEFT(A347,FIND(" - Success:",A347,1)))-FIND(" - Fail:",LEFT(A347,FIND(" - Success:",A347,1)),1)-8)</f>
        <v xml:space="preserve">3d6 poison damage </v>
      </c>
      <c r="R347" s="18" t="str">
        <f t="shared" ref="R347:R354" si="8">RIGHT(A347,LEN(A347)-FIND("Success",A347,1)-8)</f>
        <v>Half damage.</v>
      </c>
      <c r="S347" s="18"/>
      <c r="T347" s="18"/>
      <c r="U347" s="18"/>
      <c r="V347" s="18" t="str">
        <f t="shared" ref="V347:V358" si="9">RIGHT(LEFT(A347,FIND(")",A347,1)-1),FIND(")",A347,1)-FIND("(",A347,1)-1)</f>
        <v>DMG</v>
      </c>
      <c r="W347" s="7"/>
      <c r="X347" s="7"/>
      <c r="Y347" s="7"/>
      <c r="Z347" s="7"/>
      <c r="AA347" s="7"/>
      <c r="AB347" s="7"/>
      <c r="AC347" s="7"/>
      <c r="AD347" s="7"/>
      <c r="AE347" s="7"/>
    </row>
    <row r="348" spans="1:46">
      <c r="A348" s="5" t="s">
        <v>3144</v>
      </c>
      <c r="B348" s="18" t="str">
        <f t="shared" si="5"/>
        <v>Wyvern Poison</v>
      </c>
      <c r="C348" s="18" t="str">
        <f t="shared" si="6"/>
        <v>DC 15 Constitution - Fail: 7d6 poison damage - Success: Half damage.</v>
      </c>
      <c r="D348" s="18" t="str">
        <f t="shared" si="7"/>
        <v>Dark Red Liquid</v>
      </c>
      <c r="E348" s="4" t="s">
        <v>2408</v>
      </c>
      <c r="F348" s="4" t="s">
        <v>2383</v>
      </c>
      <c r="G348" s="18"/>
      <c r="H348" s="195" t="s">
        <v>2412</v>
      </c>
      <c r="I348" s="18"/>
      <c r="J348" s="18"/>
      <c r="K348" s="18"/>
      <c r="L348" s="18"/>
      <c r="M348" s="18"/>
      <c r="N348" s="18"/>
      <c r="O348" s="18" t="str">
        <f>LEFT(RIGHT(RIGHT(A348,LEN(A348)-FIND(")",A348,1)),LEN(RIGHT(A348,LEN(A348)-FIND(")",A348,1)))-FIND(")",RIGHT(A348,LEN(A348)-FIND(")",A348,1)),1)-1),FIND(" - Fail",RIGHT(RIGHT(A348,LEN(A348)-FIND(")",A348,1)),LEN(RIGHT(A348,LEN(A348)-FIND(")",A348,1)))-FIND(")",RIGHT(A348,LEN(A348)-FIND(")",A348,1)),1)-1),1)-1)</f>
        <v>DC 15 Constitution</v>
      </c>
      <c r="P348" s="18"/>
      <c r="Q348" s="18" t="str">
        <f>RIGHT(LEFT(A348,FIND(" - Success:",A348,1)),LEN(LEFT(A348,FIND(" - Success:",A348,1)))-FIND(" - Fail:",LEFT(A348,FIND(" - Success:",A348,1)),1)-8)</f>
        <v xml:space="preserve">7d6 poison damage </v>
      </c>
      <c r="R348" s="18" t="str">
        <f t="shared" si="8"/>
        <v>Half damage.</v>
      </c>
      <c r="S348" s="18"/>
      <c r="T348" s="18"/>
      <c r="U348" s="18"/>
      <c r="V348" s="18" t="str">
        <f t="shared" si="9"/>
        <v>DMG</v>
      </c>
      <c r="W348" s="7"/>
      <c r="X348" s="7"/>
      <c r="Y348" s="7"/>
      <c r="Z348" s="7"/>
      <c r="AA348" s="7"/>
      <c r="AB348" s="7"/>
      <c r="AC348" s="7"/>
      <c r="AD348" s="7"/>
      <c r="AE348" s="7"/>
    </row>
    <row r="349" spans="1:46">
      <c r="A349" s="5" t="s">
        <v>3145</v>
      </c>
      <c r="B349" s="18" t="str">
        <f t="shared" si="5"/>
        <v>Basilik Bile</v>
      </c>
      <c r="C349" s="18" t="str">
        <f t="shared" si="6"/>
        <v xml:space="preserve">Unavoidable Poison damage 2d6. </v>
      </c>
      <c r="D349" s="18" t="str">
        <f t="shared" si="7"/>
        <v>Dark Green Paste</v>
      </c>
      <c r="E349" s="4" t="s">
        <v>2408</v>
      </c>
      <c r="F349" s="4" t="s">
        <v>2383</v>
      </c>
      <c r="G349" s="18"/>
      <c r="H349" s="211" t="s">
        <v>2418</v>
      </c>
      <c r="I349" s="18"/>
      <c r="J349" s="18"/>
      <c r="K349" s="18"/>
      <c r="L349" s="18"/>
      <c r="M349" s="18"/>
      <c r="N349" s="18"/>
      <c r="O349" s="18" t="str">
        <f>C349</f>
        <v xml:space="preserve">Unavoidable Poison damage 2d6. </v>
      </c>
      <c r="P349" s="18"/>
      <c r="Q349" s="18" t="str">
        <f>RIGHT(O349,LEN(C349)-12)</f>
        <v xml:space="preserve">Poison damage 2d6. </v>
      </c>
      <c r="R349" s="18" t="e">
        <f t="shared" si="8"/>
        <v>#VALUE!</v>
      </c>
      <c r="S349" s="18"/>
      <c r="T349" s="18"/>
      <c r="U349" s="18"/>
      <c r="V349" s="18" t="str">
        <f t="shared" si="9"/>
        <v>MM</v>
      </c>
      <c r="W349" s="7"/>
      <c r="X349" s="7"/>
      <c r="Y349" s="7"/>
      <c r="Z349" s="7"/>
      <c r="AA349" s="7"/>
      <c r="AB349" s="7"/>
      <c r="AC349" s="7"/>
      <c r="AD349" s="7"/>
      <c r="AE349" s="7"/>
    </row>
    <row r="350" spans="1:46">
      <c r="A350" s="5" t="s">
        <v>3146</v>
      </c>
      <c r="B350" s="18" t="str">
        <f t="shared" si="5"/>
        <v>Chuul Tentacles</v>
      </c>
      <c r="C350" s="18" t="str">
        <f t="shared" si="6"/>
        <v>DC 13 Constitution - Fail: poisoned for 1 minute. Poisoned creature Paralyzed. Can repeat Save roll at end of each turn. Success ends the poison.</v>
      </c>
      <c r="D350" s="18" t="str">
        <f t="shared" si="7"/>
        <v>Red Sticky Liquid</v>
      </c>
      <c r="E350" s="4" t="s">
        <v>2408</v>
      </c>
      <c r="F350" s="4" t="s">
        <v>2383</v>
      </c>
      <c r="G350" s="4"/>
      <c r="H350" s="195" t="s">
        <v>2418</v>
      </c>
      <c r="I350" s="4"/>
      <c r="J350" s="4"/>
      <c r="K350" s="4"/>
      <c r="L350" s="4"/>
      <c r="M350" s="4"/>
      <c r="N350" s="4"/>
      <c r="O350" s="18" t="str">
        <f>LEFT(RIGHT(RIGHT(A350,LEN(A350)-FIND(")",A350,1)),LEN(RIGHT(A350,LEN(A350)-FIND(")",A350,1)))-FIND(")",RIGHT(A350,LEN(A350)-FIND(")",A350,1)),1)-1),FIND(" - Fail",RIGHT(RIGHT(A350,LEN(A350)-FIND(")",A350,1)),LEN(RIGHT(A350,LEN(A350)-FIND(")",A350,1)))-FIND(")",RIGHT(A350,LEN(A350)-FIND(")",A350,1)),1)-1),1)-1)</f>
        <v>DC 13 Constitution</v>
      </c>
      <c r="P350" s="4"/>
      <c r="Q350" s="18" t="s">
        <v>3147</v>
      </c>
      <c r="R350" s="18" t="str">
        <f t="shared" si="8"/>
        <v>nds the poison.</v>
      </c>
      <c r="S350" s="4"/>
      <c r="T350" s="4"/>
      <c r="U350" s="4"/>
      <c r="V350" s="4" t="str">
        <f t="shared" si="9"/>
        <v>MM</v>
      </c>
    </row>
    <row r="351" spans="1:46">
      <c r="A351" s="5" t="s">
        <v>3148</v>
      </c>
      <c r="B351" s="18" t="str">
        <f t="shared" si="5"/>
        <v>Coutal Venom</v>
      </c>
      <c r="C351" s="18" t="str">
        <f t="shared" si="6"/>
        <v>DC 13 Constitution - Fail: poisoned for 24 hours. Poisoned creature Unconscious. Can be shaken awake by others.</v>
      </c>
      <c r="D351" s="18" t="str">
        <f t="shared" si="7"/>
        <v>Gold Liquid</v>
      </c>
      <c r="E351" s="4" t="s">
        <v>2408</v>
      </c>
      <c r="F351" s="4" t="s">
        <v>2383</v>
      </c>
      <c r="G351" s="4"/>
      <c r="H351" s="211" t="s">
        <v>2412</v>
      </c>
      <c r="I351" s="4"/>
      <c r="J351" s="4"/>
      <c r="K351" s="4"/>
      <c r="L351" s="4"/>
      <c r="M351" s="4"/>
      <c r="N351" s="4"/>
      <c r="O351" s="18" t="str">
        <f>LEFT(RIGHT(RIGHT(A351,LEN(A351)-FIND(")",A351,1)),LEN(RIGHT(A351,LEN(A351)-FIND(")",A351,1)))-FIND(")",RIGHT(A351,LEN(A351)-FIND(")",A351,1)),1)-1),FIND(" - Fail",RIGHT(RIGHT(A351,LEN(A351)-FIND(")",A351,1)),LEN(RIGHT(A351,LEN(A351)-FIND(")",A351,1)))-FIND(")",RIGHT(A351,LEN(A351)-FIND(")",A351,1)),1)-1),1)-1)</f>
        <v>DC 13 Constitution</v>
      </c>
      <c r="P351" s="4"/>
      <c r="Q351" s="18" t="s">
        <v>3147</v>
      </c>
      <c r="R351" s="18" t="e">
        <f t="shared" si="8"/>
        <v>#VALUE!</v>
      </c>
      <c r="S351" s="4"/>
      <c r="T351" s="4"/>
      <c r="U351" s="4"/>
      <c r="V351" s="4" t="str">
        <f t="shared" si="9"/>
        <v>MM</v>
      </c>
    </row>
    <row r="352" spans="1:46">
      <c r="A352" s="5" t="s">
        <v>3149</v>
      </c>
      <c r="B352" s="18" t="str">
        <f t="shared" si="5"/>
        <v>Dretch Toxin</v>
      </c>
      <c r="C352" s="18" t="str">
        <f t="shared" si="6"/>
        <v>DC 11 Constitution - Fail: poisoned for 1 minute. Poisoned creature can either take an action or a bonus action on its turn, not both, and can’t take reactions.</v>
      </c>
      <c r="D352" s="18" t="str">
        <f t="shared" si="7"/>
        <v>Fine Grey Powder</v>
      </c>
      <c r="E352" s="4" t="s">
        <v>2408</v>
      </c>
      <c r="F352" s="4" t="s">
        <v>2383</v>
      </c>
      <c r="G352" s="4"/>
      <c r="H352" s="195" t="s">
        <v>2535</v>
      </c>
      <c r="I352" s="4"/>
      <c r="J352" s="4"/>
      <c r="K352" s="4"/>
      <c r="L352" s="4"/>
      <c r="M352" s="4"/>
      <c r="N352" s="4"/>
      <c r="O352" s="18" t="str">
        <f>LEFT(RIGHT(RIGHT(A352,LEN(A352)-FIND(")",A352,1)),LEN(RIGHT(A352,LEN(A352)-FIND(")",A352,1)))-FIND(")",RIGHT(A352,LEN(A352)-FIND(")",A352,1)),1)-1),FIND(" - Fail",RIGHT(RIGHT(A352,LEN(A352)-FIND(")",A352,1)),LEN(RIGHT(A352,LEN(A352)-FIND(")",A352,1)))-FIND(")",RIGHT(A352,LEN(A352)-FIND(")",A352,1)),1)-1),1)-1)</f>
        <v>DC 11 Constitution</v>
      </c>
      <c r="P352" s="4"/>
      <c r="Q352" s="18" t="s">
        <v>3150</v>
      </c>
      <c r="R352" s="18" t="e">
        <f t="shared" si="8"/>
        <v>#VALUE!</v>
      </c>
      <c r="S352" s="4"/>
      <c r="T352" s="4"/>
      <c r="U352" s="4"/>
      <c r="V352" s="4" t="str">
        <f t="shared" si="9"/>
        <v>MM</v>
      </c>
    </row>
    <row r="353" spans="1:22">
      <c r="A353" s="5" t="s">
        <v>3151</v>
      </c>
      <c r="B353" s="18" t="e">
        <f t="shared" si="5"/>
        <v>#VALUE!</v>
      </c>
      <c r="C353" s="18" t="str">
        <f t="shared" si="6"/>
        <v>DC 10 Constitution - Fail: 2d4 poison damage and poisoned for 1 minute. Can repeat Save roll at end of each turn. Success ends the poison.</v>
      </c>
      <c r="D353" s="18" t="e">
        <f t="shared" si="7"/>
        <v>#VALUE!</v>
      </c>
      <c r="E353" s="4" t="s">
        <v>2408</v>
      </c>
      <c r="F353" s="4" t="s">
        <v>2383</v>
      </c>
      <c r="G353" s="4"/>
      <c r="H353" s="211" t="s">
        <v>2412</v>
      </c>
      <c r="I353" s="4"/>
      <c r="J353" s="4"/>
      <c r="K353" s="4"/>
      <c r="L353" s="4"/>
      <c r="M353" s="4"/>
      <c r="N353" s="4"/>
      <c r="O353" s="18" t="str">
        <f>LEFT(RIGHT(RIGHT(A353,LEN(A353)-FIND(")",A353,1)),LEN(RIGHT(A353,LEN(A353)-FIND(")",A353,1)))-FIND(")",RIGHT(A353,LEN(A353)-FIND(")",A353,1)),1)-1),FIND(" - Fail",RIGHT(RIGHT(A353,LEN(A353)-FIND(")",A353,1)),LEN(RIGHT(A353,LEN(A353)-FIND(")",A353,1)))-FIND(")",RIGHT(A353,LEN(A353)-FIND(")",A353,1)),1)-1),1)-1)</f>
        <v>DC 10 Constitution</v>
      </c>
      <c r="P353" s="4"/>
      <c r="Q353" s="18" t="e">
        <f>RIGHT(LEFT(A353,FIND(" - Success:",A353,1)),LEN(LEFT(A353,FIND(" - Success:",A353,1)))-FIND(" - Fail:",LEFT(A353,FIND(" - Success:",A353,1)),1)-8)</f>
        <v>#VALUE!</v>
      </c>
      <c r="R353" s="18" t="str">
        <f t="shared" si="8"/>
        <v>nds the poison.</v>
      </c>
      <c r="S353" s="4"/>
      <c r="T353" s="4"/>
      <c r="U353" s="4"/>
      <c r="V353" s="4" t="str">
        <f t="shared" si="9"/>
        <v>Thick Yellow Liquid&gt; (MM</v>
      </c>
    </row>
    <row r="354" spans="1:22">
      <c r="A354" s="5" t="s">
        <v>3152</v>
      </c>
      <c r="B354" s="18" t="str">
        <f t="shared" si="5"/>
        <v>Vrock Spores</v>
      </c>
      <c r="C354" s="18" t="str">
        <f t="shared" si="6"/>
        <v>DC 14 Constitution - Fail: poisoned. Poisoned creature 1d10 poison damage at start of each turn. Can repeat Save roll at end of each turn.  Success ends the poison. Drinking of, or pouring on, holy water on victim also ends the poison.</v>
      </c>
      <c r="D354" s="18" t="str">
        <f t="shared" si="7"/>
        <v>Powder</v>
      </c>
      <c r="E354" s="4" t="s">
        <v>2408</v>
      </c>
      <c r="F354" s="4" t="s">
        <v>2383</v>
      </c>
      <c r="G354" s="4"/>
      <c r="H354" s="195" t="s">
        <v>2535</v>
      </c>
      <c r="I354" s="4"/>
      <c r="J354" s="4"/>
      <c r="K354" s="4"/>
      <c r="L354" s="4"/>
      <c r="M354" s="4"/>
      <c r="N354" s="4"/>
      <c r="O354" s="18" t="str">
        <f>LEFT(RIGHT(RIGHT(A354,LEN(A354)-FIND(")",A354,1)),LEN(RIGHT(A354,LEN(A354)-FIND(")",A354,1)))-FIND(")",RIGHT(A354,LEN(A354)-FIND(")",A354,1)),1)-1),FIND(" - Fail",RIGHT(RIGHT(A354,LEN(A354)-FIND(")",A354,1)),LEN(RIGHT(A354,LEN(A354)-FIND(")",A354,1)))-FIND(")",RIGHT(A354,LEN(A354)-FIND(")",A354,1)),1)-1),1)-1)</f>
        <v>DC 14 Constitution</v>
      </c>
      <c r="P354" s="4"/>
      <c r="Q354" s="18" t="e">
        <f>RIGHT(LEFT(A354,FIND(" - Success:",A354,1)),LEN(LEFT(A354,FIND(" - Success:",A354,1)))-FIND(" - Fail:",LEFT(A354,FIND(" - Success:",A354,1)),1)-8)</f>
        <v>#VALUE!</v>
      </c>
      <c r="R354" s="18" t="str">
        <f t="shared" si="8"/>
        <v>nds the poison. Drinking of, or pouring on, holy water on victim also ends the poison.</v>
      </c>
      <c r="S354" s="4"/>
      <c r="T354" s="4"/>
      <c r="U354" s="4"/>
      <c r="V354" s="4" t="str">
        <f t="shared" si="9"/>
        <v>MM</v>
      </c>
    </row>
    <row r="355" spans="1:22">
      <c r="A355" s="5" t="s">
        <v>3153</v>
      </c>
      <c r="B355" s="18" t="str">
        <f t="shared" si="5"/>
        <v>Yochlol Sap</v>
      </c>
      <c r="C355" s="18" t="str">
        <f t="shared" si="6"/>
        <v>Unavoidable Poison damage 6d6.</v>
      </c>
      <c r="D355" s="18" t="str">
        <f t="shared" si="7"/>
        <v>Mustard Paste</v>
      </c>
      <c r="E355" s="4" t="s">
        <v>2408</v>
      </c>
      <c r="F355" s="4" t="s">
        <v>2383</v>
      </c>
      <c r="G355" s="4"/>
      <c r="H355" s="211" t="s">
        <v>2412</v>
      </c>
      <c r="I355" s="4"/>
      <c r="J355" s="4"/>
      <c r="K355" s="4"/>
      <c r="L355" s="4"/>
      <c r="M355" s="4"/>
      <c r="N355" s="4"/>
      <c r="O355" s="18" t="str">
        <f>C355</f>
        <v>Unavoidable Poison damage 6d6.</v>
      </c>
      <c r="P355" s="4"/>
      <c r="Q355" s="18" t="str">
        <f>RIGHT(O355,LEN(C355)-12)</f>
        <v>Poison damage 6d6.</v>
      </c>
      <c r="R355" s="18" t="str">
        <f>Q355</f>
        <v>Poison damage 6d6.</v>
      </c>
      <c r="S355" s="4"/>
      <c r="T355" s="4"/>
      <c r="U355" s="4"/>
      <c r="V355" s="4" t="str">
        <f t="shared" si="9"/>
        <v>MM</v>
      </c>
    </row>
    <row r="356" spans="1:22">
      <c r="A356" s="5" t="s">
        <v>3154</v>
      </c>
      <c r="B356" s="18" t="str">
        <f t="shared" si="5"/>
        <v>Snake Tentacle Juice</v>
      </c>
      <c r="C356" s="18" t="str">
        <f t="shared" si="6"/>
        <v>DC 12 Constitution - Fail: poisoned for 1 minute. Poisoned creature can not regain hit points. Can repeat Save roll at end of each turn. Success ends the poison.</v>
      </c>
      <c r="D356" s="18" t="str">
        <f t="shared" si="7"/>
        <v>Thick Chunky Black Liquid</v>
      </c>
      <c r="E356" s="4" t="s">
        <v>2408</v>
      </c>
      <c r="F356" s="4" t="s">
        <v>2383</v>
      </c>
      <c r="G356" s="4"/>
      <c r="H356" s="195" t="s">
        <v>2418</v>
      </c>
      <c r="I356" s="4"/>
      <c r="J356" s="4"/>
      <c r="K356" s="4"/>
      <c r="L356" s="4"/>
      <c r="M356" s="4"/>
      <c r="N356" s="4"/>
      <c r="O356" s="18" t="str">
        <f t="shared" ref="O356:O361" si="10">LEFT(RIGHT(RIGHT(A356,LEN(A356)-FIND(")",A356,1)),LEN(RIGHT(A356,LEN(A356)-FIND(")",A356,1)))-FIND(")",RIGHT(A356,LEN(A356)-FIND(")",A356,1)),1)-1),FIND(" - Fail",RIGHT(RIGHT(A356,LEN(A356)-FIND(")",A356,1)),LEN(RIGHT(A356,LEN(A356)-FIND(")",A356,1)))-FIND(")",RIGHT(A356,LEN(A356)-FIND(")",A356,1)),1)-1),1)-1)</f>
        <v>DC 12 Constitution</v>
      </c>
      <c r="P356" s="4"/>
      <c r="Q356" s="18" t="e">
        <f>RIGHT(LEFT(A356,FIND(" - Success:",A356,1)),LEN(LEFT(A356,FIND(" - Success:",A356,1)))-FIND(" - Fail:",LEFT(A356,FIND(" - Success:",A356,1)),1)-8)</f>
        <v>#VALUE!</v>
      </c>
      <c r="R356" s="18" t="str">
        <f>RIGHT(A356,LEN(A356)-FIND("Success",A356,1)-8)</f>
        <v>nds the poison.</v>
      </c>
      <c r="S356" s="4"/>
      <c r="T356" s="4"/>
      <c r="U356" s="4"/>
      <c r="V356" s="4" t="str">
        <f t="shared" si="9"/>
        <v>MM</v>
      </c>
    </row>
    <row r="357" spans="1:22">
      <c r="A357" s="5" t="s">
        <v>3155</v>
      </c>
      <c r="B357" s="18" t="str">
        <f t="shared" si="5"/>
        <v>Bone Stinger</v>
      </c>
      <c r="C357" s="18" t="str">
        <f t="shared" si="6"/>
        <v>Unavoidable Poison damage 5d6. Then DC 14 Constitution - Fail:  poisoned for 1 minute. Can repeat Save roll at end of each turn. Success ends the poison.</v>
      </c>
      <c r="D357" s="18" t="str">
        <f t="shared" si="7"/>
        <v>Red Liquid</v>
      </c>
      <c r="E357" s="4" t="s">
        <v>2408</v>
      </c>
      <c r="F357" s="4" t="s">
        <v>2383</v>
      </c>
      <c r="G357" s="4"/>
      <c r="H357" s="211" t="s">
        <v>2412</v>
      </c>
      <c r="I357" s="4"/>
      <c r="J357" s="4"/>
      <c r="K357" s="4"/>
      <c r="L357" s="4"/>
      <c r="M357" s="4"/>
      <c r="N357" s="4"/>
      <c r="O357" s="18" t="str">
        <f t="shared" si="10"/>
        <v>Unavoidable Poison damage 5d6. Then DC 14 Constitution</v>
      </c>
      <c r="P357" s="4"/>
      <c r="Q357" s="18" t="str">
        <f>RIGHT(O357,LEN(C357)-12)</f>
        <v>Unavoidable Poison damage 5d6. Then DC 14 Constitution</v>
      </c>
      <c r="R357" s="18" t="str">
        <f>Q357</f>
        <v>Unavoidable Poison damage 5d6. Then DC 14 Constitution</v>
      </c>
      <c r="S357" s="4"/>
      <c r="T357" s="4"/>
      <c r="U357" s="4"/>
      <c r="V357" s="4" t="str">
        <f t="shared" si="9"/>
        <v>MM</v>
      </c>
    </row>
    <row r="358" spans="1:22">
      <c r="A358" s="5" t="s">
        <v>3156</v>
      </c>
      <c r="B358" s="18" t="str">
        <f t="shared" si="5"/>
        <v>Imp Venom - Stinger</v>
      </c>
      <c r="C358" s="18" t="str">
        <f t="shared" si="6"/>
        <v>DC 11 Constitution - Fail: 3d6 poison damage - Success: Half damage.</v>
      </c>
      <c r="D358" s="18" t="str">
        <f t="shared" si="7"/>
        <v>Black Liquid</v>
      </c>
      <c r="E358" s="4" t="s">
        <v>2408</v>
      </c>
      <c r="F358" s="4" t="s">
        <v>2383</v>
      </c>
      <c r="G358" s="4"/>
      <c r="H358" s="195" t="s">
        <v>2412</v>
      </c>
      <c r="I358" s="4"/>
      <c r="J358" s="4"/>
      <c r="K358" s="4"/>
      <c r="L358" s="4"/>
      <c r="M358" s="4"/>
      <c r="N358" s="4"/>
      <c r="O358" s="18" t="str">
        <f t="shared" si="10"/>
        <v>DC 11 Constitution</v>
      </c>
      <c r="P358" s="4"/>
      <c r="Q358" s="18" t="str">
        <f t="shared" ref="Q358:Q369" si="11">RIGHT(LEFT(A358,FIND(" - Success:",A358,1)),LEN(LEFT(A358,FIND(" - Success:",A358,1)))-FIND(" - Fail:",LEFT(A358,FIND(" - Success:",A358,1)),1)-8)</f>
        <v xml:space="preserve">3d6 poison damage </v>
      </c>
      <c r="R358" s="18" t="str">
        <f t="shared" ref="R358:R369" si="12">RIGHT(A358,LEN(A358)-FIND("Success",A358,1)-8)</f>
        <v>Half damage.</v>
      </c>
      <c r="S358" s="4"/>
      <c r="T358" s="4"/>
      <c r="U358" s="4"/>
      <c r="V358" s="4" t="str">
        <f t="shared" si="9"/>
        <v>MM</v>
      </c>
    </row>
    <row r="359" spans="1:22">
      <c r="A359" s="5" t="s">
        <v>3157</v>
      </c>
      <c r="B359" s="18" t="str">
        <f t="shared" si="5"/>
        <v>Imp Venom Bile</v>
      </c>
      <c r="C359" s="18" t="str">
        <f t="shared" si="6"/>
        <v>DC 11 Constitution - Fail: 3d6 poison damage - Success: Half damage.</v>
      </c>
      <c r="D359" s="18"/>
      <c r="E359" s="4"/>
      <c r="F359" s="4"/>
      <c r="G359" s="4"/>
      <c r="H359" s="195"/>
      <c r="I359" s="4"/>
      <c r="J359" s="4"/>
      <c r="K359" s="4"/>
      <c r="L359" s="4"/>
      <c r="M359" s="4"/>
      <c r="N359" s="4"/>
      <c r="O359" s="18" t="str">
        <f t="shared" si="10"/>
        <v>DC 11 Constitution</v>
      </c>
      <c r="P359" s="4"/>
      <c r="Q359" s="18" t="str">
        <f t="shared" si="11"/>
        <v xml:space="preserve">3d6 poison damage </v>
      </c>
      <c r="R359" s="18" t="str">
        <f t="shared" si="12"/>
        <v>Half damage.</v>
      </c>
      <c r="S359" s="4"/>
      <c r="T359" s="4"/>
      <c r="U359" s="4"/>
      <c r="V359" s="4"/>
    </row>
    <row r="360" spans="1:22">
      <c r="A360" s="5" t="s">
        <v>3158</v>
      </c>
      <c r="B360" s="18" t="str">
        <f t="shared" si="5"/>
        <v>Fiend Bile</v>
      </c>
      <c r="C360" s="18" t="str">
        <f t="shared" si="6"/>
        <v>DC 21 Constitution - Fail: poisoned. Poisoned creature 6d6 poison damage at start of each turn AND can not regain any hit points. Can repeat Save roll at end of each turn.  Success ends the poison.</v>
      </c>
      <c r="D360" s="18" t="str">
        <f t="shared" ref="D360:D370" si="13">RIGHT(LEFT(A360,FIND("&gt;",A360,1)-1),LEN(LEFT(A360,FIND("&gt;",A360,1)-1))-FIND("&lt;",LEFT(A360,FIND("&gt;",A360,1)-1),1))</f>
        <v>Thick Grey Paste</v>
      </c>
      <c r="E360" s="4" t="s">
        <v>2408</v>
      </c>
      <c r="F360" s="4" t="s">
        <v>2383</v>
      </c>
      <c r="G360" s="4"/>
      <c r="H360" s="4" t="s">
        <v>2529</v>
      </c>
      <c r="I360" s="4"/>
      <c r="J360" s="4"/>
      <c r="K360" s="4"/>
      <c r="L360" s="4"/>
      <c r="M360" s="4"/>
      <c r="N360" s="4"/>
      <c r="O360" s="18" t="str">
        <f t="shared" si="10"/>
        <v>DC 21 Constitution</v>
      </c>
      <c r="P360" s="4"/>
      <c r="Q360" s="18" t="e">
        <f t="shared" si="11"/>
        <v>#VALUE!</v>
      </c>
      <c r="R360" s="18" t="str">
        <f t="shared" si="12"/>
        <v>nds the poison.</v>
      </c>
      <c r="S360" s="4"/>
      <c r="T360" s="4"/>
      <c r="U360" s="4"/>
      <c r="V360" s="4" t="str">
        <f t="shared" ref="V360:V370" si="14">RIGHT(LEFT(A360,FIND(")",A360,1)-1),FIND(")",A360,1)-FIND("(",A360,1)-1)</f>
        <v>MM</v>
      </c>
    </row>
    <row r="361" spans="1:22">
      <c r="A361" s="5" t="s">
        <v>3159</v>
      </c>
      <c r="B361" s="18" t="str">
        <f t="shared" si="5"/>
        <v>Draco Green Venom</v>
      </c>
      <c r="C361" s="18" t="e">
        <f t="shared" si="6"/>
        <v>#VALUE!</v>
      </c>
      <c r="D361" s="18" t="str">
        <f t="shared" si="13"/>
        <v>Dark Green Liquid</v>
      </c>
      <c r="E361" s="4" t="s">
        <v>2408</v>
      </c>
      <c r="F361" s="4" t="s">
        <v>2383</v>
      </c>
      <c r="G361" s="4"/>
      <c r="H361" s="4"/>
      <c r="I361" s="4"/>
      <c r="J361" s="4"/>
      <c r="K361" s="4"/>
      <c r="L361" s="4"/>
      <c r="M361" s="4"/>
      <c r="N361" s="4"/>
      <c r="O361" s="18" t="e">
        <f t="shared" si="10"/>
        <v>#VALUE!</v>
      </c>
      <c r="P361" s="4"/>
      <c r="Q361" s="18" t="e">
        <f t="shared" si="11"/>
        <v>#VALUE!</v>
      </c>
      <c r="R361" s="18" t="e">
        <f t="shared" si="12"/>
        <v>#VALUE!</v>
      </c>
      <c r="S361" s="4"/>
      <c r="T361" s="4"/>
      <c r="U361" s="4"/>
      <c r="V361" s="4" t="str">
        <f t="shared" si="14"/>
        <v>MM</v>
      </c>
    </row>
    <row r="362" spans="1:22">
      <c r="A362" s="5" t="s">
        <v>3160</v>
      </c>
      <c r="B362" s="18" t="e">
        <f t="shared" si="5"/>
        <v>#VALUE!</v>
      </c>
      <c r="C362" s="18" t="str">
        <f t="shared" si="6"/>
        <v xml:space="preserve">Unavoidable Poison damage 2d6. Adult Green Dragon: (Injury) Unavoidable Poison damage 2d6. Ancient Green Dragon: (Injury) Unavoidable Poison damage 3d6. </v>
      </c>
      <c r="D362" s="18" t="e">
        <f t="shared" si="13"/>
        <v>#VALUE!</v>
      </c>
      <c r="E362" s="4" t="s">
        <v>2408</v>
      </c>
      <c r="F362" s="4" t="s">
        <v>2383</v>
      </c>
      <c r="G362" s="4"/>
      <c r="H362" s="4" t="s">
        <v>2529</v>
      </c>
      <c r="I362" s="4"/>
      <c r="J362" s="4"/>
      <c r="K362" s="4"/>
      <c r="L362" s="4"/>
      <c r="M362" s="4"/>
      <c r="N362" s="4"/>
      <c r="O362" s="18" t="str">
        <f>C362</f>
        <v xml:space="preserve">Unavoidable Poison damage 2d6. Adult Green Dragon: (Injury) Unavoidable Poison damage 2d6. Ancient Green Dragon: (Injury) Unavoidable Poison damage 3d6. </v>
      </c>
      <c r="P362" s="4"/>
      <c r="Q362" s="18" t="e">
        <f t="shared" si="11"/>
        <v>#VALUE!</v>
      </c>
      <c r="R362" s="18" t="e">
        <f t="shared" si="12"/>
        <v>#VALUE!</v>
      </c>
      <c r="S362" s="4"/>
      <c r="T362" s="4"/>
      <c r="U362" s="4"/>
      <c r="V362" s="4" t="str">
        <f t="shared" si="14"/>
        <v>Injury</v>
      </c>
    </row>
    <row r="363" spans="1:22">
      <c r="A363" s="5" t="s">
        <v>3161</v>
      </c>
      <c r="B363" s="18" t="str">
        <f t="shared" si="5"/>
        <v>Drider Venom</v>
      </c>
      <c r="C363" s="18" t="str">
        <f t="shared" si="6"/>
        <v>Unavoidable Poison damage 2d8.</v>
      </c>
      <c r="D363" s="18" t="str">
        <f t="shared" si="13"/>
        <v>Blue Liquid</v>
      </c>
      <c r="E363" s="4" t="s">
        <v>2408</v>
      </c>
      <c r="F363" s="4" t="s">
        <v>2383</v>
      </c>
      <c r="G363" s="4"/>
      <c r="H363" s="4" t="s">
        <v>2529</v>
      </c>
      <c r="I363" s="4"/>
      <c r="J363" s="4"/>
      <c r="K363" s="4"/>
      <c r="L363" s="4"/>
      <c r="M363" s="4"/>
      <c r="N363" s="4"/>
      <c r="O363" s="18" t="str">
        <f>C363</f>
        <v>Unavoidable Poison damage 2d8.</v>
      </c>
      <c r="P363" s="4"/>
      <c r="Q363" s="18" t="e">
        <f t="shared" si="11"/>
        <v>#VALUE!</v>
      </c>
      <c r="R363" s="18" t="e">
        <f t="shared" si="12"/>
        <v>#VALUE!</v>
      </c>
      <c r="S363" s="4"/>
      <c r="T363" s="4"/>
      <c r="U363" s="4"/>
      <c r="V363" s="4" t="str">
        <f t="shared" si="14"/>
        <v>MM</v>
      </c>
    </row>
    <row r="364" spans="1:22">
      <c r="A364" s="5" t="s">
        <v>3162</v>
      </c>
      <c r="B364" s="18" t="str">
        <f t="shared" si="5"/>
        <v>Ettercap Bile</v>
      </c>
      <c r="C364" s="18" t="str">
        <f t="shared" si="6"/>
        <v>Unavoidable Poison damage 1d8. Then DC 11 Constitution - Fail:  poisoned for 1 minute. Can repeat Save roll at end of each turn. Success ends the poison.</v>
      </c>
      <c r="D364" s="18" t="str">
        <f t="shared" si="13"/>
        <v>Thick sticky blue liquid</v>
      </c>
      <c r="E364" s="4" t="s">
        <v>2408</v>
      </c>
      <c r="F364" s="4" t="s">
        <v>2383</v>
      </c>
      <c r="G364" s="4"/>
      <c r="H364" s="4" t="s">
        <v>2529</v>
      </c>
      <c r="I364" s="4"/>
      <c r="J364" s="4"/>
      <c r="K364" s="4"/>
      <c r="L364" s="4"/>
      <c r="M364" s="4"/>
      <c r="N364" s="4"/>
      <c r="O364" s="18" t="str">
        <f t="shared" ref="O364:O374" si="15">LEFT(RIGHT(RIGHT(A364,LEN(A364)-FIND(")",A364,1)),LEN(RIGHT(A364,LEN(A364)-FIND(")",A364,1)))-FIND(")",RIGHT(A364,LEN(A364)-FIND(")",A364,1)),1)-1),FIND(" - Fail",RIGHT(RIGHT(A364,LEN(A364)-FIND(")",A364,1)),LEN(RIGHT(A364,LEN(A364)-FIND(")",A364,1)))-FIND(")",RIGHT(A364,LEN(A364)-FIND(")",A364,1)),1)-1),1)-1)</f>
        <v>Unavoidable Poison damage 1d8. Then DC 11 Constitution</v>
      </c>
      <c r="P364" s="4"/>
      <c r="Q364" s="18" t="e">
        <f t="shared" si="11"/>
        <v>#VALUE!</v>
      </c>
      <c r="R364" s="18" t="str">
        <f t="shared" si="12"/>
        <v>nds the poison.</v>
      </c>
      <c r="S364" s="4"/>
      <c r="T364" s="4"/>
      <c r="U364" s="4"/>
      <c r="V364" s="4" t="str">
        <f t="shared" si="14"/>
        <v>MM</v>
      </c>
    </row>
    <row r="365" spans="1:22">
      <c r="A365" s="5" t="s">
        <v>3163</v>
      </c>
      <c r="B365" s="18" t="str">
        <f t="shared" si="5"/>
        <v>Gas Spore Nodule</v>
      </c>
      <c r="C365" s="18" t="str">
        <f t="shared" si="6"/>
        <v>DC 15 Constitution - Fail: 3d6 poison damage and infected with disease. (Creatures immune to poison also immune to this disease). Diseased victim: death in 1d12+Victim’s Constitution Modifier hours, unless disease removed. In half that time, the victim becomes poisoned for rest of duration. After victim dies, it sprouts 2d4 Tiny gas spores that grow to full size in 7 days.</v>
      </c>
      <c r="D365" s="18" t="str">
        <f t="shared" si="13"/>
        <v>Yellow Powder</v>
      </c>
      <c r="E365" s="4" t="s">
        <v>2408</v>
      </c>
      <c r="F365" s="4" t="s">
        <v>2383</v>
      </c>
      <c r="G365" s="4"/>
      <c r="H365" s="4" t="s">
        <v>2535</v>
      </c>
      <c r="I365" s="4"/>
      <c r="J365" s="4"/>
      <c r="K365" s="4"/>
      <c r="L365" s="4"/>
      <c r="M365" s="4"/>
      <c r="N365" s="4"/>
      <c r="O365" s="18" t="str">
        <f t="shared" si="15"/>
        <v>DC 15 Constitution</v>
      </c>
      <c r="P365" s="4"/>
      <c r="Q365" s="18" t="e">
        <f t="shared" si="11"/>
        <v>#VALUE!</v>
      </c>
      <c r="R365" s="18" t="e">
        <f t="shared" si="12"/>
        <v>#VALUE!</v>
      </c>
      <c r="S365" s="4"/>
      <c r="T365" s="4"/>
      <c r="U365" s="4"/>
      <c r="V365" s="4" t="str">
        <f t="shared" si="14"/>
        <v>MM</v>
      </c>
    </row>
    <row r="366" spans="1:22">
      <c r="A366" s="5" t="s">
        <v>3164</v>
      </c>
      <c r="B366" s="18" t="str">
        <f t="shared" si="5"/>
        <v>Yeenoghu Bile</v>
      </c>
      <c r="C366" s="18" t="str">
        <f t="shared" si="6"/>
        <v>DC 12 Constitution - Fail: 2d6 poison damage.</v>
      </c>
      <c r="D366" s="18" t="str">
        <f t="shared" si="13"/>
        <v>Lime green mucas</v>
      </c>
      <c r="E366" s="4" t="s">
        <v>2408</v>
      </c>
      <c r="F366" s="4" t="s">
        <v>2383</v>
      </c>
      <c r="G366" s="4"/>
      <c r="H366" s="4" t="s">
        <v>2529</v>
      </c>
      <c r="I366" s="4"/>
      <c r="J366" s="4"/>
      <c r="K366" s="4"/>
      <c r="L366" s="4"/>
      <c r="M366" s="4"/>
      <c r="N366" s="4"/>
      <c r="O366" s="18" t="str">
        <f t="shared" si="15"/>
        <v>DC 12 Constitution</v>
      </c>
      <c r="P366" s="4"/>
      <c r="Q366" s="18" t="e">
        <f t="shared" si="11"/>
        <v>#VALUE!</v>
      </c>
      <c r="R366" s="18" t="e">
        <f t="shared" si="12"/>
        <v>#VALUE!</v>
      </c>
      <c r="S366" s="4"/>
      <c r="T366" s="4"/>
      <c r="U366" s="4"/>
      <c r="V366" s="4" t="str">
        <f t="shared" si="14"/>
        <v>MM</v>
      </c>
    </row>
    <row r="367" spans="1:22">
      <c r="A367" s="5" t="s">
        <v>3165</v>
      </c>
      <c r="B367" s="18" t="str">
        <f t="shared" si="5"/>
        <v>Grell Juice</v>
      </c>
      <c r="C367" s="18" t="str">
        <f t="shared" si="6"/>
        <v>DC 11 Constitution - Fail: poisoned for 1 minute. Poisoned creature Paralyzed. Can repeat Save roll at end of each turn. Success ends the poison.</v>
      </c>
      <c r="D367" s="18" t="str">
        <f t="shared" si="13"/>
        <v>Clear liquid with brown swirls</v>
      </c>
      <c r="E367" s="4" t="s">
        <v>2408</v>
      </c>
      <c r="F367" s="4" t="s">
        <v>2383</v>
      </c>
      <c r="G367" s="4"/>
      <c r="H367" s="4" t="s">
        <v>2507</v>
      </c>
      <c r="I367" s="4"/>
      <c r="J367" s="4"/>
      <c r="K367" s="4"/>
      <c r="L367" s="4"/>
      <c r="M367" s="4"/>
      <c r="N367" s="4"/>
      <c r="O367" s="18" t="str">
        <f t="shared" si="15"/>
        <v>DC 11 Constitution</v>
      </c>
      <c r="P367" s="4"/>
      <c r="Q367" s="18" t="e">
        <f t="shared" si="11"/>
        <v>#VALUE!</v>
      </c>
      <c r="R367" s="18" t="str">
        <f t="shared" si="12"/>
        <v>nds the poison.</v>
      </c>
      <c r="S367" s="4"/>
      <c r="T367" s="4"/>
      <c r="U367" s="4"/>
      <c r="V367" s="4" t="str">
        <f t="shared" si="14"/>
        <v>MM</v>
      </c>
    </row>
    <row r="368" spans="1:22">
      <c r="A368" s="5" t="s">
        <v>3166</v>
      </c>
      <c r="B368" s="18" t="str">
        <f t="shared" si="5"/>
        <v>Homunculus Extract</v>
      </c>
      <c r="C368" s="18" t="str">
        <f t="shared" si="6"/>
        <v>DC 10 Constitution - Fail: poisoned for 1 minute. If Save fails by 5 or more instead poisoned for 1d10 minutes and unconscious whilst poisoned.</v>
      </c>
      <c r="D368" s="18" t="str">
        <f t="shared" si="13"/>
        <v>Thick white paste</v>
      </c>
      <c r="E368" s="4" t="s">
        <v>2408</v>
      </c>
      <c r="F368" s="4" t="s">
        <v>2383</v>
      </c>
      <c r="G368" s="4"/>
      <c r="H368" s="4" t="s">
        <v>2529</v>
      </c>
      <c r="I368" s="4"/>
      <c r="J368" s="4"/>
      <c r="K368" s="4"/>
      <c r="L368" s="4"/>
      <c r="M368" s="4"/>
      <c r="N368" s="4"/>
      <c r="O368" s="18" t="str">
        <f t="shared" si="15"/>
        <v>DC 10 Constitution</v>
      </c>
      <c r="P368" s="4"/>
      <c r="Q368" s="18" t="e">
        <f t="shared" si="11"/>
        <v>#VALUE!</v>
      </c>
      <c r="R368" s="18" t="e">
        <f t="shared" si="12"/>
        <v>#VALUE!</v>
      </c>
      <c r="S368" s="4"/>
      <c r="T368" s="4"/>
      <c r="U368" s="4"/>
      <c r="V368" s="4" t="str">
        <f t="shared" si="14"/>
        <v>MM</v>
      </c>
    </row>
    <row r="369" spans="1:22">
      <c r="A369" s="5" t="s">
        <v>3167</v>
      </c>
      <c r="B369" s="18" t="str">
        <f t="shared" si="5"/>
        <v xml:space="preserve">Kraken Ink </v>
      </c>
      <c r="C369" s="18" t="str">
        <f t="shared" si="6"/>
        <v>DC 23 Constitution - Fail: 3d10 poison damage - Success: Half damage.</v>
      </c>
      <c r="D369" s="18" t="str">
        <f t="shared" si="13"/>
        <v>Black Liquid</v>
      </c>
      <c r="E369" s="4" t="s">
        <v>2408</v>
      </c>
      <c r="F369" s="4" t="s">
        <v>2383</v>
      </c>
      <c r="G369" s="4"/>
      <c r="H369" s="4" t="s">
        <v>2507</v>
      </c>
      <c r="I369" s="4"/>
      <c r="J369" s="4"/>
      <c r="K369" s="4"/>
      <c r="L369" s="4"/>
      <c r="M369" s="4"/>
      <c r="N369" s="4"/>
      <c r="O369" s="18" t="str">
        <f t="shared" si="15"/>
        <v>DC 23 Constitution</v>
      </c>
      <c r="P369" s="4"/>
      <c r="Q369" s="18" t="str">
        <f t="shared" si="11"/>
        <v xml:space="preserve">3d10 poison damage </v>
      </c>
      <c r="R369" s="18" t="str">
        <f t="shared" si="12"/>
        <v>Half damage.</v>
      </c>
      <c r="S369" s="4"/>
      <c r="T369" s="4"/>
      <c r="U369" s="4"/>
      <c r="V369" s="4" t="str">
        <f t="shared" si="14"/>
        <v>MM</v>
      </c>
    </row>
    <row r="370" spans="1:22">
      <c r="A370" s="5" t="s">
        <v>3168</v>
      </c>
      <c r="B370" s="212" t="str">
        <f t="shared" si="5"/>
        <v>Medusa Venon</v>
      </c>
      <c r="C370" s="212" t="str">
        <f t="shared" si="6"/>
        <v>Unavoidable Poison damage 4d6.</v>
      </c>
      <c r="D370" s="212" t="str">
        <f t="shared" si="13"/>
        <v>Brown Liquid</v>
      </c>
      <c r="E370" s="4" t="s">
        <v>2408</v>
      </c>
      <c r="F370" s="4" t="s">
        <v>2383</v>
      </c>
      <c r="G370" s="4"/>
      <c r="H370" s="4" t="s">
        <v>2529</v>
      </c>
      <c r="I370" s="4"/>
      <c r="J370" s="4"/>
      <c r="K370" s="4"/>
      <c r="L370" s="4"/>
      <c r="M370" s="4"/>
      <c r="N370" s="4"/>
      <c r="O370" s="18" t="e">
        <f t="shared" si="15"/>
        <v>#VALUE!</v>
      </c>
      <c r="P370" s="4"/>
      <c r="Q370" s="18" t="e">
        <f>RIGHT(O370,LEN(C370)-12)</f>
        <v>#VALUE!</v>
      </c>
      <c r="R370" s="18" t="e">
        <f>Q370</f>
        <v>#VALUE!</v>
      </c>
      <c r="S370" s="4"/>
      <c r="T370" s="4"/>
      <c r="U370" s="4"/>
      <c r="V370" s="4" t="str">
        <f t="shared" si="14"/>
        <v>MM</v>
      </c>
    </row>
    <row r="371" spans="1:22">
      <c r="A371" s="5" t="s">
        <v>3169</v>
      </c>
      <c r="B371" s="18" t="e">
        <f t="shared" si="5"/>
        <v>#VALUE!</v>
      </c>
      <c r="C371" s="18" t="e">
        <f t="shared" si="6"/>
        <v>#VALUE!</v>
      </c>
      <c r="D371" s="18"/>
      <c r="E371" s="4" t="s">
        <v>2408</v>
      </c>
      <c r="F371" s="4" t="s">
        <v>2383</v>
      </c>
      <c r="G371" s="4"/>
      <c r="H371" s="4"/>
      <c r="I371" s="4"/>
      <c r="J371" s="4"/>
      <c r="K371" s="4"/>
      <c r="L371" s="4"/>
      <c r="M371" s="4"/>
      <c r="N371" s="4"/>
      <c r="O371" s="18" t="e">
        <f t="shared" si="15"/>
        <v>#VALUE!</v>
      </c>
      <c r="P371" s="4"/>
      <c r="Q371" s="18" t="e">
        <f>RIGHT(O371,LEN(C371)-12)</f>
        <v>#VALUE!</v>
      </c>
      <c r="R371" s="18" t="e">
        <f>Q371</f>
        <v>#VALUE!</v>
      </c>
      <c r="S371" s="4"/>
      <c r="T371" s="4"/>
      <c r="U371" s="4"/>
      <c r="V371" s="4" t="s">
        <v>3008</v>
      </c>
    </row>
    <row r="372" spans="1:22">
      <c r="A372" s="5" t="s">
        <v>3170</v>
      </c>
      <c r="B372" s="18" t="e">
        <f t="shared" si="5"/>
        <v>#VALUE!</v>
      </c>
      <c r="C372" s="18" t="e">
        <f t="shared" si="6"/>
        <v>#VALUE!</v>
      </c>
      <c r="D372" s="18" t="s">
        <v>3171</v>
      </c>
      <c r="E372" s="4" t="s">
        <v>2408</v>
      </c>
      <c r="F372" s="4" t="s">
        <v>2383</v>
      </c>
      <c r="G372" s="4"/>
      <c r="H372" s="4" t="s">
        <v>3172</v>
      </c>
      <c r="I372" s="4"/>
      <c r="J372" s="4"/>
      <c r="K372" s="4"/>
      <c r="L372" s="4"/>
      <c r="M372" s="4"/>
      <c r="N372" s="4"/>
      <c r="O372" s="18" t="e">
        <f t="shared" si="15"/>
        <v>#VALUE!</v>
      </c>
      <c r="P372" s="4"/>
      <c r="Q372" s="18" t="e">
        <f>RIGHT(O372,LEN(C372)-12)</f>
        <v>#VALUE!</v>
      </c>
      <c r="R372" s="18" t="e">
        <f>Q372</f>
        <v>#VALUE!</v>
      </c>
      <c r="S372" s="4"/>
      <c r="T372" s="4"/>
      <c r="U372" s="4"/>
      <c r="V372" s="4" t="s">
        <v>3008</v>
      </c>
    </row>
    <row r="373" spans="1:22">
      <c r="A373" s="5" t="s">
        <v>3173</v>
      </c>
      <c r="B373" s="18" t="e">
        <f t="shared" si="5"/>
        <v>#VALUE!</v>
      </c>
      <c r="C373" s="18" t="e">
        <f t="shared" si="6"/>
        <v>#VALUE!</v>
      </c>
      <c r="D373" s="18" t="s">
        <v>3171</v>
      </c>
      <c r="E373" s="4" t="s">
        <v>2408</v>
      </c>
      <c r="F373" s="4" t="s">
        <v>2383</v>
      </c>
      <c r="G373" s="4"/>
      <c r="H373" s="4" t="s">
        <v>3172</v>
      </c>
      <c r="I373" s="4"/>
      <c r="J373" s="4"/>
      <c r="K373" s="4"/>
      <c r="L373" s="4"/>
      <c r="M373" s="4"/>
      <c r="N373" s="4"/>
      <c r="O373" s="18" t="e">
        <f t="shared" si="15"/>
        <v>#VALUE!</v>
      </c>
      <c r="P373" s="4"/>
      <c r="Q373" s="18" t="e">
        <f>RIGHT(O373,LEN(C373)-12)</f>
        <v>#VALUE!</v>
      </c>
      <c r="R373" s="18" t="e">
        <f>Q373</f>
        <v>#VALUE!</v>
      </c>
      <c r="S373" s="4"/>
      <c r="T373" s="4"/>
      <c r="U373" s="4"/>
      <c r="V373" s="4" t="s">
        <v>3008</v>
      </c>
    </row>
    <row r="374" spans="1:22">
      <c r="A374" s="5" t="s">
        <v>3174</v>
      </c>
      <c r="B374" s="18" t="e">
        <f t="shared" si="5"/>
        <v>#VALUE!</v>
      </c>
      <c r="C374" s="18" t="e">
        <f t="shared" si="6"/>
        <v>#VALUE!</v>
      </c>
      <c r="D374" s="18" t="s">
        <v>3171</v>
      </c>
      <c r="E374" s="4" t="s">
        <v>2408</v>
      </c>
      <c r="F374" s="4" t="s">
        <v>2383</v>
      </c>
      <c r="G374" s="4"/>
      <c r="H374" s="4" t="s">
        <v>3172</v>
      </c>
      <c r="I374" s="4"/>
      <c r="J374" s="4"/>
      <c r="K374" s="4"/>
      <c r="L374" s="4"/>
      <c r="M374" s="4"/>
      <c r="N374" s="4"/>
      <c r="O374" s="18" t="e">
        <f t="shared" si="15"/>
        <v>#VALUE!</v>
      </c>
      <c r="P374" s="4"/>
      <c r="Q374" s="18" t="e">
        <f>RIGHT(O374,LEN(C374)-12)</f>
        <v>#VALUE!</v>
      </c>
      <c r="R374" s="18" t="e">
        <f>Q374</f>
        <v>#VALUE!</v>
      </c>
      <c r="S374" s="4"/>
      <c r="T374" s="4"/>
      <c r="U374" s="4"/>
      <c r="V374" s="4" t="s">
        <v>3008</v>
      </c>
    </row>
    <row r="375" spans="1:22">
      <c r="A375" s="5" t="s">
        <v>3175</v>
      </c>
      <c r="B375" s="18" t="str">
        <f t="shared" si="5"/>
        <v>Bone Venom</v>
      </c>
      <c r="C375" s="18" t="str">
        <f t="shared" si="6"/>
        <v>Unavoidable Poison damage 3d6.</v>
      </c>
      <c r="D375" s="18" t="str">
        <f t="shared" ref="D375:D381" si="16">RIGHT(LEFT(A375,FIND("&gt;",A375,1)-1),LEN(LEFT(A375,FIND("&gt;",A375,1)-1))-FIND("&lt;",LEFT(A375,FIND("&gt;",A375,1)-1),1))</f>
        <v>Black thick liquid</v>
      </c>
      <c r="E375" s="4" t="s">
        <v>2408</v>
      </c>
      <c r="F375" s="4" t="s">
        <v>2383</v>
      </c>
      <c r="G375" s="4"/>
      <c r="H375" s="4" t="s">
        <v>3176</v>
      </c>
      <c r="I375" s="4"/>
      <c r="J375" s="4"/>
      <c r="K375" s="4"/>
      <c r="L375" s="4"/>
      <c r="M375" s="4"/>
      <c r="N375" s="4"/>
      <c r="O375" s="18" t="s">
        <v>3177</v>
      </c>
      <c r="P375" s="4"/>
      <c r="Q375" s="18" t="e">
        <f t="shared" ref="Q375:Q382" si="17">RIGHT(LEFT(A375,FIND(" - Success:",A375,1)),LEN(LEFT(A375,FIND(" - Success:",A375,1)))-FIND(" - Fail:",LEFT(A375,FIND(" - Success:",A375,1)),1)-8)</f>
        <v>#VALUE!</v>
      </c>
      <c r="R375" s="18" t="e">
        <f t="shared" ref="R375:R382" si="18">RIGHT(A375,LEN(A375)-FIND("Success",A375,1)-8)</f>
        <v>#VALUE!</v>
      </c>
      <c r="S375" s="4"/>
      <c r="T375" s="4"/>
      <c r="U375" s="4"/>
      <c r="V375" s="4" t="str">
        <f t="shared" ref="V375:V382" si="19">RIGHT(LEFT(A375,FIND(")",A375,1)-1),FIND(")",A375,1)-FIND("(",A375,1)-1)</f>
        <v>MM</v>
      </c>
    </row>
    <row r="376" spans="1:22">
      <c r="A376" s="5" t="s">
        <v>3178</v>
      </c>
      <c r="B376" s="18" t="str">
        <f t="shared" si="5"/>
        <v>Spirit Venom</v>
      </c>
      <c r="C376" s="18" t="str">
        <f t="shared" si="6"/>
        <v>DC 13 Constitution - Fail: 7d8 poison damage - Success: Half damage.</v>
      </c>
      <c r="D376" s="18" t="str">
        <f t="shared" si="16"/>
        <v>Blue thick liquid</v>
      </c>
      <c r="E376" s="4" t="s">
        <v>2408</v>
      </c>
      <c r="F376" s="4" t="s">
        <v>2383</v>
      </c>
      <c r="G376" s="4"/>
      <c r="H376" s="4" t="s">
        <v>3176</v>
      </c>
      <c r="I376" s="4"/>
      <c r="J376" s="4"/>
      <c r="K376" s="4"/>
      <c r="L376" s="4"/>
      <c r="M376" s="4"/>
      <c r="N376" s="4"/>
      <c r="O376" s="18" t="str">
        <f t="shared" ref="O376:O381" si="20">LEFT(RIGHT(RIGHT(A376,LEN(A376)-FIND(")",A376,1)),LEN(RIGHT(A376,LEN(A376)-FIND(")",A376,1)))-FIND(")",RIGHT(A376,LEN(A376)-FIND(")",A376,1)),1)-1),FIND(" - Fail",RIGHT(RIGHT(A376,LEN(A376)-FIND(")",A376,1)),LEN(RIGHT(A376,LEN(A376)-FIND(")",A376,1)))-FIND(")",RIGHT(A376,LEN(A376)-FIND(")",A376,1)),1)-1),1)-1)</f>
        <v>DC 13 Constitution</v>
      </c>
      <c r="P376" s="4"/>
      <c r="Q376" s="18" t="str">
        <f t="shared" si="17"/>
        <v xml:space="preserve">7d8 poison damage </v>
      </c>
      <c r="R376" s="18" t="str">
        <f t="shared" si="18"/>
        <v>Half damage.</v>
      </c>
      <c r="S376" s="4"/>
      <c r="T376" s="4"/>
      <c r="U376" s="4"/>
      <c r="V376" s="4" t="str">
        <f t="shared" si="19"/>
        <v>MM</v>
      </c>
    </row>
    <row r="377" spans="1:22">
      <c r="A377" s="5" t="s">
        <v>3179</v>
      </c>
      <c r="B377" s="18" t="str">
        <f t="shared" si="5"/>
        <v>Guardian Venom</v>
      </c>
      <c r="C377" s="18" t="str">
        <f t="shared" si="6"/>
        <v>DC 15 Constitution - Fail: 10d8 poison damage - Success: Half damage.</v>
      </c>
      <c r="D377" s="18" t="str">
        <f t="shared" si="16"/>
        <v>Red thick liquid</v>
      </c>
      <c r="E377" s="4" t="s">
        <v>2408</v>
      </c>
      <c r="F377" s="4" t="s">
        <v>2383</v>
      </c>
      <c r="G377" s="4"/>
      <c r="H377" s="4" t="s">
        <v>3176</v>
      </c>
      <c r="I377" s="4"/>
      <c r="J377" s="4"/>
      <c r="K377" s="4"/>
      <c r="L377" s="4"/>
      <c r="M377" s="4"/>
      <c r="N377" s="4"/>
      <c r="O377" s="18" t="str">
        <f t="shared" si="20"/>
        <v>DC 15 Constitution</v>
      </c>
      <c r="P377" s="4"/>
      <c r="Q377" s="18" t="str">
        <f t="shared" si="17"/>
        <v xml:space="preserve">10d8 poison damage </v>
      </c>
      <c r="R377" s="18" t="str">
        <f t="shared" si="18"/>
        <v>Half damage.</v>
      </c>
      <c r="S377" s="4"/>
      <c r="T377" s="4"/>
      <c r="U377" s="4"/>
      <c r="V377" s="4" t="str">
        <f t="shared" si="19"/>
        <v>MM</v>
      </c>
    </row>
    <row r="378" spans="1:22">
      <c r="A378" s="5" t="s">
        <v>3180</v>
      </c>
      <c r="B378" s="18" t="str">
        <f t="shared" si="5"/>
        <v>Otyugh Disease</v>
      </c>
      <c r="C378" s="18" t="str">
        <f t="shared" si="6"/>
        <v>DC 15 Constitution - Fail: infected with disease and poisoned. Every 24 hours, target MUST make Save again - Save: the target is cured of disease - Fail: Maximum HPs redcued by 1d10. Target dies if Max HP reduces to 0. If target is cured Maximum HP restored to previous normal level.</v>
      </c>
      <c r="D378" s="18" t="str">
        <f t="shared" si="16"/>
        <v>Brown smelly paste</v>
      </c>
      <c r="E378" s="4" t="s">
        <v>2408</v>
      </c>
      <c r="F378" s="4" t="s">
        <v>2383</v>
      </c>
      <c r="G378" s="4"/>
      <c r="H378" s="4" t="s">
        <v>3176</v>
      </c>
      <c r="I378" s="4"/>
      <c r="J378" s="4"/>
      <c r="K378" s="4"/>
      <c r="L378" s="4"/>
      <c r="M378" s="4"/>
      <c r="N378" s="4"/>
      <c r="O378" s="18" t="str">
        <f t="shared" si="20"/>
        <v>DC 15 Constitution</v>
      </c>
      <c r="P378" s="4"/>
      <c r="Q378" s="18" t="e">
        <f t="shared" si="17"/>
        <v>#VALUE!</v>
      </c>
      <c r="R378" s="18" t="e">
        <f t="shared" si="18"/>
        <v>#VALUE!</v>
      </c>
      <c r="S378" s="4"/>
      <c r="T378" s="4"/>
      <c r="U378" s="4"/>
      <c r="V378" s="4" t="str">
        <f t="shared" si="19"/>
        <v>MM</v>
      </c>
    </row>
    <row r="379" spans="1:22">
      <c r="A379" s="5" t="s">
        <v>3181</v>
      </c>
      <c r="B379" s="18" t="str">
        <f t="shared" si="5"/>
        <v>Draco Stinger</v>
      </c>
      <c r="C379" s="18" t="str">
        <f t="shared" ref="C379:C398" si="21">RIGHT(RIGHT(A379,LEN(A379)-FIND(")",A379,1)),LEN(RIGHT(A379,LEN(A379)-FIND(")",A379,1)))-FIND(")",RIGHT(A379,LEN(A379)-FIND(")",A379,1)),1)-1)</f>
        <v>DC 11 Constitution - Fail: poisoned for 1 hour. If Save fails by 5 or more the target is also unconscious whilst poisoned or until they take damage or another creature shakes them awake.</v>
      </c>
      <c r="D379" s="18" t="str">
        <f t="shared" si="16"/>
        <v>Dark red liquid</v>
      </c>
      <c r="E379" s="4" t="s">
        <v>2408</v>
      </c>
      <c r="F379" s="4" t="s">
        <v>2383</v>
      </c>
      <c r="G379" s="4"/>
      <c r="H379" s="4" t="s">
        <v>3176</v>
      </c>
      <c r="I379" s="4"/>
      <c r="J379" s="4"/>
      <c r="K379" s="4"/>
      <c r="L379" s="4"/>
      <c r="M379" s="4"/>
      <c r="N379" s="4"/>
      <c r="O379" s="18" t="str">
        <f t="shared" si="20"/>
        <v>DC 11 Constitution</v>
      </c>
      <c r="P379" s="4"/>
      <c r="Q379" s="18" t="e">
        <f t="shared" si="17"/>
        <v>#VALUE!</v>
      </c>
      <c r="R379" s="18" t="e">
        <f t="shared" si="18"/>
        <v>#VALUE!</v>
      </c>
      <c r="S379" s="4"/>
      <c r="T379" s="4"/>
      <c r="U379" s="4"/>
      <c r="V379" s="4" t="str">
        <f t="shared" si="19"/>
        <v>MM</v>
      </c>
    </row>
    <row r="380" spans="1:22">
      <c r="A380" s="5" t="s">
        <v>3182</v>
      </c>
      <c r="B380" s="18" t="str">
        <f t="shared" si="5"/>
        <v>Kreen Bile</v>
      </c>
      <c r="C380" s="18" t="str">
        <f t="shared" si="21"/>
        <v>DC 11 Constitution - Fail: poisoned for 1 minute. If Save fails by 5 or more the target is also paralyzed. Can repeat Save roll at end of each turn. Success ends the poison.</v>
      </c>
      <c r="D380" s="18" t="str">
        <f t="shared" si="16"/>
        <v>Clear thick paste</v>
      </c>
      <c r="E380" s="4" t="s">
        <v>2408</v>
      </c>
      <c r="F380" s="4" t="s">
        <v>2383</v>
      </c>
      <c r="G380" s="4"/>
      <c r="H380" s="4" t="s">
        <v>3176</v>
      </c>
      <c r="I380" s="4"/>
      <c r="J380" s="4"/>
      <c r="K380" s="4"/>
      <c r="L380" s="4"/>
      <c r="M380" s="4"/>
      <c r="N380" s="4"/>
      <c r="O380" s="18" t="str">
        <f t="shared" si="20"/>
        <v>DC 11 Constitution</v>
      </c>
      <c r="P380" s="4"/>
      <c r="Q380" s="18" t="e">
        <f t="shared" si="17"/>
        <v>#VALUE!</v>
      </c>
      <c r="R380" s="18" t="str">
        <f t="shared" si="18"/>
        <v>nds the poison.</v>
      </c>
      <c r="S380" s="4"/>
      <c r="T380" s="4"/>
      <c r="U380" s="4"/>
      <c r="V380" s="4" t="str">
        <f t="shared" si="19"/>
        <v>MM</v>
      </c>
    </row>
    <row r="381" spans="1:22">
      <c r="A381" s="5" t="s">
        <v>3183</v>
      </c>
      <c r="B381" s="18" t="str">
        <f t="shared" si="5"/>
        <v>Troglodyte Toxin</v>
      </c>
      <c r="C381" s="18" t="str">
        <f t="shared" si="21"/>
        <v>DC 12 Constitution - Fail: poisoned for 1 minute.</v>
      </c>
      <c r="D381" s="18" t="str">
        <f t="shared" si="16"/>
        <v>Brown oily liquid</v>
      </c>
      <c r="E381" s="4" t="s">
        <v>2408</v>
      </c>
      <c r="F381" s="4" t="s">
        <v>2383</v>
      </c>
      <c r="G381" s="4"/>
      <c r="H381" s="4" t="s">
        <v>3172</v>
      </c>
      <c r="I381" s="4"/>
      <c r="J381" s="4"/>
      <c r="K381" s="4"/>
      <c r="L381" s="4"/>
      <c r="M381" s="4"/>
      <c r="N381" s="4"/>
      <c r="O381" s="18" t="str">
        <f t="shared" si="20"/>
        <v>DC 12 Constitution</v>
      </c>
      <c r="P381" s="4"/>
      <c r="Q381" s="18" t="e">
        <f t="shared" si="17"/>
        <v>#VALUE!</v>
      </c>
      <c r="R381" s="18" t="e">
        <f t="shared" si="18"/>
        <v>#VALUE!</v>
      </c>
      <c r="S381" s="4"/>
      <c r="T381" s="4"/>
      <c r="U381" s="4"/>
      <c r="V381" s="4" t="str">
        <f t="shared" si="19"/>
        <v>MM</v>
      </c>
    </row>
    <row r="382" spans="1:22">
      <c r="A382" s="5" t="s">
        <v>3184</v>
      </c>
      <c r="B382" s="18" t="str">
        <f t="shared" si="5"/>
        <v>Yuan-ti Venon</v>
      </c>
      <c r="C382" s="18" t="e">
        <f t="shared" si="21"/>
        <v>#VALUE!</v>
      </c>
      <c r="D382" s="18" t="s">
        <v>3185</v>
      </c>
      <c r="E382" s="4" t="s">
        <v>2408</v>
      </c>
      <c r="F382" s="4" t="s">
        <v>2383</v>
      </c>
      <c r="G382" s="4"/>
      <c r="H382" s="4" t="s">
        <v>3176</v>
      </c>
      <c r="I382" s="4"/>
      <c r="J382" s="4"/>
      <c r="K382" s="4"/>
      <c r="L382" s="4"/>
      <c r="M382" s="4"/>
      <c r="N382" s="4"/>
      <c r="O382" s="18" t="s">
        <v>3177</v>
      </c>
      <c r="P382" s="4"/>
      <c r="Q382" s="18" t="e">
        <f t="shared" si="17"/>
        <v>#VALUE!</v>
      </c>
      <c r="R382" s="18" t="e">
        <f t="shared" si="18"/>
        <v>#VALUE!</v>
      </c>
      <c r="S382" s="4"/>
      <c r="T382" s="4"/>
      <c r="U382" s="4"/>
      <c r="V382" s="4" t="str">
        <f t="shared" si="19"/>
        <v>MM</v>
      </c>
    </row>
    <row r="383" spans="1:22">
      <c r="A383" s="5" t="s">
        <v>3186</v>
      </c>
      <c r="B383" s="18" t="s">
        <v>3187</v>
      </c>
      <c r="C383" s="18" t="e">
        <f t="shared" si="21"/>
        <v>#VALUE!</v>
      </c>
      <c r="D383" s="18" t="s">
        <v>3185</v>
      </c>
      <c r="E383" s="4" t="s">
        <v>2408</v>
      </c>
      <c r="F383" s="4" t="s">
        <v>2383</v>
      </c>
      <c r="G383" s="4"/>
      <c r="H383" s="4" t="s">
        <v>3176</v>
      </c>
      <c r="I383" s="4"/>
      <c r="J383" s="4"/>
      <c r="K383" s="4"/>
      <c r="L383" s="4"/>
      <c r="M383" s="4"/>
      <c r="N383" s="4"/>
      <c r="O383" s="18" t="s">
        <v>3177</v>
      </c>
      <c r="P383" s="4"/>
      <c r="Q383" s="18" t="s">
        <v>3188</v>
      </c>
      <c r="R383" s="18" t="s">
        <v>3188</v>
      </c>
      <c r="S383" s="4"/>
      <c r="T383" s="4"/>
      <c r="U383" s="4"/>
      <c r="V383" s="4" t="s">
        <v>3008</v>
      </c>
    </row>
    <row r="384" spans="1:22">
      <c r="A384" s="5" t="s">
        <v>3189</v>
      </c>
      <c r="B384" s="18" t="s">
        <v>3190</v>
      </c>
      <c r="C384" s="18" t="e">
        <f t="shared" si="21"/>
        <v>#VALUE!</v>
      </c>
      <c r="D384" s="18" t="s">
        <v>3185</v>
      </c>
      <c r="E384" s="4" t="s">
        <v>2408</v>
      </c>
      <c r="F384" s="4" t="s">
        <v>2383</v>
      </c>
      <c r="G384" s="4"/>
      <c r="H384" s="4" t="s">
        <v>3176</v>
      </c>
      <c r="I384" s="4"/>
      <c r="J384" s="4"/>
      <c r="K384" s="4"/>
      <c r="L384" s="4"/>
      <c r="M384" s="4"/>
      <c r="N384" s="4"/>
      <c r="O384" s="18" t="s">
        <v>3177</v>
      </c>
      <c r="P384" s="4"/>
      <c r="Q384" s="18" t="s">
        <v>3191</v>
      </c>
      <c r="R384" s="18" t="s">
        <v>3191</v>
      </c>
      <c r="S384" s="4"/>
      <c r="T384" s="4"/>
      <c r="U384" s="4"/>
      <c r="V384" s="4" t="s">
        <v>3008</v>
      </c>
    </row>
    <row r="385" spans="1:22">
      <c r="A385" s="5" t="s">
        <v>3192</v>
      </c>
      <c r="B385" s="18" t="str">
        <f t="shared" ref="B385:B398" si="22">LEFT(A385,FIND("&lt;",A385,1)-2)</f>
        <v xml:space="preserve"> Arcanaloth Claws</v>
      </c>
      <c r="C385" s="18" t="str">
        <f t="shared" si="21"/>
        <v>DC 14 Constitution - Fail: 3d6 poison damage - Success: Half damage.</v>
      </c>
      <c r="D385" s="18" t="str">
        <f t="shared" ref="D385:D398" si="23">RIGHT(LEFT(A385,FIND("&gt;",A385,1)-1),LEN(LEFT(A385,FIND("&gt;",A385,1)-1))-FIND("&lt;",LEFT(A385,FIND("&gt;",A385,1)-1),1))</f>
        <v>Clear thick paste</v>
      </c>
      <c r="E385" s="4" t="s">
        <v>2408</v>
      </c>
      <c r="F385" s="4" t="s">
        <v>2383</v>
      </c>
      <c r="G385" s="4"/>
      <c r="H385" s="4" t="s">
        <v>3176</v>
      </c>
      <c r="I385" s="4"/>
      <c r="J385" s="4"/>
      <c r="K385" s="4"/>
      <c r="L385" s="4"/>
      <c r="M385" s="4"/>
      <c r="N385" s="4"/>
      <c r="O385" s="18" t="str">
        <f>LEFT(RIGHT(RIGHT(A385,LEN(A385)-FIND(")",A385,1)),LEN(RIGHT(A385,LEN(A385)-FIND(")",A385,1)))-FIND(")",RIGHT(A385,LEN(A385)-FIND(")",A385,1)),1)-1),FIND(" - Fail",RIGHT(RIGHT(A385,LEN(A385)-FIND(")",A385,1)),LEN(RIGHT(A385,LEN(A385)-FIND(")",A385,1)))-FIND(")",RIGHT(A385,LEN(A385)-FIND(")",A385,1)),1)-1),1)-1)</f>
        <v>DC 14 Constitution</v>
      </c>
      <c r="P385" s="4"/>
      <c r="Q385" s="18" t="str">
        <f>RIGHT(LEFT(A385,FIND(" - Success:",A385,1)),LEN(LEFT(A385,FIND(" - Success:",A385,1)))-FIND(" - Fail:",LEFT(A385,FIND(" - Success:",A385,1)),1)-8)</f>
        <v xml:space="preserve">3d6 poison damage </v>
      </c>
      <c r="R385" s="18" t="str">
        <f>RIGHT(A385,LEN(A385)-FIND("Success",A385,1)-8)</f>
        <v>Half damage.</v>
      </c>
      <c r="S385" s="4"/>
      <c r="T385" s="4"/>
      <c r="U385" s="4"/>
      <c r="V385" s="4" t="str">
        <f t="shared" ref="V385:V398" si="24">RIGHT(LEFT(A385,FIND(")",A385,1)-1),FIND(")",A385,1)-FIND("(",A385,1)-1)</f>
        <v>MM</v>
      </c>
    </row>
    <row r="386" spans="1:22">
      <c r="A386" s="5" t="s">
        <v>3193</v>
      </c>
      <c r="B386" s="18" t="str">
        <f t="shared" si="22"/>
        <v>Death Gland</v>
      </c>
      <c r="C386" s="18" t="str">
        <f t="shared" si="21"/>
        <v>DC 12 Constitution - Fail: infected with disease and poisoned. Every 24 hours, target MUST make Save again - Save: the target is cured of disease - Fail: Maximum HPs redcued by 1d10. Target dies if Max HP reduces to 0. If target is cured Maximum HP restored to previous normal level.</v>
      </c>
      <c r="D386" s="18" t="str">
        <f t="shared" si="23"/>
        <v>Black liquid</v>
      </c>
      <c r="E386" s="4" t="s">
        <v>2408</v>
      </c>
      <c r="F386" s="4" t="s">
        <v>2383</v>
      </c>
      <c r="G386" s="4"/>
      <c r="H386" s="4" t="s">
        <v>3176</v>
      </c>
      <c r="I386" s="4"/>
      <c r="J386" s="4"/>
      <c r="K386" s="4"/>
      <c r="L386" s="4"/>
      <c r="M386" s="4"/>
      <c r="N386" s="4"/>
      <c r="O386" s="18" t="str">
        <f>LEFT(RIGHT(RIGHT(A386,LEN(A386)-FIND(")",A386,1)),LEN(RIGHT(A386,LEN(A386)-FIND(")",A386,1)))-FIND(")",RIGHT(A386,LEN(A386)-FIND(")",A386,1)),1)-1),FIND(" - Fail",RIGHT(RIGHT(A386,LEN(A386)-FIND(")",A386,1)),LEN(RIGHT(A386,LEN(A386)-FIND(")",A386,1)))-FIND(")",RIGHT(A386,LEN(A386)-FIND(")",A386,1)),1)-1),1)-1)</f>
        <v>DC 12 Constitution</v>
      </c>
      <c r="P386" s="4"/>
      <c r="Q386" s="18" t="s">
        <v>3194</v>
      </c>
      <c r="R386" s="18" t="e">
        <f>RIGHT(A386,LEN(A386)-FIND("Success",A386,1)-8)</f>
        <v>#VALUE!</v>
      </c>
      <c r="S386" s="4"/>
      <c r="T386" s="4"/>
      <c r="U386" s="4"/>
      <c r="V386" s="4" t="str">
        <f t="shared" si="24"/>
        <v>MM</v>
      </c>
    </row>
    <row r="387" spans="1:22">
      <c r="A387" s="5" t="s">
        <v>3195</v>
      </c>
      <c r="B387" s="18" t="str">
        <f t="shared" si="22"/>
        <v>Flying Venon</v>
      </c>
      <c r="C387" s="18" t="str">
        <f t="shared" si="21"/>
        <v>Unavoidable Poison damage 3d4.</v>
      </c>
      <c r="D387" s="18" t="str">
        <f t="shared" si="23"/>
        <v>Light brown liquid</v>
      </c>
      <c r="E387" s="4" t="s">
        <v>2408</v>
      </c>
      <c r="F387" s="4" t="s">
        <v>2383</v>
      </c>
      <c r="G387" s="4"/>
      <c r="H387" s="4" t="s">
        <v>3176</v>
      </c>
      <c r="I387" s="4"/>
      <c r="J387" s="4"/>
      <c r="K387" s="4"/>
      <c r="L387" s="4"/>
      <c r="M387" s="4"/>
      <c r="N387" s="4"/>
      <c r="O387" s="18" t="s">
        <v>3177</v>
      </c>
      <c r="P387" s="4"/>
      <c r="Q387" s="18" t="str">
        <f>RIGHT(C387,LEN(C387)-12)</f>
        <v>Poison damage 3d4.</v>
      </c>
      <c r="R387" s="18" t="str">
        <f>Q387</f>
        <v>Poison damage 3d4.</v>
      </c>
      <c r="S387" s="4"/>
      <c r="T387" s="4"/>
      <c r="U387" s="4"/>
      <c r="V387" s="4" t="str">
        <f t="shared" si="24"/>
        <v>MM</v>
      </c>
    </row>
    <row r="388" spans="1:22">
      <c r="A388" s="5" t="s">
        <v>3196</v>
      </c>
      <c r="B388" s="18" t="str">
        <f t="shared" si="22"/>
        <v>Centipede Bile</v>
      </c>
      <c r="C388" s="18" t="str">
        <f t="shared" si="21"/>
        <v>DC 11 Constitution - Fail: 3d6 poison damage. If this reduces target to 0 HP the target is stable but poisoned for 1 hour, even after regaining hit points, and is paralyzed while poisoned.</v>
      </c>
      <c r="D388" s="18" t="str">
        <f t="shared" si="23"/>
        <v>White liquid</v>
      </c>
      <c r="E388" s="4" t="s">
        <v>2408</v>
      </c>
      <c r="F388" s="4" t="s">
        <v>2383</v>
      </c>
      <c r="G388" s="4"/>
      <c r="H388" s="4" t="s">
        <v>3176</v>
      </c>
      <c r="I388" s="4"/>
      <c r="J388" s="4"/>
      <c r="K388" s="4"/>
      <c r="L388" s="4"/>
      <c r="M388" s="4"/>
      <c r="N388" s="4"/>
      <c r="O388" s="18" t="str">
        <f>LEFT(RIGHT(RIGHT(A388,LEN(A388)-FIND(")",A388,1)),LEN(RIGHT(A388,LEN(A388)-FIND(")",A388,1)))-FIND(")",RIGHT(A388,LEN(A388)-FIND(")",A388,1)),1)-1),FIND(" - Fail",RIGHT(RIGHT(A388,LEN(A388)-FIND(")",A388,1)),LEN(RIGHT(A388,LEN(A388)-FIND(")",A388,1)))-FIND(")",RIGHT(A388,LEN(A388)-FIND(")",A388,1)),1)-1),1)-1)</f>
        <v>DC 11 Constitution</v>
      </c>
      <c r="P388" s="4"/>
      <c r="Q388" s="18" t="s">
        <v>3197</v>
      </c>
      <c r="R388" s="18" t="s">
        <v>3198</v>
      </c>
      <c r="S388" s="4"/>
      <c r="T388" s="4"/>
      <c r="U388" s="4"/>
      <c r="V388" s="4" t="str">
        <f t="shared" si="24"/>
        <v>MM</v>
      </c>
    </row>
    <row r="389" spans="1:22">
      <c r="A389" s="5" t="s">
        <v>3199</v>
      </c>
      <c r="B389" s="18" t="str">
        <f t="shared" si="22"/>
        <v>Rat Toxin</v>
      </c>
      <c r="C389" s="18" t="str">
        <f t="shared" si="21"/>
        <v>DC 10 Constitution - Fail: infected with disease. Whilst diseased can not regain HP - except by magical means. Every 24 hours target’s Maximum HPs redcued by 1d6. Target dies if Max HP reduces to 0. If target is cured Maximum HP restored to previous normal level.</v>
      </c>
      <c r="D389" s="18" t="str">
        <f t="shared" si="23"/>
        <v>Foul smelling flakes</v>
      </c>
      <c r="E389" s="4" t="s">
        <v>2408</v>
      </c>
      <c r="F389" s="4" t="s">
        <v>2383</v>
      </c>
      <c r="G389" s="4"/>
      <c r="H389" s="4" t="s">
        <v>3176</v>
      </c>
      <c r="I389" s="4"/>
      <c r="J389" s="4"/>
      <c r="K389" s="4"/>
      <c r="L389" s="4"/>
      <c r="M389" s="4"/>
      <c r="N389" s="4"/>
      <c r="O389" s="18" t="str">
        <f>LEFT(RIGHT(RIGHT(A389,LEN(A389)-FIND(")",A389,1)),LEN(RIGHT(A389,LEN(A389)-FIND(")",A389,1)))-FIND(")",RIGHT(A389,LEN(A389)-FIND(")",A389,1)),1)-1),FIND(" - Fail",RIGHT(RIGHT(A389,LEN(A389)-FIND(")",A389,1)),LEN(RIGHT(A389,LEN(A389)-FIND(")",A389,1)))-FIND(")",RIGHT(A389,LEN(A389)-FIND(")",A389,1)),1)-1),1)-1)</f>
        <v>DC 10 Constitution</v>
      </c>
      <c r="P389" s="4"/>
      <c r="Q389" s="18" t="s">
        <v>3200</v>
      </c>
      <c r="R389" s="18" t="s">
        <v>3198</v>
      </c>
      <c r="S389" s="4"/>
      <c r="T389" s="4"/>
      <c r="U389" s="4"/>
      <c r="V389" s="4" t="str">
        <f t="shared" si="24"/>
        <v>MM</v>
      </c>
    </row>
    <row r="390" spans="1:22">
      <c r="A390" s="5" t="s">
        <v>3201</v>
      </c>
      <c r="B390" s="18" t="str">
        <f t="shared" si="22"/>
        <v>Scorpion Stinger</v>
      </c>
      <c r="C390" s="18" t="str">
        <f t="shared" si="21"/>
        <v>DC 12 Constitution - Fail: 4d10 poison damage - Success: Half damage.</v>
      </c>
      <c r="D390" s="18" t="str">
        <f t="shared" si="23"/>
        <v>Red liquid</v>
      </c>
      <c r="E390" s="4" t="s">
        <v>2408</v>
      </c>
      <c r="F390" s="4" t="s">
        <v>2383</v>
      </c>
      <c r="G390" s="4"/>
      <c r="H390" s="4" t="s">
        <v>3176</v>
      </c>
      <c r="I390" s="4"/>
      <c r="J390" s="4"/>
      <c r="K390" s="4"/>
      <c r="L390" s="4"/>
      <c r="M390" s="4"/>
      <c r="N390" s="4"/>
      <c r="O390" s="18" t="str">
        <f>LEFT(RIGHT(RIGHT(A390,LEN(A390)-FIND(")",A390,1)),LEN(RIGHT(A390,LEN(A390)-FIND(")",A390,1)))-FIND(")",RIGHT(A390,LEN(A390)-FIND(")",A390,1)),1)-1),FIND(" - Fail",RIGHT(RIGHT(A390,LEN(A390)-FIND(")",A390,1)),LEN(RIGHT(A390,LEN(A390)-FIND(")",A390,1)))-FIND(")",RIGHT(A390,LEN(A390)-FIND(")",A390,1)),1)-1),1)-1)</f>
        <v>DC 12 Constitution</v>
      </c>
      <c r="P390" s="4"/>
      <c r="Q390" s="18" t="str">
        <f>RIGHT(LEFT(A390,FIND(" - Success:",A390,1)),LEN(LEFT(A390,FIND(" - Success:",A390,1)))-FIND(" - Fail:",LEFT(A390,FIND(" - Success:",A390,1)),1)-8)</f>
        <v xml:space="preserve">4d10 poison damage </v>
      </c>
      <c r="R390" s="18" t="str">
        <f>RIGHT(A390,LEN(A390)-FIND("Success",A390,1)-8)</f>
        <v>Half damage.</v>
      </c>
      <c r="S390" s="4"/>
      <c r="T390" s="4"/>
      <c r="U390" s="4"/>
      <c r="V390" s="4" t="str">
        <f t="shared" si="24"/>
        <v>MM</v>
      </c>
    </row>
    <row r="391" spans="1:22">
      <c r="A391" s="5" t="s">
        <v>3202</v>
      </c>
      <c r="B391" s="18" t="str">
        <f t="shared" si="22"/>
        <v>Spider Venom</v>
      </c>
      <c r="C391" s="18" t="str">
        <f t="shared" si="21"/>
        <v>DC 11 Constitution - Fail: 2d8 poison damage - Success: Half damage. If this reduces target to 0 HP the target is stable but poisoned for 1 hour, even after regaining hit points, and is paralyzed while poisoned.</v>
      </c>
      <c r="D391" s="18" t="str">
        <f t="shared" si="23"/>
        <v>Dark brown liquid</v>
      </c>
      <c r="E391" s="4" t="s">
        <v>2408</v>
      </c>
      <c r="F391" s="4" t="s">
        <v>2383</v>
      </c>
      <c r="G391" s="4"/>
      <c r="H391" s="4" t="s">
        <v>3176</v>
      </c>
      <c r="I391" s="4"/>
      <c r="J391" s="4"/>
      <c r="K391" s="4"/>
      <c r="L391" s="4"/>
      <c r="M391" s="4"/>
      <c r="N391" s="4"/>
      <c r="O391" s="18" t="str">
        <f>LEFT(RIGHT(RIGHT(A391,LEN(A391)-FIND(")",A391,1)),LEN(RIGHT(A391,LEN(A391)-FIND(")",A391,1)))-FIND(")",RIGHT(A391,LEN(A391)-FIND(")",A391,1)),1)-1),FIND(" - Fail",RIGHT(RIGHT(A391,LEN(A391)-FIND(")",A391,1)),LEN(RIGHT(A391,LEN(A391)-FIND(")",A391,1)))-FIND(")",RIGHT(A391,LEN(A391)-FIND(")",A391,1)),1)-1),1)-1)</f>
        <v>DC 11 Constitution</v>
      </c>
      <c r="P391" s="4"/>
      <c r="Q391" s="18" t="str">
        <f>RIGHT(LEFT(A391,FIND(" - Success:",A391,1)),LEN(LEFT(A391,FIND(" - Success:",A391,1)))-FIND(" - Fail:",LEFT(A391,FIND(" - Success:",A391,1)),1)-8)</f>
        <v xml:space="preserve">2d8 poison damage </v>
      </c>
      <c r="R391" s="18" t="str">
        <f>RIGHT(A391,LEN(A391)-FIND("Success",A391,1)-8)</f>
        <v>Half damage. If this reduces target to 0 HP the target is stable but poisoned for 1 hour, even after regaining hit points, and is paralyzed while poisoned.</v>
      </c>
      <c r="S391" s="4"/>
      <c r="T391" s="4"/>
      <c r="U391" s="4"/>
      <c r="V391" s="4" t="str">
        <f t="shared" si="24"/>
        <v>MM</v>
      </c>
    </row>
    <row r="392" spans="1:22">
      <c r="A392" s="5" t="s">
        <v>3203</v>
      </c>
      <c r="B392" s="18" t="str">
        <f t="shared" si="22"/>
        <v>Toad Bile</v>
      </c>
      <c r="C392" s="18" t="str">
        <f t="shared" si="21"/>
        <v>Unavoidable Poison damage 1d10.</v>
      </c>
      <c r="D392" s="18" t="str">
        <f t="shared" si="23"/>
        <v>Thick green paste</v>
      </c>
      <c r="E392" s="4" t="s">
        <v>2408</v>
      </c>
      <c r="F392" s="4" t="s">
        <v>2383</v>
      </c>
      <c r="G392" s="4"/>
      <c r="H392" s="4" t="s">
        <v>3176</v>
      </c>
      <c r="I392" s="4"/>
      <c r="J392" s="4"/>
      <c r="K392" s="4"/>
      <c r="L392" s="4"/>
      <c r="M392" s="4"/>
      <c r="N392" s="4"/>
      <c r="O392" s="18" t="s">
        <v>3177</v>
      </c>
      <c r="P392" s="4"/>
      <c r="Q392" s="18" t="str">
        <f>RIGHT(C392,LEN(C392)-12)</f>
        <v>Poison damage 1d10.</v>
      </c>
      <c r="R392" s="18" t="str">
        <f>Q392</f>
        <v>Poison damage 1d10.</v>
      </c>
      <c r="S392" s="4"/>
      <c r="T392" s="4"/>
      <c r="U392" s="4"/>
      <c r="V392" s="4" t="str">
        <f t="shared" si="24"/>
        <v>MM</v>
      </c>
    </row>
    <row r="393" spans="1:22">
      <c r="A393" s="5" t="s">
        <v>3204</v>
      </c>
      <c r="B393" s="18" t="str">
        <f t="shared" si="22"/>
        <v>Wasp Stinger</v>
      </c>
      <c r="C393" s="18" t="str">
        <f t="shared" si="21"/>
        <v>DC 11 Constitution - Fail: 3d6 poison damage - Success: Half damage. If this reduces target to 0 HP the target is stable but poisoned for 1 hour, even after regaining hit points, and is paralyzed while poisoned.</v>
      </c>
      <c r="D393" s="18" t="str">
        <f t="shared" si="23"/>
        <v>Dark blue liquid</v>
      </c>
      <c r="E393" s="4" t="s">
        <v>2408</v>
      </c>
      <c r="F393" s="4" t="s">
        <v>2383</v>
      </c>
      <c r="G393" s="4"/>
      <c r="H393" s="4" t="s">
        <v>3176</v>
      </c>
      <c r="I393" s="4"/>
      <c r="J393" s="4"/>
      <c r="K393" s="4"/>
      <c r="L393" s="4"/>
      <c r="M393" s="4"/>
      <c r="N393" s="4"/>
      <c r="O393" s="18" t="str">
        <f t="shared" ref="O393:O398" si="25">LEFT(RIGHT(RIGHT(A393,LEN(A393)-FIND(")",A393,1)),LEN(RIGHT(A393,LEN(A393)-FIND(")",A393,1)))-FIND(")",RIGHT(A393,LEN(A393)-FIND(")",A393,1)),1)-1),FIND(" - Fail",RIGHT(RIGHT(A393,LEN(A393)-FIND(")",A393,1)),LEN(RIGHT(A393,LEN(A393)-FIND(")",A393,1)))-FIND(")",RIGHT(A393,LEN(A393)-FIND(")",A393,1)),1)-1),1)-1)</f>
        <v>DC 11 Constitution</v>
      </c>
      <c r="P393" s="4"/>
      <c r="Q393" s="18" t="str">
        <f>RIGHT(LEFT(A393,FIND(" - Success:",A393,1)),LEN(LEFT(A393,FIND(" - Success:",A393,1)))-FIND(" - Fail:",LEFT(A393,FIND(" - Success:",A393,1)),1)-8)</f>
        <v xml:space="preserve">3d6 poison damage </v>
      </c>
      <c r="R393" s="18" t="str">
        <f>RIGHT(A393,LEN(A393)-FIND("Success",A393,1)-8)</f>
        <v>Half damage. If this reduces target to 0 HP the target is stable but poisoned for 1 hour, even after regaining hit points, and is paralyzed while poisoned.</v>
      </c>
      <c r="S393" s="4"/>
      <c r="T393" s="4"/>
      <c r="U393" s="4"/>
      <c r="V393" s="4" t="str">
        <f t="shared" si="24"/>
        <v>MM</v>
      </c>
    </row>
    <row r="394" spans="1:22">
      <c r="A394" s="5" t="s">
        <v>3205</v>
      </c>
      <c r="B394" s="18" t="str">
        <f t="shared" si="22"/>
        <v>Wolf Venom</v>
      </c>
      <c r="C394" s="18" t="str">
        <f t="shared" si="21"/>
        <v>DC 11 Constitution - Fail: 2d6 poison damage - Success: Half damage. If this reduces target to 0 HP the target is stable but poisoned for 1 hour, even after regaining hit points, and is paralyzed while poisoned.</v>
      </c>
      <c r="D394" s="18" t="str">
        <f t="shared" si="23"/>
        <v>Light red liquid</v>
      </c>
      <c r="E394" s="4" t="s">
        <v>2408</v>
      </c>
      <c r="F394" s="4" t="s">
        <v>2383</v>
      </c>
      <c r="G394" s="4"/>
      <c r="H394" s="4" t="s">
        <v>3176</v>
      </c>
      <c r="I394" s="4"/>
      <c r="J394" s="4"/>
      <c r="K394" s="4"/>
      <c r="L394" s="4"/>
      <c r="M394" s="4"/>
      <c r="N394" s="4"/>
      <c r="O394" s="18" t="str">
        <f t="shared" si="25"/>
        <v>DC 11 Constitution</v>
      </c>
      <c r="P394" s="4"/>
      <c r="Q394" s="18" t="str">
        <f>RIGHT(LEFT(A394,FIND(" - Success:",A394,1)),LEN(LEFT(A394,FIND(" - Success:",A394,1)))-FIND(" - Fail:",LEFT(A394,FIND(" - Success:",A394,1)),1)-8)</f>
        <v xml:space="preserve">2d6 poison damage </v>
      </c>
      <c r="R394" s="18" t="str">
        <f>RIGHT(A394,LEN(A394)-FIND("Success",A394,1)-8)</f>
        <v>Half damage. If this reduces target to 0 HP the target is stable but poisoned for 1 hour, even after regaining hit points, and is paralyzed while poisoned.</v>
      </c>
      <c r="S394" s="4"/>
      <c r="T394" s="4"/>
      <c r="U394" s="4"/>
      <c r="V394" s="4" t="str">
        <f t="shared" si="24"/>
        <v>MM</v>
      </c>
    </row>
    <row r="395" spans="1:22">
      <c r="A395" s="5" t="s">
        <v>3206</v>
      </c>
      <c r="B395" s="18" t="str">
        <f t="shared" si="22"/>
        <v>Phase Venom</v>
      </c>
      <c r="C395" s="18" t="str">
        <f t="shared" si="21"/>
        <v>DC 11 Constitution - Fail: 4d8 poison damage - Success: Half damage. If this reduces target to 0 HP the target is stable but poisoned for 1 hour, even after regaining hit points, and is paralyzed while poisoned.</v>
      </c>
      <c r="D395" s="18" t="str">
        <f t="shared" si="23"/>
        <v>Liquid that changes from blue to red</v>
      </c>
      <c r="E395" s="4" t="s">
        <v>2408</v>
      </c>
      <c r="F395" s="4" t="s">
        <v>2383</v>
      </c>
      <c r="G395" s="4"/>
      <c r="H395" s="4" t="s">
        <v>3176</v>
      </c>
      <c r="I395" s="4"/>
      <c r="J395" s="4"/>
      <c r="K395" s="4"/>
      <c r="L395" s="4"/>
      <c r="M395" s="4"/>
      <c r="N395" s="4"/>
      <c r="O395" s="18" t="str">
        <f t="shared" si="25"/>
        <v>DC 11 Constitution</v>
      </c>
      <c r="P395" s="4"/>
      <c r="Q395" s="18" t="str">
        <f>RIGHT(LEFT(A395,FIND(" - Success:",A395,1)),LEN(LEFT(A395,FIND(" - Success:",A395,1)))-FIND(" - Fail:",LEFT(A395,FIND(" - Success:",A395,1)),1)-8)</f>
        <v xml:space="preserve">4d8 poison damage </v>
      </c>
      <c r="R395" s="18" t="str">
        <f>RIGHT(A395,LEN(A395)-FIND("Success",A395,1)-8)</f>
        <v>Half damage. If this reduces target to 0 HP the target is stable but poisoned for 1 hour, even after regaining hit points, and is paralyzed while poisoned.</v>
      </c>
      <c r="S395" s="4"/>
      <c r="T395" s="4"/>
      <c r="U395" s="4"/>
      <c r="V395" s="4" t="str">
        <f t="shared" si="24"/>
        <v>MM</v>
      </c>
    </row>
    <row r="396" spans="1:22">
      <c r="A396" s="5" t="s">
        <v>3207</v>
      </c>
      <c r="B396" s="18" t="str">
        <f t="shared" si="22"/>
        <v>Serpent Extract</v>
      </c>
      <c r="C396" s="18" t="str">
        <f t="shared" si="21"/>
        <v>DC 10 Constitution - Fail: 2d4 poison damage - Success: Half damage.</v>
      </c>
      <c r="D396" s="18" t="str">
        <f t="shared" si="23"/>
        <v>Black liquid</v>
      </c>
      <c r="E396" s="4" t="s">
        <v>2408</v>
      </c>
      <c r="F396" s="4" t="s">
        <v>2383</v>
      </c>
      <c r="G396" s="4"/>
      <c r="H396" s="4" t="s">
        <v>3176</v>
      </c>
      <c r="I396" s="4"/>
      <c r="J396" s="4"/>
      <c r="K396" s="4"/>
      <c r="L396" s="4"/>
      <c r="M396" s="4"/>
      <c r="N396" s="4"/>
      <c r="O396" s="18" t="str">
        <f t="shared" si="25"/>
        <v>DC 10 Constitution</v>
      </c>
      <c r="P396" s="4"/>
      <c r="Q396" s="18" t="str">
        <f>RIGHT(LEFT(A396,FIND(" - Success:",A396,1)),LEN(LEFT(A396,FIND(" - Success:",A396,1)))-FIND(" - Fail:",LEFT(A396,FIND(" - Success:",A396,1)),1)-8)</f>
        <v xml:space="preserve">2d4 poison damage </v>
      </c>
      <c r="R396" s="18" t="str">
        <f>RIGHT(A396,LEN(A396)-FIND("Success",A396,1)-8)</f>
        <v>Half damage.</v>
      </c>
      <c r="S396" s="4"/>
      <c r="T396" s="4"/>
      <c r="U396" s="4"/>
      <c r="V396" s="4" t="str">
        <f t="shared" si="24"/>
        <v>MM</v>
      </c>
    </row>
    <row r="397" spans="1:22">
      <c r="A397" s="5" t="s">
        <v>3208</v>
      </c>
      <c r="B397" s="18" t="str">
        <f t="shared" si="22"/>
        <v>Scorpian Extract</v>
      </c>
      <c r="C397" s="18" t="str">
        <f t="shared" si="21"/>
        <v>DC 9 Constitution - Fail: 1d8 poison damage - Success: Half damage.</v>
      </c>
      <c r="D397" s="18" t="str">
        <f t="shared" si="23"/>
        <v>Brown liquid</v>
      </c>
      <c r="E397" s="4" t="s">
        <v>2408</v>
      </c>
      <c r="F397" s="4" t="s">
        <v>2383</v>
      </c>
      <c r="G397" s="4"/>
      <c r="H397" s="4" t="s">
        <v>3176</v>
      </c>
      <c r="I397" s="4"/>
      <c r="J397" s="4"/>
      <c r="K397" s="4"/>
      <c r="L397" s="4"/>
      <c r="M397" s="4"/>
      <c r="N397" s="4"/>
      <c r="O397" s="18" t="str">
        <f t="shared" si="25"/>
        <v>DC 9 Constitution</v>
      </c>
      <c r="P397" s="4"/>
      <c r="Q397" s="18" t="str">
        <f>RIGHT(LEFT(A397,FIND(" - Success:",A397,1)),LEN(LEFT(A397,FIND(" - Success:",A397,1)))-FIND(" - Fail:",LEFT(A397,FIND(" - Success:",A397,1)),1)-8)</f>
        <v xml:space="preserve">1d8 poison damage </v>
      </c>
      <c r="R397" s="18" t="str">
        <f>RIGHT(A397,LEN(A397)-FIND("Success",A397,1)-8)</f>
        <v>Half damage.</v>
      </c>
      <c r="S397" s="4"/>
      <c r="T397" s="4"/>
      <c r="U397" s="4"/>
      <c r="V397" s="4" t="str">
        <f t="shared" si="24"/>
        <v>MM</v>
      </c>
    </row>
    <row r="398" spans="1:22">
      <c r="A398" s="4" t="s">
        <v>3209</v>
      </c>
      <c r="B398" s="18" t="str">
        <f t="shared" si="22"/>
        <v>Spider Extract</v>
      </c>
      <c r="C398" s="18" t="str">
        <f t="shared" si="21"/>
        <v>DC 9 Constitution - Fail: 1d4 poison damage.</v>
      </c>
      <c r="D398" s="18" t="str">
        <f t="shared" si="23"/>
        <v>Grey liquid</v>
      </c>
      <c r="E398" s="4" t="s">
        <v>2408</v>
      </c>
      <c r="F398" s="4" t="s">
        <v>2383</v>
      </c>
      <c r="G398" s="4"/>
      <c r="H398" s="4" t="s">
        <v>3176</v>
      </c>
      <c r="I398" s="4"/>
      <c r="J398" s="4"/>
      <c r="K398" s="4"/>
      <c r="L398" s="4"/>
      <c r="M398" s="4"/>
      <c r="N398" s="4"/>
      <c r="O398" s="18" t="str">
        <f t="shared" si="25"/>
        <v>DC 9 Constitution</v>
      </c>
      <c r="P398" s="4"/>
      <c r="Q398" s="18" t="s">
        <v>3210</v>
      </c>
      <c r="R398" s="18" t="s">
        <v>3211</v>
      </c>
      <c r="S398" s="4"/>
      <c r="T398" s="4"/>
      <c r="U398" s="4"/>
      <c r="V398" s="4" t="str">
        <f t="shared" si="24"/>
        <v>MM</v>
      </c>
    </row>
    <row r="399" spans="1:22">
      <c r="A399" s="4" t="s">
        <v>2689</v>
      </c>
      <c r="B399" s="4" t="s">
        <v>2689</v>
      </c>
      <c r="C399" s="4"/>
      <c r="D399" s="4"/>
      <c r="E399" s="4" t="s">
        <v>2408</v>
      </c>
      <c r="F399" s="4" t="s">
        <v>2383</v>
      </c>
      <c r="G399" s="4"/>
      <c r="H399" s="4" t="s">
        <v>3176</v>
      </c>
      <c r="I399" s="4"/>
      <c r="J399" s="4"/>
      <c r="K399" s="4"/>
      <c r="L399" s="4"/>
      <c r="M399" s="4">
        <v>750</v>
      </c>
      <c r="N399" s="4"/>
      <c r="O399" s="4"/>
      <c r="P399" s="4"/>
      <c r="Q399" s="4"/>
      <c r="R399" s="4"/>
      <c r="S399" s="4" t="s">
        <v>2692</v>
      </c>
      <c r="T399" s="4" t="s">
        <v>2693</v>
      </c>
      <c r="U399" s="4"/>
      <c r="V399" s="4"/>
    </row>
    <row r="400" spans="1:22">
      <c r="A400" s="4" t="s">
        <v>2694</v>
      </c>
      <c r="B400" s="4" t="s">
        <v>2694</v>
      </c>
      <c r="C400" s="4"/>
      <c r="D400" s="4"/>
      <c r="E400" s="4" t="s">
        <v>2408</v>
      </c>
      <c r="F400" s="4" t="s">
        <v>2383</v>
      </c>
      <c r="G400" s="4"/>
      <c r="H400" s="4" t="s">
        <v>3176</v>
      </c>
      <c r="I400" s="4"/>
      <c r="J400" s="4"/>
      <c r="K400" s="4"/>
      <c r="L400" s="4"/>
      <c r="M400" s="4">
        <v>3000</v>
      </c>
      <c r="N400" s="4"/>
      <c r="O400" s="4"/>
      <c r="P400" s="4"/>
      <c r="Q400" s="4"/>
      <c r="R400" s="4"/>
      <c r="S400" s="4" t="s">
        <v>2695</v>
      </c>
      <c r="T400" s="4" t="s">
        <v>2696</v>
      </c>
      <c r="U400" s="4"/>
      <c r="V400" s="4"/>
    </row>
    <row r="401" spans="1:22">
      <c r="A401" s="4" t="s">
        <v>2697</v>
      </c>
      <c r="B401" s="4" t="s">
        <v>2697</v>
      </c>
      <c r="C401" s="4"/>
      <c r="D401" s="4"/>
      <c r="E401" s="4" t="s">
        <v>2408</v>
      </c>
      <c r="F401" s="4" t="s">
        <v>2383</v>
      </c>
      <c r="G401" s="4"/>
      <c r="H401" s="4" t="s">
        <v>3176</v>
      </c>
      <c r="I401" s="4"/>
      <c r="J401" s="4"/>
      <c r="K401" s="4"/>
      <c r="L401" s="4"/>
      <c r="M401" s="4">
        <v>1200</v>
      </c>
      <c r="N401" s="4"/>
      <c r="O401" s="4"/>
      <c r="P401" s="4"/>
      <c r="Q401" s="4"/>
      <c r="R401" s="4"/>
      <c r="S401" s="4">
        <v>0</v>
      </c>
      <c r="T401" s="4" t="s">
        <v>2699</v>
      </c>
      <c r="U401" s="4"/>
      <c r="V401" s="4"/>
    </row>
    <row r="402" spans="1:22">
      <c r="A402" s="4" t="s">
        <v>2700</v>
      </c>
      <c r="B402" s="4" t="s">
        <v>2700</v>
      </c>
      <c r="C402" s="4"/>
      <c r="D402" s="4"/>
      <c r="E402" s="4" t="s">
        <v>2408</v>
      </c>
      <c r="F402" s="4" t="s">
        <v>2383</v>
      </c>
      <c r="G402" s="4"/>
      <c r="H402" s="4" t="s">
        <v>3176</v>
      </c>
      <c r="I402" s="4"/>
      <c r="J402" s="4"/>
      <c r="K402" s="4"/>
      <c r="L402" s="4"/>
      <c r="M402" s="4">
        <v>1000</v>
      </c>
      <c r="N402" s="4"/>
      <c r="O402" s="4"/>
      <c r="P402" s="4"/>
      <c r="Q402" s="4"/>
      <c r="R402" s="4"/>
      <c r="S402" s="4">
        <v>0</v>
      </c>
      <c r="T402" s="4" t="s">
        <v>2701</v>
      </c>
      <c r="U402" s="4"/>
      <c r="V402" s="4"/>
    </row>
    <row r="403" spans="1:22">
      <c r="A403" s="4" t="s">
        <v>2702</v>
      </c>
      <c r="B403" s="4" t="s">
        <v>2702</v>
      </c>
      <c r="C403" s="4"/>
      <c r="D403" s="4"/>
      <c r="E403" s="4" t="s">
        <v>2408</v>
      </c>
      <c r="F403" s="4" t="s">
        <v>2383</v>
      </c>
      <c r="G403" s="4"/>
      <c r="H403" s="4" t="s">
        <v>3176</v>
      </c>
      <c r="I403" s="4"/>
      <c r="J403" s="4"/>
      <c r="K403" s="4"/>
      <c r="L403" s="4"/>
      <c r="M403" s="4">
        <v>1200</v>
      </c>
      <c r="N403" s="4"/>
      <c r="O403" s="4"/>
      <c r="P403" s="4"/>
      <c r="Q403" s="4"/>
      <c r="R403" s="4"/>
      <c r="S403" s="4" t="s">
        <v>2704</v>
      </c>
      <c r="T403" s="4" t="s">
        <v>2696</v>
      </c>
      <c r="U403" s="4"/>
      <c r="V403" s="4"/>
    </row>
    <row r="404" spans="1:22">
      <c r="A404" s="4" t="s">
        <v>2705</v>
      </c>
      <c r="B404" s="4" t="s">
        <v>2705</v>
      </c>
      <c r="C404" s="4"/>
      <c r="D404" s="4"/>
      <c r="E404" s="4" t="s">
        <v>2408</v>
      </c>
      <c r="F404" s="4" t="s">
        <v>2383</v>
      </c>
      <c r="G404" s="4"/>
      <c r="H404" s="4" t="s">
        <v>3176</v>
      </c>
      <c r="I404" s="4"/>
      <c r="J404" s="4"/>
      <c r="K404" s="4"/>
      <c r="L404" s="4"/>
      <c r="M404" s="4">
        <v>12000</v>
      </c>
      <c r="N404" s="4"/>
      <c r="O404" s="4"/>
      <c r="P404" s="4"/>
      <c r="Q404" s="4"/>
      <c r="R404" s="4"/>
      <c r="S404" s="4" t="s">
        <v>2707</v>
      </c>
      <c r="T404" s="4" t="s">
        <v>2695</v>
      </c>
      <c r="U404" s="4"/>
      <c r="V404" s="4"/>
    </row>
    <row r="405" spans="1:22">
      <c r="A405" s="4" t="s">
        <v>2708</v>
      </c>
      <c r="B405" s="4" t="s">
        <v>2708</v>
      </c>
      <c r="C405" s="4"/>
      <c r="D405" s="4"/>
      <c r="E405" s="4" t="s">
        <v>2408</v>
      </c>
      <c r="F405" s="4" t="s">
        <v>2383</v>
      </c>
      <c r="G405" s="4"/>
      <c r="H405" s="4" t="s">
        <v>3176</v>
      </c>
      <c r="I405" s="4"/>
      <c r="J405" s="4"/>
      <c r="K405" s="4"/>
      <c r="L405" s="4"/>
      <c r="M405" s="4">
        <v>18000</v>
      </c>
      <c r="N405" s="4"/>
      <c r="O405" s="4"/>
      <c r="P405" s="4"/>
      <c r="Q405" s="4"/>
      <c r="R405" s="4"/>
      <c r="S405" s="4" t="s">
        <v>2710</v>
      </c>
      <c r="T405" s="4" t="s">
        <v>2711</v>
      </c>
      <c r="U405" s="4"/>
      <c r="V405" s="4"/>
    </row>
    <row r="406" spans="1:22">
      <c r="A406" s="4" t="s">
        <v>2712</v>
      </c>
      <c r="B406" s="4" t="s">
        <v>2712</v>
      </c>
      <c r="C406" s="4"/>
      <c r="D406" s="4"/>
      <c r="E406" s="4" t="s">
        <v>2408</v>
      </c>
      <c r="F406" s="4" t="s">
        <v>2383</v>
      </c>
      <c r="G406" s="4"/>
      <c r="H406" s="4" t="s">
        <v>3176</v>
      </c>
      <c r="I406" s="4"/>
      <c r="J406" s="4"/>
      <c r="K406" s="4"/>
      <c r="L406" s="4"/>
      <c r="M406" s="4">
        <v>3000</v>
      </c>
      <c r="N406" s="4"/>
      <c r="O406" s="4"/>
      <c r="P406" s="4"/>
      <c r="Q406" s="4"/>
      <c r="R406" s="4"/>
      <c r="S406" s="4" t="s">
        <v>2828</v>
      </c>
      <c r="T406" s="4">
        <v>0</v>
      </c>
      <c r="U406" s="4"/>
      <c r="V406" s="4"/>
    </row>
    <row r="407" spans="1:22">
      <c r="A407" s="4" t="s">
        <v>2714</v>
      </c>
      <c r="B407" s="4" t="s">
        <v>2714</v>
      </c>
      <c r="C407" s="4"/>
      <c r="D407" s="4"/>
      <c r="E407" s="4" t="s">
        <v>2408</v>
      </c>
      <c r="F407" s="4" t="s">
        <v>2383</v>
      </c>
      <c r="G407" s="4"/>
      <c r="H407" s="4" t="s">
        <v>3176</v>
      </c>
      <c r="I407" s="4"/>
      <c r="J407" s="4"/>
      <c r="K407" s="4"/>
      <c r="L407" s="4"/>
      <c r="M407" s="4">
        <v>2100</v>
      </c>
      <c r="N407" s="4"/>
      <c r="O407" s="4"/>
      <c r="P407" s="4"/>
      <c r="Q407" s="4"/>
      <c r="R407" s="4"/>
      <c r="S407" s="4" t="s">
        <v>2716</v>
      </c>
      <c r="T407" s="4" t="s">
        <v>2716</v>
      </c>
      <c r="U407" s="4"/>
      <c r="V407" s="4"/>
    </row>
    <row r="408" spans="1:22">
      <c r="A408" s="4" t="s">
        <v>2717</v>
      </c>
      <c r="B408" s="4" t="s">
        <v>2717</v>
      </c>
      <c r="C408" s="4"/>
      <c r="D408" s="4"/>
      <c r="E408" s="4" t="s">
        <v>2408</v>
      </c>
      <c r="F408" s="4" t="s">
        <v>2383</v>
      </c>
      <c r="G408" s="4"/>
      <c r="H408" s="4" t="s">
        <v>3176</v>
      </c>
      <c r="I408" s="4"/>
      <c r="J408" s="4"/>
      <c r="K408" s="4"/>
      <c r="L408" s="4"/>
      <c r="M408" s="4">
        <v>30000</v>
      </c>
      <c r="N408" s="4"/>
      <c r="O408" s="4"/>
      <c r="P408" s="4"/>
      <c r="Q408" s="4"/>
      <c r="R408" s="4"/>
      <c r="S408" s="4" t="s">
        <v>2718</v>
      </c>
      <c r="T408" s="4" t="s">
        <v>2719</v>
      </c>
      <c r="U408" s="4"/>
      <c r="V408" s="4"/>
    </row>
    <row r="409" spans="1:22">
      <c r="A409" s="4" t="s">
        <v>2720</v>
      </c>
      <c r="B409" s="4" t="s">
        <v>2720</v>
      </c>
      <c r="C409" s="4"/>
      <c r="D409" s="4"/>
      <c r="E409" s="4" t="s">
        <v>2408</v>
      </c>
      <c r="F409" s="4" t="s">
        <v>2383</v>
      </c>
      <c r="G409" s="4"/>
      <c r="H409" s="4" t="s">
        <v>3176</v>
      </c>
      <c r="I409" s="4"/>
      <c r="J409" s="4"/>
      <c r="K409" s="4"/>
      <c r="L409" s="4"/>
      <c r="M409" s="4">
        <v>1000</v>
      </c>
      <c r="N409" s="4"/>
      <c r="O409" s="4"/>
      <c r="P409" s="4"/>
      <c r="Q409" s="4"/>
      <c r="R409" s="4"/>
      <c r="S409" s="4" t="s">
        <v>2704</v>
      </c>
      <c r="T409" s="4" t="s">
        <v>2722</v>
      </c>
      <c r="U409" s="4"/>
      <c r="V409" s="4"/>
    </row>
    <row r="410" spans="1:22">
      <c r="A410" s="4" t="s">
        <v>2723</v>
      </c>
      <c r="B410" s="4" t="s">
        <v>2723</v>
      </c>
      <c r="C410" s="4"/>
      <c r="D410" s="4"/>
      <c r="E410" s="4" t="s">
        <v>2408</v>
      </c>
      <c r="F410" s="4" t="s">
        <v>2383</v>
      </c>
      <c r="G410" s="4"/>
      <c r="H410" s="4" t="s">
        <v>3176</v>
      </c>
      <c r="I410" s="4"/>
      <c r="J410" s="4"/>
      <c r="K410" s="4"/>
      <c r="L410" s="4"/>
      <c r="M410" s="4">
        <v>1500</v>
      </c>
      <c r="N410" s="4"/>
      <c r="O410" s="4"/>
      <c r="P410" s="4"/>
      <c r="Q410" s="4"/>
      <c r="R410" s="4"/>
      <c r="S410" s="4" t="s">
        <v>2724</v>
      </c>
      <c r="T410" s="4" t="s">
        <v>2725</v>
      </c>
      <c r="U410" s="4"/>
      <c r="V410" s="4"/>
    </row>
    <row r="411" spans="1:22">
      <c r="A411" s="4" t="s">
        <v>2726</v>
      </c>
      <c r="B411" s="4" t="s">
        <v>2726</v>
      </c>
      <c r="C411" s="4"/>
      <c r="D411" s="4"/>
      <c r="E411" s="4" t="s">
        <v>2408</v>
      </c>
      <c r="F411" s="4" t="s">
        <v>2383</v>
      </c>
      <c r="G411" s="4"/>
      <c r="H411" s="4" t="s">
        <v>3176</v>
      </c>
      <c r="I411" s="4"/>
      <c r="J411" s="4"/>
      <c r="K411" s="4"/>
      <c r="L411" s="4"/>
      <c r="M411" s="4">
        <v>2000</v>
      </c>
      <c r="N411" s="4"/>
      <c r="O411" s="4"/>
      <c r="P411" s="4"/>
      <c r="Q411" s="4"/>
      <c r="R411" s="4"/>
      <c r="S411" s="4" t="s">
        <v>2699</v>
      </c>
      <c r="T411" s="4" t="s">
        <v>2699</v>
      </c>
      <c r="U411" s="4"/>
      <c r="V411" s="4"/>
    </row>
    <row r="412" spans="1:22">
      <c r="A412" s="4" t="s">
        <v>2727</v>
      </c>
      <c r="B412" s="4" t="s">
        <v>2727</v>
      </c>
      <c r="C412" s="4"/>
      <c r="D412" s="4"/>
      <c r="E412" s="4" t="s">
        <v>2408</v>
      </c>
      <c r="F412" s="4" t="s">
        <v>2383</v>
      </c>
      <c r="G412" s="4"/>
      <c r="H412" s="4" t="s">
        <v>3176</v>
      </c>
      <c r="I412" s="4"/>
      <c r="J412" s="4"/>
      <c r="K412" s="4"/>
      <c r="L412" s="4"/>
      <c r="M412" s="4">
        <v>1500</v>
      </c>
      <c r="N412" s="4"/>
      <c r="O412" s="4"/>
      <c r="P412" s="4"/>
      <c r="Q412" s="4"/>
      <c r="R412" s="4"/>
      <c r="S412" s="4" t="s">
        <v>2728</v>
      </c>
      <c r="T412" s="4" t="s">
        <v>2699</v>
      </c>
      <c r="U412" s="4"/>
      <c r="V412" s="4"/>
    </row>
    <row r="413" spans="1:22">
      <c r="A413" s="4" t="s">
        <v>2729</v>
      </c>
      <c r="B413" s="4" t="s">
        <v>2729</v>
      </c>
      <c r="C413" s="4"/>
      <c r="D413" s="4"/>
      <c r="E413" s="4" t="s">
        <v>2408</v>
      </c>
      <c r="F413" s="4" t="s">
        <v>2383</v>
      </c>
      <c r="G413" s="4"/>
      <c r="H413" s="4" t="s">
        <v>3176</v>
      </c>
      <c r="I413" s="4"/>
      <c r="J413" s="4"/>
      <c r="K413" s="4"/>
      <c r="L413" s="4"/>
      <c r="M413" s="4">
        <v>7000</v>
      </c>
      <c r="N413" s="4"/>
      <c r="O413" s="4"/>
      <c r="P413" s="4"/>
      <c r="Q413" s="4"/>
      <c r="R413" s="4"/>
      <c r="S413" s="4" t="s">
        <v>2699</v>
      </c>
      <c r="T413" s="4" t="s">
        <v>2699</v>
      </c>
      <c r="U413" s="4"/>
      <c r="V413" s="4"/>
    </row>
    <row r="414" spans="1:22">
      <c r="A414" s="4" t="s">
        <v>2731</v>
      </c>
      <c r="B414" s="4" t="s">
        <v>2731</v>
      </c>
      <c r="C414" s="4"/>
      <c r="D414" s="4"/>
      <c r="E414" s="4" t="s">
        <v>2408</v>
      </c>
      <c r="F414" s="4" t="s">
        <v>2383</v>
      </c>
      <c r="G414" s="4"/>
      <c r="H414" s="4" t="s">
        <v>3176</v>
      </c>
      <c r="I414" s="4"/>
      <c r="J414" s="4"/>
      <c r="K414" s="4"/>
      <c r="L414" s="4"/>
      <c r="M414" s="4">
        <v>15000</v>
      </c>
      <c r="N414" s="4"/>
      <c r="O414" s="4"/>
      <c r="P414" s="4"/>
      <c r="Q414" s="4"/>
      <c r="R414" s="4"/>
      <c r="S414" s="4" t="s">
        <v>2733</v>
      </c>
      <c r="T414" s="4">
        <v>0</v>
      </c>
      <c r="U414" s="4"/>
      <c r="V414" s="4"/>
    </row>
    <row r="415" spans="1:22">
      <c r="A415" s="4" t="s">
        <v>2734</v>
      </c>
      <c r="B415" s="4" t="s">
        <v>2734</v>
      </c>
      <c r="C415" s="4"/>
      <c r="D415" s="4"/>
      <c r="E415" s="4" t="s">
        <v>2408</v>
      </c>
      <c r="F415" s="4" t="s">
        <v>2383</v>
      </c>
      <c r="G415" s="4"/>
      <c r="H415" s="4" t="s">
        <v>3176</v>
      </c>
      <c r="I415" s="4"/>
      <c r="J415" s="4"/>
      <c r="K415" s="4"/>
      <c r="L415" s="4"/>
      <c r="M415" s="4">
        <v>1200</v>
      </c>
      <c r="N415" s="4"/>
      <c r="O415" s="4"/>
      <c r="P415" s="4"/>
      <c r="Q415" s="4"/>
      <c r="R415" s="4"/>
      <c r="S415" s="4" t="s">
        <v>2735</v>
      </c>
      <c r="T415" s="4" t="s">
        <v>2736</v>
      </c>
      <c r="U415" s="4"/>
      <c r="V415" s="4"/>
    </row>
    <row r="416" spans="1:22">
      <c r="A416" s="4" t="s">
        <v>2737</v>
      </c>
      <c r="B416" s="4" t="s">
        <v>2737</v>
      </c>
      <c r="C416" s="4"/>
      <c r="D416" s="4"/>
      <c r="E416" s="4" t="s">
        <v>2408</v>
      </c>
      <c r="F416" s="4" t="s">
        <v>2383</v>
      </c>
      <c r="G416" s="4"/>
      <c r="H416" s="4" t="s">
        <v>3176</v>
      </c>
      <c r="I416" s="4"/>
      <c r="J416" s="4"/>
      <c r="K416" s="4"/>
      <c r="L416" s="4"/>
      <c r="M416" s="4">
        <v>2500</v>
      </c>
      <c r="N416" s="4"/>
      <c r="O416" s="4"/>
      <c r="P416" s="4"/>
      <c r="Q416" s="4"/>
      <c r="R416" s="4"/>
      <c r="S416" s="4" t="s">
        <v>2738</v>
      </c>
      <c r="T416" s="4" t="s">
        <v>2739</v>
      </c>
      <c r="U416" s="4"/>
      <c r="V416" s="4"/>
    </row>
    <row r="417" spans="1:22">
      <c r="A417" s="4" t="s">
        <v>2740</v>
      </c>
      <c r="B417" s="4" t="s">
        <v>2740</v>
      </c>
      <c r="C417" s="4"/>
      <c r="D417" s="4"/>
      <c r="E417" s="4" t="s">
        <v>2408</v>
      </c>
      <c r="F417" s="4" t="s">
        <v>2383</v>
      </c>
      <c r="G417" s="4"/>
      <c r="H417" s="4" t="s">
        <v>3176</v>
      </c>
      <c r="I417" s="4"/>
      <c r="J417" s="4"/>
      <c r="K417" s="4"/>
      <c r="L417" s="4"/>
      <c r="M417" s="4">
        <v>1000</v>
      </c>
      <c r="N417" s="4"/>
      <c r="O417" s="4"/>
      <c r="P417" s="4"/>
      <c r="Q417" s="4"/>
      <c r="R417" s="4"/>
      <c r="S417" s="4" t="s">
        <v>2741</v>
      </c>
      <c r="T417" s="4" t="s">
        <v>2742</v>
      </c>
      <c r="U417" s="4"/>
      <c r="V417" s="4"/>
    </row>
    <row r="418" spans="1:22">
      <c r="A418" s="4" t="s">
        <v>2743</v>
      </c>
      <c r="B418" s="4" t="s">
        <v>2743</v>
      </c>
      <c r="C418" s="4"/>
      <c r="D418" s="4"/>
      <c r="E418" s="4" t="s">
        <v>2408</v>
      </c>
      <c r="F418" s="4" t="s">
        <v>2383</v>
      </c>
      <c r="G418" s="4"/>
      <c r="H418" s="4" t="s">
        <v>3176</v>
      </c>
      <c r="I418" s="4"/>
      <c r="J418" s="4"/>
      <c r="K418" s="4"/>
      <c r="L418" s="4"/>
      <c r="M418" s="4">
        <v>900</v>
      </c>
      <c r="N418" s="4"/>
      <c r="O418" s="4"/>
      <c r="P418" s="4"/>
      <c r="Q418" s="4"/>
      <c r="R418" s="4"/>
      <c r="S418" s="4" t="s">
        <v>2744</v>
      </c>
      <c r="T418" s="4" t="s">
        <v>2744</v>
      </c>
      <c r="U418" s="4"/>
      <c r="V418" s="4"/>
    </row>
    <row r="419" spans="1:22">
      <c r="A419" s="4" t="s">
        <v>2745</v>
      </c>
      <c r="B419" s="4" t="s">
        <v>2745</v>
      </c>
      <c r="C419" s="4"/>
      <c r="D419" s="4"/>
      <c r="E419" s="4" t="s">
        <v>2408</v>
      </c>
      <c r="F419" s="4" t="s">
        <v>2383</v>
      </c>
      <c r="G419" s="4"/>
      <c r="H419" s="4" t="s">
        <v>3176</v>
      </c>
      <c r="I419" s="4"/>
      <c r="J419" s="4"/>
      <c r="K419" s="4"/>
      <c r="L419" s="4"/>
      <c r="M419" s="4">
        <v>2500</v>
      </c>
      <c r="N419" s="4"/>
      <c r="O419" s="4"/>
      <c r="P419" s="4"/>
      <c r="Q419" s="4"/>
      <c r="R419" s="4"/>
      <c r="S419" s="4" t="s">
        <v>2747</v>
      </c>
      <c r="T419" s="4" t="s">
        <v>2748</v>
      </c>
      <c r="U419" s="4"/>
      <c r="V419" s="4"/>
    </row>
    <row r="420" spans="1:22">
      <c r="A420" s="4" t="s">
        <v>1697</v>
      </c>
      <c r="B420" s="4" t="s">
        <v>1697</v>
      </c>
      <c r="C420" s="4"/>
      <c r="D420" s="4"/>
      <c r="E420" s="4" t="s">
        <v>2408</v>
      </c>
      <c r="F420" s="4" t="s">
        <v>2383</v>
      </c>
      <c r="G420" s="4"/>
      <c r="H420" s="4" t="s">
        <v>3176</v>
      </c>
      <c r="I420" s="4"/>
      <c r="J420" s="4"/>
      <c r="K420" s="4"/>
      <c r="L420" s="4"/>
      <c r="M420" s="4">
        <v>30000</v>
      </c>
      <c r="N420" s="4"/>
      <c r="O420" s="4"/>
      <c r="P420" s="4"/>
      <c r="Q420" s="4"/>
      <c r="R420" s="4"/>
      <c r="S420" s="4" t="s">
        <v>2711</v>
      </c>
      <c r="T420" s="4" t="s">
        <v>2711</v>
      </c>
      <c r="U420" s="4"/>
      <c r="V420" s="4"/>
    </row>
    <row r="421" spans="1:22">
      <c r="A421" s="4" t="s">
        <v>2749</v>
      </c>
      <c r="B421" s="4" t="s">
        <v>2749</v>
      </c>
      <c r="C421" s="4"/>
      <c r="D421" s="4"/>
      <c r="E421" s="4" t="s">
        <v>2408</v>
      </c>
      <c r="F421" s="4" t="s">
        <v>2383</v>
      </c>
      <c r="G421" s="4"/>
      <c r="H421" s="4" t="s">
        <v>2507</v>
      </c>
      <c r="I421" s="4"/>
      <c r="J421" s="4"/>
      <c r="K421" s="4"/>
      <c r="L421" s="4"/>
      <c r="M421" s="4">
        <v>25000</v>
      </c>
      <c r="N421" s="4"/>
      <c r="O421" s="4"/>
      <c r="P421" s="4"/>
      <c r="Q421" s="4"/>
      <c r="R421" s="4"/>
      <c r="S421" s="4">
        <v>0</v>
      </c>
      <c r="T421" s="4" t="s">
        <v>2752</v>
      </c>
      <c r="U421" s="4"/>
      <c r="V421" s="4"/>
    </row>
    <row r="422" spans="1:22">
      <c r="A422" s="4" t="s">
        <v>2753</v>
      </c>
      <c r="B422" s="4" t="s">
        <v>2753</v>
      </c>
      <c r="C422" s="4"/>
      <c r="D422" s="4"/>
      <c r="E422" s="4" t="s">
        <v>2408</v>
      </c>
      <c r="F422" s="4" t="s">
        <v>2383</v>
      </c>
      <c r="G422" s="4"/>
      <c r="H422" s="4" t="s">
        <v>2507</v>
      </c>
      <c r="I422" s="4"/>
      <c r="J422" s="4"/>
      <c r="K422" s="4"/>
      <c r="L422" s="4"/>
      <c r="M422" s="4">
        <v>7500</v>
      </c>
      <c r="N422" s="4"/>
      <c r="O422" s="4"/>
      <c r="P422" s="4"/>
      <c r="Q422" s="4"/>
      <c r="R422" s="4"/>
      <c r="S422" s="4" t="s">
        <v>2755</v>
      </c>
      <c r="T422" s="4" t="s">
        <v>2756</v>
      </c>
      <c r="U422" s="4"/>
      <c r="V422" s="4"/>
    </row>
    <row r="423" spans="1:22">
      <c r="A423" s="4" t="s">
        <v>2757</v>
      </c>
      <c r="B423" s="4" t="s">
        <v>2757</v>
      </c>
      <c r="C423" s="4"/>
      <c r="D423" s="4"/>
      <c r="E423" s="4" t="s">
        <v>2408</v>
      </c>
      <c r="F423" s="4" t="s">
        <v>2383</v>
      </c>
      <c r="G423" s="4"/>
      <c r="H423" s="4" t="s">
        <v>2507</v>
      </c>
      <c r="I423" s="4"/>
      <c r="J423" s="4"/>
      <c r="K423" s="4"/>
      <c r="L423" s="4"/>
      <c r="M423" s="4">
        <v>45000</v>
      </c>
      <c r="N423" s="4"/>
      <c r="O423" s="4"/>
      <c r="P423" s="4"/>
      <c r="Q423" s="4"/>
      <c r="R423" s="4"/>
      <c r="S423" s="4" t="s">
        <v>2760</v>
      </c>
      <c r="T423" s="4" t="s">
        <v>2760</v>
      </c>
      <c r="U423" s="4"/>
      <c r="V423" s="4"/>
    </row>
    <row r="424" spans="1:22">
      <c r="A424" s="4" t="s">
        <v>2761</v>
      </c>
      <c r="B424" s="4" t="s">
        <v>2761</v>
      </c>
      <c r="C424" s="4"/>
      <c r="D424" s="4"/>
      <c r="E424" s="4" t="s">
        <v>2408</v>
      </c>
      <c r="F424" s="4" t="s">
        <v>2383</v>
      </c>
      <c r="G424" s="4"/>
      <c r="H424" s="4" t="s">
        <v>2507</v>
      </c>
      <c r="I424" s="4"/>
      <c r="J424" s="4"/>
      <c r="K424" s="4"/>
      <c r="L424" s="4"/>
      <c r="M424" s="4">
        <v>2000</v>
      </c>
      <c r="N424" s="4"/>
      <c r="O424" s="4"/>
      <c r="P424" s="4"/>
      <c r="Q424" s="4"/>
      <c r="R424" s="4"/>
      <c r="S424" s="4" t="s">
        <v>2707</v>
      </c>
      <c r="T424" s="4">
        <v>0</v>
      </c>
      <c r="U424" s="4"/>
      <c r="V424" s="4"/>
    </row>
    <row r="425" spans="1:22">
      <c r="A425" s="4" t="s">
        <v>2763</v>
      </c>
      <c r="B425" s="4" t="s">
        <v>2763</v>
      </c>
      <c r="C425" s="4"/>
      <c r="D425" s="4"/>
      <c r="E425" s="4" t="s">
        <v>2408</v>
      </c>
      <c r="F425" s="4" t="s">
        <v>2383</v>
      </c>
      <c r="G425" s="4"/>
      <c r="H425" s="4" t="s">
        <v>2507</v>
      </c>
      <c r="I425" s="4"/>
      <c r="J425" s="4"/>
      <c r="K425" s="4"/>
      <c r="L425" s="4"/>
      <c r="M425" s="4">
        <v>1500</v>
      </c>
      <c r="N425" s="4"/>
      <c r="O425" s="4"/>
      <c r="P425" s="4"/>
      <c r="Q425" s="4"/>
      <c r="R425" s="4"/>
      <c r="S425" s="4" t="s">
        <v>2764</v>
      </c>
      <c r="T425" s="4">
        <v>0</v>
      </c>
      <c r="U425" s="4"/>
      <c r="V425" s="4"/>
    </row>
    <row r="426" spans="1:22">
      <c r="A426" s="4" t="s">
        <v>2765</v>
      </c>
      <c r="B426" s="4" t="s">
        <v>2765</v>
      </c>
      <c r="C426" s="4"/>
      <c r="D426" s="4"/>
      <c r="E426" s="4" t="s">
        <v>2408</v>
      </c>
      <c r="F426" s="4" t="s">
        <v>2383</v>
      </c>
      <c r="G426" s="4"/>
      <c r="H426" s="4" t="s">
        <v>2507</v>
      </c>
      <c r="I426" s="4"/>
      <c r="J426" s="4"/>
      <c r="K426" s="4"/>
      <c r="L426" s="4"/>
      <c r="M426" s="4" t="e">
        <v>#VALUE!</v>
      </c>
      <c r="N426" s="4"/>
      <c r="O426" s="4"/>
      <c r="P426" s="4"/>
      <c r="Q426" s="4"/>
      <c r="R426" s="4"/>
      <c r="S426" s="4" t="s">
        <v>2768</v>
      </c>
      <c r="T426" s="4">
        <v>0</v>
      </c>
      <c r="U426" s="4"/>
      <c r="V426" s="4"/>
    </row>
    <row r="427" spans="1:22">
      <c r="A427" s="4" t="s">
        <v>2769</v>
      </c>
      <c r="B427" s="4" t="s">
        <v>2769</v>
      </c>
      <c r="C427" s="4"/>
      <c r="D427" s="4"/>
      <c r="E427" s="4" t="s">
        <v>2408</v>
      </c>
      <c r="F427" s="4" t="s">
        <v>2383</v>
      </c>
      <c r="G427" s="4"/>
      <c r="H427" s="4" t="s">
        <v>2507</v>
      </c>
      <c r="I427" s="4"/>
      <c r="J427" s="4"/>
      <c r="K427" s="4"/>
      <c r="L427" s="4"/>
      <c r="M427" s="4">
        <v>6000</v>
      </c>
      <c r="N427" s="4"/>
      <c r="O427" s="4"/>
      <c r="P427" s="4"/>
      <c r="Q427" s="4"/>
      <c r="R427" s="4"/>
      <c r="S427" s="4" t="s">
        <v>2770</v>
      </c>
      <c r="T427" s="4" t="s">
        <v>2771</v>
      </c>
      <c r="U427" s="4"/>
      <c r="V427" s="4"/>
    </row>
    <row r="428" spans="1:22">
      <c r="A428" s="4" t="s">
        <v>2772</v>
      </c>
      <c r="B428" s="4" t="s">
        <v>2772</v>
      </c>
      <c r="C428" s="4"/>
      <c r="D428" s="4"/>
      <c r="E428" s="4" t="s">
        <v>2408</v>
      </c>
      <c r="F428" s="4" t="s">
        <v>2383</v>
      </c>
      <c r="G428" s="4"/>
      <c r="H428" s="4" t="s">
        <v>2507</v>
      </c>
      <c r="I428" s="4"/>
      <c r="J428" s="4"/>
      <c r="K428" s="4"/>
      <c r="L428" s="4"/>
      <c r="M428" s="4">
        <v>5000</v>
      </c>
      <c r="N428" s="4"/>
      <c r="O428" s="4"/>
      <c r="P428" s="4"/>
      <c r="Q428" s="4"/>
      <c r="R428" s="4"/>
      <c r="S428" s="4" t="s">
        <v>2773</v>
      </c>
      <c r="T428" s="4" t="s">
        <v>2774</v>
      </c>
      <c r="U428" s="4"/>
      <c r="V428" s="4"/>
    </row>
    <row r="429" spans="1:22">
      <c r="A429" s="4" t="s">
        <v>2775</v>
      </c>
      <c r="B429" s="4" t="s">
        <v>2775</v>
      </c>
      <c r="C429" s="4"/>
      <c r="D429" s="4"/>
      <c r="E429" s="4" t="s">
        <v>2408</v>
      </c>
      <c r="F429" s="4" t="s">
        <v>2383</v>
      </c>
      <c r="G429" s="4"/>
      <c r="H429" s="4" t="s">
        <v>2507</v>
      </c>
      <c r="I429" s="4"/>
      <c r="J429" s="4"/>
      <c r="K429" s="4"/>
      <c r="L429" s="4"/>
      <c r="M429" s="4">
        <v>3000</v>
      </c>
      <c r="N429" s="4"/>
      <c r="O429" s="4"/>
      <c r="P429" s="4"/>
      <c r="Q429" s="4"/>
      <c r="R429" s="4"/>
      <c r="S429" s="4" t="s">
        <v>2777</v>
      </c>
      <c r="T429" s="4" t="s">
        <v>2778</v>
      </c>
      <c r="U429" s="4"/>
      <c r="V429" s="4"/>
    </row>
    <row r="430" spans="1:22">
      <c r="A430" s="4" t="s">
        <v>2779</v>
      </c>
      <c r="B430" s="4" t="s">
        <v>2779</v>
      </c>
      <c r="C430" s="4"/>
      <c r="D430" s="4"/>
      <c r="E430" s="4" t="s">
        <v>2408</v>
      </c>
      <c r="F430" s="4" t="s">
        <v>2383</v>
      </c>
      <c r="G430" s="4"/>
      <c r="H430" s="4" t="s">
        <v>2507</v>
      </c>
      <c r="I430" s="4"/>
      <c r="J430" s="4"/>
      <c r="K430" s="4"/>
      <c r="L430" s="4"/>
      <c r="M430" s="4">
        <v>6500</v>
      </c>
      <c r="N430" s="4"/>
      <c r="O430" s="4"/>
      <c r="P430" s="4"/>
      <c r="Q430" s="4"/>
      <c r="R430" s="4"/>
      <c r="S430" s="4">
        <v>0</v>
      </c>
      <c r="T430" s="4" t="s">
        <v>2760</v>
      </c>
      <c r="U430" s="4"/>
      <c r="V430" s="4"/>
    </row>
    <row r="431" spans="1:22">
      <c r="A431" s="4" t="s">
        <v>2780</v>
      </c>
      <c r="B431" s="4" t="s">
        <v>2780</v>
      </c>
      <c r="C431" s="4"/>
      <c r="D431" s="4"/>
      <c r="E431" s="4" t="s">
        <v>2408</v>
      </c>
      <c r="F431" s="4" t="s">
        <v>2383</v>
      </c>
      <c r="G431" s="4"/>
      <c r="H431" s="4" t="s">
        <v>2507</v>
      </c>
      <c r="I431" s="4"/>
      <c r="J431" s="4"/>
      <c r="K431" s="4"/>
      <c r="L431" s="4"/>
      <c r="M431" s="4">
        <v>3000</v>
      </c>
      <c r="N431" s="4"/>
      <c r="O431" s="4"/>
      <c r="P431" s="4"/>
      <c r="Q431" s="4"/>
      <c r="R431" s="4"/>
      <c r="S431" s="4" t="s">
        <v>2781</v>
      </c>
      <c r="T431" s="4" t="s">
        <v>2710</v>
      </c>
      <c r="U431" s="4"/>
      <c r="V431" s="4"/>
    </row>
    <row r="432" spans="1:22">
      <c r="A432" s="4" t="s">
        <v>2782</v>
      </c>
      <c r="B432" s="4" t="s">
        <v>2782</v>
      </c>
      <c r="C432" s="4"/>
      <c r="D432" s="4"/>
      <c r="E432" s="4" t="s">
        <v>2408</v>
      </c>
      <c r="F432" s="4" t="s">
        <v>2383</v>
      </c>
      <c r="G432" s="4"/>
      <c r="H432" s="4" t="s">
        <v>2507</v>
      </c>
      <c r="I432" s="4"/>
      <c r="J432" s="4"/>
      <c r="K432" s="4"/>
      <c r="L432" s="4"/>
      <c r="M432" s="4">
        <v>5000</v>
      </c>
      <c r="N432" s="4"/>
      <c r="O432" s="4"/>
      <c r="P432" s="4"/>
      <c r="Q432" s="4"/>
      <c r="R432" s="4"/>
      <c r="S432" s="4" t="s">
        <v>2783</v>
      </c>
      <c r="T432" s="4" t="s">
        <v>2784</v>
      </c>
      <c r="U432" s="4"/>
      <c r="V432" s="4"/>
    </row>
    <row r="433" spans="1:22">
      <c r="A433" s="4" t="s">
        <v>2785</v>
      </c>
      <c r="B433" s="4" t="s">
        <v>2785</v>
      </c>
      <c r="C433" s="4"/>
      <c r="D433" s="4"/>
      <c r="E433" s="4" t="s">
        <v>2408</v>
      </c>
      <c r="F433" s="4" t="s">
        <v>2383</v>
      </c>
      <c r="G433" s="4"/>
      <c r="H433" s="4" t="s">
        <v>2507</v>
      </c>
      <c r="I433" s="4"/>
      <c r="J433" s="4"/>
      <c r="K433" s="4"/>
      <c r="L433" s="4"/>
      <c r="M433" s="4">
        <v>7500</v>
      </c>
      <c r="N433" s="4"/>
      <c r="O433" s="4"/>
      <c r="P433" s="4"/>
      <c r="Q433" s="4"/>
      <c r="R433" s="4"/>
      <c r="S433" s="4" t="s">
        <v>2716</v>
      </c>
      <c r="T433" s="4" t="s">
        <v>2733</v>
      </c>
      <c r="U433" s="4"/>
      <c r="V433" s="4"/>
    </row>
    <row r="434" spans="1:22">
      <c r="A434" s="4" t="s">
        <v>2683</v>
      </c>
      <c r="B434" s="4" t="s">
        <v>2683</v>
      </c>
      <c r="C434" s="4"/>
      <c r="D434" s="4"/>
      <c r="E434" s="4" t="s">
        <v>2408</v>
      </c>
      <c r="F434" s="4" t="s">
        <v>2383</v>
      </c>
      <c r="G434" s="4"/>
      <c r="H434" s="4" t="s">
        <v>2507</v>
      </c>
      <c r="I434" s="4"/>
      <c r="J434" s="4"/>
      <c r="K434" s="4"/>
      <c r="L434" s="4"/>
      <c r="M434" s="4">
        <v>15000</v>
      </c>
      <c r="N434" s="4"/>
      <c r="O434" s="4"/>
      <c r="P434" s="4"/>
      <c r="Q434" s="4"/>
      <c r="R434" s="4"/>
      <c r="S434" s="4">
        <v>0</v>
      </c>
      <c r="T434" s="4" t="s">
        <v>2787</v>
      </c>
      <c r="U434" s="4"/>
      <c r="V434" s="4"/>
    </row>
    <row r="435" spans="1:22">
      <c r="A435" s="4" t="s">
        <v>2788</v>
      </c>
      <c r="B435" s="4" t="s">
        <v>2788</v>
      </c>
      <c r="C435" s="4"/>
      <c r="D435" s="4"/>
      <c r="E435" s="4" t="s">
        <v>2408</v>
      </c>
      <c r="F435" s="4" t="s">
        <v>2383</v>
      </c>
      <c r="G435" s="4"/>
      <c r="H435" s="4" t="s">
        <v>2507</v>
      </c>
      <c r="I435" s="4"/>
      <c r="J435" s="4"/>
      <c r="K435" s="4"/>
      <c r="L435" s="4"/>
      <c r="M435" s="4">
        <v>1500</v>
      </c>
      <c r="N435" s="4"/>
      <c r="O435" s="4"/>
      <c r="P435" s="4"/>
      <c r="Q435" s="4"/>
      <c r="R435" s="4"/>
      <c r="S435" s="4" t="s">
        <v>2789</v>
      </c>
      <c r="T435" s="4" t="s">
        <v>2722</v>
      </c>
      <c r="U435" s="4"/>
      <c r="V435" s="4"/>
    </row>
    <row r="436" spans="1:22">
      <c r="A436" s="4" t="s">
        <v>2790</v>
      </c>
      <c r="B436" s="4" t="s">
        <v>2790</v>
      </c>
      <c r="C436" s="4"/>
      <c r="D436" s="4"/>
      <c r="E436" s="4" t="s">
        <v>2408</v>
      </c>
      <c r="F436" s="4" t="s">
        <v>2383</v>
      </c>
      <c r="G436" s="4"/>
      <c r="H436" s="195" t="s">
        <v>2409</v>
      </c>
      <c r="I436" s="4"/>
      <c r="J436" s="4"/>
      <c r="K436" s="4"/>
      <c r="L436" s="4"/>
      <c r="M436" s="4">
        <v>1500</v>
      </c>
      <c r="N436" s="4"/>
      <c r="O436" s="4"/>
      <c r="P436" s="4"/>
      <c r="Q436" s="4"/>
      <c r="R436" s="4"/>
      <c r="S436" s="4" t="s">
        <v>2792</v>
      </c>
      <c r="T436" s="4" t="s">
        <v>2793</v>
      </c>
      <c r="U436" s="4"/>
      <c r="V436" s="4"/>
    </row>
    <row r="437" spans="1:22">
      <c r="A437" s="4" t="s">
        <v>2794</v>
      </c>
      <c r="B437" s="4" t="s">
        <v>2794</v>
      </c>
      <c r="C437" s="4"/>
      <c r="D437" s="4"/>
      <c r="E437" s="4" t="s">
        <v>2408</v>
      </c>
      <c r="F437" s="4" t="s">
        <v>2383</v>
      </c>
      <c r="G437" s="4"/>
      <c r="H437" s="195" t="s">
        <v>2409</v>
      </c>
      <c r="I437" s="4"/>
      <c r="J437" s="4"/>
      <c r="K437" s="4"/>
      <c r="L437" s="4"/>
      <c r="M437" s="4">
        <v>1200</v>
      </c>
      <c r="N437" s="4"/>
      <c r="O437" s="4"/>
      <c r="P437" s="4"/>
      <c r="Q437" s="4"/>
      <c r="R437" s="4"/>
      <c r="S437" s="4" t="s">
        <v>2704</v>
      </c>
      <c r="T437" s="4" t="s">
        <v>2796</v>
      </c>
      <c r="U437" s="4"/>
      <c r="V437" s="4"/>
    </row>
    <row r="438" spans="1:22">
      <c r="A438" s="4" t="s">
        <v>2797</v>
      </c>
      <c r="B438" s="4" t="s">
        <v>2797</v>
      </c>
      <c r="C438" s="4"/>
      <c r="D438" s="4"/>
      <c r="E438" s="4" t="s">
        <v>2408</v>
      </c>
      <c r="F438" s="4" t="s">
        <v>2383</v>
      </c>
      <c r="G438" s="4"/>
      <c r="H438" s="195" t="s">
        <v>2409</v>
      </c>
      <c r="I438" s="4"/>
      <c r="J438" s="4"/>
      <c r="K438" s="4"/>
      <c r="L438" s="4"/>
      <c r="M438" s="4">
        <v>1500</v>
      </c>
      <c r="N438" s="4"/>
      <c r="O438" s="4"/>
      <c r="P438" s="4"/>
      <c r="Q438" s="4"/>
      <c r="R438" s="4"/>
      <c r="S438" s="4" t="s">
        <v>2798</v>
      </c>
      <c r="T438" s="4" t="s">
        <v>2799</v>
      </c>
      <c r="U438" s="4"/>
      <c r="V438" s="4"/>
    </row>
    <row r="439" spans="1:22">
      <c r="A439" s="4" t="s">
        <v>2800</v>
      </c>
      <c r="B439" s="4" t="s">
        <v>2800</v>
      </c>
      <c r="C439" s="4"/>
      <c r="D439" s="4"/>
      <c r="E439" s="4" t="s">
        <v>2408</v>
      </c>
      <c r="F439" s="4" t="s">
        <v>2383</v>
      </c>
      <c r="G439" s="4"/>
      <c r="H439" s="195" t="s">
        <v>2409</v>
      </c>
      <c r="I439" s="4"/>
      <c r="J439" s="4"/>
      <c r="K439" s="4"/>
      <c r="L439" s="4"/>
      <c r="M439" s="4">
        <v>1000</v>
      </c>
      <c r="N439" s="4"/>
      <c r="O439" s="4"/>
      <c r="P439" s="4"/>
      <c r="Q439" s="4"/>
      <c r="R439" s="4"/>
      <c r="S439" s="4" t="s">
        <v>2773</v>
      </c>
      <c r="T439" s="4" t="s">
        <v>2784</v>
      </c>
      <c r="U439" s="4"/>
      <c r="V439" s="4"/>
    </row>
    <row r="440" spans="1:22">
      <c r="A440" s="4" t="s">
        <v>2802</v>
      </c>
      <c r="B440" s="4" t="s">
        <v>2802</v>
      </c>
      <c r="C440" s="4"/>
      <c r="D440" s="4"/>
      <c r="E440" s="4" t="s">
        <v>2408</v>
      </c>
      <c r="F440" s="4" t="s">
        <v>2383</v>
      </c>
      <c r="G440" s="4"/>
      <c r="H440" s="195" t="s">
        <v>2409</v>
      </c>
      <c r="I440" s="4"/>
      <c r="J440" s="4"/>
      <c r="K440" s="4"/>
      <c r="L440" s="4"/>
      <c r="M440" s="4">
        <v>3000</v>
      </c>
      <c r="N440" s="4"/>
      <c r="O440" s="4"/>
      <c r="P440" s="4"/>
      <c r="Q440" s="4"/>
      <c r="R440" s="4"/>
      <c r="S440" s="4" t="s">
        <v>2711</v>
      </c>
      <c r="T440" s="4"/>
      <c r="U440" s="4"/>
      <c r="V440" s="4"/>
    </row>
    <row r="441" spans="1:22">
      <c r="A441" s="4" t="s">
        <v>2805</v>
      </c>
      <c r="B441" s="4" t="s">
        <v>2805</v>
      </c>
      <c r="C441" s="4"/>
      <c r="D441" s="4"/>
      <c r="E441" s="4" t="s">
        <v>2408</v>
      </c>
      <c r="F441" s="4" t="s">
        <v>2383</v>
      </c>
      <c r="G441" s="4"/>
      <c r="H441" s="195" t="s">
        <v>2409</v>
      </c>
      <c r="I441" s="4"/>
      <c r="J441" s="4"/>
      <c r="K441" s="4"/>
      <c r="L441" s="4"/>
      <c r="M441" s="4">
        <v>0</v>
      </c>
      <c r="N441" s="4"/>
      <c r="O441" s="4"/>
      <c r="P441" s="4"/>
      <c r="Q441" s="4"/>
      <c r="R441" s="4"/>
      <c r="S441" s="4" t="s">
        <v>2807</v>
      </c>
      <c r="T441" s="4" t="s">
        <v>2808</v>
      </c>
      <c r="U441" s="4"/>
      <c r="V441" s="4"/>
    </row>
    <row r="442" spans="1:22">
      <c r="A442" s="4" t="s">
        <v>2809</v>
      </c>
      <c r="B442" s="4" t="s">
        <v>2809</v>
      </c>
      <c r="C442" s="4"/>
      <c r="D442" s="4"/>
      <c r="E442" s="4" t="s">
        <v>2408</v>
      </c>
      <c r="F442" s="4" t="s">
        <v>2383</v>
      </c>
      <c r="G442" s="4"/>
      <c r="H442" s="195" t="s">
        <v>2409</v>
      </c>
      <c r="I442" s="4"/>
      <c r="J442" s="4"/>
      <c r="K442" s="4"/>
      <c r="L442" s="4"/>
      <c r="M442" s="4">
        <v>1250</v>
      </c>
      <c r="N442" s="4"/>
      <c r="O442" s="4"/>
      <c r="P442" s="4"/>
      <c r="Q442" s="4"/>
      <c r="R442" s="4"/>
      <c r="S442" s="4" t="s">
        <v>2778</v>
      </c>
      <c r="T442" s="4" t="s">
        <v>2810</v>
      </c>
      <c r="U442" s="4"/>
      <c r="V442" s="4"/>
    </row>
    <row r="443" spans="1:22">
      <c r="A443" s="4" t="s">
        <v>2811</v>
      </c>
      <c r="B443" s="4" t="s">
        <v>2811</v>
      </c>
      <c r="C443" s="4"/>
      <c r="D443" s="4"/>
      <c r="E443" s="4" t="s">
        <v>2408</v>
      </c>
      <c r="F443" s="4" t="s">
        <v>2383</v>
      </c>
      <c r="G443" s="4"/>
      <c r="H443" s="195" t="s">
        <v>2409</v>
      </c>
      <c r="I443" s="4"/>
      <c r="J443" s="4"/>
      <c r="K443" s="4"/>
      <c r="L443" s="4"/>
      <c r="M443" s="4">
        <v>2500</v>
      </c>
      <c r="N443" s="4"/>
      <c r="O443" s="4"/>
      <c r="P443" s="4"/>
      <c r="Q443" s="4"/>
      <c r="R443" s="4"/>
      <c r="S443" s="4" t="s">
        <v>2739</v>
      </c>
      <c r="T443" s="4" t="s">
        <v>2699</v>
      </c>
      <c r="U443" s="4"/>
      <c r="V443" s="4"/>
    </row>
    <row r="444" spans="1:22">
      <c r="A444" s="4" t="s">
        <v>2676</v>
      </c>
      <c r="B444" s="4" t="s">
        <v>2676</v>
      </c>
      <c r="C444" s="4"/>
      <c r="D444" s="4"/>
      <c r="E444" s="4" t="s">
        <v>2408</v>
      </c>
      <c r="F444" s="4" t="s">
        <v>2383</v>
      </c>
      <c r="G444" s="4"/>
      <c r="H444" s="195" t="s">
        <v>2409</v>
      </c>
      <c r="I444" s="4"/>
      <c r="J444" s="4"/>
      <c r="K444" s="4"/>
      <c r="L444" s="4"/>
      <c r="M444" s="4">
        <v>2500</v>
      </c>
      <c r="N444" s="4"/>
      <c r="O444" s="4"/>
      <c r="P444" s="4"/>
      <c r="Q444" s="4"/>
      <c r="R444" s="4"/>
      <c r="S444" s="4" t="s">
        <v>2814</v>
      </c>
      <c r="T444" s="4" t="s">
        <v>2711</v>
      </c>
      <c r="U444" s="4"/>
      <c r="V444" s="4"/>
    </row>
    <row r="445" spans="1:22">
      <c r="A445" s="4" t="s">
        <v>2815</v>
      </c>
      <c r="B445" s="4" t="s">
        <v>2815</v>
      </c>
      <c r="C445" s="4"/>
      <c r="D445" s="4"/>
      <c r="E445" s="4" t="s">
        <v>2408</v>
      </c>
      <c r="F445" s="4" t="s">
        <v>2383</v>
      </c>
      <c r="G445" s="4"/>
      <c r="H445" s="195" t="s">
        <v>2409</v>
      </c>
      <c r="I445" s="4"/>
      <c r="J445" s="4"/>
      <c r="K445" s="4"/>
      <c r="L445" s="4"/>
      <c r="M445" s="4">
        <v>900</v>
      </c>
      <c r="N445" s="4"/>
      <c r="O445" s="4"/>
      <c r="P445" s="4"/>
      <c r="Q445" s="4"/>
      <c r="R445" s="4"/>
      <c r="S445" s="4">
        <v>0</v>
      </c>
      <c r="T445" s="4" t="s">
        <v>2696</v>
      </c>
      <c r="U445" s="4"/>
      <c r="V445" s="4"/>
    </row>
    <row r="446" spans="1:22">
      <c r="A446" s="4" t="s">
        <v>2817</v>
      </c>
      <c r="B446" s="4" t="s">
        <v>2817</v>
      </c>
      <c r="C446" s="4"/>
      <c r="D446" s="4"/>
      <c r="E446" s="4" t="s">
        <v>2408</v>
      </c>
      <c r="F446" s="4" t="s">
        <v>2383</v>
      </c>
      <c r="G446" s="4"/>
      <c r="H446" s="195" t="s">
        <v>2409</v>
      </c>
      <c r="I446" s="4"/>
      <c r="J446" s="4"/>
      <c r="K446" s="4"/>
      <c r="L446" s="4"/>
      <c r="M446" s="4">
        <v>1200</v>
      </c>
      <c r="N446" s="4"/>
      <c r="O446" s="4"/>
      <c r="P446" s="4"/>
      <c r="Q446" s="4"/>
      <c r="R446" s="4"/>
      <c r="S446" s="4" t="s">
        <v>2818</v>
      </c>
      <c r="T446" s="4" t="s">
        <v>2718</v>
      </c>
      <c r="U446" s="4"/>
      <c r="V446" s="4"/>
    </row>
    <row r="447" spans="1:22">
      <c r="A447" s="4" t="s">
        <v>2819</v>
      </c>
      <c r="B447" s="4" t="s">
        <v>2819</v>
      </c>
      <c r="C447" s="4"/>
      <c r="D447" s="4"/>
      <c r="E447" s="4" t="s">
        <v>2408</v>
      </c>
      <c r="F447" s="4" t="s">
        <v>2383</v>
      </c>
      <c r="G447" s="4"/>
      <c r="H447" s="195" t="s">
        <v>2409</v>
      </c>
      <c r="I447" s="4"/>
      <c r="J447" s="4"/>
      <c r="K447" s="4"/>
      <c r="L447" s="4"/>
      <c r="M447" s="4">
        <v>1500</v>
      </c>
      <c r="N447" s="4"/>
      <c r="O447" s="4"/>
      <c r="P447" s="4"/>
      <c r="Q447" s="4"/>
      <c r="R447" s="4"/>
      <c r="S447" s="4" t="s">
        <v>2770</v>
      </c>
      <c r="T447" s="4" t="s">
        <v>2820</v>
      </c>
      <c r="U447" s="4"/>
      <c r="V447" s="4"/>
    </row>
    <row r="448" spans="1:22">
      <c r="A448" s="4" t="s">
        <v>2821</v>
      </c>
      <c r="B448" s="4" t="s">
        <v>2821</v>
      </c>
      <c r="C448" s="4"/>
      <c r="D448" s="4"/>
      <c r="E448" s="4" t="s">
        <v>2408</v>
      </c>
      <c r="F448" s="4" t="s">
        <v>2383</v>
      </c>
      <c r="G448" s="4"/>
      <c r="H448" s="4" t="s">
        <v>2535</v>
      </c>
      <c r="I448" s="4"/>
      <c r="J448" s="4"/>
      <c r="K448" s="4"/>
      <c r="L448" s="4"/>
      <c r="M448" s="4">
        <v>10000</v>
      </c>
      <c r="N448" s="4"/>
      <c r="O448" s="4"/>
      <c r="P448" s="4"/>
      <c r="Q448" s="4"/>
      <c r="R448" s="4"/>
      <c r="S448" s="4" t="s">
        <v>2718</v>
      </c>
      <c r="T448" s="4" t="s">
        <v>2718</v>
      </c>
      <c r="U448" s="4"/>
      <c r="V448" s="4"/>
    </row>
    <row r="449" spans="1:22">
      <c r="A449" s="4" t="s">
        <v>2823</v>
      </c>
      <c r="B449" s="4" t="s">
        <v>2823</v>
      </c>
      <c r="C449" s="4"/>
      <c r="D449" s="4"/>
      <c r="E449" s="4" t="s">
        <v>2408</v>
      </c>
      <c r="F449" s="4" t="s">
        <v>2383</v>
      </c>
      <c r="G449" s="4"/>
      <c r="H449" s="4" t="s">
        <v>2535</v>
      </c>
      <c r="I449" s="4"/>
      <c r="J449" s="4"/>
      <c r="K449" s="4"/>
      <c r="L449" s="4"/>
      <c r="M449" s="4">
        <v>13000</v>
      </c>
      <c r="N449" s="4"/>
      <c r="O449" s="4"/>
      <c r="P449" s="4"/>
      <c r="Q449" s="4"/>
      <c r="R449" s="4"/>
      <c r="S449" s="4" t="s">
        <v>2824</v>
      </c>
      <c r="T449" s="4" t="s">
        <v>2825</v>
      </c>
      <c r="U449" s="4"/>
      <c r="V449" s="4"/>
    </row>
    <row r="450" spans="1:22">
      <c r="A450" s="4" t="s">
        <v>2826</v>
      </c>
      <c r="B450" s="4" t="s">
        <v>2826</v>
      </c>
      <c r="C450" s="4"/>
      <c r="D450" s="4"/>
      <c r="E450" s="4" t="s">
        <v>2408</v>
      </c>
      <c r="F450" s="4" t="s">
        <v>2383</v>
      </c>
      <c r="G450" s="4"/>
      <c r="H450" s="4" t="s">
        <v>2535</v>
      </c>
      <c r="I450" s="4"/>
      <c r="J450" s="4"/>
      <c r="K450" s="4"/>
      <c r="L450" s="4"/>
      <c r="M450" s="4">
        <v>21000</v>
      </c>
      <c r="N450" s="4"/>
      <c r="O450" s="4"/>
      <c r="P450" s="4"/>
      <c r="Q450" s="4"/>
      <c r="R450" s="4"/>
      <c r="S450" s="4" t="s">
        <v>2828</v>
      </c>
      <c r="T450" s="4" t="s">
        <v>2760</v>
      </c>
      <c r="U450" s="4"/>
      <c r="V450" s="4"/>
    </row>
    <row r="451" spans="1:22">
      <c r="A451" s="4" t="s">
        <v>2829</v>
      </c>
      <c r="B451" s="4" t="s">
        <v>2829</v>
      </c>
      <c r="C451" s="4"/>
      <c r="D451" s="4"/>
      <c r="E451" s="4" t="s">
        <v>2408</v>
      </c>
      <c r="F451" s="4" t="s">
        <v>2383</v>
      </c>
      <c r="G451" s="4"/>
      <c r="H451" s="4" t="s">
        <v>2535</v>
      </c>
      <c r="I451" s="4"/>
      <c r="J451" s="4"/>
      <c r="K451" s="4"/>
      <c r="L451" s="4"/>
      <c r="M451" s="4">
        <v>15000</v>
      </c>
      <c r="N451" s="4"/>
      <c r="O451" s="4"/>
      <c r="P451" s="4"/>
      <c r="Q451" s="4"/>
      <c r="R451" s="4"/>
      <c r="S451" s="4" t="s">
        <v>2831</v>
      </c>
      <c r="T451" s="4" t="s">
        <v>2793</v>
      </c>
      <c r="U451" s="4"/>
      <c r="V451" s="4"/>
    </row>
    <row r="452" spans="1:22">
      <c r="A452" s="4" t="s">
        <v>2832</v>
      </c>
      <c r="B452" s="4" t="s">
        <v>2832</v>
      </c>
      <c r="C452" s="4"/>
      <c r="D452" s="4"/>
      <c r="E452" s="4" t="s">
        <v>2408</v>
      </c>
      <c r="F452" s="4" t="s">
        <v>2383</v>
      </c>
      <c r="G452" s="4"/>
      <c r="H452" s="4" t="s">
        <v>2535</v>
      </c>
      <c r="I452" s="4"/>
      <c r="J452" s="4"/>
      <c r="K452" s="4"/>
      <c r="L452" s="4"/>
      <c r="M452" s="4">
        <v>20000</v>
      </c>
      <c r="N452" s="4"/>
      <c r="O452" s="4"/>
      <c r="P452" s="4"/>
      <c r="Q452" s="4"/>
      <c r="R452" s="4"/>
      <c r="S452" s="4" t="s">
        <v>2833</v>
      </c>
      <c r="T452" s="4" t="s">
        <v>2834</v>
      </c>
      <c r="U452" s="4"/>
      <c r="V452" s="4"/>
    </row>
    <row r="453" spans="1:22">
      <c r="A453" s="4" t="s">
        <v>2835</v>
      </c>
      <c r="B453" s="4" t="s">
        <v>2835</v>
      </c>
      <c r="C453" s="4"/>
      <c r="D453" s="4"/>
      <c r="E453" s="4" t="s">
        <v>2408</v>
      </c>
      <c r="F453" s="4" t="s">
        <v>2383</v>
      </c>
      <c r="G453" s="4"/>
      <c r="H453" s="4" t="s">
        <v>2535</v>
      </c>
      <c r="I453" s="4"/>
      <c r="J453" s="4"/>
      <c r="K453" s="4"/>
      <c r="L453" s="4"/>
      <c r="M453" s="4">
        <v>31000</v>
      </c>
      <c r="N453" s="4"/>
      <c r="O453" s="4"/>
      <c r="P453" s="4"/>
      <c r="Q453" s="4"/>
      <c r="R453" s="4"/>
      <c r="S453" s="4" t="s">
        <v>2778</v>
      </c>
      <c r="T453" s="4" t="s">
        <v>2836</v>
      </c>
      <c r="U453" s="4"/>
      <c r="V453" s="4"/>
    </row>
    <row r="454" spans="1:22">
      <c r="A454" s="4" t="s">
        <v>2837</v>
      </c>
      <c r="B454" s="4" t="s">
        <v>2837</v>
      </c>
      <c r="C454" s="4"/>
      <c r="D454" s="4"/>
      <c r="E454" s="4" t="s">
        <v>2408</v>
      </c>
      <c r="F454" s="4" t="s">
        <v>2383</v>
      </c>
      <c r="G454" s="4"/>
      <c r="H454" s="4" t="s">
        <v>2535</v>
      </c>
      <c r="I454" s="4"/>
      <c r="J454" s="4"/>
      <c r="K454" s="4"/>
      <c r="L454" s="4"/>
      <c r="M454" s="4">
        <v>8000</v>
      </c>
      <c r="N454" s="4"/>
      <c r="O454" s="4"/>
      <c r="P454" s="4"/>
      <c r="Q454" s="4"/>
      <c r="R454" s="4"/>
      <c r="S454" s="4" t="s">
        <v>2838</v>
      </c>
      <c r="T454" s="4" t="s">
        <v>2825</v>
      </c>
      <c r="U454" s="4"/>
      <c r="V454" s="4"/>
    </row>
    <row r="455" spans="1:22">
      <c r="A455" s="4" t="s">
        <v>2839</v>
      </c>
      <c r="B455" s="4" t="s">
        <v>2839</v>
      </c>
      <c r="C455" s="4"/>
      <c r="D455" s="4"/>
      <c r="E455" s="4" t="s">
        <v>2408</v>
      </c>
      <c r="F455" s="4" t="s">
        <v>2383</v>
      </c>
      <c r="G455" s="4"/>
      <c r="H455" s="4" t="s">
        <v>2535</v>
      </c>
      <c r="I455" s="4"/>
      <c r="J455" s="4"/>
      <c r="K455" s="4"/>
      <c r="L455" s="4"/>
      <c r="M455" s="4">
        <v>30000</v>
      </c>
      <c r="N455" s="4"/>
      <c r="O455" s="4"/>
      <c r="P455" s="4"/>
      <c r="Q455" s="4"/>
      <c r="R455" s="4"/>
      <c r="S455" s="4">
        <v>0</v>
      </c>
      <c r="T455" s="4" t="s">
        <v>2840</v>
      </c>
      <c r="U455" s="4"/>
      <c r="V455" s="4"/>
    </row>
    <row r="456" spans="1:22">
      <c r="A456" s="4" t="s">
        <v>2841</v>
      </c>
      <c r="B456" s="4" t="s">
        <v>2841</v>
      </c>
      <c r="C456" s="4"/>
      <c r="D456" s="4"/>
      <c r="E456" s="4" t="s">
        <v>2408</v>
      </c>
      <c r="F456" s="4" t="s">
        <v>2383</v>
      </c>
      <c r="G456" s="4"/>
      <c r="H456" s="4" t="s">
        <v>2535</v>
      </c>
      <c r="I456" s="4"/>
      <c r="J456" s="4"/>
      <c r="K456" s="4"/>
      <c r="L456" s="4"/>
      <c r="M456" s="4">
        <v>10000</v>
      </c>
      <c r="N456" s="4"/>
      <c r="O456" s="4"/>
      <c r="P456" s="4"/>
      <c r="Q456" s="4"/>
      <c r="R456" s="4"/>
      <c r="S456" s="4" t="s">
        <v>2842</v>
      </c>
      <c r="T456" s="4" t="s">
        <v>2843</v>
      </c>
      <c r="U456" s="4"/>
      <c r="V456" s="4"/>
    </row>
    <row r="457" spans="1:22">
      <c r="B457" t="s">
        <v>3212</v>
      </c>
      <c r="C457" t="s">
        <v>3213</v>
      </c>
      <c r="D457" t="s">
        <v>3214</v>
      </c>
    </row>
    <row r="458" spans="1:22">
      <c r="B458" t="s">
        <v>3215</v>
      </c>
      <c r="C458" t="s">
        <v>3216</v>
      </c>
      <c r="D458" t="s">
        <v>3217</v>
      </c>
    </row>
    <row r="459" spans="1:22">
      <c r="B459" t="s">
        <v>3218</v>
      </c>
      <c r="C459" t="s">
        <v>3219</v>
      </c>
      <c r="D459" t="s">
        <v>3220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I203"/>
  <sheetViews>
    <sheetView topLeftCell="A65" zoomScale="115" zoomScaleNormal="115" workbookViewId="0">
      <selection activeCell="F68" sqref="F68:H68"/>
    </sheetView>
  </sheetViews>
  <sheetFormatPr defaultColWidth="9" defaultRowHeight="15"/>
  <cols>
    <col min="1" max="16384" width="9" style="7"/>
  </cols>
  <sheetData>
    <row r="1" spans="1:4" ht="15.75" thickBot="1">
      <c r="A1" s="238" t="s">
        <v>3221</v>
      </c>
      <c r="B1" s="239"/>
      <c r="C1" s="239"/>
      <c r="D1" s="240"/>
    </row>
    <row r="2" spans="1:4" ht="15.75" thickBot="1">
      <c r="A2" s="234" t="s">
        <v>3222</v>
      </c>
      <c r="B2" s="235" t="s">
        <v>3223</v>
      </c>
      <c r="C2" s="235" t="s">
        <v>2252</v>
      </c>
      <c r="D2" s="235" t="s">
        <v>3224</v>
      </c>
    </row>
    <row r="3" spans="1:4" ht="15.75" thickBot="1">
      <c r="A3" s="241" t="s">
        <v>3225</v>
      </c>
      <c r="B3" s="242"/>
      <c r="C3" s="242"/>
      <c r="D3" s="243"/>
    </row>
    <row r="4" spans="1:4" ht="15.75" thickBot="1">
      <c r="A4" s="238" t="s">
        <v>3226</v>
      </c>
      <c r="B4" s="239"/>
      <c r="C4" s="239"/>
      <c r="D4" s="240"/>
    </row>
    <row r="5" spans="1:4">
      <c r="A5" s="244">
        <v>10</v>
      </c>
      <c r="B5" s="244">
        <v>15</v>
      </c>
      <c r="C5" s="244" t="s">
        <v>3227</v>
      </c>
      <c r="D5" s="236" t="s">
        <v>3228</v>
      </c>
    </row>
    <row r="6" spans="1:4">
      <c r="A6" s="245"/>
      <c r="B6" s="245"/>
      <c r="C6" s="245"/>
      <c r="D6" s="236" t="s">
        <v>3229</v>
      </c>
    </row>
    <row r="7" spans="1:4">
      <c r="A7" s="245"/>
      <c r="B7" s="245"/>
      <c r="C7" s="245"/>
      <c r="D7" s="236" t="s">
        <v>3230</v>
      </c>
    </row>
    <row r="8" spans="1:4">
      <c r="A8" s="245"/>
      <c r="B8" s="245"/>
      <c r="C8" s="245"/>
      <c r="D8" s="236" t="s">
        <v>3231</v>
      </c>
    </row>
    <row r="9" spans="1:4">
      <c r="A9" s="245"/>
      <c r="B9" s="245"/>
      <c r="C9" s="245"/>
      <c r="D9" s="236" t="s">
        <v>3232</v>
      </c>
    </row>
    <row r="10" spans="1:4">
      <c r="A10" s="245"/>
      <c r="B10" s="245"/>
      <c r="C10" s="245"/>
      <c r="D10" s="236" t="s">
        <v>3233</v>
      </c>
    </row>
    <row r="11" spans="1:4">
      <c r="A11" s="245"/>
      <c r="B11" s="245"/>
      <c r="C11" s="245"/>
      <c r="D11" s="236" t="s">
        <v>3234</v>
      </c>
    </row>
    <row r="12" spans="1:4" ht="15.75" thickBot="1">
      <c r="A12" s="246"/>
      <c r="B12" s="246"/>
      <c r="C12" s="246"/>
      <c r="D12" s="237" t="s">
        <v>3235</v>
      </c>
    </row>
    <row r="13" spans="1:4" ht="15.75" thickBot="1">
      <c r="A13" s="238" t="s">
        <v>3236</v>
      </c>
      <c r="B13" s="239"/>
      <c r="C13" s="239"/>
      <c r="D13" s="240"/>
    </row>
    <row r="14" spans="1:4">
      <c r="A14" s="244">
        <v>10</v>
      </c>
      <c r="B14" s="244">
        <v>15</v>
      </c>
      <c r="C14" s="244" t="s">
        <v>3237</v>
      </c>
      <c r="D14" s="236" t="s">
        <v>3238</v>
      </c>
    </row>
    <row r="15" spans="1:4">
      <c r="A15" s="245"/>
      <c r="B15" s="245"/>
      <c r="C15" s="245"/>
      <c r="D15" s="236" t="s">
        <v>3239</v>
      </c>
    </row>
    <row r="16" spans="1:4">
      <c r="A16" s="245"/>
      <c r="B16" s="245"/>
      <c r="C16" s="245"/>
      <c r="D16" s="236" t="s">
        <v>3240</v>
      </c>
    </row>
    <row r="17" spans="1:8">
      <c r="A17" s="245"/>
      <c r="B17" s="245"/>
      <c r="C17" s="245"/>
      <c r="D17" s="236" t="s">
        <v>3241</v>
      </c>
    </row>
    <row r="18" spans="1:8">
      <c r="A18" s="245"/>
      <c r="B18" s="245"/>
      <c r="C18" s="245"/>
      <c r="D18" s="236" t="s">
        <v>3242</v>
      </c>
    </row>
    <row r="19" spans="1:8">
      <c r="A19" s="245"/>
      <c r="B19" s="245"/>
      <c r="C19" s="245"/>
      <c r="D19" s="236" t="s">
        <v>3243</v>
      </c>
    </row>
    <row r="20" spans="1:8">
      <c r="A20" s="245"/>
      <c r="B20" s="245"/>
      <c r="C20" s="245"/>
      <c r="D20" s="236" t="s">
        <v>3244</v>
      </c>
    </row>
    <row r="21" spans="1:8" ht="15.75" thickBot="1">
      <c r="A21" s="246"/>
      <c r="B21" s="246"/>
      <c r="C21" s="246"/>
      <c r="D21" s="237" t="s">
        <v>3245</v>
      </c>
    </row>
    <row r="22" spans="1:8" ht="15.75" thickBot="1">
      <c r="A22" s="238" t="s">
        <v>3246</v>
      </c>
      <c r="B22" s="239"/>
      <c r="C22" s="239"/>
      <c r="D22" s="240"/>
    </row>
    <row r="23" spans="1:8" ht="149.25" customHeight="1">
      <c r="A23" s="244">
        <v>10</v>
      </c>
      <c r="B23" s="244">
        <v>15</v>
      </c>
      <c r="C23" s="244" t="s">
        <v>3247</v>
      </c>
      <c r="D23" s="236" t="s">
        <v>3248</v>
      </c>
    </row>
    <row r="24" spans="1:8">
      <c r="A24" s="245"/>
      <c r="B24" s="245"/>
      <c r="C24" s="245"/>
      <c r="D24" s="236" t="s">
        <v>3229</v>
      </c>
    </row>
    <row r="25" spans="1:8">
      <c r="A25" s="245"/>
      <c r="B25" s="245"/>
      <c r="C25" s="245"/>
      <c r="D25" s="236" t="s">
        <v>3249</v>
      </c>
    </row>
    <row r="26" spans="1:8">
      <c r="A26" s="245"/>
      <c r="B26" s="245"/>
      <c r="C26" s="245"/>
      <c r="D26" s="236" t="s">
        <v>3232</v>
      </c>
    </row>
    <row r="27" spans="1:8">
      <c r="A27" s="245"/>
      <c r="B27" s="245"/>
      <c r="C27" s="245"/>
      <c r="D27" s="236" t="s">
        <v>3250</v>
      </c>
    </row>
    <row r="28" spans="1:8">
      <c r="A28" s="245"/>
      <c r="B28" s="245"/>
      <c r="C28" s="245"/>
      <c r="D28" s="236" t="s">
        <v>3235</v>
      </c>
    </row>
    <row r="29" spans="1:8" ht="15.75" thickBot="1">
      <c r="A29" s="246"/>
      <c r="B29" s="246"/>
      <c r="C29" s="246"/>
      <c r="D29" s="237" t="s">
        <v>3251</v>
      </c>
    </row>
    <row r="30" spans="1:8" ht="15.75" thickBot="1">
      <c r="B30" s="239"/>
      <c r="C30" s="239"/>
      <c r="D30" s="240"/>
      <c r="F30" s="238" t="s">
        <v>3215</v>
      </c>
      <c r="G30" s="244" t="s">
        <v>3216</v>
      </c>
      <c r="H30" s="7" t="str">
        <f>E38</f>
        <v>- маковая коробочка;
- зонтичная хризантема;
- кора мерзлолистой ивы;
- пыльца фей;
-  сера;
- желтый гранат;
- рог единорога;
- ихор демона;</v>
      </c>
    </row>
    <row r="31" spans="1:8">
      <c r="A31" s="244">
        <v>10</v>
      </c>
      <c r="B31" s="244">
        <v>15</v>
      </c>
      <c r="D31" s="236" t="s">
        <v>3252</v>
      </c>
      <c r="E31" s="7" t="str">
        <f>D31</f>
        <v>- маковая коробочка;</v>
      </c>
    </row>
    <row r="32" spans="1:8">
      <c r="A32" s="245"/>
      <c r="B32" s="245"/>
      <c r="C32" s="245"/>
      <c r="D32" s="236" t="s">
        <v>3248</v>
      </c>
      <c r="E32" s="7" t="str">
        <f>E31&amp;CHAR(10)&amp;D32</f>
        <v>- маковая коробочка;
- зонтичная хризантема;</v>
      </c>
    </row>
    <row r="33" spans="1:5">
      <c r="A33" s="245"/>
      <c r="B33" s="245"/>
      <c r="C33" s="245"/>
      <c r="D33" s="236" t="s">
        <v>3249</v>
      </c>
      <c r="E33" s="7" t="str">
        <f t="shared" ref="E33:E38" si="0">E32&amp;CHAR(10)&amp;D33</f>
        <v>- маковая коробочка;
- зонтичная хризантема;
- кора мерзлолистой ивы;</v>
      </c>
    </row>
    <row r="34" spans="1:5">
      <c r="A34" s="245"/>
      <c r="B34" s="245"/>
      <c r="C34" s="245"/>
      <c r="D34" s="236" t="s">
        <v>3253</v>
      </c>
      <c r="E34" s="7" t="str">
        <f t="shared" si="0"/>
        <v>- маковая коробочка;
- зонтичная хризантема;
- кора мерзлолистой ивы;
- пыльца фей;</v>
      </c>
    </row>
    <row r="35" spans="1:5">
      <c r="A35" s="245"/>
      <c r="B35" s="245"/>
      <c r="C35" s="245"/>
      <c r="D35" s="236" t="s">
        <v>3254</v>
      </c>
      <c r="E35" s="7" t="str">
        <f t="shared" si="0"/>
        <v>- маковая коробочка;
- зонтичная хризантема;
- кора мерзлолистой ивы;
- пыльца фей;
-  сера;</v>
      </c>
    </row>
    <row r="36" spans="1:5">
      <c r="A36" s="245"/>
      <c r="B36" s="245"/>
      <c r="C36" s="245"/>
      <c r="D36" s="236" t="s">
        <v>3250</v>
      </c>
      <c r="E36" s="7" t="str">
        <f t="shared" si="0"/>
        <v>- маковая коробочка;
- зонтичная хризантема;
- кора мерзлолистой ивы;
- пыльца фей;
-  сера;
- желтый гранат;</v>
      </c>
    </row>
    <row r="37" spans="1:5">
      <c r="A37" s="245"/>
      <c r="B37" s="245"/>
      <c r="C37" s="245"/>
      <c r="D37" s="236" t="s">
        <v>3251</v>
      </c>
      <c r="E37" s="7" t="str">
        <f t="shared" si="0"/>
        <v>- маковая коробочка;
- зонтичная хризантема;
- кора мерзлолистой ивы;
- пыльца фей;
-  сера;
- желтый гранат;
- рог единорога;</v>
      </c>
    </row>
    <row r="38" spans="1:5" ht="15.75" thickBot="1">
      <c r="A38" s="246"/>
      <c r="B38" s="246"/>
      <c r="C38" s="246"/>
      <c r="D38" s="237" t="s">
        <v>3255</v>
      </c>
      <c r="E38" s="7" t="str">
        <f t="shared" si="0"/>
        <v>- маковая коробочка;
- зонтичная хризантема;
- кора мерзлолистой ивы;
- пыльца фей;
-  сера;
- желтый гранат;
- рог единорога;
- ихор демона;</v>
      </c>
    </row>
    <row r="39" spans="1:5" ht="15.75" thickBot="1">
      <c r="A39" s="241" t="s">
        <v>3256</v>
      </c>
      <c r="B39" s="242"/>
      <c r="C39" s="242"/>
      <c r="D39" s="243"/>
    </row>
    <row r="40" spans="1:5" ht="15.75" thickBot="1">
      <c r="A40" s="238" t="s">
        <v>3257</v>
      </c>
      <c r="B40" s="239"/>
      <c r="C40" s="239"/>
      <c r="D40" s="240"/>
    </row>
    <row r="41" spans="1:5" ht="254.25" customHeight="1">
      <c r="A41" s="244">
        <v>12</v>
      </c>
      <c r="B41" s="244">
        <v>17</v>
      </c>
      <c r="C41" s="244" t="s">
        <v>3258</v>
      </c>
      <c r="D41" s="236" t="s">
        <v>3228</v>
      </c>
    </row>
    <row r="42" spans="1:5">
      <c r="A42" s="245"/>
      <c r="B42" s="245"/>
      <c r="C42" s="245"/>
      <c r="D42" s="236" t="s">
        <v>3238</v>
      </c>
    </row>
    <row r="43" spans="1:5">
      <c r="A43" s="245"/>
      <c r="B43" s="245"/>
      <c r="C43" s="245"/>
      <c r="D43" s="236" t="s">
        <v>3252</v>
      </c>
    </row>
    <row r="44" spans="1:5">
      <c r="A44" s="245"/>
      <c r="B44" s="245"/>
      <c r="C44" s="245"/>
      <c r="D44" s="236" t="s">
        <v>3240</v>
      </c>
    </row>
    <row r="45" spans="1:5">
      <c r="A45" s="245"/>
      <c r="B45" s="245"/>
      <c r="C45" s="245"/>
      <c r="D45" s="236" t="s">
        <v>3231</v>
      </c>
    </row>
    <row r="46" spans="1:5">
      <c r="A46" s="245"/>
      <c r="B46" s="245"/>
      <c r="C46" s="245"/>
      <c r="D46" s="236" t="s">
        <v>3241</v>
      </c>
    </row>
    <row r="47" spans="1:5">
      <c r="A47" s="245"/>
      <c r="B47" s="245"/>
      <c r="C47" s="245"/>
      <c r="D47" s="236" t="s">
        <v>3253</v>
      </c>
    </row>
    <row r="48" spans="1:5" ht="15.75" thickBot="1">
      <c r="A48" s="246"/>
      <c r="B48" s="246"/>
      <c r="C48" s="246"/>
      <c r="D48" s="237" t="s">
        <v>3255</v>
      </c>
    </row>
    <row r="49" spans="1:5" ht="15.75" thickBot="1">
      <c r="A49" s="238" t="s">
        <v>3259</v>
      </c>
      <c r="B49" s="239"/>
      <c r="C49" s="239"/>
      <c r="D49" s="240"/>
    </row>
    <row r="50" spans="1:5" ht="149.25" customHeight="1">
      <c r="A50" s="244">
        <v>12</v>
      </c>
      <c r="B50" s="244">
        <v>17</v>
      </c>
      <c r="C50" s="244" t="s">
        <v>3260</v>
      </c>
      <c r="D50" s="236" t="s">
        <v>3230</v>
      </c>
    </row>
    <row r="51" spans="1:5">
      <c r="A51" s="245"/>
      <c r="B51" s="245"/>
      <c r="C51" s="245"/>
      <c r="D51" s="236" t="s">
        <v>3239</v>
      </c>
    </row>
    <row r="52" spans="1:5">
      <c r="A52" s="245"/>
      <c r="B52" s="245"/>
      <c r="C52" s="245"/>
      <c r="D52" s="236" t="s">
        <v>3253</v>
      </c>
    </row>
    <row r="53" spans="1:5" ht="15.75" thickBot="1">
      <c r="A53" s="246"/>
      <c r="B53" s="246"/>
      <c r="C53" s="246"/>
      <c r="D53" s="237" t="s">
        <v>3261</v>
      </c>
    </row>
    <row r="54" spans="1:5" ht="15.75" thickBot="1">
      <c r="A54" s="238" t="s">
        <v>3262</v>
      </c>
      <c r="B54" s="239"/>
      <c r="C54" s="239"/>
      <c r="D54" s="240"/>
    </row>
    <row r="55" spans="1:5" ht="389.25" customHeight="1">
      <c r="A55" s="244">
        <v>12</v>
      </c>
      <c r="B55" s="244">
        <v>17</v>
      </c>
      <c r="C55" s="244" t="s">
        <v>3263</v>
      </c>
      <c r="D55" s="236" t="s">
        <v>3233</v>
      </c>
      <c r="E55" s="7" t="str">
        <f t="shared" ref="E55" si="1">E54&amp;CHAR(10)&amp;D55</f>
        <v xml:space="preserve">
- рубин;</v>
      </c>
    </row>
    <row r="56" spans="1:5">
      <c r="A56" s="245"/>
      <c r="B56" s="245"/>
      <c r="C56" s="245"/>
      <c r="D56" s="236" t="s">
        <v>3250</v>
      </c>
    </row>
    <row r="57" spans="1:5">
      <c r="A57" s="245"/>
      <c r="B57" s="245"/>
      <c r="C57" s="245"/>
      <c r="D57" s="236" t="s">
        <v>3243</v>
      </c>
    </row>
    <row r="58" spans="1:5">
      <c r="A58" s="245"/>
      <c r="B58" s="245"/>
      <c r="C58" s="245"/>
      <c r="D58" s="236" t="s">
        <v>3232</v>
      </c>
    </row>
    <row r="59" spans="1:5" ht="15.75" thickBot="1">
      <c r="A59" s="246"/>
      <c r="B59" s="246"/>
      <c r="C59" s="246"/>
      <c r="D59" s="237" t="s">
        <v>3234</v>
      </c>
    </row>
    <row r="60" spans="1:5" ht="15.75" thickBot="1">
      <c r="A60" s="238" t="s">
        <v>3264</v>
      </c>
      <c r="B60" s="239"/>
      <c r="C60" s="239"/>
      <c r="D60" s="240"/>
    </row>
    <row r="61" spans="1:5">
      <c r="A61" s="244">
        <v>12</v>
      </c>
      <c r="B61" s="244">
        <v>17</v>
      </c>
      <c r="C61" s="244" t="s">
        <v>3265</v>
      </c>
      <c r="D61" s="236" t="s">
        <v>3229</v>
      </c>
    </row>
    <row r="62" spans="1:5">
      <c r="A62" s="245"/>
      <c r="B62" s="245"/>
      <c r="C62" s="245"/>
      <c r="D62" s="236" t="s">
        <v>3230</v>
      </c>
    </row>
    <row r="63" spans="1:5">
      <c r="A63" s="245"/>
      <c r="B63" s="245"/>
      <c r="C63" s="245"/>
      <c r="D63" s="236" t="s">
        <v>3231</v>
      </c>
    </row>
    <row r="64" spans="1:5">
      <c r="A64" s="245"/>
      <c r="B64" s="245"/>
      <c r="C64" s="245"/>
      <c r="D64" s="236" t="s">
        <v>3248</v>
      </c>
    </row>
    <row r="65" spans="1:8">
      <c r="A65" s="245"/>
      <c r="B65" s="245"/>
      <c r="C65" s="245"/>
      <c r="D65" s="236" t="s">
        <v>3249</v>
      </c>
    </row>
    <row r="66" spans="1:8">
      <c r="A66" s="245"/>
      <c r="B66" s="245"/>
      <c r="C66" s="245"/>
      <c r="D66" s="236" t="s">
        <v>3266</v>
      </c>
    </row>
    <row r="67" spans="1:8" ht="15.75" thickBot="1">
      <c r="A67" s="246"/>
      <c r="B67" s="246"/>
      <c r="C67" s="246"/>
      <c r="D67" s="237" t="s">
        <v>3251</v>
      </c>
    </row>
    <row r="68" spans="1:8" ht="15.75" thickBot="1">
      <c r="A68" s="238" t="s">
        <v>3218</v>
      </c>
      <c r="B68" s="239"/>
      <c r="C68" s="239"/>
      <c r="D68" s="240"/>
      <c r="F68" s="7" t="str">
        <f>A68</f>
        <v>Зелье лечения (+3)</v>
      </c>
      <c r="G68" s="7" t="str">
        <f>C69</f>
        <v>Восстанавливает 4d4+4 хита.</v>
      </c>
      <c r="H68" s="7" t="str">
        <f>E76</f>
        <v xml:space="preserve">
- вдовья плеть;
- волчий глаз;
- пустынная роза;
- кровь тролля;
- кровь саламандры;
- рубин;
- язык дракона;
- перо феникса;</v>
      </c>
    </row>
    <row r="69" spans="1:8">
      <c r="A69" s="244">
        <v>12</v>
      </c>
      <c r="B69" s="244">
        <v>17</v>
      </c>
      <c r="C69" s="244" t="s">
        <v>3219</v>
      </c>
      <c r="D69" s="236" t="s">
        <v>3228</v>
      </c>
      <c r="E69" s="7" t="str">
        <f t="shared" ref="E69:E76" si="2">E68&amp;CHAR(10)&amp;D69</f>
        <v xml:space="preserve">
- вдовья плеть;</v>
      </c>
    </row>
    <row r="70" spans="1:8">
      <c r="A70" s="245"/>
      <c r="B70" s="245"/>
      <c r="C70" s="245"/>
      <c r="D70" s="236" t="s">
        <v>3229</v>
      </c>
      <c r="E70" s="7" t="str">
        <f t="shared" si="2"/>
        <v xml:space="preserve">
- вдовья плеть;
- волчий глаз;</v>
      </c>
    </row>
    <row r="71" spans="1:8">
      <c r="A71" s="245"/>
      <c r="B71" s="245"/>
      <c r="C71" s="245"/>
      <c r="D71" s="236" t="s">
        <v>3230</v>
      </c>
      <c r="E71" s="7" t="str">
        <f t="shared" si="2"/>
        <v xml:space="preserve">
- вдовья плеть;
- волчий глаз;
- пустынная роза;</v>
      </c>
    </row>
    <row r="72" spans="1:8">
      <c r="A72" s="245"/>
      <c r="B72" s="245"/>
      <c r="C72" s="245"/>
      <c r="D72" s="236" t="s">
        <v>3231</v>
      </c>
      <c r="E72" s="7" t="str">
        <f t="shared" si="2"/>
        <v xml:space="preserve">
- вдовья плеть;
- волчий глаз;
- пустынная роза;
- кровь тролля;</v>
      </c>
    </row>
    <row r="73" spans="1:8">
      <c r="A73" s="245"/>
      <c r="B73" s="245"/>
      <c r="C73" s="245"/>
      <c r="D73" s="236" t="s">
        <v>3232</v>
      </c>
      <c r="E73" s="7" t="str">
        <f t="shared" si="2"/>
        <v xml:space="preserve">
- вдовья плеть;
- волчий глаз;
- пустынная роза;
- кровь тролля;
- кровь саламандры;</v>
      </c>
    </row>
    <row r="74" spans="1:8">
      <c r="A74" s="245"/>
      <c r="B74" s="245"/>
      <c r="C74" s="245"/>
      <c r="D74" s="236" t="s">
        <v>3233</v>
      </c>
      <c r="E74" s="7" t="str">
        <f t="shared" si="2"/>
        <v xml:space="preserve">
- вдовья плеть;
- волчий глаз;
- пустынная роза;
- кровь тролля;
- кровь саламандры;
- рубин;</v>
      </c>
    </row>
    <row r="75" spans="1:8">
      <c r="A75" s="245"/>
      <c r="B75" s="245"/>
      <c r="C75" s="245"/>
      <c r="D75" s="236" t="s">
        <v>3234</v>
      </c>
      <c r="E75" s="7" t="str">
        <f t="shared" si="2"/>
        <v xml:space="preserve">
- вдовья плеть;
- волчий глаз;
- пустынная роза;
- кровь тролля;
- кровь саламандры;
- рубин;
- язык дракона;</v>
      </c>
    </row>
    <row r="76" spans="1:8" ht="15.75" thickBot="1">
      <c r="A76" s="246"/>
      <c r="B76" s="246"/>
      <c r="C76" s="246"/>
      <c r="D76" s="237" t="s">
        <v>3235</v>
      </c>
      <c r="E76" s="7" t="str">
        <f t="shared" si="2"/>
        <v xml:space="preserve">
- вдовья плеть;
- волчий глаз;
- пустынная роза;
- кровь тролля;
- кровь саламандры;
- рубин;
- язык дракона;
- перо феникса;</v>
      </c>
    </row>
    <row r="77" spans="1:8" ht="15.75" thickBot="1">
      <c r="A77" s="238" t="s">
        <v>3267</v>
      </c>
      <c r="B77" s="239"/>
      <c r="C77" s="239"/>
      <c r="D77" s="240"/>
    </row>
    <row r="78" spans="1:8" ht="18.75" customHeight="1">
      <c r="A78" s="244">
        <v>12</v>
      </c>
      <c r="B78" s="244">
        <v>17</v>
      </c>
      <c r="C78" s="244" t="s">
        <v>3268</v>
      </c>
      <c r="D78" s="236" t="s">
        <v>3240</v>
      </c>
    </row>
    <row r="79" spans="1:8">
      <c r="A79" s="245"/>
      <c r="B79" s="245"/>
      <c r="C79" s="245"/>
      <c r="D79" s="236" t="s">
        <v>3253</v>
      </c>
    </row>
    <row r="80" spans="1:8">
      <c r="A80" s="245"/>
      <c r="B80" s="245"/>
      <c r="C80" s="245"/>
      <c r="D80" s="236" t="s">
        <v>3243</v>
      </c>
    </row>
    <row r="81" spans="1:4">
      <c r="A81" s="245"/>
      <c r="B81" s="245"/>
      <c r="C81" s="245"/>
      <c r="D81" s="236" t="s">
        <v>3266</v>
      </c>
    </row>
    <row r="82" spans="1:4" ht="15.75" thickBot="1">
      <c r="A82" s="246"/>
      <c r="B82" s="246"/>
      <c r="C82" s="246"/>
      <c r="D82" s="237" t="s">
        <v>3235</v>
      </c>
    </row>
    <row r="83" spans="1:4" ht="15.75" thickBot="1">
      <c r="A83" s="238" t="s">
        <v>3269</v>
      </c>
      <c r="B83" s="239"/>
      <c r="C83" s="239"/>
      <c r="D83" s="240"/>
    </row>
    <row r="84" spans="1:4" ht="44.25" customHeight="1">
      <c r="A84" s="244">
        <v>12</v>
      </c>
      <c r="B84" s="244">
        <v>17</v>
      </c>
      <c r="C84" s="244" t="s">
        <v>3270</v>
      </c>
      <c r="D84" s="236" t="s">
        <v>3243</v>
      </c>
    </row>
    <row r="85" spans="1:4">
      <c r="A85" s="245"/>
      <c r="B85" s="245"/>
      <c r="C85" s="245"/>
      <c r="D85" s="236" t="s">
        <v>3241</v>
      </c>
    </row>
    <row r="86" spans="1:4">
      <c r="A86" s="245"/>
      <c r="B86" s="245"/>
      <c r="C86" s="245"/>
      <c r="D86" s="236" t="s">
        <v>3253</v>
      </c>
    </row>
    <row r="87" spans="1:4">
      <c r="A87" s="245"/>
      <c r="B87" s="245"/>
      <c r="C87" s="245"/>
      <c r="D87" s="236" t="s">
        <v>3251</v>
      </c>
    </row>
    <row r="88" spans="1:4">
      <c r="A88" s="245"/>
      <c r="B88" s="245"/>
      <c r="C88" s="245"/>
      <c r="D88" s="236" t="s">
        <v>3242</v>
      </c>
    </row>
    <row r="89" spans="1:4" ht="15.75" thickBot="1">
      <c r="A89" s="246"/>
      <c r="B89" s="246"/>
      <c r="C89" s="246"/>
      <c r="D89" s="237" t="s">
        <v>3271</v>
      </c>
    </row>
    <row r="90" spans="1:4" ht="15.75" thickBot="1">
      <c r="A90" s="238" t="s">
        <v>3272</v>
      </c>
      <c r="B90" s="239"/>
      <c r="C90" s="239"/>
      <c r="D90" s="240"/>
    </row>
    <row r="91" spans="1:4" ht="404.25" customHeight="1">
      <c r="A91" s="244">
        <v>12</v>
      </c>
      <c r="B91" s="244">
        <v>17</v>
      </c>
      <c r="C91" s="244" t="s">
        <v>3273</v>
      </c>
      <c r="D91" s="236" t="s">
        <v>3239</v>
      </c>
    </row>
    <row r="92" spans="1:4">
      <c r="A92" s="245"/>
      <c r="B92" s="245"/>
      <c r="C92" s="245"/>
      <c r="D92" s="236" t="s">
        <v>3250</v>
      </c>
    </row>
    <row r="93" spans="1:4">
      <c r="A93" s="245"/>
      <c r="B93" s="245"/>
      <c r="C93" s="245"/>
      <c r="D93" s="236" t="s">
        <v>3271</v>
      </c>
    </row>
    <row r="94" spans="1:4">
      <c r="A94" s="245"/>
      <c r="B94" s="245"/>
      <c r="C94" s="245"/>
      <c r="D94" s="236" t="s">
        <v>3266</v>
      </c>
    </row>
    <row r="95" spans="1:4" ht="15.75" thickBot="1">
      <c r="A95" s="246"/>
      <c r="B95" s="246"/>
      <c r="C95" s="246"/>
      <c r="D95" s="237" t="s">
        <v>3232</v>
      </c>
    </row>
    <row r="96" spans="1:4" ht="15.75" thickBot="1">
      <c r="A96" s="241" t="s">
        <v>3274</v>
      </c>
      <c r="B96" s="242"/>
      <c r="C96" s="242"/>
      <c r="D96" s="243"/>
    </row>
    <row r="97" spans="1:4" ht="15.75" thickBot="1">
      <c r="A97" s="238" t="s">
        <v>3275</v>
      </c>
      <c r="B97" s="239"/>
      <c r="C97" s="239"/>
      <c r="D97" s="240"/>
    </row>
    <row r="98" spans="1:4">
      <c r="A98" s="244">
        <v>14</v>
      </c>
      <c r="B98" s="244">
        <v>19</v>
      </c>
      <c r="C98" s="244" t="s">
        <v>3276</v>
      </c>
      <c r="D98" s="236" t="s">
        <v>3233</v>
      </c>
    </row>
    <row r="99" spans="1:4">
      <c r="A99" s="245"/>
      <c r="B99" s="245"/>
      <c r="C99" s="245"/>
      <c r="D99" s="236" t="s">
        <v>3229</v>
      </c>
    </row>
    <row r="100" spans="1:4">
      <c r="A100" s="245"/>
      <c r="B100" s="245"/>
      <c r="C100" s="245"/>
      <c r="D100" s="236" t="s">
        <v>3234</v>
      </c>
    </row>
    <row r="101" spans="1:4">
      <c r="A101" s="245"/>
      <c r="B101" s="245"/>
      <c r="C101" s="245"/>
      <c r="D101" s="236" t="s">
        <v>3232</v>
      </c>
    </row>
    <row r="102" spans="1:4" ht="15.75" thickBot="1">
      <c r="A102" s="246"/>
      <c r="B102" s="246"/>
      <c r="C102" s="246"/>
      <c r="D102" s="237" t="s">
        <v>3239</v>
      </c>
    </row>
    <row r="103" spans="1:4" ht="15.75" thickBot="1">
      <c r="A103" s="238" t="s">
        <v>3277</v>
      </c>
      <c r="B103" s="239"/>
      <c r="C103" s="239"/>
      <c r="D103" s="240"/>
    </row>
    <row r="104" spans="1:4">
      <c r="A104" s="244">
        <v>14</v>
      </c>
      <c r="B104" s="244">
        <v>19</v>
      </c>
      <c r="C104" s="244" t="s">
        <v>3278</v>
      </c>
      <c r="D104" s="236" t="s">
        <v>3231</v>
      </c>
    </row>
    <row r="105" spans="1:4">
      <c r="A105" s="245"/>
      <c r="B105" s="245"/>
      <c r="C105" s="245"/>
      <c r="D105" s="236" t="s">
        <v>3279</v>
      </c>
    </row>
    <row r="106" spans="1:4">
      <c r="A106" s="245"/>
      <c r="B106" s="245"/>
      <c r="C106" s="245"/>
      <c r="D106" s="236" t="s">
        <v>3245</v>
      </c>
    </row>
    <row r="107" spans="1:4">
      <c r="A107" s="245"/>
      <c r="B107" s="245"/>
      <c r="C107" s="245"/>
      <c r="D107" s="236" t="s">
        <v>3252</v>
      </c>
    </row>
    <row r="108" spans="1:4" ht="15.75" thickBot="1">
      <c r="A108" s="246"/>
      <c r="B108" s="246"/>
      <c r="C108" s="246"/>
      <c r="D108" s="237" t="s">
        <v>3240</v>
      </c>
    </row>
    <row r="109" spans="1:4" ht="15.75" thickBot="1">
      <c r="A109" s="238" t="s">
        <v>3280</v>
      </c>
      <c r="B109" s="239"/>
      <c r="C109" s="239"/>
      <c r="D109" s="240"/>
    </row>
    <row r="110" spans="1:4">
      <c r="A110" s="244">
        <v>14</v>
      </c>
      <c r="B110" s="244">
        <v>19</v>
      </c>
      <c r="C110" s="244" t="s">
        <v>3281</v>
      </c>
      <c r="D110" s="236" t="s">
        <v>3243</v>
      </c>
    </row>
    <row r="111" spans="1:4">
      <c r="A111" s="245"/>
      <c r="B111" s="245"/>
      <c r="C111" s="245"/>
      <c r="D111" s="236" t="s">
        <v>3241</v>
      </c>
    </row>
    <row r="112" spans="1:4">
      <c r="A112" s="245"/>
      <c r="B112" s="245"/>
      <c r="C112" s="245"/>
      <c r="D112" s="236" t="s">
        <v>3271</v>
      </c>
    </row>
    <row r="113" spans="1:4" ht="15.75" thickBot="1">
      <c r="A113" s="246"/>
      <c r="B113" s="246"/>
      <c r="C113" s="246"/>
      <c r="D113" s="237" t="s">
        <v>3250</v>
      </c>
    </row>
    <row r="114" spans="1:4" ht="15.75" thickBot="1">
      <c r="A114" s="238" t="s">
        <v>3282</v>
      </c>
      <c r="B114" s="239"/>
      <c r="C114" s="239"/>
      <c r="D114" s="240"/>
    </row>
    <row r="115" spans="1:4">
      <c r="A115" s="244">
        <v>14</v>
      </c>
      <c r="B115" s="244">
        <v>19</v>
      </c>
      <c r="C115" s="244" t="s">
        <v>3283</v>
      </c>
      <c r="D115" s="236" t="s">
        <v>3271</v>
      </c>
    </row>
    <row r="116" spans="1:4">
      <c r="A116" s="245"/>
      <c r="B116" s="245"/>
      <c r="C116" s="245"/>
      <c r="D116" s="236" t="s">
        <v>3284</v>
      </c>
    </row>
    <row r="117" spans="1:4">
      <c r="A117" s="245"/>
      <c r="B117" s="245"/>
      <c r="C117" s="245"/>
      <c r="D117" s="236" t="s">
        <v>3238</v>
      </c>
    </row>
    <row r="118" spans="1:4" ht="15.75" thickBot="1">
      <c r="A118" s="246"/>
      <c r="B118" s="246"/>
      <c r="C118" s="246"/>
      <c r="D118" s="237" t="s">
        <v>3266</v>
      </c>
    </row>
    <row r="119" spans="1:4" ht="15.75" thickBot="1">
      <c r="A119" s="238" t="s">
        <v>3285</v>
      </c>
      <c r="B119" s="239"/>
      <c r="C119" s="239"/>
      <c r="D119" s="240"/>
    </row>
    <row r="120" spans="1:4">
      <c r="A120" s="244">
        <v>14</v>
      </c>
      <c r="B120" s="244">
        <v>19</v>
      </c>
      <c r="C120" s="244" t="s">
        <v>3286</v>
      </c>
      <c r="D120" s="236" t="s">
        <v>3228</v>
      </c>
    </row>
    <row r="121" spans="1:4">
      <c r="A121" s="245"/>
      <c r="B121" s="245"/>
      <c r="C121" s="245"/>
      <c r="D121" s="236" t="s">
        <v>3229</v>
      </c>
    </row>
    <row r="122" spans="1:4">
      <c r="A122" s="245"/>
      <c r="B122" s="245"/>
      <c r="C122" s="245"/>
      <c r="D122" s="236" t="s">
        <v>3230</v>
      </c>
    </row>
    <row r="123" spans="1:4">
      <c r="A123" s="245"/>
      <c r="B123" s="245"/>
      <c r="C123" s="245"/>
      <c r="D123" s="236" t="s">
        <v>3231</v>
      </c>
    </row>
    <row r="124" spans="1:4">
      <c r="A124" s="245"/>
      <c r="B124" s="245"/>
      <c r="C124" s="245"/>
      <c r="D124" s="236" t="s">
        <v>3232</v>
      </c>
    </row>
    <row r="125" spans="1:4">
      <c r="A125" s="245"/>
      <c r="B125" s="245"/>
      <c r="C125" s="245"/>
      <c r="D125" s="236" t="s">
        <v>3233</v>
      </c>
    </row>
    <row r="126" spans="1:4">
      <c r="A126" s="245"/>
      <c r="B126" s="245"/>
      <c r="C126" s="245"/>
      <c r="D126" s="236" t="s">
        <v>3234</v>
      </c>
    </row>
    <row r="127" spans="1:4" ht="15.75" thickBot="1">
      <c r="A127" s="246"/>
      <c r="B127" s="246"/>
      <c r="C127" s="246"/>
      <c r="D127" s="237" t="s">
        <v>3235</v>
      </c>
    </row>
    <row r="128" spans="1:4" ht="15.75" thickBot="1">
      <c r="A128" s="238" t="s">
        <v>3287</v>
      </c>
      <c r="B128" s="239"/>
      <c r="C128" s="239"/>
      <c r="D128" s="240"/>
    </row>
    <row r="129" spans="1:9">
      <c r="A129" s="244">
        <v>14</v>
      </c>
      <c r="B129" s="244">
        <v>19</v>
      </c>
      <c r="C129" s="244" t="s">
        <v>3288</v>
      </c>
      <c r="D129" s="236" t="s">
        <v>3239</v>
      </c>
    </row>
    <row r="130" spans="1:9">
      <c r="A130" s="245"/>
      <c r="B130" s="245"/>
      <c r="C130" s="245"/>
      <c r="D130" s="236" t="s">
        <v>3253</v>
      </c>
    </row>
    <row r="131" spans="1:9">
      <c r="A131" s="245"/>
      <c r="B131" s="245"/>
      <c r="C131" s="245"/>
      <c r="D131" s="236" t="s">
        <v>3228</v>
      </c>
    </row>
    <row r="132" spans="1:9">
      <c r="A132" s="245"/>
      <c r="B132" s="245"/>
      <c r="C132" s="245"/>
      <c r="D132" s="236" t="s">
        <v>3248</v>
      </c>
    </row>
    <row r="133" spans="1:9" ht="15.75" thickBot="1">
      <c r="A133" s="246"/>
      <c r="B133" s="246"/>
      <c r="C133" s="246"/>
      <c r="D133" s="237" t="s">
        <v>3245</v>
      </c>
    </row>
    <row r="134" spans="1:9" ht="15.75" thickBot="1">
      <c r="A134" s="238" t="s">
        <v>3289</v>
      </c>
      <c r="B134" s="239"/>
      <c r="C134" s="239"/>
      <c r="D134" s="240"/>
    </row>
    <row r="135" spans="1:9">
      <c r="A135" s="244">
        <v>14</v>
      </c>
      <c r="B135" s="244">
        <v>19</v>
      </c>
      <c r="C135" s="244" t="s">
        <v>3290</v>
      </c>
      <c r="D135" s="236" t="s">
        <v>3231</v>
      </c>
    </row>
    <row r="136" spans="1:9">
      <c r="A136" s="245"/>
      <c r="B136" s="245"/>
      <c r="C136" s="245"/>
      <c r="D136" s="236" t="s">
        <v>3232</v>
      </c>
    </row>
    <row r="137" spans="1:9">
      <c r="A137" s="245"/>
      <c r="B137" s="245"/>
      <c r="C137" s="245"/>
      <c r="D137" s="236" t="s">
        <v>3255</v>
      </c>
    </row>
    <row r="138" spans="1:9">
      <c r="A138" s="245"/>
      <c r="B138" s="245"/>
      <c r="C138" s="245"/>
      <c r="D138" s="236" t="s">
        <v>3238</v>
      </c>
    </row>
    <row r="139" spans="1:9">
      <c r="A139" s="245"/>
      <c r="B139" s="245"/>
      <c r="C139" s="245"/>
      <c r="D139" s="236" t="s">
        <v>3291</v>
      </c>
    </row>
    <row r="140" spans="1:9" ht="15.75" thickBot="1">
      <c r="A140" s="246"/>
      <c r="B140" s="246"/>
      <c r="C140" s="246"/>
      <c r="D140" s="237" t="s">
        <v>3292</v>
      </c>
    </row>
    <row r="141" spans="1:9" ht="15.75" thickBot="1">
      <c r="A141" s="238" t="s">
        <v>3293</v>
      </c>
      <c r="B141" s="239"/>
      <c r="C141" s="239"/>
      <c r="D141" s="240"/>
      <c r="G141" s="7" t="s">
        <v>3212</v>
      </c>
      <c r="H141" s="244" t="s">
        <v>3294</v>
      </c>
      <c r="I141" s="236" t="s">
        <v>3214</v>
      </c>
    </row>
    <row r="142" spans="1:9" ht="89.25" customHeight="1">
      <c r="A142" s="244">
        <v>14</v>
      </c>
      <c r="B142" s="244">
        <v>19</v>
      </c>
      <c r="C142" s="244" t="s">
        <v>3294</v>
      </c>
      <c r="D142" s="236" t="s">
        <v>3231</v>
      </c>
      <c r="H142" s="236" t="s">
        <v>3295</v>
      </c>
    </row>
    <row r="143" spans="1:9">
      <c r="A143" s="245"/>
      <c r="B143" s="245"/>
      <c r="C143" s="245"/>
      <c r="D143" s="236" t="s">
        <v>3238</v>
      </c>
      <c r="H143" s="236"/>
    </row>
    <row r="144" spans="1:9">
      <c r="A144" s="245"/>
      <c r="B144" s="245"/>
      <c r="C144" s="245"/>
      <c r="D144" s="236" t="s">
        <v>3291</v>
      </c>
    </row>
    <row r="145" spans="1:4" ht="15.75" thickBot="1">
      <c r="A145" s="246"/>
      <c r="B145" s="246"/>
      <c r="C145" s="246"/>
      <c r="D145" s="237" t="s">
        <v>3240</v>
      </c>
    </row>
    <row r="146" spans="1:4" ht="15.75" thickBot="1">
      <c r="A146" s="241" t="s">
        <v>3296</v>
      </c>
      <c r="B146" s="242"/>
      <c r="C146" s="242"/>
      <c r="D146" s="243"/>
    </row>
    <row r="147" spans="1:4" ht="15.75" thickBot="1">
      <c r="A147" s="238" t="s">
        <v>3297</v>
      </c>
      <c r="B147" s="239"/>
      <c r="C147" s="239"/>
      <c r="D147" s="240"/>
    </row>
    <row r="148" spans="1:4" ht="89.25" customHeight="1">
      <c r="A148" s="244">
        <v>16</v>
      </c>
      <c r="B148" s="244">
        <v>21</v>
      </c>
      <c r="C148" s="244" t="s">
        <v>3298</v>
      </c>
      <c r="D148" s="236" t="s">
        <v>3242</v>
      </c>
    </row>
    <row r="149" spans="1:4">
      <c r="A149" s="245"/>
      <c r="B149" s="245"/>
      <c r="C149" s="245"/>
      <c r="D149" s="236" t="s">
        <v>3253</v>
      </c>
    </row>
    <row r="150" spans="1:4">
      <c r="A150" s="245"/>
      <c r="B150" s="245"/>
      <c r="C150" s="245"/>
      <c r="D150" s="236" t="s">
        <v>3244</v>
      </c>
    </row>
    <row r="151" spans="1:4">
      <c r="A151" s="245"/>
      <c r="B151" s="245"/>
      <c r="C151" s="245"/>
      <c r="D151" s="236" t="s">
        <v>3271</v>
      </c>
    </row>
    <row r="152" spans="1:4" ht="15.75" thickBot="1">
      <c r="A152" s="246"/>
      <c r="B152" s="246"/>
      <c r="C152" s="246"/>
      <c r="D152" s="237" t="s">
        <v>3251</v>
      </c>
    </row>
    <row r="153" spans="1:4" ht="15.75" thickBot="1">
      <c r="A153" s="238" t="s">
        <v>3299</v>
      </c>
      <c r="B153" s="239"/>
      <c r="C153" s="239"/>
      <c r="D153" s="240"/>
    </row>
    <row r="154" spans="1:4" ht="134.25" customHeight="1">
      <c r="A154" s="244">
        <v>16</v>
      </c>
      <c r="B154" s="244">
        <v>21</v>
      </c>
      <c r="C154" s="244" t="s">
        <v>3300</v>
      </c>
      <c r="D154" s="236" t="s">
        <v>3240</v>
      </c>
    </row>
    <row r="155" spans="1:4">
      <c r="A155" s="245"/>
      <c r="B155" s="245"/>
      <c r="C155" s="245"/>
      <c r="D155" s="236" t="s">
        <v>3242</v>
      </c>
    </row>
    <row r="156" spans="1:4">
      <c r="A156" s="245"/>
      <c r="B156" s="245"/>
      <c r="C156" s="245"/>
      <c r="D156" s="236" t="s">
        <v>3253</v>
      </c>
    </row>
    <row r="157" spans="1:4">
      <c r="A157" s="245"/>
      <c r="B157" s="245"/>
      <c r="C157" s="245"/>
      <c r="D157" s="236" t="s">
        <v>3243</v>
      </c>
    </row>
    <row r="158" spans="1:4">
      <c r="A158" s="245"/>
      <c r="B158" s="245"/>
      <c r="C158" s="245"/>
      <c r="D158" s="236" t="s">
        <v>3235</v>
      </c>
    </row>
    <row r="159" spans="1:4">
      <c r="A159" s="245"/>
      <c r="B159" s="245"/>
      <c r="C159" s="245"/>
      <c r="D159" s="236" t="s">
        <v>3266</v>
      </c>
    </row>
    <row r="160" spans="1:4" ht="15.75" thickBot="1">
      <c r="A160" s="246"/>
      <c r="B160" s="246"/>
      <c r="C160" s="246"/>
      <c r="D160" s="237" t="s">
        <v>3244</v>
      </c>
    </row>
    <row r="161" spans="1:4" ht="15.75" thickBot="1">
      <c r="A161" s="238" t="s">
        <v>3301</v>
      </c>
      <c r="B161" s="239"/>
      <c r="C161" s="239"/>
      <c r="D161" s="240"/>
    </row>
    <row r="162" spans="1:4" ht="314.25" customHeight="1">
      <c r="A162" s="244">
        <v>16</v>
      </c>
      <c r="B162" s="244">
        <v>21</v>
      </c>
      <c r="C162" s="244" t="s">
        <v>3302</v>
      </c>
      <c r="D162" s="236" t="s">
        <v>3228</v>
      </c>
    </row>
    <row r="163" spans="1:4">
      <c r="A163" s="245"/>
      <c r="B163" s="245"/>
      <c r="C163" s="245"/>
      <c r="D163" s="236" t="s">
        <v>3241</v>
      </c>
    </row>
    <row r="164" spans="1:4">
      <c r="A164" s="245"/>
      <c r="B164" s="245"/>
      <c r="C164" s="245"/>
      <c r="D164" s="236" t="s">
        <v>3239</v>
      </c>
    </row>
    <row r="165" spans="1:4">
      <c r="A165" s="245"/>
      <c r="B165" s="245"/>
      <c r="C165" s="245"/>
      <c r="D165" s="236" t="s">
        <v>3233</v>
      </c>
    </row>
    <row r="166" spans="1:4" ht="15.75" thickBot="1">
      <c r="A166" s="246"/>
      <c r="B166" s="246"/>
      <c r="C166" s="246"/>
      <c r="D166" s="237" t="s">
        <v>3261</v>
      </c>
    </row>
    <row r="167" spans="1:4" ht="15.75" thickBot="1">
      <c r="A167" s="238" t="s">
        <v>3303</v>
      </c>
      <c r="B167" s="239"/>
      <c r="C167" s="239"/>
      <c r="D167" s="240"/>
    </row>
    <row r="168" spans="1:4">
      <c r="A168" s="244">
        <v>16</v>
      </c>
      <c r="B168" s="244">
        <v>21</v>
      </c>
      <c r="C168" s="244" t="s">
        <v>3304</v>
      </c>
      <c r="D168" s="236" t="s">
        <v>3229</v>
      </c>
    </row>
    <row r="169" spans="1:4">
      <c r="A169" s="245"/>
      <c r="B169" s="245"/>
      <c r="C169" s="245"/>
      <c r="D169" s="236" t="s">
        <v>3230</v>
      </c>
    </row>
    <row r="170" spans="1:4">
      <c r="A170" s="245"/>
      <c r="B170" s="245"/>
      <c r="C170" s="245"/>
      <c r="D170" s="236" t="s">
        <v>3231</v>
      </c>
    </row>
    <row r="171" spans="1:4">
      <c r="A171" s="245"/>
      <c r="B171" s="245"/>
      <c r="C171" s="245"/>
      <c r="D171" s="236" t="s">
        <v>3248</v>
      </c>
    </row>
    <row r="172" spans="1:4">
      <c r="A172" s="245"/>
      <c r="B172" s="245"/>
      <c r="C172" s="245"/>
      <c r="D172" s="236" t="s">
        <v>3249</v>
      </c>
    </row>
    <row r="173" spans="1:4">
      <c r="A173" s="245"/>
      <c r="B173" s="245"/>
      <c r="C173" s="245"/>
      <c r="D173" s="236" t="s">
        <v>3251</v>
      </c>
    </row>
    <row r="174" spans="1:4" ht="15.75" thickBot="1">
      <c r="A174" s="246"/>
      <c r="B174" s="246"/>
      <c r="C174" s="246"/>
      <c r="D174" s="237" t="s">
        <v>3235</v>
      </c>
    </row>
    <row r="175" spans="1:4" ht="15.75" thickBot="1">
      <c r="A175" s="241" t="s">
        <v>3305</v>
      </c>
      <c r="B175" s="242"/>
      <c r="C175" s="242"/>
      <c r="D175" s="243"/>
    </row>
    <row r="176" spans="1:4" ht="15.75" thickBot="1">
      <c r="A176" s="238" t="s">
        <v>3306</v>
      </c>
      <c r="B176" s="239"/>
      <c r="C176" s="239"/>
      <c r="D176" s="240"/>
    </row>
    <row r="177" spans="1:4" ht="179.25" customHeight="1">
      <c r="A177" s="244">
        <v>18</v>
      </c>
      <c r="B177" s="244">
        <v>23</v>
      </c>
      <c r="C177" s="244" t="s">
        <v>3307</v>
      </c>
      <c r="D177" s="236" t="s">
        <v>3230</v>
      </c>
    </row>
    <row r="178" spans="1:4">
      <c r="A178" s="245"/>
      <c r="B178" s="245"/>
      <c r="C178" s="245"/>
      <c r="D178" s="236" t="s">
        <v>3232</v>
      </c>
    </row>
    <row r="179" spans="1:4">
      <c r="A179" s="245"/>
      <c r="B179" s="245"/>
      <c r="C179" s="245"/>
      <c r="D179" s="236" t="s">
        <v>3251</v>
      </c>
    </row>
    <row r="180" spans="1:4">
      <c r="A180" s="245"/>
      <c r="B180" s="245"/>
      <c r="C180" s="245"/>
      <c r="D180" s="236" t="s">
        <v>3235</v>
      </c>
    </row>
    <row r="181" spans="1:4">
      <c r="A181" s="245"/>
      <c r="B181" s="245"/>
      <c r="C181" s="245"/>
      <c r="D181" s="236" t="s">
        <v>3234</v>
      </c>
    </row>
    <row r="182" spans="1:4" ht="15.75" thickBot="1">
      <c r="A182" s="246"/>
      <c r="B182" s="246"/>
      <c r="C182" s="246"/>
      <c r="D182" s="237" t="s">
        <v>3308</v>
      </c>
    </row>
    <row r="183" spans="1:4" ht="15.75" thickBot="1">
      <c r="A183" s="238" t="s">
        <v>3309</v>
      </c>
      <c r="B183" s="239"/>
      <c r="C183" s="239"/>
      <c r="D183" s="240"/>
    </row>
    <row r="184" spans="1:4" ht="374.25" customHeight="1">
      <c r="A184" s="244">
        <v>18</v>
      </c>
      <c r="B184" s="244">
        <v>23</v>
      </c>
      <c r="C184" s="244" t="s">
        <v>3310</v>
      </c>
      <c r="D184" s="236" t="s">
        <v>3231</v>
      </c>
    </row>
    <row r="185" spans="1:4">
      <c r="A185" s="245"/>
      <c r="B185" s="245"/>
      <c r="C185" s="245"/>
      <c r="D185" s="236" t="s">
        <v>3234</v>
      </c>
    </row>
    <row r="186" spans="1:4">
      <c r="A186" s="245"/>
      <c r="B186" s="245"/>
      <c r="C186" s="245"/>
      <c r="D186" s="236" t="s">
        <v>3253</v>
      </c>
    </row>
    <row r="187" spans="1:4">
      <c r="A187" s="245"/>
      <c r="B187" s="245"/>
      <c r="C187" s="245"/>
      <c r="D187" s="236" t="s">
        <v>3242</v>
      </c>
    </row>
    <row r="188" spans="1:4">
      <c r="A188" s="245"/>
      <c r="B188" s="245"/>
      <c r="C188" s="245"/>
      <c r="D188" s="236" t="s">
        <v>3245</v>
      </c>
    </row>
    <row r="189" spans="1:4" ht="15.75" thickBot="1">
      <c r="A189" s="246"/>
      <c r="B189" s="246"/>
      <c r="C189" s="246"/>
      <c r="D189" s="237" t="s">
        <v>3255</v>
      </c>
    </row>
    <row r="190" spans="1:4" ht="15.75" thickBot="1">
      <c r="A190" s="238" t="s">
        <v>3311</v>
      </c>
      <c r="B190" s="239"/>
      <c r="C190" s="239"/>
      <c r="D190" s="240"/>
    </row>
    <row r="191" spans="1:4" ht="44.25" customHeight="1">
      <c r="A191" s="244">
        <v>18</v>
      </c>
      <c r="B191" s="244">
        <v>23</v>
      </c>
      <c r="C191" s="244" t="s">
        <v>3312</v>
      </c>
      <c r="D191" s="236" t="s">
        <v>3242</v>
      </c>
    </row>
    <row r="192" spans="1:4">
      <c r="A192" s="245"/>
      <c r="B192" s="245"/>
      <c r="C192" s="245"/>
      <c r="D192" s="236" t="s">
        <v>3255</v>
      </c>
    </row>
    <row r="193" spans="1:4">
      <c r="A193" s="245"/>
      <c r="B193" s="245"/>
      <c r="C193" s="245"/>
      <c r="D193" s="236" t="s">
        <v>3232</v>
      </c>
    </row>
    <row r="194" spans="1:4">
      <c r="A194" s="245"/>
      <c r="B194" s="245"/>
      <c r="C194" s="245"/>
      <c r="D194" s="236" t="s">
        <v>3249</v>
      </c>
    </row>
    <row r="195" spans="1:4">
      <c r="A195" s="245"/>
      <c r="B195" s="245"/>
      <c r="C195" s="245"/>
      <c r="D195" s="236" t="s">
        <v>3229</v>
      </c>
    </row>
    <row r="196" spans="1:4" ht="15.75" thickBot="1">
      <c r="A196" s="246"/>
      <c r="B196" s="246"/>
      <c r="C196" s="246"/>
      <c r="D196" s="237" t="s">
        <v>3243</v>
      </c>
    </row>
    <row r="197" spans="1:4" ht="15.75" thickBot="1">
      <c r="A197" s="238" t="s">
        <v>3313</v>
      </c>
      <c r="B197" s="239"/>
      <c r="C197" s="239"/>
      <c r="D197" s="240"/>
    </row>
    <row r="198" spans="1:4">
      <c r="A198" s="244">
        <v>18</v>
      </c>
      <c r="B198" s="244">
        <v>23</v>
      </c>
      <c r="C198" s="244" t="s">
        <v>3314</v>
      </c>
      <c r="D198" s="236" t="s">
        <v>3245</v>
      </c>
    </row>
    <row r="199" spans="1:4">
      <c r="A199" s="245"/>
      <c r="B199" s="245"/>
      <c r="C199" s="245"/>
      <c r="D199" s="236" t="s">
        <v>3271</v>
      </c>
    </row>
    <row r="200" spans="1:4">
      <c r="A200" s="245"/>
      <c r="B200" s="245"/>
      <c r="C200" s="245"/>
      <c r="D200" s="236" t="s">
        <v>3235</v>
      </c>
    </row>
    <row r="201" spans="1:4">
      <c r="A201" s="245"/>
      <c r="B201" s="245"/>
      <c r="C201" s="245"/>
      <c r="D201" s="236" t="s">
        <v>3251</v>
      </c>
    </row>
    <row r="202" spans="1:4">
      <c r="A202" s="245"/>
      <c r="B202" s="245"/>
      <c r="C202" s="245"/>
      <c r="D202" s="236" t="s">
        <v>3241</v>
      </c>
    </row>
    <row r="203" spans="1:4" ht="15.75" thickBot="1">
      <c r="A203" s="246"/>
      <c r="B203" s="246"/>
      <c r="C203" s="246"/>
      <c r="D203" s="237" t="s">
        <v>3279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D4:F14"/>
  <sheetViews>
    <sheetView workbookViewId="0">
      <selection activeCell="D4" sqref="D4:E14"/>
    </sheetView>
  </sheetViews>
  <sheetFormatPr defaultRowHeight="15"/>
  <sheetData>
    <row r="4" spans="4:6">
      <c r="D4" t="s">
        <v>1520</v>
      </c>
      <c r="E4">
        <v>8</v>
      </c>
      <c r="F4" t="s">
        <v>3220</v>
      </c>
    </row>
    <row r="5" spans="4:6">
      <c r="D5" t="s">
        <v>1531</v>
      </c>
      <c r="E5">
        <v>7</v>
      </c>
    </row>
    <row r="6" spans="4:6">
      <c r="D6" t="s">
        <v>1536</v>
      </c>
      <c r="E6">
        <v>6</v>
      </c>
    </row>
    <row r="7" spans="4:6">
      <c r="D7" t="s">
        <v>1549</v>
      </c>
      <c r="E7">
        <v>4</v>
      </c>
    </row>
    <row r="8" spans="4:6">
      <c r="D8" t="s">
        <v>1553</v>
      </c>
      <c r="E8">
        <v>3</v>
      </c>
    </row>
    <row r="9" spans="4:6">
      <c r="D9" t="s">
        <v>1562</v>
      </c>
      <c r="E9">
        <v>5</v>
      </c>
    </row>
    <row r="10" spans="4:6">
      <c r="D10" t="s">
        <v>1567</v>
      </c>
      <c r="E10">
        <v>3</v>
      </c>
    </row>
    <row r="11" spans="4:6">
      <c r="D11" t="s">
        <v>1580</v>
      </c>
      <c r="E11">
        <v>2</v>
      </c>
    </row>
    <row r="12" spans="4:6">
      <c r="D12" t="s">
        <v>1595</v>
      </c>
      <c r="E12">
        <v>4</v>
      </c>
    </row>
    <row r="13" spans="4:6">
      <c r="D13" t="s">
        <v>1610</v>
      </c>
      <c r="E13">
        <v>4</v>
      </c>
    </row>
    <row r="14" spans="4:6">
      <c r="D14" t="s">
        <v>1617</v>
      </c>
      <c r="E14">
        <v>4</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AE29"/>
  <sheetViews>
    <sheetView workbookViewId="0">
      <pane ySplit="1" topLeftCell="A11" activePane="bottomLeft" state="frozen"/>
      <selection activeCell="A106" sqref="A1:C106"/>
      <selection pane="bottomLeft" activeCell="A106" sqref="A1:C106"/>
    </sheetView>
  </sheetViews>
  <sheetFormatPr defaultRowHeight="15"/>
  <cols>
    <col min="1" max="1" width="15" customWidth="1"/>
    <col min="2" max="2" width="26.42578125" customWidth="1"/>
    <col min="3" max="3" width="18.140625" customWidth="1"/>
    <col min="4" max="4" width="12.28515625" customWidth="1"/>
    <col min="5" max="5" width="15.42578125" customWidth="1"/>
    <col min="6" max="6" width="16.140625" customWidth="1"/>
    <col min="7" max="7" width="23.28515625" customWidth="1"/>
    <col min="8" max="8" width="12.85546875" customWidth="1"/>
    <col min="9" max="9" width="16.140625" customWidth="1"/>
    <col min="10" max="11" width="16.7109375" customWidth="1"/>
    <col min="12" max="12" width="18.85546875" customWidth="1"/>
    <col min="13" max="13" width="17.42578125" customWidth="1"/>
    <col min="14" max="14" width="16.85546875" customWidth="1"/>
  </cols>
  <sheetData>
    <row r="1" spans="1:31" ht="45">
      <c r="A1" s="95" t="s">
        <v>26</v>
      </c>
      <c r="B1" s="95" t="s">
        <v>3315</v>
      </c>
      <c r="C1" s="95" t="s">
        <v>3316</v>
      </c>
      <c r="D1" s="95" t="s">
        <v>3317</v>
      </c>
      <c r="E1" s="95" t="s">
        <v>3318</v>
      </c>
      <c r="F1" s="95" t="s">
        <v>3319</v>
      </c>
      <c r="G1" s="95" t="s">
        <v>3320</v>
      </c>
      <c r="H1" s="95" t="s">
        <v>3321</v>
      </c>
      <c r="I1" s="95" t="s">
        <v>3322</v>
      </c>
      <c r="J1" s="95" t="s">
        <v>3323</v>
      </c>
      <c r="K1" s="95" t="s">
        <v>3324</v>
      </c>
      <c r="L1" s="95" t="s">
        <v>3325</v>
      </c>
      <c r="M1" s="94" t="s">
        <v>2251</v>
      </c>
      <c r="N1" s="94" t="s">
        <v>31</v>
      </c>
      <c r="O1" s="94" t="s">
        <v>2253</v>
      </c>
    </row>
    <row r="2" spans="1:31">
      <c r="A2" s="4" t="s">
        <v>3326</v>
      </c>
      <c r="B2" s="92" t="s">
        <v>3327</v>
      </c>
      <c r="C2" s="4" t="s">
        <v>3328</v>
      </c>
      <c r="D2" s="4"/>
      <c r="E2" s="4" t="s">
        <v>3329</v>
      </c>
      <c r="F2" s="4"/>
      <c r="G2" s="4" t="s">
        <v>3330</v>
      </c>
      <c r="H2" s="4"/>
      <c r="I2" s="4" t="s">
        <v>3331</v>
      </c>
      <c r="J2" s="4" t="s">
        <v>3332</v>
      </c>
      <c r="K2" s="4"/>
      <c r="L2" s="4" t="s">
        <v>3333</v>
      </c>
      <c r="M2" s="4"/>
      <c r="N2" s="4"/>
      <c r="O2" s="4"/>
    </row>
    <row r="3" spans="1:31">
      <c r="A3" s="4" t="s">
        <v>3334</v>
      </c>
      <c r="B3" s="92"/>
      <c r="C3" s="4" t="s">
        <v>3335</v>
      </c>
      <c r="D3" s="92" t="s">
        <v>3336</v>
      </c>
      <c r="E3" s="4" t="s">
        <v>2680</v>
      </c>
      <c r="F3" s="4"/>
      <c r="G3" s="4" t="s">
        <v>3337</v>
      </c>
      <c r="H3" s="4"/>
      <c r="I3" s="4" t="s">
        <v>3338</v>
      </c>
      <c r="J3" s="4"/>
      <c r="K3" s="4" t="s">
        <v>3339</v>
      </c>
      <c r="L3" s="4" t="s">
        <v>3340</v>
      </c>
      <c r="M3" s="4"/>
      <c r="N3" s="4"/>
      <c r="O3" s="4"/>
      <c r="X3" t="s">
        <v>3341</v>
      </c>
      <c r="Y3" t="s">
        <v>38</v>
      </c>
      <c r="Z3" t="s">
        <v>3342</v>
      </c>
      <c r="AA3" t="s">
        <v>3343</v>
      </c>
      <c r="AB3" t="s">
        <v>3344</v>
      </c>
      <c r="AD3" t="s">
        <v>3344</v>
      </c>
      <c r="AE3" t="s">
        <v>3345</v>
      </c>
    </row>
    <row r="4" spans="1:31">
      <c r="A4" s="4" t="s">
        <v>3346</v>
      </c>
      <c r="B4" s="92" t="s">
        <v>3347</v>
      </c>
      <c r="C4" s="4"/>
      <c r="D4" s="4" t="s">
        <v>3348</v>
      </c>
      <c r="E4" s="4"/>
      <c r="F4" s="4"/>
      <c r="G4" s="93" t="s">
        <v>3349</v>
      </c>
      <c r="H4" s="93"/>
      <c r="I4" s="4"/>
      <c r="J4" s="4"/>
      <c r="K4" s="4"/>
      <c r="L4" s="4" t="s">
        <v>3350</v>
      </c>
      <c r="M4" s="18"/>
      <c r="N4" s="4"/>
      <c r="O4" s="4"/>
      <c r="X4" t="s">
        <v>3351</v>
      </c>
      <c r="Y4">
        <v>6</v>
      </c>
      <c r="Z4" t="s">
        <v>3352</v>
      </c>
      <c r="AA4" t="s">
        <v>3353</v>
      </c>
      <c r="AB4" t="s">
        <v>3354</v>
      </c>
      <c r="AC4" t="s">
        <v>3355</v>
      </c>
    </row>
    <row r="5" spans="1:31">
      <c r="A5" s="18" t="s">
        <v>3356</v>
      </c>
      <c r="B5" s="92" t="s">
        <v>3357</v>
      </c>
      <c r="C5" s="18"/>
      <c r="D5" s="18" t="s">
        <v>3358</v>
      </c>
      <c r="E5" s="18"/>
      <c r="F5" s="18"/>
      <c r="G5" s="18"/>
      <c r="H5" s="18"/>
      <c r="I5" s="18"/>
      <c r="J5" s="18"/>
      <c r="K5" s="18"/>
      <c r="L5" s="18" t="s">
        <v>3359</v>
      </c>
      <c r="M5" s="18"/>
      <c r="N5" s="4"/>
      <c r="O5" s="4"/>
      <c r="X5" t="s">
        <v>3360</v>
      </c>
      <c r="Y5">
        <v>10</v>
      </c>
      <c r="Z5" t="s">
        <v>3361</v>
      </c>
      <c r="AA5" t="s">
        <v>3362</v>
      </c>
      <c r="AB5" t="s">
        <v>3363</v>
      </c>
      <c r="AC5" s="7" t="s">
        <v>3364</v>
      </c>
    </row>
    <row r="6" spans="1:31">
      <c r="A6" s="18" t="s">
        <v>3365</v>
      </c>
      <c r="B6" s="92" t="s">
        <v>3366</v>
      </c>
      <c r="C6" s="18"/>
      <c r="D6" s="18"/>
      <c r="E6" s="18"/>
      <c r="F6" s="18"/>
      <c r="G6" s="18"/>
      <c r="H6" s="18"/>
      <c r="I6" s="18"/>
      <c r="J6" s="18"/>
      <c r="K6" s="18"/>
      <c r="L6" s="18" t="s">
        <v>3367</v>
      </c>
      <c r="M6" s="91"/>
      <c r="N6" s="4"/>
      <c r="O6" s="4"/>
      <c r="X6" t="s">
        <v>3368</v>
      </c>
      <c r="Y6">
        <v>14</v>
      </c>
      <c r="Z6" t="s">
        <v>3369</v>
      </c>
      <c r="AA6" t="s">
        <v>3370</v>
      </c>
      <c r="AB6" t="s">
        <v>3371</v>
      </c>
      <c r="AC6" s="7" t="s">
        <v>3372</v>
      </c>
    </row>
    <row r="7" spans="1:31">
      <c r="A7" s="18" t="s">
        <v>3373</v>
      </c>
      <c r="B7" s="92"/>
      <c r="C7" s="18"/>
      <c r="D7" s="93" t="s">
        <v>3374</v>
      </c>
      <c r="E7" s="18"/>
      <c r="F7" s="18"/>
      <c r="G7" s="18" t="s">
        <v>3375</v>
      </c>
      <c r="H7" s="18"/>
      <c r="I7" s="18"/>
      <c r="J7" s="18"/>
      <c r="K7" s="18"/>
      <c r="L7" s="18"/>
      <c r="M7" s="91"/>
      <c r="N7" s="4"/>
      <c r="O7" s="4"/>
    </row>
    <row r="8" spans="1:31">
      <c r="A8" s="18" t="s">
        <v>3376</v>
      </c>
      <c r="B8" s="92"/>
      <c r="C8" s="18"/>
      <c r="D8" s="93" t="s">
        <v>3377</v>
      </c>
      <c r="E8" s="18"/>
      <c r="F8" s="18"/>
      <c r="G8" s="18"/>
      <c r="H8" s="18"/>
      <c r="I8" s="18"/>
      <c r="J8" s="18"/>
      <c r="K8" s="18"/>
      <c r="L8" s="18"/>
      <c r="M8" s="91"/>
      <c r="N8" s="4"/>
      <c r="O8" s="4"/>
    </row>
    <row r="9" spans="1:31">
      <c r="A9" s="18" t="s">
        <v>3378</v>
      </c>
      <c r="B9" s="92"/>
      <c r="C9" s="18"/>
      <c r="D9" s="93" t="s">
        <v>3379</v>
      </c>
      <c r="E9" s="18"/>
      <c r="F9" s="18"/>
      <c r="G9" s="18"/>
      <c r="H9" s="18"/>
      <c r="I9" s="18"/>
      <c r="J9" s="18"/>
      <c r="K9" s="18"/>
      <c r="L9" s="18"/>
      <c r="M9" s="91"/>
      <c r="N9" s="4"/>
      <c r="O9" s="4"/>
    </row>
    <row r="10" spans="1:31">
      <c r="A10" s="18" t="s">
        <v>3380</v>
      </c>
      <c r="B10" s="92"/>
      <c r="C10" s="18"/>
      <c r="D10" s="93" t="s">
        <v>3381</v>
      </c>
      <c r="E10" s="18"/>
      <c r="F10" s="18"/>
      <c r="G10" s="18" t="s">
        <v>3382</v>
      </c>
      <c r="H10" s="18"/>
      <c r="I10" s="18"/>
      <c r="J10" s="18"/>
      <c r="K10" s="18"/>
      <c r="L10" s="18"/>
      <c r="M10" s="91"/>
      <c r="N10" s="4"/>
      <c r="O10" s="4"/>
    </row>
    <row r="11" spans="1:31">
      <c r="A11" s="18" t="s">
        <v>432</v>
      </c>
      <c r="B11" s="92"/>
      <c r="C11" s="18"/>
      <c r="D11" s="18"/>
      <c r="E11" s="18"/>
      <c r="F11" s="18"/>
      <c r="G11" s="18"/>
      <c r="H11" s="18"/>
      <c r="I11" s="18"/>
      <c r="J11" s="18"/>
      <c r="K11" s="18"/>
      <c r="L11" s="18"/>
      <c r="M11" s="91"/>
      <c r="N11" s="4"/>
      <c r="O11" s="4"/>
    </row>
    <row r="12" spans="1:31">
      <c r="A12" s="18" t="s">
        <v>3383</v>
      </c>
      <c r="B12" s="92"/>
      <c r="C12" s="18"/>
      <c r="D12" s="18" t="s">
        <v>3384</v>
      </c>
      <c r="E12" s="18"/>
      <c r="F12" s="18"/>
      <c r="G12" s="18"/>
      <c r="H12" s="18"/>
      <c r="I12" s="18"/>
      <c r="J12" s="18"/>
      <c r="K12" s="18"/>
      <c r="L12" s="18"/>
      <c r="M12" s="91"/>
      <c r="N12" s="4"/>
      <c r="O12" s="4"/>
    </row>
    <row r="13" spans="1:31">
      <c r="A13" s="18" t="s">
        <v>3385</v>
      </c>
      <c r="B13" s="92"/>
      <c r="C13" s="18"/>
      <c r="D13" s="18" t="s">
        <v>3386</v>
      </c>
      <c r="E13" s="18"/>
      <c r="F13" s="18"/>
      <c r="G13" s="18"/>
      <c r="H13" s="18"/>
      <c r="I13" s="18"/>
      <c r="J13" s="18"/>
      <c r="K13" s="18"/>
      <c r="L13" s="18"/>
      <c r="M13" s="91"/>
      <c r="N13" s="4"/>
      <c r="O13" s="4"/>
    </row>
    <row r="14" spans="1:31">
      <c r="A14" s="18" t="s">
        <v>3387</v>
      </c>
      <c r="B14" s="18"/>
      <c r="C14" s="18"/>
      <c r="D14" s="18" t="s">
        <v>3388</v>
      </c>
      <c r="E14" s="18"/>
      <c r="F14" s="18"/>
      <c r="G14" s="18"/>
      <c r="H14" s="18"/>
      <c r="I14" s="18"/>
      <c r="J14" s="18"/>
      <c r="K14" s="18"/>
      <c r="L14" s="18"/>
      <c r="M14" s="18"/>
      <c r="N14" s="18"/>
      <c r="O14" s="18"/>
    </row>
    <row r="15" spans="1:31">
      <c r="A15" s="18" t="s">
        <v>3389</v>
      </c>
      <c r="B15" s="4"/>
      <c r="C15" s="4"/>
      <c r="D15" s="18"/>
      <c r="E15" s="18"/>
      <c r="F15" s="18"/>
      <c r="G15" s="18"/>
      <c r="H15" s="18"/>
      <c r="I15" s="18"/>
      <c r="J15" s="18"/>
      <c r="K15" s="18"/>
      <c r="L15" s="18"/>
      <c r="M15" s="18"/>
      <c r="N15" s="18" t="s">
        <v>49</v>
      </c>
      <c r="O15" s="18">
        <v>100</v>
      </c>
    </row>
    <row r="16" spans="1:31" ht="15" customHeight="1">
      <c r="A16" s="18" t="s">
        <v>3390</v>
      </c>
      <c r="B16" s="4"/>
      <c r="C16" s="4"/>
      <c r="D16" s="18"/>
      <c r="E16" s="18"/>
      <c r="F16" s="18"/>
      <c r="G16" s="18"/>
      <c r="H16" s="18"/>
      <c r="I16" s="18"/>
      <c r="J16" s="18"/>
      <c r="K16" s="18"/>
      <c r="L16" s="18"/>
      <c r="M16" s="18"/>
      <c r="N16" s="18" t="s">
        <v>44</v>
      </c>
      <c r="O16" s="18">
        <v>200</v>
      </c>
    </row>
    <row r="17" spans="1:15" ht="15" customHeight="1">
      <c r="A17" s="18" t="s">
        <v>3391</v>
      </c>
      <c r="B17" s="4"/>
      <c r="C17" s="4"/>
      <c r="D17" s="18"/>
      <c r="E17" s="18"/>
      <c r="F17" s="18"/>
      <c r="G17" s="18"/>
      <c r="H17" s="18"/>
      <c r="I17" s="18"/>
      <c r="J17" s="18"/>
      <c r="K17" s="18"/>
      <c r="L17" s="18"/>
      <c r="M17" s="18"/>
      <c r="N17" s="18" t="s">
        <v>49</v>
      </c>
      <c r="O17" s="18">
        <v>100</v>
      </c>
    </row>
    <row r="18" spans="1:15" ht="15" customHeight="1">
      <c r="A18" s="18" t="s">
        <v>3392</v>
      </c>
      <c r="B18" s="4"/>
      <c r="C18" s="4"/>
      <c r="D18" s="18"/>
      <c r="E18" s="18"/>
      <c r="F18" s="18"/>
      <c r="G18" s="18"/>
      <c r="H18" s="18"/>
      <c r="I18" s="18"/>
      <c r="J18" s="18"/>
      <c r="K18" s="18"/>
      <c r="L18" s="18"/>
      <c r="M18" s="18"/>
      <c r="N18" s="18" t="s">
        <v>49</v>
      </c>
      <c r="O18" s="18">
        <v>250</v>
      </c>
    </row>
    <row r="19" spans="1:15">
      <c r="A19" s="18" t="s">
        <v>3393</v>
      </c>
      <c r="B19" s="4"/>
      <c r="C19" s="4"/>
      <c r="D19" s="18"/>
      <c r="E19" s="18"/>
      <c r="F19" s="18"/>
      <c r="G19" s="18"/>
      <c r="H19" s="18"/>
      <c r="I19" s="18"/>
      <c r="J19" s="18"/>
      <c r="K19" s="18"/>
      <c r="L19" s="18"/>
      <c r="M19" s="18"/>
      <c r="N19" s="18" t="s">
        <v>689</v>
      </c>
      <c r="O19" s="18">
        <v>2500</v>
      </c>
    </row>
    <row r="20" spans="1:15" ht="15" customHeight="1">
      <c r="A20" s="18" t="s">
        <v>3394</v>
      </c>
      <c r="B20" s="4"/>
      <c r="C20" s="4"/>
      <c r="D20" s="18"/>
      <c r="E20" s="18"/>
      <c r="F20" s="18"/>
      <c r="G20" s="18"/>
      <c r="H20" s="18"/>
      <c r="I20" s="18"/>
      <c r="J20" s="18"/>
      <c r="K20" s="18"/>
      <c r="L20" s="18"/>
      <c r="M20" s="18"/>
      <c r="N20" s="18" t="s">
        <v>689</v>
      </c>
      <c r="O20" s="18">
        <v>1000</v>
      </c>
    </row>
    <row r="21" spans="1:15">
      <c r="A21" s="18" t="s">
        <v>3395</v>
      </c>
      <c r="B21" s="4"/>
      <c r="C21" s="4"/>
      <c r="D21" s="18"/>
      <c r="E21" s="18"/>
      <c r="F21" s="18"/>
      <c r="G21" s="18"/>
      <c r="H21" s="18"/>
      <c r="I21" s="18"/>
      <c r="J21" s="18"/>
      <c r="K21" s="18"/>
      <c r="L21" s="18"/>
      <c r="M21" s="18"/>
      <c r="N21" s="18" t="s">
        <v>49</v>
      </c>
      <c r="O21" s="18">
        <v>500</v>
      </c>
    </row>
    <row r="22" spans="1:15" ht="15" customHeight="1"/>
    <row r="24" spans="1:15" ht="15" customHeight="1"/>
    <row r="27" spans="1:15" ht="15" customHeight="1"/>
    <row r="29" spans="1:15" ht="15" customHeight="1"/>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115"/>
  <sheetViews>
    <sheetView zoomScaleNormal="100" workbookViewId="0">
      <selection activeCell="J5" sqref="J5"/>
    </sheetView>
  </sheetViews>
  <sheetFormatPr defaultRowHeight="15"/>
  <cols>
    <col min="1" max="1" width="22.42578125" customWidth="1"/>
    <col min="8" max="8" width="14" bestFit="1" customWidth="1"/>
  </cols>
  <sheetData>
    <row r="1" spans="1:31">
      <c r="A1" s="252" t="s">
        <v>3396</v>
      </c>
      <c r="B1" s="252"/>
      <c r="C1" s="252"/>
      <c r="D1" s="252"/>
      <c r="E1" s="252"/>
      <c r="F1" s="252"/>
      <c r="G1" s="252"/>
      <c r="H1" s="252"/>
      <c r="I1" s="252"/>
      <c r="J1" s="252"/>
      <c r="L1" s="252" t="s">
        <v>3397</v>
      </c>
      <c r="M1" s="252"/>
      <c r="N1" s="252"/>
      <c r="O1" s="252"/>
      <c r="P1" s="252"/>
      <c r="Q1" s="252"/>
      <c r="R1" s="252"/>
      <c r="T1" s="252" t="s">
        <v>3398</v>
      </c>
      <c r="U1" s="252"/>
      <c r="V1" s="252"/>
      <c r="W1" s="252"/>
      <c r="X1" s="252"/>
      <c r="Y1" s="252"/>
      <c r="AA1" s="252" t="s">
        <v>3399</v>
      </c>
      <c r="AB1" s="252"/>
      <c r="AC1" s="252"/>
      <c r="AD1" s="252"/>
      <c r="AE1" s="252"/>
    </row>
    <row r="2" spans="1:31">
      <c r="A2" s="41" t="s">
        <v>3400</v>
      </c>
      <c r="B2" s="41" t="s">
        <v>3401</v>
      </c>
      <c r="C2" s="41"/>
      <c r="D2" s="41"/>
      <c r="E2" s="41" t="s">
        <v>3402</v>
      </c>
      <c r="F2" s="41" t="s">
        <v>3403</v>
      </c>
      <c r="G2" s="41" t="s">
        <v>3404</v>
      </c>
      <c r="H2" s="41" t="s">
        <v>3405</v>
      </c>
      <c r="I2" s="41" t="s">
        <v>3406</v>
      </c>
      <c r="J2" s="41" t="s">
        <v>3406</v>
      </c>
      <c r="L2" s="41" t="s">
        <v>3405</v>
      </c>
      <c r="M2" s="41" t="s">
        <v>3407</v>
      </c>
      <c r="N2" s="41" t="s">
        <v>3403</v>
      </c>
      <c r="O2" s="41" t="s">
        <v>3404</v>
      </c>
      <c r="P2" s="41" t="s">
        <v>3408</v>
      </c>
      <c r="Q2" s="41" t="s">
        <v>3409</v>
      </c>
      <c r="R2" s="41" t="s">
        <v>3410</v>
      </c>
      <c r="T2" s="41" t="s">
        <v>3411</v>
      </c>
      <c r="U2" s="41" t="s">
        <v>3412</v>
      </c>
      <c r="V2" s="41" t="s">
        <v>3413</v>
      </c>
      <c r="W2" s="41" t="s">
        <v>3414</v>
      </c>
      <c r="X2" s="41" t="s">
        <v>3415</v>
      </c>
      <c r="Y2" s="41" t="s">
        <v>3416</v>
      </c>
      <c r="AA2" s="41" t="s">
        <v>3417</v>
      </c>
      <c r="AB2" s="41" t="s">
        <v>25</v>
      </c>
      <c r="AC2" s="41" t="s">
        <v>3418</v>
      </c>
      <c r="AD2" s="41" t="s">
        <v>3419</v>
      </c>
      <c r="AE2" s="41" t="s">
        <v>3420</v>
      </c>
    </row>
    <row r="3" spans="1:31" ht="17.25">
      <c r="A3" s="217" t="s">
        <v>3421</v>
      </c>
      <c r="B3" s="4" t="s">
        <v>3422</v>
      </c>
      <c r="C3" s="4"/>
      <c r="D3" s="4"/>
      <c r="E3" s="218">
        <v>6</v>
      </c>
      <c r="F3" s="4">
        <v>50000</v>
      </c>
      <c r="G3" s="4">
        <v>400</v>
      </c>
      <c r="H3" s="219" t="s">
        <v>3423</v>
      </c>
      <c r="I3" s="220">
        <v>5</v>
      </c>
      <c r="J3" s="220">
        <v>25</v>
      </c>
      <c r="L3" s="4" t="s">
        <v>3424</v>
      </c>
      <c r="M3" s="4">
        <v>1</v>
      </c>
      <c r="N3" s="4">
        <f>2500*M3</f>
        <v>2500</v>
      </c>
      <c r="O3" s="4">
        <f>15*M3</f>
        <v>15</v>
      </c>
      <c r="P3" s="8" t="s">
        <v>3425</v>
      </c>
      <c r="Q3" t="s">
        <v>3426</v>
      </c>
      <c r="R3" t="s">
        <v>3427</v>
      </c>
      <c r="T3" s="5" t="s">
        <v>3428</v>
      </c>
      <c r="U3" s="5" t="s">
        <v>3429</v>
      </c>
      <c r="V3" s="5" t="s">
        <v>3430</v>
      </c>
      <c r="W3" s="4">
        <v>10000</v>
      </c>
      <c r="X3" s="4">
        <v>30</v>
      </c>
      <c r="Y3" s="4" t="s">
        <v>3431</v>
      </c>
      <c r="AA3" s="4" t="s">
        <v>3432</v>
      </c>
      <c r="AB3" s="4" t="s">
        <v>3433</v>
      </c>
      <c r="AC3" s="4" t="s">
        <v>3434</v>
      </c>
      <c r="AD3" s="4">
        <v>0</v>
      </c>
      <c r="AE3" s="4">
        <v>0</v>
      </c>
    </row>
    <row r="4" spans="1:31" ht="17.25">
      <c r="A4" s="217" t="s">
        <v>3435</v>
      </c>
      <c r="B4" s="4" t="s">
        <v>3436</v>
      </c>
      <c r="C4" s="4"/>
      <c r="D4" s="4"/>
      <c r="E4" s="218">
        <v>6</v>
      </c>
      <c r="F4" s="4">
        <v>50000</v>
      </c>
      <c r="G4" s="4">
        <v>400</v>
      </c>
      <c r="H4" s="219" t="s">
        <v>3437</v>
      </c>
      <c r="I4" s="220">
        <v>5</v>
      </c>
      <c r="J4" s="220">
        <v>25</v>
      </c>
      <c r="L4" s="4" t="s">
        <v>3438</v>
      </c>
      <c r="M4" s="4">
        <v>1</v>
      </c>
      <c r="N4" s="4">
        <f t="shared" ref="N4:N31" si="0">2500*M4</f>
        <v>2500</v>
      </c>
      <c r="O4" s="4">
        <f t="shared" ref="O4:O31" si="1">15*M4</f>
        <v>15</v>
      </c>
      <c r="P4" s="8" t="s">
        <v>3439</v>
      </c>
      <c r="Q4" s="8" t="s">
        <v>3440</v>
      </c>
      <c r="R4" t="s">
        <v>3441</v>
      </c>
      <c r="T4" s="5" t="s">
        <v>3442</v>
      </c>
      <c r="U4" s="5" t="s">
        <v>3443</v>
      </c>
      <c r="V4" s="4"/>
      <c r="W4" s="5">
        <v>5000</v>
      </c>
      <c r="X4" s="4">
        <v>15</v>
      </c>
      <c r="Y4" s="4" t="s">
        <v>3444</v>
      </c>
      <c r="AA4" s="4" t="s">
        <v>3445</v>
      </c>
      <c r="AB4" s="4" t="s">
        <v>3446</v>
      </c>
      <c r="AC4" s="4" t="s">
        <v>3434</v>
      </c>
      <c r="AD4" s="4">
        <v>10</v>
      </c>
      <c r="AE4" s="4">
        <v>0</v>
      </c>
    </row>
    <row r="5" spans="1:31" ht="17.25">
      <c r="A5" s="217" t="s">
        <v>3447</v>
      </c>
      <c r="B5" s="4" t="s">
        <v>3448</v>
      </c>
      <c r="C5" s="4"/>
      <c r="D5" s="4"/>
      <c r="E5" s="218">
        <v>1</v>
      </c>
      <c r="F5" s="4">
        <v>2500</v>
      </c>
      <c r="G5" s="4">
        <v>30</v>
      </c>
      <c r="H5" s="219" t="s">
        <v>3449</v>
      </c>
      <c r="I5" s="220">
        <v>1</v>
      </c>
      <c r="J5" s="221"/>
      <c r="L5" s="4" t="s">
        <v>3450</v>
      </c>
      <c r="M5" s="4">
        <v>1</v>
      </c>
      <c r="N5" s="4">
        <f t="shared" si="0"/>
        <v>2500</v>
      </c>
      <c r="O5" s="4">
        <f t="shared" si="1"/>
        <v>15</v>
      </c>
      <c r="P5" s="4" t="s">
        <v>3451</v>
      </c>
      <c r="Q5" s="18"/>
      <c r="R5" s="4" t="s">
        <v>3452</v>
      </c>
      <c r="T5" s="5" t="s">
        <v>3453</v>
      </c>
      <c r="U5" s="5" t="s">
        <v>3454</v>
      </c>
      <c r="V5" s="5" t="s">
        <v>3455</v>
      </c>
      <c r="W5" s="4"/>
      <c r="X5" s="4">
        <v>7</v>
      </c>
      <c r="Y5" s="4" t="s">
        <v>3456</v>
      </c>
      <c r="AA5" s="4" t="s">
        <v>3457</v>
      </c>
      <c r="AB5" s="4" t="s">
        <v>3458</v>
      </c>
      <c r="AC5" s="4" t="s">
        <v>3434</v>
      </c>
      <c r="AD5" s="4">
        <v>20</v>
      </c>
      <c r="AE5" s="4">
        <f>1/8</f>
        <v>0.125</v>
      </c>
    </row>
    <row r="6" spans="1:31" ht="17.25">
      <c r="A6" s="217" t="s">
        <v>3459</v>
      </c>
      <c r="B6" s="4" t="s">
        <v>3460</v>
      </c>
      <c r="C6" s="4"/>
      <c r="D6" s="4"/>
      <c r="E6" s="218">
        <v>3</v>
      </c>
      <c r="F6" s="4">
        <v>15000</v>
      </c>
      <c r="G6" s="4">
        <v>100</v>
      </c>
      <c r="H6" s="219" t="s">
        <v>3461</v>
      </c>
      <c r="I6" s="220">
        <v>3</v>
      </c>
      <c r="J6" s="220">
        <v>15</v>
      </c>
      <c r="L6" s="4" t="s">
        <v>3462</v>
      </c>
      <c r="M6" s="4">
        <v>1</v>
      </c>
      <c r="N6" s="4">
        <f t="shared" si="0"/>
        <v>2500</v>
      </c>
      <c r="O6" s="4">
        <f t="shared" si="1"/>
        <v>15</v>
      </c>
      <c r="P6" s="8" t="s">
        <v>3463</v>
      </c>
      <c r="Q6" s="18" t="s">
        <v>3464</v>
      </c>
      <c r="R6" s="4"/>
      <c r="T6" s="5" t="s">
        <v>3453</v>
      </c>
      <c r="U6" s="5" t="s">
        <v>3465</v>
      </c>
      <c r="V6" s="4" t="s">
        <v>3466</v>
      </c>
      <c r="W6" s="4">
        <v>1500</v>
      </c>
      <c r="X6" s="4">
        <v>7</v>
      </c>
      <c r="Y6" s="4"/>
      <c r="AA6" s="5" t="s">
        <v>3467</v>
      </c>
      <c r="AB6" s="5" t="s">
        <v>3468</v>
      </c>
      <c r="AC6" s="5" t="s">
        <v>3469</v>
      </c>
      <c r="AD6" s="4">
        <v>50</v>
      </c>
      <c r="AE6" s="4"/>
    </row>
    <row r="7" spans="1:31" ht="17.25">
      <c r="A7" s="217" t="s">
        <v>3470</v>
      </c>
      <c r="B7" s="4" t="s">
        <v>3471</v>
      </c>
      <c r="C7" s="4"/>
      <c r="D7" s="4"/>
      <c r="E7" s="218">
        <v>2</v>
      </c>
      <c r="F7" s="4">
        <v>5000</v>
      </c>
      <c r="G7" s="4">
        <v>60</v>
      </c>
      <c r="H7" s="219" t="s">
        <v>3472</v>
      </c>
      <c r="I7" s="220">
        <v>5</v>
      </c>
      <c r="J7" s="220">
        <v>3</v>
      </c>
      <c r="L7" s="4" t="s">
        <v>3473</v>
      </c>
      <c r="M7" s="4">
        <v>2</v>
      </c>
      <c r="N7" s="4">
        <f t="shared" si="0"/>
        <v>5000</v>
      </c>
      <c r="O7" s="4">
        <f t="shared" si="1"/>
        <v>30</v>
      </c>
      <c r="P7" s="5" t="s">
        <v>3474</v>
      </c>
      <c r="Q7" s="18" t="s">
        <v>3475</v>
      </c>
      <c r="R7" s="4"/>
      <c r="T7" s="5" t="s">
        <v>3453</v>
      </c>
      <c r="U7" s="5" t="s">
        <v>3476</v>
      </c>
      <c r="V7" s="4" t="s">
        <v>3477</v>
      </c>
      <c r="W7" s="4">
        <v>2500</v>
      </c>
      <c r="X7" s="4">
        <v>7</v>
      </c>
      <c r="Y7" s="4"/>
      <c r="AA7" s="5" t="s">
        <v>3478</v>
      </c>
      <c r="AB7" s="5" t="s">
        <v>3479</v>
      </c>
      <c r="AC7" s="5" t="s">
        <v>3469</v>
      </c>
      <c r="AD7" s="4">
        <v>250</v>
      </c>
      <c r="AE7" s="4"/>
    </row>
    <row r="8" spans="1:31" ht="17.25">
      <c r="A8" s="217" t="s">
        <v>3480</v>
      </c>
      <c r="B8" s="4" t="s">
        <v>3481</v>
      </c>
      <c r="C8" s="4"/>
      <c r="D8" s="4"/>
      <c r="E8" s="218">
        <v>6</v>
      </c>
      <c r="F8" s="4">
        <v>50000</v>
      </c>
      <c r="G8" s="4">
        <v>400</v>
      </c>
      <c r="H8" s="219" t="s">
        <v>3482</v>
      </c>
      <c r="I8" s="220">
        <v>50</v>
      </c>
      <c r="J8" s="220">
        <v>50</v>
      </c>
      <c r="L8" s="4" t="s">
        <v>3483</v>
      </c>
      <c r="M8" s="4">
        <v>1</v>
      </c>
      <c r="N8" s="4">
        <f t="shared" si="0"/>
        <v>2500</v>
      </c>
      <c r="O8" s="4">
        <f t="shared" si="1"/>
        <v>15</v>
      </c>
      <c r="P8" s="4" t="s">
        <v>3484</v>
      </c>
      <c r="Q8" s="5" t="s">
        <v>3485</v>
      </c>
      <c r="R8" s="4"/>
      <c r="T8" s="5" t="s">
        <v>3453</v>
      </c>
      <c r="U8" s="5" t="s">
        <v>3486</v>
      </c>
      <c r="V8" s="4"/>
      <c r="W8" s="4">
        <v>1000</v>
      </c>
      <c r="X8" s="4">
        <v>7</v>
      </c>
      <c r="Y8" s="4"/>
      <c r="AA8" s="5" t="s">
        <v>3487</v>
      </c>
      <c r="AB8" s="5" t="s">
        <v>3488</v>
      </c>
      <c r="AC8" s="5" t="s">
        <v>3469</v>
      </c>
      <c r="AD8" s="4">
        <v>1000</v>
      </c>
      <c r="AE8" s="4"/>
    </row>
    <row r="9" spans="1:31" ht="17.25">
      <c r="A9" s="217" t="s">
        <v>3489</v>
      </c>
      <c r="B9" s="4" t="s">
        <v>3490</v>
      </c>
      <c r="C9" s="4"/>
      <c r="D9" s="4"/>
      <c r="E9" s="218">
        <v>4</v>
      </c>
      <c r="F9" s="4">
        <v>25000</v>
      </c>
      <c r="G9" s="4">
        <v>150</v>
      </c>
      <c r="H9" s="219" t="s">
        <v>3491</v>
      </c>
      <c r="I9" s="220">
        <v>3</v>
      </c>
      <c r="J9" s="220" t="s">
        <v>3492</v>
      </c>
      <c r="L9" s="4" t="s">
        <v>3493</v>
      </c>
      <c r="M9" s="4">
        <v>1</v>
      </c>
      <c r="N9" s="4">
        <f t="shared" si="0"/>
        <v>2500</v>
      </c>
      <c r="O9" s="4">
        <f t="shared" si="1"/>
        <v>15</v>
      </c>
      <c r="P9" s="4" t="s">
        <v>3494</v>
      </c>
      <c r="Q9" s="18" t="s">
        <v>3495</v>
      </c>
      <c r="R9" s="4"/>
      <c r="T9" s="5" t="s">
        <v>3453</v>
      </c>
      <c r="U9" s="5" t="s">
        <v>3496</v>
      </c>
      <c r="V9" s="4" t="s">
        <v>3497</v>
      </c>
      <c r="W9" s="4">
        <v>2000</v>
      </c>
      <c r="X9" s="4">
        <v>7</v>
      </c>
      <c r="Y9" s="4"/>
      <c r="AA9" s="5" t="s">
        <v>3498</v>
      </c>
      <c r="AB9" s="5" t="s">
        <v>3499</v>
      </c>
      <c r="AC9" s="5" t="s">
        <v>3469</v>
      </c>
      <c r="AD9" s="4">
        <v>250</v>
      </c>
      <c r="AE9" s="4"/>
    </row>
    <row r="10" spans="1:31" ht="17.25">
      <c r="A10" s="217" t="s">
        <v>3500</v>
      </c>
      <c r="B10" s="4" t="s">
        <v>3501</v>
      </c>
      <c r="C10" s="4"/>
      <c r="D10" s="4"/>
      <c r="E10" s="218">
        <v>3</v>
      </c>
      <c r="F10" s="4">
        <v>15000</v>
      </c>
      <c r="G10" s="4">
        <v>100</v>
      </c>
      <c r="H10" s="219" t="s">
        <v>3462</v>
      </c>
      <c r="I10" s="220">
        <v>20</v>
      </c>
      <c r="J10" s="220">
        <v>40</v>
      </c>
      <c r="L10" s="4" t="s">
        <v>3502</v>
      </c>
      <c r="M10" s="4">
        <v>1</v>
      </c>
      <c r="N10" s="4">
        <f t="shared" si="0"/>
        <v>2500</v>
      </c>
      <c r="O10" s="4">
        <f t="shared" si="1"/>
        <v>15</v>
      </c>
      <c r="P10" s="5" t="s">
        <v>3503</v>
      </c>
      <c r="Q10" s="18"/>
      <c r="R10" s="4" t="s">
        <v>3504</v>
      </c>
      <c r="T10" s="5" t="s">
        <v>3453</v>
      </c>
      <c r="U10" s="5" t="s">
        <v>3505</v>
      </c>
      <c r="V10" s="4" t="s">
        <v>3506</v>
      </c>
      <c r="W10" s="4">
        <v>3000</v>
      </c>
      <c r="X10" s="4">
        <v>7</v>
      </c>
      <c r="Y10" s="4"/>
      <c r="AA10" s="4" t="s">
        <v>3507</v>
      </c>
      <c r="AB10" s="4" t="s">
        <v>3508</v>
      </c>
      <c r="AC10" s="4" t="s">
        <v>3509</v>
      </c>
      <c r="AD10" s="4">
        <v>20</v>
      </c>
      <c r="AE10" s="4"/>
    </row>
    <row r="11" spans="1:31" ht="17.25">
      <c r="A11" s="217" t="s">
        <v>3510</v>
      </c>
      <c r="B11" s="4" t="s">
        <v>3511</v>
      </c>
      <c r="C11" s="4"/>
      <c r="D11" s="4"/>
      <c r="E11" s="218">
        <v>10</v>
      </c>
      <c r="F11" s="4">
        <v>500000</v>
      </c>
      <c r="G11" s="4">
        <v>1200</v>
      </c>
      <c r="H11" s="219" t="s">
        <v>3512</v>
      </c>
      <c r="I11" s="220">
        <v>200</v>
      </c>
      <c r="J11" s="220">
        <v>100</v>
      </c>
      <c r="L11" s="4" t="s">
        <v>3513</v>
      </c>
      <c r="M11" s="4">
        <v>2</v>
      </c>
      <c r="N11" s="4">
        <f t="shared" si="0"/>
        <v>5000</v>
      </c>
      <c r="O11" s="4">
        <f t="shared" si="1"/>
        <v>30</v>
      </c>
      <c r="P11" s="5" t="s">
        <v>3514</v>
      </c>
      <c r="Q11" s="18" t="s">
        <v>3515</v>
      </c>
      <c r="R11" s="4" t="s">
        <v>3516</v>
      </c>
      <c r="T11" s="5" t="s">
        <v>3453</v>
      </c>
      <c r="U11" s="5" t="s">
        <v>3517</v>
      </c>
      <c r="V11" s="4" t="s">
        <v>3518</v>
      </c>
      <c r="W11" s="4">
        <v>4000</v>
      </c>
      <c r="X11" s="4">
        <v>7</v>
      </c>
      <c r="Y11" s="4"/>
      <c r="AA11" s="4" t="s">
        <v>3519</v>
      </c>
      <c r="AB11" s="4" t="s">
        <v>3520</v>
      </c>
      <c r="AC11" s="4" t="s">
        <v>3509</v>
      </c>
      <c r="AD11" s="4">
        <v>50</v>
      </c>
      <c r="AE11" s="4"/>
    </row>
    <row r="12" spans="1:31" ht="17.25">
      <c r="A12" s="217" t="s">
        <v>3521</v>
      </c>
      <c r="B12" s="4" t="s">
        <v>3522</v>
      </c>
      <c r="C12" s="4"/>
      <c r="D12" s="4"/>
      <c r="E12" s="218">
        <v>6</v>
      </c>
      <c r="F12" s="4">
        <v>50000</v>
      </c>
      <c r="G12" s="4">
        <v>400</v>
      </c>
      <c r="H12" s="219" t="s">
        <v>3502</v>
      </c>
      <c r="I12" s="220">
        <v>10</v>
      </c>
      <c r="J12" s="220">
        <v>10</v>
      </c>
      <c r="L12" s="4" t="s">
        <v>3472</v>
      </c>
      <c r="M12" s="4">
        <v>1</v>
      </c>
      <c r="N12" s="4">
        <f t="shared" si="0"/>
        <v>2500</v>
      </c>
      <c r="O12" s="4">
        <f t="shared" si="1"/>
        <v>15</v>
      </c>
      <c r="P12" s="5" t="s">
        <v>3523</v>
      </c>
      <c r="Q12" s="4"/>
      <c r="R12" s="5" t="s">
        <v>3524</v>
      </c>
      <c r="T12" s="5" t="s">
        <v>3453</v>
      </c>
      <c r="U12" s="5" t="s">
        <v>3525</v>
      </c>
      <c r="V12" s="4" t="s">
        <v>3466</v>
      </c>
      <c r="W12" s="4">
        <v>2500</v>
      </c>
      <c r="X12" s="4">
        <v>7</v>
      </c>
      <c r="Y12" s="4"/>
      <c r="AA12" s="4" t="s">
        <v>3526</v>
      </c>
      <c r="AB12" s="4" t="s">
        <v>3527</v>
      </c>
      <c r="AC12" s="4" t="s">
        <v>3509</v>
      </c>
      <c r="AD12" s="4">
        <v>50</v>
      </c>
      <c r="AE12" s="4"/>
    </row>
    <row r="13" spans="1:31" ht="17.25">
      <c r="A13" s="217" t="s">
        <v>3528</v>
      </c>
      <c r="B13" s="4" t="s">
        <v>3529</v>
      </c>
      <c r="C13" s="4"/>
      <c r="D13" s="4"/>
      <c r="E13" s="218">
        <v>3</v>
      </c>
      <c r="F13" s="4">
        <v>15000</v>
      </c>
      <c r="G13" s="4">
        <v>100</v>
      </c>
      <c r="H13" s="219" t="s">
        <v>3530</v>
      </c>
      <c r="I13" s="220">
        <v>10</v>
      </c>
      <c r="J13" s="221"/>
      <c r="L13" s="4" t="s">
        <v>3531</v>
      </c>
      <c r="M13" s="4">
        <v>2</v>
      </c>
      <c r="N13" s="4">
        <f t="shared" si="0"/>
        <v>5000</v>
      </c>
      <c r="O13" s="4">
        <f t="shared" si="1"/>
        <v>30</v>
      </c>
      <c r="P13" s="5" t="s">
        <v>3532</v>
      </c>
      <c r="Q13" s="4" t="s">
        <v>3533</v>
      </c>
      <c r="R13" s="18"/>
      <c r="T13" s="5" t="s">
        <v>3453</v>
      </c>
      <c r="U13" s="5" t="s">
        <v>3534</v>
      </c>
      <c r="V13" s="4" t="s">
        <v>3535</v>
      </c>
      <c r="W13" s="4">
        <v>3000</v>
      </c>
      <c r="X13" s="4">
        <v>7</v>
      </c>
      <c r="Y13" s="4"/>
      <c r="AA13" s="4" t="s">
        <v>3536</v>
      </c>
      <c r="AB13" s="4" t="s">
        <v>3537</v>
      </c>
      <c r="AC13" s="4" t="s">
        <v>3509</v>
      </c>
      <c r="AD13" s="4">
        <v>100</v>
      </c>
      <c r="AE13" s="4"/>
    </row>
    <row r="14" spans="1:31" ht="17.25">
      <c r="A14" s="217" t="s">
        <v>3538</v>
      </c>
      <c r="B14" s="4" t="s">
        <v>3539</v>
      </c>
      <c r="C14" s="4"/>
      <c r="D14" s="4"/>
      <c r="E14" s="218">
        <v>2</v>
      </c>
      <c r="F14" s="4">
        <v>5000</v>
      </c>
      <c r="G14" s="4">
        <v>60</v>
      </c>
      <c r="H14" s="219" t="s">
        <v>3540</v>
      </c>
      <c r="I14" s="220">
        <v>4</v>
      </c>
      <c r="J14" s="220">
        <v>2</v>
      </c>
      <c r="L14" s="4" t="s">
        <v>3541</v>
      </c>
      <c r="M14" s="4">
        <v>2</v>
      </c>
      <c r="N14" s="4">
        <f t="shared" si="0"/>
        <v>5000</v>
      </c>
      <c r="O14" s="4">
        <f t="shared" si="1"/>
        <v>30</v>
      </c>
      <c r="P14" s="5" t="s">
        <v>3542</v>
      </c>
      <c r="Q14" s="4" t="s">
        <v>3543</v>
      </c>
      <c r="R14" s="18"/>
      <c r="T14" s="5" t="s">
        <v>3453</v>
      </c>
      <c r="U14" s="5" t="s">
        <v>3544</v>
      </c>
      <c r="V14" s="4" t="s">
        <v>3466</v>
      </c>
      <c r="W14" s="4">
        <v>4000</v>
      </c>
      <c r="X14" s="4">
        <v>7</v>
      </c>
      <c r="Y14" s="4"/>
      <c r="AA14" s="4" t="s">
        <v>3545</v>
      </c>
      <c r="AB14" s="4" t="s">
        <v>3546</v>
      </c>
      <c r="AC14" s="4" t="s">
        <v>3509</v>
      </c>
      <c r="AD14" s="4">
        <v>200</v>
      </c>
      <c r="AE14" s="4"/>
    </row>
    <row r="15" spans="1:31">
      <c r="L15" s="5" t="s">
        <v>3547</v>
      </c>
      <c r="M15" s="4">
        <v>1</v>
      </c>
      <c r="N15" s="4">
        <f t="shared" si="0"/>
        <v>2500</v>
      </c>
      <c r="O15" s="4">
        <f t="shared" si="1"/>
        <v>15</v>
      </c>
      <c r="P15" s="4" t="s">
        <v>3548</v>
      </c>
      <c r="Q15" s="4"/>
      <c r="R15" s="5" t="s">
        <v>3549</v>
      </c>
      <c r="T15" s="5" t="s">
        <v>3453</v>
      </c>
      <c r="U15" s="5" t="s">
        <v>3550</v>
      </c>
      <c r="V15" s="4" t="s">
        <v>3551</v>
      </c>
      <c r="W15" s="4">
        <v>10000</v>
      </c>
      <c r="X15" s="4">
        <v>7</v>
      </c>
      <c r="Y15" s="4"/>
      <c r="AA15" s="4" t="s">
        <v>3552</v>
      </c>
      <c r="AB15" s="4" t="s">
        <v>3553</v>
      </c>
      <c r="AC15" s="4" t="s">
        <v>3509</v>
      </c>
      <c r="AD15" s="4">
        <v>400</v>
      </c>
      <c r="AE15" s="4"/>
    </row>
    <row r="16" spans="1:31">
      <c r="L16" s="4" t="s">
        <v>3423</v>
      </c>
      <c r="M16" s="4">
        <v>1</v>
      </c>
      <c r="N16" s="4">
        <f t="shared" si="0"/>
        <v>2500</v>
      </c>
      <c r="O16" s="4">
        <f t="shared" si="1"/>
        <v>15</v>
      </c>
      <c r="P16" s="5" t="s">
        <v>3554</v>
      </c>
      <c r="Q16" s="4" t="s">
        <v>3555</v>
      </c>
      <c r="R16" s="18"/>
      <c r="T16" s="5" t="s">
        <v>3556</v>
      </c>
      <c r="U16" s="5" t="s">
        <v>3557</v>
      </c>
      <c r="V16" s="4" t="s">
        <v>3558</v>
      </c>
      <c r="W16" s="4" t="s">
        <v>2493</v>
      </c>
      <c r="X16" s="4">
        <v>7</v>
      </c>
      <c r="Y16" s="4" t="s">
        <v>3559</v>
      </c>
      <c r="AA16" s="4" t="s">
        <v>3560</v>
      </c>
      <c r="AB16" s="4" t="s">
        <v>3561</v>
      </c>
      <c r="AC16" s="4" t="s">
        <v>3509</v>
      </c>
      <c r="AD16" s="4">
        <v>400</v>
      </c>
      <c r="AE16" s="4"/>
    </row>
    <row r="17" spans="12:31">
      <c r="L17" s="4" t="s">
        <v>3562</v>
      </c>
      <c r="M17" s="4">
        <v>1</v>
      </c>
      <c r="N17" s="4">
        <f t="shared" si="0"/>
        <v>2500</v>
      </c>
      <c r="O17" s="4">
        <f t="shared" si="1"/>
        <v>15</v>
      </c>
      <c r="P17" s="5" t="s">
        <v>3563</v>
      </c>
      <c r="Q17" s="4" t="s">
        <v>3564</v>
      </c>
      <c r="R17" s="5" t="s">
        <v>3565</v>
      </c>
      <c r="T17" s="5" t="s">
        <v>3556</v>
      </c>
      <c r="U17" s="5" t="s">
        <v>3566</v>
      </c>
      <c r="V17" s="4"/>
      <c r="W17" s="4">
        <v>1000</v>
      </c>
      <c r="X17" s="4">
        <v>7</v>
      </c>
      <c r="Y17" s="4"/>
      <c r="AA17" s="4" t="s">
        <v>3567</v>
      </c>
      <c r="AB17" s="4" t="s">
        <v>3568</v>
      </c>
      <c r="AC17" s="4" t="s">
        <v>3509</v>
      </c>
      <c r="AD17" s="4">
        <v>1000</v>
      </c>
      <c r="AE17" s="4"/>
    </row>
    <row r="18" spans="12:31">
      <c r="L18" s="4" t="s">
        <v>3491</v>
      </c>
      <c r="M18" s="4"/>
      <c r="N18" s="4">
        <f t="shared" si="0"/>
        <v>0</v>
      </c>
      <c r="O18" s="4">
        <f t="shared" si="1"/>
        <v>0</v>
      </c>
      <c r="P18" s="5" t="s">
        <v>3569</v>
      </c>
      <c r="Q18" s="4"/>
      <c r="R18" s="5" t="s">
        <v>3570</v>
      </c>
      <c r="T18" s="5" t="s">
        <v>3556</v>
      </c>
      <c r="U18" s="5" t="s">
        <v>3571</v>
      </c>
      <c r="V18" s="4"/>
      <c r="W18" s="4">
        <v>3000</v>
      </c>
      <c r="X18" s="4">
        <v>7</v>
      </c>
      <c r="Y18" s="4" t="s">
        <v>3572</v>
      </c>
    </row>
    <row r="19" spans="12:31">
      <c r="L19" s="4" t="s">
        <v>3461</v>
      </c>
      <c r="M19" s="4">
        <v>1</v>
      </c>
      <c r="N19" s="4">
        <f t="shared" si="0"/>
        <v>2500</v>
      </c>
      <c r="O19" s="4">
        <f t="shared" si="1"/>
        <v>15</v>
      </c>
      <c r="P19" s="5" t="s">
        <v>3573</v>
      </c>
      <c r="Q19" s="5" t="s">
        <v>3574</v>
      </c>
      <c r="R19" s="5" t="s">
        <v>3575</v>
      </c>
      <c r="T19" s="5" t="s">
        <v>3556</v>
      </c>
      <c r="U19" s="5" t="s">
        <v>3576</v>
      </c>
      <c r="V19" s="4"/>
      <c r="W19" s="4">
        <v>4500</v>
      </c>
      <c r="X19" s="4">
        <v>7</v>
      </c>
      <c r="Y19" s="4"/>
    </row>
    <row r="20" spans="12:31">
      <c r="L20" s="4" t="s">
        <v>3577</v>
      </c>
      <c r="M20" s="4">
        <v>1</v>
      </c>
      <c r="N20" s="4">
        <f t="shared" si="0"/>
        <v>2500</v>
      </c>
      <c r="O20" s="4">
        <f t="shared" si="1"/>
        <v>15</v>
      </c>
      <c r="P20" s="5" t="s">
        <v>3578</v>
      </c>
      <c r="Q20" s="4" t="s">
        <v>3579</v>
      </c>
      <c r="R20" s="5" t="s">
        <v>3580</v>
      </c>
      <c r="T20" s="5" t="s">
        <v>3556</v>
      </c>
      <c r="U20" s="5" t="s">
        <v>3581</v>
      </c>
      <c r="V20" s="4"/>
      <c r="W20" s="4">
        <v>3000</v>
      </c>
      <c r="X20" s="4">
        <v>7</v>
      </c>
      <c r="Y20" s="4"/>
    </row>
    <row r="21" spans="12:31">
      <c r="L21" s="4" t="s">
        <v>3582</v>
      </c>
      <c r="M21" s="4">
        <v>1</v>
      </c>
      <c r="N21" s="4">
        <f t="shared" si="0"/>
        <v>2500</v>
      </c>
      <c r="O21" s="4">
        <f t="shared" si="1"/>
        <v>15</v>
      </c>
      <c r="P21" s="5" t="s">
        <v>3583</v>
      </c>
      <c r="Q21" s="5" t="s">
        <v>3584</v>
      </c>
      <c r="R21" s="5" t="s">
        <v>3585</v>
      </c>
      <c r="T21" s="5" t="s">
        <v>3556</v>
      </c>
      <c r="U21" s="5" t="s">
        <v>3586</v>
      </c>
      <c r="V21" s="4"/>
      <c r="W21" s="4">
        <v>2000</v>
      </c>
      <c r="X21" s="4">
        <v>7</v>
      </c>
      <c r="Y21" s="4"/>
    </row>
    <row r="22" spans="12:31">
      <c r="L22" s="4" t="s">
        <v>3587</v>
      </c>
      <c r="M22" s="4">
        <v>1</v>
      </c>
      <c r="N22" s="4">
        <f t="shared" si="0"/>
        <v>2500</v>
      </c>
      <c r="O22" s="4">
        <f t="shared" si="1"/>
        <v>15</v>
      </c>
      <c r="P22" s="5" t="s">
        <v>3588</v>
      </c>
      <c r="Q22" s="4" t="s">
        <v>3589</v>
      </c>
      <c r="R22" s="5" t="s">
        <v>3590</v>
      </c>
      <c r="T22" s="5" t="s">
        <v>3556</v>
      </c>
      <c r="U22" s="5" t="s">
        <v>3591</v>
      </c>
      <c r="V22" s="4"/>
      <c r="W22" s="4">
        <v>4000</v>
      </c>
      <c r="X22" s="4">
        <v>7</v>
      </c>
      <c r="Y22" s="4"/>
    </row>
    <row r="23" spans="12:31">
      <c r="L23" s="4" t="s">
        <v>3592</v>
      </c>
      <c r="M23" s="4">
        <v>1</v>
      </c>
      <c r="N23" s="4">
        <f t="shared" si="0"/>
        <v>2500</v>
      </c>
      <c r="O23" s="4">
        <f t="shared" si="1"/>
        <v>15</v>
      </c>
      <c r="P23" s="5" t="s">
        <v>3593</v>
      </c>
      <c r="Q23" s="4"/>
      <c r="R23" s="18"/>
      <c r="T23" s="5" t="s">
        <v>3556</v>
      </c>
      <c r="U23" s="5" t="s">
        <v>3594</v>
      </c>
      <c r="V23" s="4"/>
      <c r="W23" s="4">
        <v>500</v>
      </c>
      <c r="X23" s="4">
        <v>7</v>
      </c>
      <c r="Y23" s="4" t="s">
        <v>3595</v>
      </c>
    </row>
    <row r="24" spans="12:31">
      <c r="L24" s="4" t="s">
        <v>3596</v>
      </c>
      <c r="M24" s="4">
        <v>1</v>
      </c>
      <c r="N24" s="4">
        <f t="shared" si="0"/>
        <v>2500</v>
      </c>
      <c r="O24" s="4">
        <f t="shared" si="1"/>
        <v>15</v>
      </c>
      <c r="P24" s="5" t="s">
        <v>3597</v>
      </c>
      <c r="Q24" s="4" t="s">
        <v>3598</v>
      </c>
      <c r="R24" s="18"/>
      <c r="T24" s="5" t="s">
        <v>3556</v>
      </c>
      <c r="U24" s="5" t="s">
        <v>3599</v>
      </c>
      <c r="V24" s="4"/>
      <c r="W24" s="4">
        <v>1500</v>
      </c>
      <c r="X24" s="4">
        <v>7</v>
      </c>
      <c r="Y24" s="4" t="s">
        <v>3600</v>
      </c>
    </row>
    <row r="25" spans="12:31">
      <c r="L25" s="4" t="s">
        <v>3601</v>
      </c>
      <c r="M25" s="4">
        <v>1</v>
      </c>
      <c r="N25" s="4">
        <f t="shared" si="0"/>
        <v>2500</v>
      </c>
      <c r="O25" s="4">
        <f t="shared" si="1"/>
        <v>15</v>
      </c>
      <c r="P25" s="5" t="s">
        <v>3602</v>
      </c>
      <c r="Q25" s="4" t="s">
        <v>3603</v>
      </c>
      <c r="R25" s="18"/>
    </row>
    <row r="26" spans="12:31">
      <c r="L26" s="4" t="s">
        <v>3604</v>
      </c>
      <c r="M26" s="4">
        <v>1</v>
      </c>
      <c r="N26" s="4">
        <f t="shared" si="0"/>
        <v>2500</v>
      </c>
      <c r="O26" s="4">
        <f t="shared" si="1"/>
        <v>15</v>
      </c>
      <c r="P26" s="5" t="s">
        <v>3605</v>
      </c>
      <c r="Q26" s="4" t="s">
        <v>3606</v>
      </c>
      <c r="R26" s="18"/>
      <c r="V26" s="8" t="s">
        <v>3607</v>
      </c>
    </row>
    <row r="27" spans="12:31">
      <c r="L27" s="4" t="s">
        <v>3608</v>
      </c>
      <c r="M27" s="4">
        <v>1</v>
      </c>
      <c r="N27" s="4">
        <f t="shared" si="0"/>
        <v>2500</v>
      </c>
      <c r="O27" s="4">
        <f t="shared" si="1"/>
        <v>15</v>
      </c>
      <c r="P27" s="4" t="s">
        <v>3609</v>
      </c>
      <c r="Q27" s="4" t="s">
        <v>3610</v>
      </c>
      <c r="R27" s="18"/>
    </row>
    <row r="28" spans="12:31">
      <c r="L28" s="4" t="s">
        <v>3530</v>
      </c>
      <c r="M28" s="4">
        <v>1</v>
      </c>
      <c r="N28" s="4">
        <f t="shared" si="0"/>
        <v>2500</v>
      </c>
      <c r="O28" s="4">
        <f t="shared" si="1"/>
        <v>15</v>
      </c>
      <c r="P28" s="5" t="s">
        <v>3611</v>
      </c>
      <c r="Q28" s="4" t="s">
        <v>3612</v>
      </c>
      <c r="R28" s="18"/>
    </row>
    <row r="29" spans="12:31">
      <c r="L29" s="4" t="s">
        <v>3613</v>
      </c>
      <c r="M29" s="4">
        <v>1</v>
      </c>
      <c r="N29" s="4">
        <f t="shared" si="0"/>
        <v>2500</v>
      </c>
      <c r="O29" s="4">
        <f t="shared" si="1"/>
        <v>15</v>
      </c>
      <c r="P29" s="5" t="s">
        <v>3614</v>
      </c>
      <c r="Q29" s="4" t="s">
        <v>3615</v>
      </c>
      <c r="R29" s="5" t="s">
        <v>3616</v>
      </c>
    </row>
    <row r="30" spans="12:31">
      <c r="L30" s="4" t="s">
        <v>3437</v>
      </c>
      <c r="M30" s="4">
        <v>1</v>
      </c>
      <c r="N30" s="4">
        <f t="shared" si="0"/>
        <v>2500</v>
      </c>
      <c r="O30" s="4">
        <f t="shared" si="1"/>
        <v>15</v>
      </c>
      <c r="P30" s="5" t="s">
        <v>3617</v>
      </c>
      <c r="Q30" s="4"/>
      <c r="R30" s="5" t="s">
        <v>3618</v>
      </c>
    </row>
    <row r="31" spans="12:31">
      <c r="L31" s="4" t="s">
        <v>3619</v>
      </c>
      <c r="M31" s="4">
        <v>1</v>
      </c>
      <c r="N31" s="4">
        <f t="shared" si="0"/>
        <v>2500</v>
      </c>
      <c r="O31" s="4">
        <f t="shared" si="1"/>
        <v>15</v>
      </c>
      <c r="P31" s="5" t="s">
        <v>3620</v>
      </c>
      <c r="Q31" s="4" t="s">
        <v>3621</v>
      </c>
      <c r="R31" s="5" t="s">
        <v>3622</v>
      </c>
    </row>
    <row r="32" spans="12:31">
      <c r="L32" s="222" t="s">
        <v>3623</v>
      </c>
      <c r="M32" s="8"/>
    </row>
    <row r="33" spans="1:13">
      <c r="L33" s="222" t="s">
        <v>3624</v>
      </c>
      <c r="M33" s="8"/>
    </row>
    <row r="34" spans="1:13">
      <c r="L34" s="222" t="s">
        <v>3438</v>
      </c>
      <c r="M34" s="8"/>
    </row>
    <row r="35" spans="1:13">
      <c r="L35" s="222" t="s">
        <v>3462</v>
      </c>
      <c r="M35" s="8"/>
    </row>
    <row r="36" spans="1:13">
      <c r="L36" s="222" t="s">
        <v>3625</v>
      </c>
      <c r="M36" s="8"/>
    </row>
    <row r="37" spans="1:13">
      <c r="L37" s="222" t="s">
        <v>3626</v>
      </c>
      <c r="M37" s="8"/>
    </row>
    <row r="38" spans="1:13">
      <c r="L38" s="222" t="s">
        <v>3627</v>
      </c>
      <c r="M38" s="8"/>
    </row>
    <row r="39" spans="1:13">
      <c r="L39" s="222" t="s">
        <v>3473</v>
      </c>
      <c r="M39" s="8"/>
    </row>
    <row r="40" spans="1:13">
      <c r="L40" s="222" t="s">
        <v>3628</v>
      </c>
      <c r="M40" s="8"/>
    </row>
    <row r="41" spans="1:13">
      <c r="L41" s="222" t="s">
        <v>3629</v>
      </c>
      <c r="M41" s="8"/>
    </row>
    <row r="42" spans="1:13">
      <c r="A42" s="8"/>
      <c r="L42" s="222" t="s">
        <v>3630</v>
      </c>
      <c r="M42" s="8"/>
    </row>
    <row r="43" spans="1:13">
      <c r="L43" s="222" t="s">
        <v>3631</v>
      </c>
      <c r="M43" s="8"/>
    </row>
    <row r="44" spans="1:13">
      <c r="L44" s="222" t="s">
        <v>3632</v>
      </c>
      <c r="M44" s="8"/>
    </row>
    <row r="45" spans="1:13">
      <c r="L45" s="222" t="s">
        <v>3633</v>
      </c>
    </row>
    <row r="46" spans="1:13">
      <c r="L46" s="222" t="s">
        <v>3634</v>
      </c>
      <c r="M46" s="8"/>
    </row>
    <row r="47" spans="1:13">
      <c r="L47" s="222" t="s">
        <v>3635</v>
      </c>
      <c r="M47" s="8"/>
    </row>
    <row r="48" spans="1:13">
      <c r="L48" s="222" t="s">
        <v>3636</v>
      </c>
    </row>
    <row r="49" spans="12:13">
      <c r="L49" s="222" t="s">
        <v>3637</v>
      </c>
      <c r="M49" s="8"/>
    </row>
    <row r="50" spans="12:13">
      <c r="L50" s="222" t="s">
        <v>3638</v>
      </c>
      <c r="M50" s="8"/>
    </row>
    <row r="51" spans="12:13">
      <c r="L51" s="222" t="s">
        <v>3639</v>
      </c>
    </row>
    <row r="52" spans="12:13">
      <c r="L52" s="222" t="s">
        <v>3640</v>
      </c>
      <c r="M52" s="8"/>
    </row>
    <row r="53" spans="12:13">
      <c r="L53" s="222" t="s">
        <v>3641</v>
      </c>
      <c r="M53" s="8"/>
    </row>
    <row r="54" spans="12:13">
      <c r="L54" s="222" t="s">
        <v>3642</v>
      </c>
    </row>
    <row r="55" spans="12:13">
      <c r="L55" s="222" t="s">
        <v>3643</v>
      </c>
    </row>
    <row r="56" spans="12:13">
      <c r="L56" s="222" t="s">
        <v>3644</v>
      </c>
      <c r="M56" s="8"/>
    </row>
    <row r="57" spans="12:13">
      <c r="L57" s="222" t="s">
        <v>3645</v>
      </c>
    </row>
    <row r="58" spans="12:13">
      <c r="L58" s="222" t="s">
        <v>3646</v>
      </c>
      <c r="M58" s="8"/>
    </row>
    <row r="59" spans="12:13">
      <c r="L59" s="222" t="s">
        <v>3647</v>
      </c>
    </row>
    <row r="60" spans="12:13">
      <c r="L60" s="222" t="s">
        <v>3648</v>
      </c>
    </row>
    <row r="61" spans="12:13">
      <c r="L61" s="222" t="s">
        <v>3649</v>
      </c>
    </row>
    <row r="62" spans="12:13">
      <c r="L62" s="222" t="s">
        <v>3650</v>
      </c>
    </row>
    <row r="63" spans="12:13">
      <c r="L63" s="222" t="s">
        <v>3651</v>
      </c>
    </row>
    <row r="64" spans="12:13">
      <c r="L64" s="222" t="s">
        <v>3652</v>
      </c>
    </row>
    <row r="65" spans="1:12">
      <c r="L65" s="222" t="s">
        <v>3653</v>
      </c>
    </row>
    <row r="66" spans="1:12">
      <c r="L66" s="222" t="s">
        <v>3654</v>
      </c>
    </row>
    <row r="67" spans="1:12">
      <c r="L67" s="222" t="s">
        <v>3655</v>
      </c>
    </row>
    <row r="68" spans="1:12">
      <c r="L68" s="222" t="s">
        <v>3656</v>
      </c>
    </row>
    <row r="69" spans="1:12">
      <c r="L69" s="222" t="s">
        <v>3657</v>
      </c>
    </row>
    <row r="70" spans="1:12">
      <c r="A70" s="8"/>
      <c r="L70" s="222" t="s">
        <v>3658</v>
      </c>
    </row>
    <row r="71" spans="1:12">
      <c r="A71" s="8"/>
      <c r="L71" s="222" t="s">
        <v>3423</v>
      </c>
    </row>
    <row r="72" spans="1:12">
      <c r="A72" s="8" t="s">
        <v>3659</v>
      </c>
      <c r="L72" s="222" t="s">
        <v>3660</v>
      </c>
    </row>
    <row r="73" spans="1:12">
      <c r="A73" s="8" t="s">
        <v>3659</v>
      </c>
      <c r="L73" s="222" t="s">
        <v>3661</v>
      </c>
    </row>
    <row r="74" spans="1:12">
      <c r="A74" s="8" t="s">
        <v>3659</v>
      </c>
      <c r="L74" s="222" t="s">
        <v>3662</v>
      </c>
    </row>
    <row r="75" spans="1:12">
      <c r="A75" s="8" t="s">
        <v>3659</v>
      </c>
      <c r="L75" s="222" t="s">
        <v>3663</v>
      </c>
    </row>
    <row r="76" spans="1:12">
      <c r="A76" s="8" t="s">
        <v>3664</v>
      </c>
      <c r="L76" s="222" t="s">
        <v>3665</v>
      </c>
    </row>
    <row r="77" spans="1:12">
      <c r="A77" s="8" t="s">
        <v>3664</v>
      </c>
      <c r="L77" s="222" t="s">
        <v>3666</v>
      </c>
    </row>
    <row r="78" spans="1:12">
      <c r="A78" s="8" t="s">
        <v>3664</v>
      </c>
      <c r="L78" s="222" t="s">
        <v>3667</v>
      </c>
    </row>
    <row r="79" spans="1:12">
      <c r="A79" s="8" t="s">
        <v>3664</v>
      </c>
      <c r="L79" s="222" t="s">
        <v>3668</v>
      </c>
    </row>
    <row r="80" spans="1:12">
      <c r="L80" s="222" t="s">
        <v>3669</v>
      </c>
    </row>
    <row r="81" spans="12:12">
      <c r="L81" s="222" t="s">
        <v>3670</v>
      </c>
    </row>
    <row r="82" spans="12:12">
      <c r="L82" s="222" t="s">
        <v>3671</v>
      </c>
    </row>
    <row r="83" spans="12:12">
      <c r="L83" s="222" t="s">
        <v>3672</v>
      </c>
    </row>
    <row r="84" spans="12:12">
      <c r="L84" s="222" t="s">
        <v>3577</v>
      </c>
    </row>
    <row r="85" spans="12:12">
      <c r="L85" s="222" t="s">
        <v>3673</v>
      </c>
    </row>
    <row r="86" spans="12:12">
      <c r="L86" s="222" t="s">
        <v>3674</v>
      </c>
    </row>
    <row r="87" spans="12:12">
      <c r="L87" s="222" t="s">
        <v>3675</v>
      </c>
    </row>
    <row r="88" spans="12:12">
      <c r="L88" s="222" t="s">
        <v>3676</v>
      </c>
    </row>
    <row r="89" spans="12:12">
      <c r="L89" s="222" t="s">
        <v>3677</v>
      </c>
    </row>
    <row r="90" spans="12:12">
      <c r="L90" s="222" t="s">
        <v>3678</v>
      </c>
    </row>
    <row r="91" spans="12:12">
      <c r="L91" s="222" t="s">
        <v>3679</v>
      </c>
    </row>
    <row r="92" spans="12:12">
      <c r="L92" s="222" t="s">
        <v>3680</v>
      </c>
    </row>
    <row r="93" spans="12:12">
      <c r="L93" s="222" t="s">
        <v>3681</v>
      </c>
    </row>
    <row r="94" spans="12:12">
      <c r="L94" s="222" t="s">
        <v>3682</v>
      </c>
    </row>
    <row r="95" spans="12:12">
      <c r="L95" s="222" t="s">
        <v>3683</v>
      </c>
    </row>
    <row r="96" spans="12:12">
      <c r="L96" s="222" t="s">
        <v>3684</v>
      </c>
    </row>
    <row r="97" spans="12:12">
      <c r="L97" s="222" t="s">
        <v>3685</v>
      </c>
    </row>
    <row r="98" spans="12:12">
      <c r="L98" s="222" t="s">
        <v>3686</v>
      </c>
    </row>
    <row r="99" spans="12:12">
      <c r="L99" s="222" t="s">
        <v>3687</v>
      </c>
    </row>
    <row r="100" spans="12:12">
      <c r="L100" s="222" t="s">
        <v>3688</v>
      </c>
    </row>
    <row r="101" spans="12:12">
      <c r="L101" s="222" t="s">
        <v>3689</v>
      </c>
    </row>
    <row r="102" spans="12:12">
      <c r="L102" s="222" t="s">
        <v>3690</v>
      </c>
    </row>
    <row r="103" spans="12:12">
      <c r="L103" s="222" t="s">
        <v>3691</v>
      </c>
    </row>
    <row r="104" spans="12:12">
      <c r="L104" s="222" t="s">
        <v>3692</v>
      </c>
    </row>
    <row r="105" spans="12:12">
      <c r="L105" s="222" t="s">
        <v>3693</v>
      </c>
    </row>
    <row r="106" spans="12:12">
      <c r="L106" s="222" t="s">
        <v>3694</v>
      </c>
    </row>
    <row r="107" spans="12:12">
      <c r="L107" s="222" t="s">
        <v>3695</v>
      </c>
    </row>
    <row r="108" spans="12:12">
      <c r="L108" s="222" t="s">
        <v>3696</v>
      </c>
    </row>
    <row r="109" spans="12:12">
      <c r="L109" s="222" t="s">
        <v>3697</v>
      </c>
    </row>
    <row r="110" spans="12:12">
      <c r="L110" s="222" t="s">
        <v>3698</v>
      </c>
    </row>
    <row r="111" spans="12:12">
      <c r="L111" s="222" t="s">
        <v>3699</v>
      </c>
    </row>
    <row r="112" spans="12:12">
      <c r="L112" s="222" t="s">
        <v>3700</v>
      </c>
    </row>
    <row r="113" spans="12:12">
      <c r="L113" s="222" t="s">
        <v>3701</v>
      </c>
    </row>
    <row r="114" spans="12:12">
      <c r="L114" s="222" t="s">
        <v>3482</v>
      </c>
    </row>
    <row r="115" spans="12:12">
      <c r="L115" s="222" t="s">
        <v>3702</v>
      </c>
    </row>
  </sheetData>
  <mergeCells count="4">
    <mergeCell ref="A1:J1"/>
    <mergeCell ref="L1:R1"/>
    <mergeCell ref="T1:Y1"/>
    <mergeCell ref="AA1:AE1"/>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499984740745262"/>
  </sheetPr>
  <dimension ref="A1:R29"/>
  <sheetViews>
    <sheetView tabSelected="1" topLeftCell="B1" zoomScaleNormal="100" workbookViewId="0">
      <selection activeCell="B2" sqref="B2"/>
    </sheetView>
  </sheetViews>
  <sheetFormatPr defaultRowHeight="15"/>
  <cols>
    <col min="1" max="1" width="27.28515625" hidden="1" customWidth="1"/>
    <col min="2" max="2" width="27.28515625" customWidth="1"/>
    <col min="3" max="3" width="12.140625" customWidth="1"/>
    <col min="4" max="4" width="12.85546875" hidden="1" customWidth="1"/>
    <col min="5" max="5" width="10.140625" hidden="1" customWidth="1"/>
    <col min="6" max="6" width="10.28515625" customWidth="1"/>
    <col min="7" max="7" width="17.140625" customWidth="1"/>
    <col min="8" max="8" width="9.7109375" customWidth="1"/>
    <col min="9" max="9" width="15.5703125" customWidth="1"/>
    <col min="10" max="10" width="12.85546875" customWidth="1"/>
    <col min="11" max="11" width="12.42578125" customWidth="1"/>
    <col min="12" max="12" width="13.28515625" hidden="1" customWidth="1"/>
    <col min="13" max="13" width="9.42578125" customWidth="1"/>
    <col min="14" max="14" width="24.85546875" bestFit="1" customWidth="1"/>
    <col min="15" max="15" width="24.85546875" customWidth="1"/>
    <col min="16" max="16" width="21.7109375" customWidth="1"/>
    <col min="17" max="17" width="12.7109375" customWidth="1"/>
    <col min="18" max="18" width="18.42578125" customWidth="1"/>
  </cols>
  <sheetData>
    <row r="1" spans="1:17">
      <c r="A1" s="41" t="s">
        <v>3703</v>
      </c>
      <c r="B1" s="41" t="s">
        <v>26</v>
      </c>
      <c r="C1" s="41" t="s">
        <v>28</v>
      </c>
      <c r="D1" s="41" t="s">
        <v>3704</v>
      </c>
      <c r="E1" s="41" t="s">
        <v>3705</v>
      </c>
      <c r="F1" s="41" t="s">
        <v>3706</v>
      </c>
      <c r="G1" s="41" t="s">
        <v>3707</v>
      </c>
      <c r="H1" s="41" t="s">
        <v>3708</v>
      </c>
      <c r="I1" s="41" t="s">
        <v>3709</v>
      </c>
      <c r="J1" s="41" t="s">
        <v>3710</v>
      </c>
      <c r="K1" s="41" t="s">
        <v>3711</v>
      </c>
      <c r="L1" s="41" t="s">
        <v>3412</v>
      </c>
      <c r="M1" s="41" t="s">
        <v>3712</v>
      </c>
      <c r="N1" s="41" t="s">
        <v>3713</v>
      </c>
      <c r="O1" s="41" t="s">
        <v>3714</v>
      </c>
      <c r="P1" s="41" t="s">
        <v>3715</v>
      </c>
      <c r="Q1" s="41" t="s">
        <v>3716</v>
      </c>
    </row>
    <row r="2" spans="1:17">
      <c r="A2" s="19" t="s">
        <v>3717</v>
      </c>
      <c r="B2" s="49" t="s">
        <v>3718</v>
      </c>
      <c r="C2" s="20" t="s">
        <v>3719</v>
      </c>
      <c r="D2" s="21">
        <v>1</v>
      </c>
      <c r="E2" s="21">
        <v>500</v>
      </c>
      <c r="F2" s="21" t="s">
        <v>2933</v>
      </c>
      <c r="G2" s="20" t="s">
        <v>3720</v>
      </c>
      <c r="H2" s="21">
        <v>8</v>
      </c>
      <c r="I2" s="21">
        <v>15</v>
      </c>
      <c r="J2" s="21">
        <v>45</v>
      </c>
      <c r="K2" s="20" t="s">
        <v>3721</v>
      </c>
      <c r="L2" s="22"/>
      <c r="M2" s="22"/>
      <c r="N2" s="20" t="s">
        <v>3722</v>
      </c>
      <c r="O2" s="40" t="s">
        <v>1968</v>
      </c>
      <c r="P2" s="20"/>
      <c r="Q2" s="23">
        <f t="shared" ref="Q2:Q20" si="0">E2*10</f>
        <v>5000</v>
      </c>
    </row>
    <row r="3" spans="1:17">
      <c r="A3" s="19" t="s">
        <v>3723</v>
      </c>
      <c r="B3" s="49" t="s">
        <v>3724</v>
      </c>
      <c r="C3" s="20"/>
      <c r="D3" s="21">
        <v>1</v>
      </c>
      <c r="E3" s="21">
        <v>750</v>
      </c>
      <c r="F3" s="21" t="s">
        <v>2954</v>
      </c>
      <c r="G3" s="20" t="s">
        <v>3720</v>
      </c>
      <c r="H3" s="21">
        <v>15</v>
      </c>
      <c r="I3" s="21">
        <v>15</v>
      </c>
      <c r="J3" s="21">
        <v>45</v>
      </c>
      <c r="K3" s="20" t="s">
        <v>3725</v>
      </c>
      <c r="L3" s="22"/>
      <c r="M3" s="22" t="s">
        <v>3726</v>
      </c>
      <c r="N3" s="20" t="s">
        <v>3722</v>
      </c>
      <c r="O3" s="40" t="s">
        <v>1854</v>
      </c>
      <c r="P3" s="20" t="s">
        <v>3727</v>
      </c>
      <c r="Q3" s="23">
        <f t="shared" si="0"/>
        <v>7500</v>
      </c>
    </row>
    <row r="4" spans="1:17">
      <c r="A4" s="19" t="s">
        <v>3728</v>
      </c>
      <c r="B4" s="49" t="s">
        <v>3729</v>
      </c>
      <c r="C4" s="20" t="s">
        <v>3729</v>
      </c>
      <c r="D4" s="21">
        <v>1</v>
      </c>
      <c r="E4" s="21">
        <v>400</v>
      </c>
      <c r="F4" s="21" t="s">
        <v>3730</v>
      </c>
      <c r="G4" s="20" t="s">
        <v>3720</v>
      </c>
      <c r="H4" s="21">
        <v>6</v>
      </c>
      <c r="I4" s="21">
        <v>80</v>
      </c>
      <c r="J4" s="21">
        <v>240</v>
      </c>
      <c r="K4" s="20" t="s">
        <v>3731</v>
      </c>
      <c r="L4" s="22"/>
      <c r="M4" s="22"/>
      <c r="N4" s="20" t="s">
        <v>3722</v>
      </c>
      <c r="O4" s="40" t="s">
        <v>1854</v>
      </c>
      <c r="P4" s="20"/>
      <c r="Q4" s="23">
        <f t="shared" si="0"/>
        <v>4000</v>
      </c>
    </row>
    <row r="5" spans="1:17">
      <c r="A5" s="19" t="s">
        <v>3732</v>
      </c>
      <c r="B5" s="49" t="s">
        <v>3733</v>
      </c>
      <c r="C5" s="20" t="s">
        <v>3734</v>
      </c>
      <c r="D5" s="21">
        <v>1</v>
      </c>
      <c r="E5" s="21">
        <v>200</v>
      </c>
      <c r="F5" s="21" t="s">
        <v>2992</v>
      </c>
      <c r="G5" s="20" t="s">
        <v>3720</v>
      </c>
      <c r="H5" s="21">
        <v>1</v>
      </c>
      <c r="I5" s="21">
        <v>30</v>
      </c>
      <c r="J5" s="21">
        <v>90</v>
      </c>
      <c r="K5" s="20" t="s">
        <v>3735</v>
      </c>
      <c r="L5" s="22"/>
      <c r="M5" s="22" t="s">
        <v>3736</v>
      </c>
      <c r="N5" s="20" t="s">
        <v>3722</v>
      </c>
      <c r="O5" s="40" t="s">
        <v>1968</v>
      </c>
      <c r="P5" s="20" t="s">
        <v>3737</v>
      </c>
      <c r="Q5" s="23">
        <f t="shared" si="0"/>
        <v>2000</v>
      </c>
    </row>
    <row r="6" spans="1:17">
      <c r="A6" s="19" t="s">
        <v>3738</v>
      </c>
      <c r="B6" s="49" t="s">
        <v>3739</v>
      </c>
      <c r="C6" s="20" t="s">
        <v>3740</v>
      </c>
      <c r="D6" s="21">
        <v>1</v>
      </c>
      <c r="E6" s="21">
        <v>425</v>
      </c>
      <c r="F6" s="21" t="s">
        <v>2926</v>
      </c>
      <c r="G6" s="20" t="s">
        <v>3720</v>
      </c>
      <c r="H6" s="21">
        <v>5</v>
      </c>
      <c r="I6" s="21">
        <v>60</v>
      </c>
      <c r="J6" s="21">
        <v>180</v>
      </c>
      <c r="K6" s="20" t="s">
        <v>3741</v>
      </c>
      <c r="L6" s="22"/>
      <c r="M6" s="22"/>
      <c r="N6" s="20" t="s">
        <v>3722</v>
      </c>
      <c r="O6" s="40" t="s">
        <v>1968</v>
      </c>
      <c r="P6" s="20" t="s">
        <v>3737</v>
      </c>
      <c r="Q6" s="23">
        <f t="shared" si="0"/>
        <v>4250</v>
      </c>
    </row>
    <row r="7" spans="1:17">
      <c r="A7" s="19" t="s">
        <v>3742</v>
      </c>
      <c r="B7" s="49" t="s">
        <v>3743</v>
      </c>
      <c r="C7" s="20"/>
      <c r="D7" s="21">
        <v>1</v>
      </c>
      <c r="E7" s="21">
        <v>800</v>
      </c>
      <c r="F7" s="21" t="s">
        <v>2944</v>
      </c>
      <c r="G7" s="20" t="s">
        <v>3720</v>
      </c>
      <c r="H7" s="21">
        <v>12</v>
      </c>
      <c r="I7" s="21">
        <v>80</v>
      </c>
      <c r="J7" s="21">
        <v>240</v>
      </c>
      <c r="K7" s="20" t="s">
        <v>3744</v>
      </c>
      <c r="L7" s="22"/>
      <c r="M7" s="22"/>
      <c r="N7" s="20" t="s">
        <v>3722</v>
      </c>
      <c r="O7" s="40" t="s">
        <v>1968</v>
      </c>
      <c r="P7" s="20" t="s">
        <v>3745</v>
      </c>
      <c r="Q7" s="23">
        <f t="shared" si="0"/>
        <v>8000</v>
      </c>
    </row>
    <row r="8" spans="1:17">
      <c r="A8" s="19" t="s">
        <v>3746</v>
      </c>
      <c r="B8" s="49" t="s">
        <v>3747</v>
      </c>
      <c r="C8" s="20" t="s">
        <v>3748</v>
      </c>
      <c r="D8" s="21">
        <v>1</v>
      </c>
      <c r="E8" s="21">
        <v>2500</v>
      </c>
      <c r="F8" s="21" t="s">
        <v>2941</v>
      </c>
      <c r="G8" s="20" t="s">
        <v>3720</v>
      </c>
      <c r="H8" s="21">
        <v>20</v>
      </c>
      <c r="I8" s="21">
        <v>150</v>
      </c>
      <c r="J8" s="21">
        <v>750</v>
      </c>
      <c r="K8" s="40" t="s">
        <v>3749</v>
      </c>
      <c r="L8" s="22"/>
      <c r="M8" s="22"/>
      <c r="N8" s="20" t="s">
        <v>3722</v>
      </c>
      <c r="O8" s="40" t="s">
        <v>2751</v>
      </c>
      <c r="P8" s="20" t="s">
        <v>3745</v>
      </c>
      <c r="Q8" s="23">
        <f t="shared" si="0"/>
        <v>25000</v>
      </c>
    </row>
    <row r="9" spans="1:17">
      <c r="A9" s="19" t="s">
        <v>3750</v>
      </c>
      <c r="B9" s="49" t="s">
        <v>3751</v>
      </c>
      <c r="C9" s="20"/>
      <c r="D9" s="21">
        <v>1</v>
      </c>
      <c r="E9" s="21">
        <v>250</v>
      </c>
      <c r="F9" s="21" t="s">
        <v>2944</v>
      </c>
      <c r="G9" s="20" t="s">
        <v>3720</v>
      </c>
      <c r="H9" s="21">
        <v>3</v>
      </c>
      <c r="I9" s="21">
        <v>15</v>
      </c>
      <c r="J9" s="21">
        <v>45</v>
      </c>
      <c r="K9" s="20" t="s">
        <v>3752</v>
      </c>
      <c r="L9" s="22"/>
      <c r="M9" s="22"/>
      <c r="N9" s="20" t="s">
        <v>3722</v>
      </c>
      <c r="O9" s="40" t="s">
        <v>1854</v>
      </c>
      <c r="P9" s="20"/>
      <c r="Q9" s="23">
        <f t="shared" si="0"/>
        <v>2500</v>
      </c>
    </row>
    <row r="10" spans="1:17">
      <c r="A10" s="19" t="s">
        <v>3753</v>
      </c>
      <c r="B10" s="49" t="s">
        <v>3754</v>
      </c>
      <c r="C10" s="20"/>
      <c r="D10" s="21">
        <v>1</v>
      </c>
      <c r="E10" s="21">
        <v>2500</v>
      </c>
      <c r="F10" s="21" t="s">
        <v>2941</v>
      </c>
      <c r="G10" s="20" t="s">
        <v>3720</v>
      </c>
      <c r="H10" s="21">
        <v>40</v>
      </c>
      <c r="I10" s="21">
        <v>60</v>
      </c>
      <c r="J10" s="21">
        <v>180</v>
      </c>
      <c r="K10" s="40" t="s">
        <v>3755</v>
      </c>
      <c r="L10" s="22"/>
      <c r="M10" s="22"/>
      <c r="N10" s="20" t="s">
        <v>3722</v>
      </c>
      <c r="O10" s="40" t="s">
        <v>2751</v>
      </c>
      <c r="P10" s="20" t="s">
        <v>3727</v>
      </c>
      <c r="Q10" s="23">
        <f t="shared" si="0"/>
        <v>25000</v>
      </c>
    </row>
    <row r="11" spans="1:17">
      <c r="A11" s="19" t="s">
        <v>3756</v>
      </c>
      <c r="B11" s="49" t="s">
        <v>3757</v>
      </c>
      <c r="C11" s="20"/>
      <c r="D11" s="21">
        <v>1</v>
      </c>
      <c r="E11" s="21">
        <v>750</v>
      </c>
      <c r="F11" s="21" t="s">
        <v>2954</v>
      </c>
      <c r="G11" s="20" t="s">
        <v>3720</v>
      </c>
      <c r="H11" s="21">
        <v>5</v>
      </c>
      <c r="I11" s="21">
        <v>60</v>
      </c>
      <c r="J11" s="21">
        <v>180</v>
      </c>
      <c r="K11" s="20" t="s">
        <v>3758</v>
      </c>
      <c r="L11" s="22"/>
      <c r="M11" s="22"/>
      <c r="N11" s="20" t="s">
        <v>3722</v>
      </c>
      <c r="O11" s="40" t="s">
        <v>1968</v>
      </c>
      <c r="P11" s="20"/>
      <c r="Q11" s="23">
        <f t="shared" si="0"/>
        <v>7500</v>
      </c>
    </row>
    <row r="12" spans="1:17">
      <c r="A12" s="19" t="s">
        <v>3759</v>
      </c>
      <c r="B12" s="49" t="s">
        <v>3760</v>
      </c>
      <c r="C12" s="20"/>
      <c r="D12" s="21">
        <v>1</v>
      </c>
      <c r="E12" s="21">
        <v>1500</v>
      </c>
      <c r="F12" s="21" t="s">
        <v>2944</v>
      </c>
      <c r="G12" s="20" t="s">
        <v>3720</v>
      </c>
      <c r="H12" s="21">
        <v>12</v>
      </c>
      <c r="I12" s="21">
        <v>80</v>
      </c>
      <c r="J12" s="21">
        <v>240</v>
      </c>
      <c r="K12" s="20" t="s">
        <v>3761</v>
      </c>
      <c r="L12" s="22"/>
      <c r="M12" s="22"/>
      <c r="N12" s="20" t="s">
        <v>3722</v>
      </c>
      <c r="O12" s="40" t="s">
        <v>1968</v>
      </c>
      <c r="P12" s="20" t="s">
        <v>3745</v>
      </c>
      <c r="Q12" s="23">
        <f t="shared" si="0"/>
        <v>15000</v>
      </c>
    </row>
    <row r="13" spans="1:17">
      <c r="A13" s="19" t="s">
        <v>3762</v>
      </c>
      <c r="B13" s="49" t="s">
        <v>3763</v>
      </c>
      <c r="C13" s="20"/>
      <c r="D13" s="21">
        <v>1</v>
      </c>
      <c r="E13" s="47" t="s">
        <v>3764</v>
      </c>
      <c r="F13" s="21" t="s">
        <v>2926</v>
      </c>
      <c r="G13" s="20" t="s">
        <v>3720</v>
      </c>
      <c r="H13" s="21">
        <v>3</v>
      </c>
      <c r="I13" s="21">
        <v>60</v>
      </c>
      <c r="J13" s="21">
        <v>180</v>
      </c>
      <c r="K13" s="20" t="s">
        <v>3765</v>
      </c>
      <c r="L13" s="22"/>
      <c r="M13" s="22"/>
      <c r="N13" s="20" t="s">
        <v>3722</v>
      </c>
      <c r="O13" s="40" t="s">
        <v>2691</v>
      </c>
      <c r="P13" s="20" t="s">
        <v>3737</v>
      </c>
      <c r="Q13" s="23" t="e">
        <f t="shared" si="0"/>
        <v>#VALUE!</v>
      </c>
    </row>
    <row r="14" spans="1:17">
      <c r="A14" s="19" t="s">
        <v>3766</v>
      </c>
      <c r="B14" s="49" t="s">
        <v>3767</v>
      </c>
      <c r="C14" s="20"/>
      <c r="D14" s="21">
        <v>1</v>
      </c>
      <c r="E14" s="21">
        <v>2000</v>
      </c>
      <c r="F14" s="21" t="s">
        <v>2954</v>
      </c>
      <c r="G14" s="20" t="s">
        <v>3720</v>
      </c>
      <c r="H14" s="21">
        <v>6</v>
      </c>
      <c r="I14" s="21">
        <v>80</v>
      </c>
      <c r="J14" s="21">
        <v>240</v>
      </c>
      <c r="K14" s="20" t="s">
        <v>3768</v>
      </c>
      <c r="L14" s="22"/>
      <c r="M14" s="22"/>
      <c r="N14" s="20" t="s">
        <v>3722</v>
      </c>
      <c r="O14" s="40" t="s">
        <v>1854</v>
      </c>
      <c r="P14" s="20" t="s">
        <v>3745</v>
      </c>
      <c r="Q14" s="23">
        <f t="shared" si="0"/>
        <v>20000</v>
      </c>
    </row>
    <row r="15" spans="1:17">
      <c r="A15" s="19" t="s">
        <v>3769</v>
      </c>
      <c r="B15" s="49" t="s">
        <v>3770</v>
      </c>
      <c r="C15" s="20" t="s">
        <v>3771</v>
      </c>
      <c r="D15" s="21">
        <v>1</v>
      </c>
      <c r="E15" s="21">
        <v>1250</v>
      </c>
      <c r="F15" s="21" t="s">
        <v>2926</v>
      </c>
      <c r="G15" s="20" t="s">
        <v>3720</v>
      </c>
      <c r="H15" s="21">
        <v>3</v>
      </c>
      <c r="I15" s="21">
        <v>60</v>
      </c>
      <c r="J15" s="21">
        <v>180</v>
      </c>
      <c r="K15" s="20" t="s">
        <v>3772</v>
      </c>
      <c r="L15" s="22"/>
      <c r="M15" s="22"/>
      <c r="N15" s="20" t="s">
        <v>3722</v>
      </c>
      <c r="O15" s="40" t="s">
        <v>1854</v>
      </c>
      <c r="P15" s="20" t="s">
        <v>3737</v>
      </c>
      <c r="Q15" s="23">
        <f t="shared" si="0"/>
        <v>12500</v>
      </c>
    </row>
    <row r="16" spans="1:17">
      <c r="A16" s="19" t="s">
        <v>3773</v>
      </c>
      <c r="B16" s="49" t="s">
        <v>3774</v>
      </c>
      <c r="C16" s="20"/>
      <c r="D16" s="21">
        <v>1</v>
      </c>
      <c r="E16" s="21">
        <v>2500</v>
      </c>
      <c r="F16" s="21" t="s">
        <v>2944</v>
      </c>
      <c r="G16" s="20" t="s">
        <v>3720</v>
      </c>
      <c r="H16" s="21">
        <v>10</v>
      </c>
      <c r="I16" s="21">
        <v>80</v>
      </c>
      <c r="J16" s="21">
        <v>240</v>
      </c>
      <c r="K16" s="20" t="s">
        <v>3775</v>
      </c>
      <c r="L16" s="22"/>
      <c r="M16" s="22"/>
      <c r="N16" s="20" t="s">
        <v>3722</v>
      </c>
      <c r="O16" s="40" t="s">
        <v>1854</v>
      </c>
      <c r="P16" s="20" t="s">
        <v>3745</v>
      </c>
      <c r="Q16" s="23">
        <f t="shared" si="0"/>
        <v>25000</v>
      </c>
    </row>
    <row r="17" spans="1:18">
      <c r="A17" s="19" t="s">
        <v>3776</v>
      </c>
      <c r="B17" s="49" t="s">
        <v>3777</v>
      </c>
      <c r="C17" s="20"/>
      <c r="D17" s="21">
        <v>1</v>
      </c>
      <c r="E17" s="21">
        <v>500</v>
      </c>
      <c r="F17" s="21" t="s">
        <v>2944</v>
      </c>
      <c r="G17" s="20" t="s">
        <v>3720</v>
      </c>
      <c r="H17" s="21">
        <v>10</v>
      </c>
      <c r="I17" s="21">
        <v>80</v>
      </c>
      <c r="J17" s="21">
        <v>240</v>
      </c>
      <c r="K17" s="20" t="s">
        <v>3778</v>
      </c>
      <c r="L17" s="22"/>
      <c r="M17" s="22"/>
      <c r="N17" s="20" t="s">
        <v>3722</v>
      </c>
      <c r="O17" s="40" t="s">
        <v>2691</v>
      </c>
      <c r="P17" s="20" t="s">
        <v>3745</v>
      </c>
      <c r="Q17" s="23">
        <f t="shared" si="0"/>
        <v>5000</v>
      </c>
    </row>
    <row r="18" spans="1:18">
      <c r="A18" s="19" t="s">
        <v>3779</v>
      </c>
      <c r="B18" s="49" t="s">
        <v>3780</v>
      </c>
      <c r="C18" s="20"/>
      <c r="D18" s="21">
        <v>1</v>
      </c>
      <c r="E18" s="21">
        <v>1000</v>
      </c>
      <c r="F18" s="21"/>
      <c r="G18" s="20" t="s">
        <v>3720</v>
      </c>
      <c r="H18" s="21">
        <v>20</v>
      </c>
      <c r="I18" s="21">
        <v>25</v>
      </c>
      <c r="J18" s="21">
        <v>25</v>
      </c>
      <c r="K18" s="20" t="s">
        <v>3781</v>
      </c>
      <c r="L18" s="22"/>
      <c r="M18" s="22" t="s">
        <v>3782</v>
      </c>
      <c r="N18" s="20" t="s">
        <v>3722</v>
      </c>
      <c r="O18" s="40" t="s">
        <v>1854</v>
      </c>
      <c r="P18" s="20"/>
      <c r="Q18" s="23">
        <f t="shared" si="0"/>
        <v>10000</v>
      </c>
    </row>
    <row r="19" spans="1:18">
      <c r="A19" s="19" t="s">
        <v>3783</v>
      </c>
      <c r="B19" s="49" t="s">
        <v>3780</v>
      </c>
      <c r="C19" s="20"/>
      <c r="D19" s="21">
        <v>1</v>
      </c>
      <c r="E19" s="21">
        <v>1000</v>
      </c>
      <c r="F19" s="21" t="s">
        <v>2933</v>
      </c>
      <c r="G19" s="20" t="s">
        <v>3720</v>
      </c>
      <c r="H19" s="21">
        <v>10</v>
      </c>
      <c r="I19" s="21">
        <v>25</v>
      </c>
      <c r="J19" s="21">
        <v>100</v>
      </c>
      <c r="K19" s="20" t="s">
        <v>3784</v>
      </c>
      <c r="L19" s="22"/>
      <c r="M19" s="22"/>
      <c r="N19" s="20" t="s">
        <v>3722</v>
      </c>
      <c r="O19" s="40" t="s">
        <v>1968</v>
      </c>
      <c r="P19" s="20"/>
      <c r="Q19" s="23">
        <f t="shared" si="0"/>
        <v>10000</v>
      </c>
    </row>
    <row r="20" spans="1:18">
      <c r="A20" s="24" t="s">
        <v>3785</v>
      </c>
      <c r="B20" s="25" t="s">
        <v>3786</v>
      </c>
      <c r="C20" s="25" t="s">
        <v>3786</v>
      </c>
      <c r="D20" s="21">
        <v>1</v>
      </c>
      <c r="E20" s="21">
        <v>1000</v>
      </c>
      <c r="F20" s="21" t="s">
        <v>3787</v>
      </c>
      <c r="G20" s="20" t="s">
        <v>3720</v>
      </c>
      <c r="H20" s="21">
        <v>10</v>
      </c>
      <c r="I20" s="25">
        <v>15</v>
      </c>
      <c r="J20" s="25">
        <v>60</v>
      </c>
      <c r="K20" s="20" t="s">
        <v>3788</v>
      </c>
      <c r="L20" s="25"/>
      <c r="M20" s="25"/>
      <c r="N20" s="20" t="s">
        <v>3722</v>
      </c>
      <c r="O20" s="40" t="s">
        <v>1968</v>
      </c>
      <c r="P20" s="25"/>
      <c r="Q20" s="23">
        <f t="shared" si="0"/>
        <v>10000</v>
      </c>
    </row>
    <row r="21" spans="1:18">
      <c r="A21" s="50"/>
      <c r="B21" s="24" t="s">
        <v>3789</v>
      </c>
      <c r="C21" s="25"/>
      <c r="D21" s="21">
        <v>1</v>
      </c>
      <c r="E21" s="25"/>
      <c r="F21" s="25"/>
      <c r="G21" s="25"/>
      <c r="H21" s="25"/>
      <c r="I21" s="25"/>
      <c r="J21" s="25"/>
      <c r="K21" s="25"/>
      <c r="L21" s="25"/>
      <c r="M21" s="25"/>
      <c r="N21" s="20" t="s">
        <v>3790</v>
      </c>
      <c r="O21" s="40" t="s">
        <v>1854</v>
      </c>
      <c r="P21" s="25"/>
      <c r="Q21" s="23"/>
      <c r="R21" t="s">
        <v>3791</v>
      </c>
    </row>
    <row r="22" spans="1:18">
      <c r="A22" s="24"/>
      <c r="B22" s="24"/>
      <c r="C22" s="25"/>
      <c r="D22" s="21">
        <v>1</v>
      </c>
      <c r="E22" s="25"/>
      <c r="F22" s="25"/>
      <c r="G22" s="25"/>
      <c r="H22" s="25"/>
      <c r="I22" s="25"/>
      <c r="J22" s="25"/>
      <c r="K22" s="25"/>
      <c r="L22" s="25"/>
      <c r="M22" s="25"/>
      <c r="N22" s="20" t="s">
        <v>3722</v>
      </c>
      <c r="O22" s="20"/>
      <c r="P22" s="25"/>
      <c r="Q22" s="23"/>
    </row>
    <row r="23" spans="1:18">
      <c r="A23" s="24"/>
      <c r="B23" s="24"/>
      <c r="C23" s="25"/>
      <c r="D23" s="21">
        <v>1</v>
      </c>
      <c r="E23" s="25"/>
      <c r="F23" s="25"/>
      <c r="G23" s="25"/>
      <c r="H23" s="25"/>
      <c r="I23" s="25"/>
      <c r="J23" s="25"/>
      <c r="K23" s="25"/>
      <c r="L23" s="25"/>
      <c r="M23" s="25"/>
      <c r="N23" s="20" t="s">
        <v>3722</v>
      </c>
      <c r="O23" s="20"/>
      <c r="P23" s="25"/>
      <c r="Q23" s="23"/>
    </row>
    <row r="24" spans="1:18">
      <c r="A24" s="26"/>
      <c r="B24" s="26"/>
      <c r="C24" s="27"/>
      <c r="D24" s="28">
        <v>1</v>
      </c>
      <c r="E24" s="27"/>
      <c r="F24" s="27"/>
      <c r="G24" s="27"/>
      <c r="H24" s="27"/>
      <c r="I24" s="27"/>
      <c r="J24" s="27"/>
      <c r="K24" s="27"/>
      <c r="L24" s="27"/>
      <c r="M24" s="27"/>
      <c r="N24" s="29" t="s">
        <v>3722</v>
      </c>
      <c r="O24" s="29"/>
      <c r="P24" s="27"/>
      <c r="Q24" s="30"/>
    </row>
    <row r="27" spans="1:18">
      <c r="E27" s="9"/>
      <c r="F27" s="9"/>
    </row>
    <row r="28" spans="1:18">
      <c r="E28" s="9"/>
      <c r="F28" s="9"/>
    </row>
    <row r="29" spans="1:18">
      <c r="E29" s="9"/>
      <c r="F29" s="9"/>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17</vt:i4>
      </vt:variant>
    </vt:vector>
  </HeadingPairs>
  <TitlesOfParts>
    <vt:vector size="17" baseType="lpstr">
      <vt:lpstr>Базовый уровень цен</vt:lpstr>
      <vt:lpstr>Ингридиенты</vt:lpstr>
      <vt:lpstr>Болезни</vt:lpstr>
      <vt:lpstr>рецепты</vt:lpstr>
      <vt:lpstr>Аркуш2</vt:lpstr>
      <vt:lpstr>Аркуш1</vt:lpstr>
      <vt:lpstr>Наркотики</vt:lpstr>
      <vt:lpstr>Строения</vt:lpstr>
      <vt:lpstr>Оружие</vt:lpstr>
      <vt:lpstr>Улучшения для оружия</vt:lpstr>
      <vt:lpstr>Броня</vt:lpstr>
      <vt:lpstr>Улучшения для брони</vt:lpstr>
      <vt:lpstr>Магические кристаллы</vt:lpstr>
      <vt:lpstr>Снаряжение</vt:lpstr>
      <vt:lpstr>Treasure_rus</vt:lpstr>
      <vt:lpstr>Лицензии</vt:lpstr>
      <vt:lpstr>Генератор ловушки</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Палихов Антон</dc:creator>
  <cp:keywords/>
  <dc:description/>
  <cp:lastModifiedBy>Палихов Антон</cp:lastModifiedBy>
  <cp:revision/>
  <dcterms:created xsi:type="dcterms:W3CDTF">2016-06-18T21:03:30Z</dcterms:created>
  <dcterms:modified xsi:type="dcterms:W3CDTF">2018-10-18T19:28:06Z</dcterms:modified>
  <cp:category/>
  <cp:contentStatus/>
</cp:coreProperties>
</file>