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lement" sheetId="1" r:id="rId3"/>
    <sheet state="visible" name="Inhabitants" sheetId="2" r:id="rId4"/>
    <sheet state="visible" name="Size &amp; Services" sheetId="3" r:id="rId5"/>
    <sheet state="visible" name="NPCs" sheetId="4" r:id="rId6"/>
    <sheet state="visible" name="Towns" sheetId="5" r:id="rId7"/>
    <sheet state="visible" name="Buildings" sheetId="6" r:id="rId8"/>
    <sheet state="visible" name="Taverns" sheetId="7" r:id="rId9"/>
    <sheet state="visible" name="Names" sheetId="8" r:id="rId10"/>
    <sheet state="visible" name="Temples" sheetId="9" r:id="rId11"/>
    <sheet state="visible" name="BreakfastFood" sheetId="10" r:id="rId12"/>
    <sheet state="visible" name="ElvishFood" sheetId="11" r:id="rId13"/>
    <sheet state="visible" name="MiningFood" sheetId="12" r:id="rId14"/>
    <sheet state="visible" name="HunterFood" sheetId="13" r:id="rId15"/>
    <sheet state="visible" name="DwarvenFood" sheetId="14" r:id="rId16"/>
  </sheets>
  <definedNames/>
  <calcPr/>
</workbook>
</file>

<file path=xl/sharedStrings.xml><?xml version="1.0" encoding="utf-8"?>
<sst xmlns="http://schemas.openxmlformats.org/spreadsheetml/2006/main" count="3522" uniqueCount="3036">
  <si>
    <t>Name</t>
  </si>
  <si>
    <t>Tavern</t>
  </si>
  <si>
    <t>Temple</t>
  </si>
  <si>
    <t>Set population:</t>
  </si>
  <si>
    <t>Population</t>
  </si>
  <si>
    <t>Feature</t>
  </si>
  <si>
    <t>Building</t>
  </si>
  <si>
    <t>Inhabitants</t>
  </si>
  <si>
    <t>Accommodations</t>
  </si>
  <si>
    <t>Layout</t>
  </si>
  <si>
    <t>Atmosphere</t>
  </si>
  <si>
    <t>Happening</t>
  </si>
  <si>
    <t>Prominent Feature</t>
  </si>
  <si>
    <t>People</t>
  </si>
  <si>
    <t>Rooms</t>
  </si>
  <si>
    <t>Reason to Visit</t>
  </si>
  <si>
    <t>Entertainment</t>
  </si>
  <si>
    <t>Resource</t>
  </si>
  <si>
    <t>Trouble</t>
  </si>
  <si>
    <t>Geographical Feature</t>
  </si>
  <si>
    <t>Known For</t>
  </si>
  <si>
    <t>Proprietor</t>
  </si>
  <si>
    <t>Present</t>
  </si>
  <si>
    <t>Ruled By</t>
  </si>
  <si>
    <t>Historical Event</t>
  </si>
  <si>
    <t>Threat</t>
  </si>
  <si>
    <t>Defended By</t>
  </si>
  <si>
    <t>Food type</t>
  </si>
  <si>
    <t>Laws</t>
  </si>
  <si>
    <t>Menu</t>
  </si>
  <si>
    <t>Item</t>
  </si>
  <si>
    <t>Price</t>
  </si>
  <si>
    <t>People in Power</t>
  </si>
  <si>
    <t>Buildings</t>
  </si>
  <si>
    <t>Stewed Chicken with Diced turnips</t>
  </si>
  <si>
    <t>Landmarks</t>
  </si>
  <si>
    <t>Fried Chicken with Mushrooms</t>
  </si>
  <si>
    <t>Districts</t>
  </si>
  <si>
    <t>Stewed Ram with Stinky cheese</t>
  </si>
  <si>
    <t>Streets</t>
  </si>
  <si>
    <t>Brined Ram with Diced turnips and Parsley</t>
  </si>
  <si>
    <t>Side of Fresh bread</t>
  </si>
  <si>
    <t>Side of Crusty bread</t>
  </si>
  <si>
    <t>Porter</t>
  </si>
  <si>
    <t>Red wine</t>
  </si>
  <si>
    <t>Strong wine</t>
  </si>
  <si>
    <t>Pop</t>
  </si>
  <si>
    <t># Districts</t>
  </si>
  <si>
    <t>Adventurer's quarter</t>
  </si>
  <si>
    <t>Square Miles</t>
  </si>
  <si>
    <t>Angler's wharf</t>
  </si>
  <si>
    <t>Apartment homes</t>
  </si>
  <si>
    <t>Inns</t>
  </si>
  <si>
    <t>Bakers</t>
  </si>
  <si>
    <t>Average residential</t>
  </si>
  <si>
    <t>Taverns/Restaurants</t>
  </si>
  <si>
    <t>Beer-Sellers</t>
  </si>
  <si>
    <t>Boat town</t>
  </si>
  <si>
    <t>Alchemists</t>
  </si>
  <si>
    <t>Bleachers</t>
  </si>
  <si>
    <t>Caravan district</t>
  </si>
  <si>
    <t>Blacksmiths</t>
  </si>
  <si>
    <t>Bookbinders</t>
  </si>
  <si>
    <t>Civic district</t>
  </si>
  <si>
    <t>General Merchants</t>
  </si>
  <si>
    <t>Booksellers</t>
  </si>
  <si>
    <t>Civic district, ruined</t>
  </si>
  <si>
    <t>Jewelers</t>
  </si>
  <si>
    <t>Buckle Makers</t>
  </si>
  <si>
    <t>Coliseum/arena</t>
  </si>
  <si>
    <t>Magic-Shops</t>
  </si>
  <si>
    <t>Butchers</t>
  </si>
  <si>
    <t>Dwarf neighborhood</t>
  </si>
  <si>
    <t>Sages</t>
  </si>
  <si>
    <t>Carpenters</t>
  </si>
  <si>
    <t>Elf neighborhood</t>
  </si>
  <si>
    <t>Sorcerers (service)</t>
  </si>
  <si>
    <t>Chicken Butchers</t>
  </si>
  <si>
    <t>Embassy district</t>
  </si>
  <si>
    <t>Tailors</t>
  </si>
  <si>
    <t>Coopers (barrels)</t>
  </si>
  <si>
    <t>Finance district</t>
  </si>
  <si>
    <t>Tanners</t>
  </si>
  <si>
    <t>Fishmongers</t>
  </si>
  <si>
    <t>Fine shops</t>
  </si>
  <si>
    <t>Barbers</t>
  </si>
  <si>
    <t>Glovemakers</t>
  </si>
  <si>
    <t>Garrison</t>
  </si>
  <si>
    <t>Bathers</t>
  </si>
  <si>
    <t>Harness-Makers</t>
  </si>
  <si>
    <t>Gnome neighborhood</t>
  </si>
  <si>
    <t>Chandlers (candles)</t>
  </si>
  <si>
    <t>Hay Merchants</t>
  </si>
  <si>
    <t>Goblinoid ghetto</t>
  </si>
  <si>
    <t>Copyists</t>
  </si>
  <si>
    <t>Illuminators</t>
  </si>
  <si>
    <t>Guildhall district</t>
  </si>
  <si>
    <t>Cutlers</t>
  </si>
  <si>
    <t>Locksmiths</t>
  </si>
  <si>
    <t>Guildhall district, former</t>
  </si>
  <si>
    <t>Doctors</t>
  </si>
  <si>
    <t>Maidservants</t>
  </si>
  <si>
    <t>Halfling encampment</t>
  </si>
  <si>
    <t>Furriers</t>
  </si>
  <si>
    <t>Masons</t>
  </si>
  <si>
    <t>Immigrant enclave</t>
  </si>
  <si>
    <t>Haberdashers</t>
  </si>
  <si>
    <t>Old-Clothes</t>
  </si>
  <si>
    <t>Inn district</t>
  </si>
  <si>
    <t>Mercers (fine fabric)</t>
  </si>
  <si>
    <t>Painters</t>
  </si>
  <si>
    <t>Lord's keep</t>
  </si>
  <si>
    <t>Ropemakers</t>
  </si>
  <si>
    <t>Pastrycooks</t>
  </si>
  <si>
    <t>Lord's keep, vacant</t>
  </si>
  <si>
    <t>Saddlers</t>
  </si>
  <si>
    <t>Plasterers</t>
  </si>
  <si>
    <t>Magic district</t>
  </si>
  <si>
    <t>Scabbardmakers</t>
  </si>
  <si>
    <t>Pursemakers</t>
  </si>
  <si>
    <t>Marketplace</t>
  </si>
  <si>
    <t>Weavers</t>
  </si>
  <si>
    <t>Roofers</t>
  </si>
  <si>
    <t>Necropolis</t>
  </si>
  <si>
    <t>Rugmakers</t>
  </si>
  <si>
    <t>Noble estates</t>
  </si>
  <si>
    <t>Sculptors</t>
  </si>
  <si>
    <t>Park district</t>
  </si>
  <si>
    <t>Shoemakers</t>
  </si>
  <si>
    <t>Prison district</t>
  </si>
  <si>
    <t>Spice Merchants</t>
  </si>
  <si>
    <t>Professionals</t>
  </si>
  <si>
    <t>Watercarriers</t>
  </si>
  <si>
    <t>Red light district</t>
  </si>
  <si>
    <t>Wine-Sellers</t>
  </si>
  <si>
    <t>Remant neighborhood</t>
  </si>
  <si>
    <t>Woodcarvers</t>
  </si>
  <si>
    <t>Shantytown</t>
  </si>
  <si>
    <t>Woodsellers</t>
  </si>
  <si>
    <t>Shops</t>
  </si>
  <si>
    <t>Slave quarter</t>
  </si>
  <si>
    <t>Slum</t>
  </si>
  <si>
    <t>Tannery district</t>
  </si>
  <si>
    <t>Tavern district</t>
  </si>
  <si>
    <t>Temple district</t>
  </si>
  <si>
    <t>Tenement district</t>
  </si>
  <si>
    <t>Theater district</t>
  </si>
  <si>
    <t>Undercity</t>
  </si>
  <si>
    <t>University</t>
  </si>
  <si>
    <t>Warehouse district</t>
  </si>
  <si>
    <t>Waterfront district</t>
  </si>
  <si>
    <t>Wealthy residential</t>
  </si>
  <si>
    <t>Race Roll</t>
  </si>
  <si>
    <t>Race</t>
  </si>
  <si>
    <t>Age Roll</t>
  </si>
  <si>
    <t>Age</t>
  </si>
  <si>
    <t>Appearance</t>
  </si>
  <si>
    <t>High Ability</t>
  </si>
  <si>
    <t>Low Ability</t>
  </si>
  <si>
    <t>Talent</t>
  </si>
  <si>
    <t>Mannerism</t>
  </si>
  <si>
    <t>Interaction Traits</t>
  </si>
  <si>
    <t>NPC Highlights</t>
  </si>
  <si>
    <t>Ideals</t>
  </si>
  <si>
    <t>Bonds</t>
  </si>
  <si>
    <t>Flaws/Secrets</t>
  </si>
  <si>
    <t>Useful Knowledge</t>
  </si>
  <si>
    <t>Drow</t>
  </si>
  <si>
    <t>Young</t>
  </si>
  <si>
    <t>Distinctive earrings</t>
  </si>
  <si>
    <t>Strength</t>
  </si>
  <si>
    <t>Plays a musical instrument</t>
  </si>
  <si>
    <t>Prone to singing, whistling, or humming quietly</t>
  </si>
  <si>
    <t>Argumentative</t>
  </si>
  <si>
    <t>Aspiration: Determined to make something of myself (Any)</t>
  </si>
  <si>
    <t>Dedicated to fulfulling a personal life goal</t>
  </si>
  <si>
    <t>Forbidden love</t>
  </si>
  <si>
    <t>Clue about current quest</t>
  </si>
  <si>
    <t>Dragonborn</t>
  </si>
  <si>
    <t>Middle Aged</t>
  </si>
  <si>
    <t>Distinctive necklace</t>
  </si>
  <si>
    <t>Dexterity</t>
  </si>
  <si>
    <t>Polyglot</t>
  </si>
  <si>
    <t>Speaks in rhyme or some other peculiar way</t>
  </si>
  <si>
    <t>Arrogant</t>
  </si>
  <si>
    <t>Aspiration: I'm going to prove I'm worthy of a better life (Any)</t>
  </si>
  <si>
    <t>Protective of close family members</t>
  </si>
  <si>
    <t>Susceptibility to romance</t>
  </si>
  <si>
    <t>Juicy gossip about another person in town</t>
  </si>
  <si>
    <t>Tiefling</t>
  </si>
  <si>
    <t>Old</t>
  </si>
  <si>
    <t>Distinctive bracelet</t>
  </si>
  <si>
    <t>Constitution</t>
  </si>
  <si>
    <t>Unbelievably lucky</t>
  </si>
  <si>
    <t>Particularly low or high voice</t>
  </si>
  <si>
    <t>Blustering</t>
  </si>
  <si>
    <t>Aspiration: Prove myself worthy by following my god's teachings (Any)</t>
  </si>
  <si>
    <t>Protective of colleagues or compatriots</t>
  </si>
  <si>
    <t>Enjoys decadent pleasures</t>
  </si>
  <si>
    <t>Juicy gossip about the leadership</t>
  </si>
  <si>
    <t>Half Orc</t>
  </si>
  <si>
    <t>Very Old</t>
  </si>
  <si>
    <t>Piercings</t>
  </si>
  <si>
    <t>Intelligence</t>
  </si>
  <si>
    <t>Perfect memory</t>
  </si>
  <si>
    <t>Slurs words, lisps, or stutters</t>
  </si>
  <si>
    <t>Rude</t>
  </si>
  <si>
    <t>Aspiration: Someday I'll own my own ship and chart my own destiny (Any)</t>
  </si>
  <si>
    <t>Loyal to a benefactor, patron, or employer</t>
  </si>
  <si>
    <t>Arrogance</t>
  </si>
  <si>
    <t>Best drink at the local tavern</t>
  </si>
  <si>
    <t>Forest Gnome</t>
  </si>
  <si>
    <t>Flamboyant or outlandish clothes</t>
  </si>
  <si>
    <t>Wisdom</t>
  </si>
  <si>
    <t>Great with animals</t>
  </si>
  <si>
    <t>Enunciates overly clearly</t>
  </si>
  <si>
    <t>Curious</t>
  </si>
  <si>
    <t>Aspiration: Work hard to be the best at my craft (Any)</t>
  </si>
  <si>
    <t>Captivated by a romantic interest</t>
  </si>
  <si>
    <t>Envies another creature's possessions</t>
  </si>
  <si>
    <t>How to haggle a local shop owner</t>
  </si>
  <si>
    <t>Rock Gnome</t>
  </si>
  <si>
    <t>Formal, clean clothes</t>
  </si>
  <si>
    <t>Charisma</t>
  </si>
  <si>
    <t>Great with children</t>
  </si>
  <si>
    <t>Speaks loudly</t>
  </si>
  <si>
    <t>Friendly</t>
  </si>
  <si>
    <t>Beauty: Beauty points us to what is true (G)</t>
  </si>
  <si>
    <t>Drawn to a special place</t>
  </si>
  <si>
    <t>Envies another creature's station</t>
  </si>
  <si>
    <t>Which proprietors are overtly racist</t>
  </si>
  <si>
    <t>Stout Halfling</t>
  </si>
  <si>
    <t>Ragged, dirty clothes</t>
  </si>
  <si>
    <t>Great at solving puzzles</t>
  </si>
  <si>
    <t>Whispers</t>
  </si>
  <si>
    <t>Honest</t>
  </si>
  <si>
    <t>Beauty: When I perform, I make the world better than it was (G)</t>
  </si>
  <si>
    <t>Protective of a sentimental keepsake</t>
  </si>
  <si>
    <t>Overpowering greed</t>
  </si>
  <si>
    <t>Location of a nearby dungeon</t>
  </si>
  <si>
    <t>Lightfoot Halfling</t>
  </si>
  <si>
    <t>Pronounced scar</t>
  </si>
  <si>
    <t>Great at one game</t>
  </si>
  <si>
    <t>Uses flowery speech or long words</t>
  </si>
  <si>
    <t>Hot tempered</t>
  </si>
  <si>
    <t>Change: Help bring about changes gods are working in the world (C)</t>
  </si>
  <si>
    <t>Protective of a valuable possession</t>
  </si>
  <si>
    <t>Prone to rage</t>
  </si>
  <si>
    <t>Location of a nearby goblin camp</t>
  </si>
  <si>
    <t>Shield Dwarf</t>
  </si>
  <si>
    <t>Missing teeth</t>
  </si>
  <si>
    <t>Great at impersonations</t>
  </si>
  <si>
    <t>Frequently uses the wrong word</t>
  </si>
  <si>
    <t>Irritable</t>
  </si>
  <si>
    <t>Change: Life is constantly changing, and we must change with it (C)</t>
  </si>
  <si>
    <t>Out for revenge</t>
  </si>
  <si>
    <t>Has a powerful enemy</t>
  </si>
  <si>
    <t>Location of a nearby treasure</t>
  </si>
  <si>
    <t>Gold Dwarf</t>
  </si>
  <si>
    <t>Missing fingers</t>
  </si>
  <si>
    <t>Draws beautifully</t>
  </si>
  <si>
    <t>Uses colorful oaths and exclamations</t>
  </si>
  <si>
    <t>Ponderous</t>
  </si>
  <si>
    <t>Change: Nature for the low to be lifted up, and the high and mighty brought down (C)</t>
  </si>
  <si>
    <t>Would die to recover artifact of my faith</t>
  </si>
  <si>
    <t>Specific phobia</t>
  </si>
  <si>
    <t>Location of an ancient dragon</t>
  </si>
  <si>
    <t>Half Elf</t>
  </si>
  <si>
    <t>Unusual eye color (or two different colors)</t>
  </si>
  <si>
    <t>Paints beautifully</t>
  </si>
  <si>
    <t>Makes constant jokes or puns</t>
  </si>
  <si>
    <t>Quiet</t>
  </si>
  <si>
    <t>Charity: Distribute my money to the people who need it (G)</t>
  </si>
  <si>
    <t>Sworn revenge on corrupt temple hierarchy who branded me a heretic</t>
  </si>
  <si>
    <t>Shameful or scandalous history</t>
  </si>
  <si>
    <t>Location of a secret entrance to something</t>
  </si>
  <si>
    <t>Wood Elf</t>
  </si>
  <si>
    <t>Tattoos</t>
  </si>
  <si>
    <t>Sings beautifully</t>
  </si>
  <si>
    <t>Prone to predictions of doom</t>
  </si>
  <si>
    <t>Suspicious</t>
  </si>
  <si>
    <t>Charity: Help those in need, no matter the personal cost (G)</t>
  </si>
  <si>
    <t>I owe my life to the priest who took me in when my parents died</t>
  </si>
  <si>
    <t>Secret crime or misdeed</t>
  </si>
  <si>
    <t>Which NPCs cheat at cards</t>
  </si>
  <si>
    <t>High Elf</t>
  </si>
  <si>
    <t>Birthmark</t>
  </si>
  <si>
    <t>Drinks everyone under the table</t>
  </si>
  <si>
    <t>Fidgets</t>
  </si>
  <si>
    <t>Cautious</t>
  </si>
  <si>
    <t>Charity: Steal from the wealthy to help the poor (G)</t>
  </si>
  <si>
    <t>Everything I do is for the common people.</t>
  </si>
  <si>
    <t>Posession of forbidden lore</t>
  </si>
  <si>
    <t>Which NPCs need help with a quest</t>
  </si>
  <si>
    <t>Human</t>
  </si>
  <si>
    <t>Unusual skin color</t>
  </si>
  <si>
    <t>Expert carpenter</t>
  </si>
  <si>
    <t>Squints</t>
  </si>
  <si>
    <t>Grumpy</t>
  </si>
  <si>
    <t>Community: Duty of all to strengthen bonds of community and civilization (L)</t>
  </si>
  <si>
    <t>I will do anything to protect the temple where I served.</t>
  </si>
  <si>
    <t>Foolhardy bravery</t>
  </si>
  <si>
    <t>Which nearby town needs help with a quest</t>
  </si>
  <si>
    <t>Bald</t>
  </si>
  <si>
    <t>Expert cook</t>
  </si>
  <si>
    <t>Stares into the distance</t>
  </si>
  <si>
    <t>Jovial</t>
  </si>
  <si>
    <t>Community: We have to take care of each other, no one else will (L)</t>
  </si>
  <si>
    <t>I seek to preserve a sacred text that my enemies consider heretical and seek to destroy.</t>
  </si>
  <si>
    <t>Extremely racist</t>
  </si>
  <si>
    <t>Braided beard or hair</t>
  </si>
  <si>
    <t>Expert dart thrower and rock skipper</t>
  </si>
  <si>
    <t>Chews something</t>
  </si>
  <si>
    <t>Creativity: Never run the same con twice (C)</t>
  </si>
  <si>
    <t>I fleeced the wrong person and must work to ensure that this individual never crosses paths with me or those I care about.</t>
  </si>
  <si>
    <t>I judge others harshly, and myself even more severely.</t>
  </si>
  <si>
    <t>Unusual hair color</t>
  </si>
  <si>
    <t>Expert juggler</t>
  </si>
  <si>
    <t>Paces</t>
  </si>
  <si>
    <t>Tired</t>
  </si>
  <si>
    <t>Creativity: The world needs new ideas and bold action (C)</t>
  </si>
  <si>
    <t>I owe everything to my mentor--a horrible person who's probably rotting in jail somewhere.</t>
  </si>
  <si>
    <t>I put too much trust in those who wield power within my temple's hierarchy.</t>
  </si>
  <si>
    <t>Nervous eye twitch</t>
  </si>
  <si>
    <t>Skilled actor and master of disguise</t>
  </si>
  <si>
    <t>Taps fingers</t>
  </si>
  <si>
    <t>Annoyed</t>
  </si>
  <si>
    <t>Destiny: Nothing can steer me away from my higher calling (Any)</t>
  </si>
  <si>
    <t>Somewhere out there I have a child who doesn't know me. I'm making the world better for him or her.</t>
  </si>
  <si>
    <t>My piety sometimes leads me to blindly trust those that profess faith in my god.</t>
  </si>
  <si>
    <t>Distinctive nose</t>
  </si>
  <si>
    <t>Skilled dancer</t>
  </si>
  <si>
    <t>Bites fingernails</t>
  </si>
  <si>
    <t>Fairness: No one is above the law (L)</t>
  </si>
  <si>
    <t>I come from a noble family, and one day I'll reclaim my lands and title from those who stole them from me.</t>
  </si>
  <si>
    <t>I am inflexible in my thinking.</t>
  </si>
  <si>
    <t>Distinctive posture (crooked or rigid)</t>
  </si>
  <si>
    <t>Knows thieves' cant</t>
  </si>
  <si>
    <t>Twirls hair or tugs beard</t>
  </si>
  <si>
    <t>Fairness: Target only those who can afford to lose money (L)</t>
  </si>
  <si>
    <t>A powerful person killed someone I love. Some day soon, I'll have my revenge.</t>
  </si>
  <si>
    <t>I am suspicious of strangers and suspect the worst of them.</t>
  </si>
  <si>
    <t>Exceptionally beautiful</t>
  </si>
  <si>
    <t>Fairness: We all do the work, we all share the rewards (L)</t>
  </si>
  <si>
    <t>I swindled and ruined a person who didn't deserve it. I seek to atone for my misdeeds but might never be able to forgive myself.</t>
  </si>
  <si>
    <t>Once I pick a goal, I become obsessed with it to the detriment of everything else in my life.</t>
  </si>
  <si>
    <t>Exceptionally ugly</t>
  </si>
  <si>
    <t>Terrible Negotiator</t>
  </si>
  <si>
    <t>Faith: Deity guides actions, work hard and things will go well (L)</t>
  </si>
  <si>
    <t>I'm trying to pay off an old debt I owe to a generous benefactor.</t>
  </si>
  <si>
    <t>I can't resist a pretty face.</t>
  </si>
  <si>
    <t>Tall, Thin, Attractive</t>
  </si>
  <si>
    <t>Family: Blood runs thicker than water (Any)</t>
  </si>
  <si>
    <t>My ill-gotten gains go to support my family.</t>
  </si>
  <si>
    <t>I'm always in debt. I spend my ill-gotten gains on decadent luxuries faster than I bring them in.</t>
  </si>
  <si>
    <t>Towering Tall</t>
  </si>
  <si>
    <t>Free Thinking: Inquiry and curiosity are pillars of progress (C)</t>
  </si>
  <si>
    <t>Something important was taken from me, and I aim to steal it back.</t>
  </si>
  <si>
    <t>I'm convinced that no one could ever fool me in the way I fool others.</t>
  </si>
  <si>
    <t>Grey hair, scar on lip</t>
  </si>
  <si>
    <t>Sucker for a Pretty Face</t>
  </si>
  <si>
    <t>Freedom: Chains should be broken, and those who would forge them (C)</t>
  </si>
  <si>
    <t>I will become the greatest thief that ever lived.</t>
  </si>
  <si>
    <t>I'm too greedy for my own good. I can't resist taking a risk if there's money involved.</t>
  </si>
  <si>
    <t>Portly</t>
  </si>
  <si>
    <t>Bite His Fingernails</t>
  </si>
  <si>
    <t>Freedom: Everyone should be free to pursue their livelihood (C)</t>
  </si>
  <si>
    <t>I'm guilty of a terrible crime. I hope I can redeem myself for it.</t>
  </si>
  <si>
    <t>I can't resist swindling people who are more powerful than me.</t>
  </si>
  <si>
    <t>Short</t>
  </si>
  <si>
    <t>Speak in Rhyme</t>
  </si>
  <si>
    <t>Freedom: The sea is the freedom to go anywhere and do anything (C)</t>
  </si>
  <si>
    <t>Someone I loved died because of a mistake I made. That will never happen again.</t>
  </si>
  <si>
    <t>I hate to admit it and will hate myself for it, but I'll run and preserve my own hide if the going gets tough.</t>
  </si>
  <si>
    <t>Beautiful</t>
  </si>
  <si>
    <t>High Voice</t>
  </si>
  <si>
    <t>Freedom: Tyrants must not be allowed to oppress the people. (C)</t>
  </si>
  <si>
    <t>My instrument is my most treasured possession, and it reminds me of someone I love.</t>
  </si>
  <si>
    <t>When I see something valuable, I can't think about anything but how to steal it.</t>
  </si>
  <si>
    <t>Braided Beard Or Hair</t>
  </si>
  <si>
    <t>Hums</t>
  </si>
  <si>
    <t>Friendship: Material goods come and go, bonds of friendship last forever (G)</t>
  </si>
  <si>
    <t>Someone stole my precious instrument, and someday I'll get it back.</t>
  </si>
  <si>
    <t>When faced with a choice between money and my friends, I usually choose the money.</t>
  </si>
  <si>
    <t>Missing Teeth</t>
  </si>
  <si>
    <t>Boistrous</t>
  </si>
  <si>
    <t>Generosity: Use my talents to benefit the world (G)</t>
  </si>
  <si>
    <t>I want to be famous, whatever it takes.</t>
  </si>
  <si>
    <t>If there's a plan, I'll forget it. If I don't forget it, I'll ignore it.</t>
  </si>
  <si>
    <t>Chews on Things</t>
  </si>
  <si>
    <t>Kind</t>
  </si>
  <si>
    <t>Glory: I must earn glory in battle, for myself and my clan (Any)</t>
  </si>
  <si>
    <t>I idolize a hero of the old tales and measure my deeds against that person's.</t>
  </si>
  <si>
    <t>I have a 'tell' that reveals when I'm lying.</t>
  </si>
  <si>
    <t>Uses Wrong Words</t>
  </si>
  <si>
    <t>Wise</t>
  </si>
  <si>
    <t>Greater Good: Lay down our lives in defense of others (G)</t>
  </si>
  <si>
    <t>I will do anything to prove myself superior to my hated rival.</t>
  </si>
  <si>
    <t>I turn tail and run when things go bad.</t>
  </si>
  <si>
    <t>Unusual Skin Color</t>
  </si>
  <si>
    <t>Tap Fingers</t>
  </si>
  <si>
    <t>Intelligent</t>
  </si>
  <si>
    <t>Greater Good: Responsibility of all to make the most happiness for the tribe (G)</t>
  </si>
  <si>
    <t>I would do anything for the other members of my old troupe.</t>
  </si>
  <si>
    <t>An innocent person is in prison for a crime that I committed. I'm okay with that.</t>
  </si>
  <si>
    <t>Use Long Words</t>
  </si>
  <si>
    <t>Greater Good: Share my gifts with all, don't keep them to myself (G)</t>
  </si>
  <si>
    <t>I have a family, but I have no idea where they are. One day, I hope to see them again.</t>
  </si>
  <si>
    <t>I'll do anything to win fame and renown.</t>
  </si>
  <si>
    <t>Unusual Hair Color</t>
  </si>
  <si>
    <t>Wants to be liked</t>
  </si>
  <si>
    <t>Greed: Do whatever it takes to become wealthy (E)</t>
  </si>
  <si>
    <t>I worked the land, I love the land, and I will protect the land.</t>
  </si>
  <si>
    <t>I'm a sucker for a pretty face.</t>
  </si>
  <si>
    <t>Ragged Clothes</t>
  </si>
  <si>
    <t>Learning to read</t>
  </si>
  <si>
    <t>Greed: Only in it for the money (E)</t>
  </si>
  <si>
    <t>A proud noble once gave me a horrible beating, and I will take my revenge on any bully I encounter.</t>
  </si>
  <si>
    <t>A scandal prevents me from ever going home again. That kind of trouble seems to follow me around.</t>
  </si>
  <si>
    <t>Distinctive Nose</t>
  </si>
  <si>
    <t>Crazy</t>
  </si>
  <si>
    <t>Greed: Only in it for the money and fame (E)</t>
  </si>
  <si>
    <t>My tools are symbols of my past life, and I carry them so that I will never forget my roots.</t>
  </si>
  <si>
    <t>I once satirized a noble who still wants my head. It was a mistake that I will likely repeat.</t>
  </si>
  <si>
    <t>Eye Twitch</t>
  </si>
  <si>
    <t>Speaks in 3rd Person</t>
  </si>
  <si>
    <t>Honesty: Art should come from within and reveal who we are (Any)</t>
  </si>
  <si>
    <t>I protect those who cannot protect themselves.</t>
  </si>
  <si>
    <t>I have trouble keeping my true feelings hidden. My sharp tongue lands me in trouble.</t>
  </si>
  <si>
    <t>Jewelry (choker)</t>
  </si>
  <si>
    <t>Optimistic</t>
  </si>
  <si>
    <t>Honor: Don't steal from others in the trade (L)</t>
  </si>
  <si>
    <t>I wish my childhood sweetheart had come with me to pursue my destiny.</t>
  </si>
  <si>
    <t>Despite my best efforts, I am unreliable to my friends.</t>
  </si>
  <si>
    <t>Missing Fingers</t>
  </si>
  <si>
    <t>Always Jokes</t>
  </si>
  <si>
    <t>Honor: If I dishonor myself, I dishonor my whole clan (L)</t>
  </si>
  <si>
    <t>The workshop where I learned my trade is the most important place in the world to me.</t>
  </si>
  <si>
    <t>The tyrant who rules my land will stop at nothing to see me killed.</t>
  </si>
  <si>
    <t>Ugly</t>
  </si>
  <si>
    <t>Independence: Can handle myself without the coddling of my family (C)</t>
  </si>
  <si>
    <t>I created a great work for someone, and then found them unworthy to receive it. I'm still looking for someone worthy.</t>
  </si>
  <si>
    <t>I'm convinced of the significance of my destiny, and blind to my shortcomings and the risk of failure.</t>
  </si>
  <si>
    <t>Independence: Following orders blindly is embracing tyranny (C)</t>
  </si>
  <si>
    <t>I owe my guild a great debt for forging me into the person I am today.</t>
  </si>
  <si>
    <t>The people who knew me when I was young know my shameful secret, so I can never go home again.</t>
  </si>
  <si>
    <t>Formal Clothes</t>
  </si>
  <si>
    <t>Independence: Free spirit, no one tells me what to do (C)</t>
  </si>
  <si>
    <t>I pursue wealth to secure someone's love.</t>
  </si>
  <si>
    <t>I have a weakness for the vices of the city, especially hard drink.</t>
  </si>
  <si>
    <t>Scar</t>
  </si>
  <si>
    <t>Shrewd</t>
  </si>
  <si>
    <t>Knowledge: Path to power and self-improvement through knowledge (N)</t>
  </si>
  <si>
    <t>One day I will return to my guild and prove that I am the greatest artisan of them all.</t>
  </si>
  <si>
    <t>Secretly, I believe that things would be better if I were a tyrant lording over the land.</t>
  </si>
  <si>
    <t>Weird Posture</t>
  </si>
  <si>
    <t>Gloomy</t>
  </si>
  <si>
    <t>Life: Ideals aren't worth killing or going to war for (N)</t>
  </si>
  <si>
    <t>I will get revenge on the evil forces that destroyed my place of business and ruined my livelihood.</t>
  </si>
  <si>
    <t>I have trouble trusting in my allies.</t>
  </si>
  <si>
    <t>Weird Eye Color</t>
  </si>
  <si>
    <t>Helpful</t>
  </si>
  <si>
    <t>Live and Let Live: Meddling in affairs of others only causes trouble (N)</t>
  </si>
  <si>
    <t>Nothing is more important than the other members of my hermitage, order, or association.</t>
  </si>
  <si>
    <t>I'll do anything to get my hands on something rare or priceless.</t>
  </si>
  <si>
    <t>Ashen Hair</t>
  </si>
  <si>
    <t>Delightful</t>
  </si>
  <si>
    <t>Logic: Emotions must not cloud our logical thinking (L)</t>
  </si>
  <si>
    <t>I entered seclusion to hide from the ones who might still be hunting me. I must someday confront them.</t>
  </si>
  <si>
    <t>I'm quick to assume that someone is trying to cheat me.</t>
  </si>
  <si>
    <t>Long dark hair</t>
  </si>
  <si>
    <t>Logic: Emotions must not cloud what is right and true (L)</t>
  </si>
  <si>
    <t>I'm still seeking the enlightenment I pursued in my seclusion, and it still eludes me.</t>
  </si>
  <si>
    <t>No one must ever learn that I once stole money from guild coffers.</t>
  </si>
  <si>
    <t>Pale skin, red hair</t>
  </si>
  <si>
    <t>Master: The other ships on the sea are my prey (E)</t>
  </si>
  <si>
    <t>I entered seclusion because I loved someone I could not have.</t>
  </si>
  <si>
    <t>I'm never satisfied with what I have--I always want more.</t>
  </si>
  <si>
    <t>Long braids</t>
  </si>
  <si>
    <t>Might: Become strong to take what I want and deserve (E)</t>
  </si>
  <si>
    <t>Should my discovery come to light, it could bring ruin to the world.</t>
  </si>
  <si>
    <t>I would kill to acquire a noble title.</t>
  </si>
  <si>
    <t>Very muscular</t>
  </si>
  <si>
    <t>Might: In life as in war, the stronger force wins (E)</t>
  </si>
  <si>
    <t>My isolation gave me great insight into a great evil that only I can destroy.</t>
  </si>
  <si>
    <t>I'm horribly jealous of anyone who outshines my handiwork. Everywhere I go, I'm surrounded by rivals.</t>
  </si>
  <si>
    <t>Might: The strongest are meant to rule (E)</t>
  </si>
  <si>
    <t>I will face any challenge to win the approval of my family.</t>
  </si>
  <si>
    <t>Now that I've returned to the world, I enjoy its delights a little too much.</t>
  </si>
  <si>
    <t>Nation: My city, nation, or people are all that matter (Any)</t>
  </si>
  <si>
    <t>My house's alliance with another noble family must be sustained at all costs.</t>
  </si>
  <si>
    <t>I harbor dark bloodthirsty thoughts that my isolation failed to quell.</t>
  </si>
  <si>
    <t>Nature: Natural world more important than civilization (N)</t>
  </si>
  <si>
    <t>Nothing is more important that the other members of my family.</t>
  </si>
  <si>
    <t>I am dogmatic in my thoughts and philosophy.</t>
  </si>
  <si>
    <t>No Limits: Nothing should fetter infinite possibility (C)</t>
  </si>
  <si>
    <t>I am in love with the heir of a family that my family despises.</t>
  </si>
  <si>
    <t>I let my need to win arguments overshadow friendships and harmony.</t>
  </si>
  <si>
    <t>Noble Obligation: Duty to protect and care for people beneath me (G)</t>
  </si>
  <si>
    <t>My loyalty to my sovereign is unwavering.</t>
  </si>
  <si>
    <t>I'd risk too much to uncover a lost bit of knowledge.</t>
  </si>
  <si>
    <t>People: Committed to my crewmates, not ideals (N)</t>
  </si>
  <si>
    <t>The common folk must see me as a hero of the people.</t>
  </si>
  <si>
    <t>I like keeping secrets and won't share them with anyone.</t>
  </si>
  <si>
    <t>People: Committed to those I care about, not ideals (N)</t>
  </si>
  <si>
    <t>My family, clan, or tribe is the most important thing in my life, even when they are far from me.</t>
  </si>
  <si>
    <t>I secretly believe that everyone is beneath me.</t>
  </si>
  <si>
    <t>People: I help people who help me, that's what keeps us alive (N)</t>
  </si>
  <si>
    <t>An injury to the unspoiled wilderness of my home is an injury to me.</t>
  </si>
  <si>
    <t>I hide a truly scandalous secret that could ruin my family forever.</t>
  </si>
  <si>
    <t>People: I like making others happy when I perform (N)</t>
  </si>
  <si>
    <t>I will bring terrible wrath down on the evildoers who destroyed my homeland.</t>
  </si>
  <si>
    <t>I too often hear veiled insults and threats in every word addressed to me, and I'm quick to anger.</t>
  </si>
  <si>
    <t>People: Loyal to friends, not ideals, screw everyone else (N)</t>
  </si>
  <si>
    <t>I am the last of my tribe, and it is up to me to ensure their names enter legend.</t>
  </si>
  <si>
    <t>I have an insatiable desire for carnal pleasures.</t>
  </si>
  <si>
    <t>Power: Knowledge is the path to power and domination (E)</t>
  </si>
  <si>
    <t>I suffer awful visions of a coming disaster and will do anything to prevent it.</t>
  </si>
  <si>
    <t>In fact, the world does revolve around me.</t>
  </si>
  <si>
    <t>Power: Rise to the top of my faith's hierarchy (L)</t>
  </si>
  <si>
    <t>It is my duty to provide children to sustain my tribe.</t>
  </si>
  <si>
    <t>By my words and actions, I often bring shame to my family.</t>
  </si>
  <si>
    <t>Power: Solitude and contemplation are paths toward power (E)</t>
  </si>
  <si>
    <t>It is my duty to protect my students.</t>
  </si>
  <si>
    <t>I am too enamored of ale, wine, and other intoxicants.</t>
  </si>
  <si>
    <t>Power: With power, no one will tell me what to do (E)</t>
  </si>
  <si>
    <t>I have an ancient text that holds terrible secrets that must not fall into the wrong hands.</t>
  </si>
  <si>
    <t>There's no room for caution in a life lived to the fullest.</t>
  </si>
  <si>
    <t>Redemption: There's good in everyone (G)</t>
  </si>
  <si>
    <t>I work to preserve a library, university, scriptorium, or monastery.</t>
  </si>
  <si>
    <t>I remember every insult I've received and nurse a silent resentment toward anyone who's ever wronged me.</t>
  </si>
  <si>
    <t>Respect: All deserve to be treated with dignity, not just those with station like me (G)</t>
  </si>
  <si>
    <t>My life's work is a series of tomes related to a specific field of lore.</t>
  </si>
  <si>
    <t>I am slow to trust members of other races</t>
  </si>
  <si>
    <t>Respect: All people, rich or poor, deserve respect. (G)</t>
  </si>
  <si>
    <t>I've been searching my whole life for the answer to a certain question.</t>
  </si>
  <si>
    <t>Violence is my answer to almost any challenge.</t>
  </si>
  <si>
    <t>Respect: Mutual respect between captain and crew keeps a ship together (G)</t>
  </si>
  <si>
    <t>I sold my soul for knowledge. I hope to do great deeds and win it back.</t>
  </si>
  <si>
    <t>Don't expect me to save those who can't save themselves. It is nature's way that the strong thrive and the weak perish.</t>
  </si>
  <si>
    <t>Respect: People deserve to be treated with dignity (G)</t>
  </si>
  <si>
    <t>I'm loyal to my captain first, everything else second.</t>
  </si>
  <si>
    <t>I am easily distracted by the promise of information.</t>
  </si>
  <si>
    <t>Responsibility: Do what I must and obey just authority (L)</t>
  </si>
  <si>
    <t>The ship is most important--crewmates and captains come and go.</t>
  </si>
  <si>
    <t>Most people scream and run when they see a demon. I stop and take notes on its anatomy.</t>
  </si>
  <si>
    <t>Responsibility: Duty to respect the authority of those above (L)</t>
  </si>
  <si>
    <t>I'll always remember my first ship.</t>
  </si>
  <si>
    <t>Unlocking an ancient mystery is worth the price of a civilization.</t>
  </si>
  <si>
    <t>Retribution: Show the rich what life and death are like in the gutters (E)</t>
  </si>
  <si>
    <t>In a harbor town, I have a paramour whose eyes nearly stole me from the sea.</t>
  </si>
  <si>
    <t>I overlook obvious solutions in favor of complicated ones.</t>
  </si>
  <si>
    <t>Self-Improvement: Goal of life of study is betterment of oneself (N)</t>
  </si>
  <si>
    <t>I was cheated of my fair share of the profits, and I want to get my due.</t>
  </si>
  <si>
    <t>I speak without really thinking through my words, invariably insulting others.</t>
  </si>
  <si>
    <t>Self-Knowledge: If you know yourself, there're nothing left to know (Any)</t>
  </si>
  <si>
    <t>Ruthless pirates murdered my captain and crewmates, plundered our ship, and left me to die. Vengeance will be mine.</t>
  </si>
  <si>
    <t>I can't keep a secret to save my life, or anyone else's.</t>
  </si>
  <si>
    <t>Sincerity: Don't pretend to be something you're not (N)</t>
  </si>
  <si>
    <t>I would lay down my life for the people I served with.</t>
  </si>
  <si>
    <t>I follow orders, even if I think they're wrong.</t>
  </si>
  <si>
    <t>Tradition: Stories, legends, and songs of the past should be remembered (L)</t>
  </si>
  <si>
    <t>Someone saved my life on the battlefield. To this day, I will never leave a friend behind.</t>
  </si>
  <si>
    <t>I'll say anything to avoid having to do extra work.</t>
  </si>
  <si>
    <t>Tradition: Traditions of worship and sacrifice must be upheld (L)</t>
  </si>
  <si>
    <t>My honor is my life.</t>
  </si>
  <si>
    <t>Once someone questions my courage, I never back down no matter how dangerous the situation.</t>
  </si>
  <si>
    <t>I'll never forget the crushing defeat my company suffered or the enemies who dealt it.</t>
  </si>
  <si>
    <t>Once I start drinking, it's hard for me to stop.</t>
  </si>
  <si>
    <t>Those who fight beside me are those worth dying for.</t>
  </si>
  <si>
    <t>I can't help but pocket loose coins and other trinkets I come across.</t>
  </si>
  <si>
    <t>I fight for those who cannot fight for themselves.</t>
  </si>
  <si>
    <t>My pride will probably lead to my destruction</t>
  </si>
  <si>
    <t>My town or city is my home, and I'll fight to defend it.</t>
  </si>
  <si>
    <t>The monstrous enemy we faced in battle still leaves me quivering with fear.</t>
  </si>
  <si>
    <t>I sponsor an orphanage to keep others from enduring what I was forced to endure.</t>
  </si>
  <si>
    <t>I have little respect for anyone who is not a proven warrior.</t>
  </si>
  <si>
    <t>I owe my survival to another urchin who taught me to live on the streets.</t>
  </si>
  <si>
    <t>I made a terrible mistake in battle that cost many lives--and I would do anything to keep that mistake secret.</t>
  </si>
  <si>
    <t>I owe a debt I can never repay to the person who took pity on me.</t>
  </si>
  <si>
    <t>My hatred of my enemies is blind and unreasoning.</t>
  </si>
  <si>
    <t>I escaped my life of poverty by robbing an important person, and I'm wanted for it.</t>
  </si>
  <si>
    <t>I obey the law, even if the law causes misery.</t>
  </si>
  <si>
    <t>No one else is going to have to endure the hardships I've been through.</t>
  </si>
  <si>
    <t>I'd rather eat my armor than admit when I'm wrong.</t>
  </si>
  <si>
    <t>If I'm outnumbered, I always run away from a fight.</t>
  </si>
  <si>
    <t>Gold seems like a lot of money to me, and I'll do just about anything for more of it.</t>
  </si>
  <si>
    <t>I will never fully trust anyone other than myself.</t>
  </si>
  <si>
    <t>I'd rather kill someone in their sleep than fight fair.</t>
  </si>
  <si>
    <t>It's not stealing if I need it more than someone else.</t>
  </si>
  <si>
    <t>People who don't take care of themselves get what they deserve.</t>
  </si>
  <si>
    <t>Name Pt 1</t>
  </si>
  <si>
    <t>Name Pt 2</t>
  </si>
  <si>
    <t>Atmos. Roll</t>
  </si>
  <si>
    <t>Stone</t>
  </si>
  <si>
    <t>crest</t>
  </si>
  <si>
    <t>Calm</t>
  </si>
  <si>
    <t>Its beautiful parks</t>
  </si>
  <si>
    <t>It has magic item shop(s)</t>
  </si>
  <si>
    <t>Iron ore</t>
  </si>
  <si>
    <t>A coastal harbor</t>
  </si>
  <si>
    <t>Architectural style</t>
  </si>
  <si>
    <t>The head of a noble family</t>
  </si>
  <si>
    <t>Mass conversions</t>
  </si>
  <si>
    <t>Bandits and outlaws</t>
  </si>
  <si>
    <t>A disciplined military guard</t>
  </si>
  <si>
    <t>Enforced by a strict, orderly city watch</t>
  </si>
  <si>
    <t>A ruthless assassins’ guild</t>
  </si>
  <si>
    <t>Academy</t>
  </si>
  <si>
    <t>Slums</t>
  </si>
  <si>
    <t>Armory Street</t>
  </si>
  <si>
    <t>Water</t>
  </si>
  <si>
    <t>bridge</t>
  </si>
  <si>
    <t>Quaint</t>
  </si>
  <si>
    <t>Its majestic orchards</t>
  </si>
  <si>
    <t>A dungeon was discovered nearby recently</t>
  </si>
  <si>
    <t>Copper ore</t>
  </si>
  <si>
    <t>A calm, coastal bay</t>
  </si>
  <si>
    <t>Architectural feats</t>
  </si>
  <si>
    <t>A council of distinguished nobles</t>
  </si>
  <si>
    <t>An earthquake</t>
  </si>
  <si>
    <t>Barbarian invasions</t>
  </si>
  <si>
    <t>A standing army of devoted soldiers</t>
  </si>
  <si>
    <t>Enforced by a corrupt, roguish city watch</t>
  </si>
  <si>
    <t>A populist demagogue</t>
  </si>
  <si>
    <t>Residential district, poor</t>
  </si>
  <si>
    <t>Barricade Street</t>
  </si>
  <si>
    <t>Leaf</t>
  </si>
  <si>
    <t>run</t>
  </si>
  <si>
    <t>Peaceful</t>
  </si>
  <si>
    <t>A notable library</t>
  </si>
  <si>
    <t>A powerful wizard lives there</t>
  </si>
  <si>
    <t>Gold or silver deposits</t>
  </si>
  <si>
    <t>A large freshwater lake</t>
  </si>
  <si>
    <t>Artists and poets</t>
  </si>
  <si>
    <t>A council of wealthy merchants</t>
  </si>
  <si>
    <t>An age of exploration</t>
  </si>
  <si>
    <t>Disease outbreaks</t>
  </si>
  <si>
    <t>A company of sellswords and knaves</t>
  </si>
  <si>
    <t>Not enforced among the wealthy elite</t>
  </si>
  <si>
    <t>The captain of a mercenary company</t>
  </si>
  <si>
    <t>Ancient ruin</t>
  </si>
  <si>
    <t>Residential district, middle class</t>
  </si>
  <si>
    <t>Knight Street</t>
  </si>
  <si>
    <t>Ice</t>
  </si>
  <si>
    <t>catch</t>
  </si>
  <si>
    <t>Bustling</t>
  </si>
  <si>
    <t>A powerful guild</t>
  </si>
  <si>
    <t>A NPC the players have met before is there</t>
  </si>
  <si>
    <t>Clay or granite deposits</t>
  </si>
  <si>
    <t>A wide, navigable river</t>
  </si>
  <si>
    <t>Inventive cuisine</t>
  </si>
  <si>
    <t>A council of elected officials</t>
  </si>
  <si>
    <t>A terrible famine</t>
  </si>
  <si>
    <t>A dragon or legendary beast</t>
  </si>
  <si>
    <t>An order of holy knights</t>
  </si>
  <si>
    <t>Enforced in a haphazard fashion, incomprehensible to visitors</t>
  </si>
  <si>
    <t>A champion knight or arena fighter</t>
  </si>
  <si>
    <t>Arena</t>
  </si>
  <si>
    <t>Residential district, upper class</t>
  </si>
  <si>
    <t>Moat Street</t>
  </si>
  <si>
    <t>Flame</t>
  </si>
  <si>
    <t>blade</t>
  </si>
  <si>
    <t>Pleasant</t>
  </si>
  <si>
    <t>The smell of baked bread</t>
  </si>
  <si>
    <t>Something they want is there</t>
  </si>
  <si>
    <t>Quartz or salt deposits</t>
  </si>
  <si>
    <t>A river navigable by small craft</t>
  </si>
  <si>
    <t>Traditional cuisine</t>
  </si>
  <si>
    <t>An elected mayor</t>
  </si>
  <si>
    <t>A disastrous flood</t>
  </si>
  <si>
    <t>Destructive flooding</t>
  </si>
  <si>
    <t>Little; the city’s been sacked many times</t>
  </si>
  <si>
    <t>Not enforced for those who pay bribes</t>
  </si>
  <si>
    <t>One or more crafting guilds</t>
  </si>
  <si>
    <t>Cemetery</t>
  </si>
  <si>
    <t>Palace district</t>
  </si>
  <si>
    <t>Pike Street</t>
  </si>
  <si>
    <t>Sol</t>
  </si>
  <si>
    <t>haven</t>
  </si>
  <si>
    <t>Relaxing</t>
  </si>
  <si>
    <t>The sounds of blacksmiths working</t>
  </si>
  <si>
    <t>A thief stole something from them here</t>
  </si>
  <si>
    <t>Peat or coal deposits</t>
  </si>
  <si>
    <t>The mouth of a river or a river delta</t>
  </si>
  <si>
    <t>Suggestive dancing</t>
  </si>
  <si>
    <t>A benevolent sovereign</t>
  </si>
  <si>
    <t>A legendary storm</t>
  </si>
  <si>
    <t>Food shortages</t>
  </si>
  <si>
    <t>A huge, fortress or citadel within the city</t>
  </si>
  <si>
    <t>More like guidelines</t>
  </si>
  <si>
    <t>A dangerous crime boss</t>
  </si>
  <si>
    <t>Civic hall</t>
  </si>
  <si>
    <t>Rampart Street</t>
  </si>
  <si>
    <t>Storm</t>
  </si>
  <si>
    <t>rise</t>
  </si>
  <si>
    <t>Freeing</t>
  </si>
  <si>
    <t>The abundance of game in the surrounding land</t>
  </si>
  <si>
    <t>It was mentioned in a letter found on a slain foe</t>
  </si>
  <si>
    <t>Hardwood lumber</t>
  </si>
  <si>
    <t>The confluence of two rivers</t>
  </si>
  <si>
    <t>Gladiatorial games</t>
  </si>
  <si>
    <t>A wicked tyrant</t>
  </si>
  <si>
    <t>An assassination</t>
  </si>
  <si>
    <t>Occupation by a foreign empire</t>
  </si>
  <si>
    <t>A series of watchtowers and forts spread throughout the region</t>
  </si>
  <si>
    <t>Enforced by a secret society of assassins, mages, or priests</t>
  </si>
  <si>
    <t>One or more criminal gangs</t>
  </si>
  <si>
    <t>Council hall</t>
  </si>
  <si>
    <t>Crafting district</t>
  </si>
  <si>
    <t>Shield Street</t>
  </si>
  <si>
    <t>Earth</t>
  </si>
  <si>
    <t>more</t>
  </si>
  <si>
    <t>Tense</t>
  </si>
  <si>
    <t>The extensive farmland surrounding it</t>
  </si>
  <si>
    <t>They are hired by someone in the settlement</t>
  </si>
  <si>
    <t>Barley and oats</t>
  </si>
  <si>
    <t>A series of natural springs</t>
  </si>
  <si>
    <t>Horse races</t>
  </si>
  <si>
    <t>A brutal warlord</t>
  </si>
  <si>
    <t>A series of riots</t>
  </si>
  <si>
    <t>The wrath of a vengeful god</t>
  </si>
  <si>
    <t>Thick stone walls and impenetrable gates</t>
  </si>
  <si>
    <t>Enforced by a company of mercenaries</t>
  </si>
  <si>
    <t>A charismatic cult leader</t>
  </si>
  <si>
    <t>Guild hall</t>
  </si>
  <si>
    <t>Docks district</t>
  </si>
  <si>
    <t>Spear Street</t>
  </si>
  <si>
    <t>Gleam</t>
  </si>
  <si>
    <t>light</t>
  </si>
  <si>
    <t>Vaguely unsettling</t>
  </si>
  <si>
    <t>Its exotic goods</t>
  </si>
  <si>
    <t>This is the only settlement with which to resupply within leagues</t>
  </si>
  <si>
    <t>Beans and corn</t>
  </si>
  <si>
    <t>A well-traveled crossroads</t>
  </si>
  <si>
    <t>Scholars and sages</t>
  </si>
  <si>
    <t>A cabal of witches and wizards</t>
  </si>
  <si>
    <t>A great discovery</t>
  </si>
  <si>
    <t>Magic and new inventions</t>
  </si>
  <si>
    <t>High stone walls, catapults, and scorpions</t>
  </si>
  <si>
    <t>Simple, easy to learn and to follow</t>
  </si>
  <si>
    <t>One or more merchant guilds</t>
  </si>
  <si>
    <t>Common</t>
  </si>
  <si>
    <t>Riverfront district</t>
  </si>
  <si>
    <t>Arch Street</t>
  </si>
  <si>
    <t>Star</t>
  </si>
  <si>
    <t>main</t>
  </si>
  <si>
    <t>Decidedly sinister</t>
  </si>
  <si>
    <t>The slums</t>
  </si>
  <si>
    <t>One of the inhabitants asked for help with a problem</t>
  </si>
  <si>
    <t>Nuts and olives</t>
  </si>
  <si>
    <t>A water source and a well-traveled road</t>
  </si>
  <si>
    <t>Music and/or dance</t>
  </si>
  <si>
    <t>The leaders of a religious order</t>
  </si>
  <si>
    <t>A vermin infestation</t>
  </si>
  <si>
    <t>Pirates, smugglers, and bands of thieves</t>
  </si>
  <si>
    <t>A powerful magical ward or gigantic golem</t>
  </si>
  <si>
    <t>Extensive and complicated, nonsensical</t>
  </si>
  <si>
    <t>A scheming noble lord or lady</t>
  </si>
  <si>
    <t>Greenway</t>
  </si>
  <si>
    <t>Harbor district</t>
  </si>
  <si>
    <t>Bridge Street</t>
  </si>
  <si>
    <t>Art</t>
  </si>
  <si>
    <t>blaze</t>
  </si>
  <si>
    <t>Violent</t>
  </si>
  <si>
    <t>Its criminal syndicate</t>
  </si>
  <si>
    <t>It is the only save haven from the monster-infested surroundings</t>
  </si>
  <si>
    <t>Rice or wheat</t>
  </si>
  <si>
    <t>A small creek</t>
  </si>
  <si>
    <t>Romance</t>
  </si>
  <si>
    <t>A destructive fire</t>
  </si>
  <si>
    <t>A recently established religion</t>
  </si>
  <si>
    <t>Enforced by a cheerful drunken sheriff</t>
  </si>
  <si>
    <t>An outspoken philosopher or scholar</t>
  </si>
  <si>
    <t>Fortress</t>
  </si>
  <si>
    <t>University district</t>
  </si>
  <si>
    <t>Canal Street</t>
  </si>
  <si>
    <t>War</t>
  </si>
  <si>
    <t>place</t>
  </si>
  <si>
    <t>Fearful</t>
  </si>
  <si>
    <t>Its high-class brothels</t>
  </si>
  <si>
    <t>They are implicated in a crime and asked not to leave town</t>
  </si>
  <si>
    <t>Potatoes and leeks</t>
  </si>
  <si>
    <t>A forest clearing</t>
  </si>
  <si>
    <t>Jousting games</t>
  </si>
  <si>
    <t>A deadly plague</t>
  </si>
  <si>
    <t>A rival city</t>
  </si>
  <si>
    <t>Enforced by a rigid soldier-turned-sheriff</t>
  </si>
  <si>
    <t>A celebrated poet and playwright</t>
  </si>
  <si>
    <t>Gateway</t>
  </si>
  <si>
    <t>Military district</t>
  </si>
  <si>
    <t>Cross Street</t>
  </si>
  <si>
    <t>Heart</t>
  </si>
  <si>
    <t>tear</t>
  </si>
  <si>
    <t>Tumultuous</t>
  </si>
  <si>
    <t>Its ban on prostitution</t>
  </si>
  <si>
    <t>There are some interesting rumors about their foes</t>
  </si>
  <si>
    <t>Sugar cane</t>
  </si>
  <si>
    <t>The top of a cliff</t>
  </si>
  <si>
    <t>Superior soldiers</t>
  </si>
  <si>
    <t>A bloody rebellion</t>
  </si>
  <si>
    <t>A popular priest or priestess</t>
  </si>
  <si>
    <t>Arch</t>
  </si>
  <si>
    <t>Market district</t>
  </si>
  <si>
    <t>Falls Road</t>
  </si>
  <si>
    <t>Hard</t>
  </si>
  <si>
    <t>fold</t>
  </si>
  <si>
    <t>Chaotic</t>
  </si>
  <si>
    <t>That it is protected by thick stone walls</t>
  </si>
  <si>
    <t>The players liberated some prisoners who asked to be taken there</t>
  </si>
  <si>
    <t>Tobacco</t>
  </si>
  <si>
    <t>A gorge between two cliffs</t>
  </si>
  <si>
    <t>Street festivals</t>
  </si>
  <si>
    <t>A lengthy siege</t>
  </si>
  <si>
    <t>A secret society of lorekeepers</t>
  </si>
  <si>
    <t>Library</t>
  </si>
  <si>
    <t>Garden district</t>
  </si>
  <si>
    <t>Ferryman Street</t>
  </si>
  <si>
    <t>Fall</t>
  </si>
  <si>
    <t>rest</t>
  </si>
  <si>
    <t>Dark</t>
  </si>
  <si>
    <t>That it stands atop a floating mote of earth</t>
  </si>
  <si>
    <t>An enemy has called them out</t>
  </si>
  <si>
    <t>Cotton</t>
  </si>
  <si>
    <t>The top of a hill</t>
  </si>
  <si>
    <t>Religious feasts</t>
  </si>
  <si>
    <t>Religious wars</t>
  </si>
  <si>
    <t>Smugglers and black market dealers</t>
  </si>
  <si>
    <t>Lighthouse</t>
  </si>
  <si>
    <t>Monument district</t>
  </si>
  <si>
    <t>Pole Street</t>
  </si>
  <si>
    <t>Rock</t>
  </si>
  <si>
    <t>host</t>
  </si>
  <si>
    <t>Heavy</t>
  </si>
  <si>
    <t>Its visible magic wards, which repel monsters</t>
  </si>
  <si>
    <t>The rewards on the job board are high</t>
  </si>
  <si>
    <t>Fruit trees</t>
  </si>
  <si>
    <t>A dip between two hills</t>
  </si>
  <si>
    <t>Religious fervor</t>
  </si>
  <si>
    <t>Territorial wars</t>
  </si>
  <si>
    <t>The son or daughter of a deposed ruler</t>
  </si>
  <si>
    <t>Watchtower</t>
  </si>
  <si>
    <t>River Street</t>
  </si>
  <si>
    <t>Doom</t>
  </si>
  <si>
    <t>craft</t>
  </si>
  <si>
    <t>Stifling</t>
  </si>
  <si>
    <t>That it is constantly besieged</t>
  </si>
  <si>
    <t>Things don't quite add up; perhaps investigation is called for</t>
  </si>
  <si>
    <t>Cabbages and beets</t>
  </si>
  <si>
    <t>The side of a mountain</t>
  </si>
  <si>
    <t>Traditional dress</t>
  </si>
  <si>
    <t>A foreign occupation</t>
  </si>
  <si>
    <t>A wealthy trader of exotic goods</t>
  </si>
  <si>
    <t>Castle Street</t>
  </si>
  <si>
    <t>Oak</t>
  </si>
  <si>
    <t>lair</t>
  </si>
  <si>
    <t>Spiritual</t>
  </si>
  <si>
    <t>That it is ruled by a tyrant</t>
  </si>
  <si>
    <t>It keeps getting mentioned wherever they go</t>
  </si>
  <si>
    <t>Cattle</t>
  </si>
  <si>
    <t>The base of a mountain</t>
  </si>
  <si>
    <t>Unusual dress</t>
  </si>
  <si>
    <t>An economic boom</t>
  </si>
  <si>
    <t>A conniving vampire or fiend</t>
  </si>
  <si>
    <t>Mausoleum</t>
  </si>
  <si>
    <t>Civic center</t>
  </si>
  <si>
    <t>House Street</t>
  </si>
  <si>
    <t>Tear</t>
  </si>
  <si>
    <t>hollow</t>
  </si>
  <si>
    <t>Apathetic</t>
  </si>
  <si>
    <t>The law is enforced harshly</t>
  </si>
  <si>
    <t>The townspeople greet them like heroes</t>
  </si>
  <si>
    <t>Dairy cows</t>
  </si>
  <si>
    <t>A still pond</t>
  </si>
  <si>
    <t>Theater scene</t>
  </si>
  <si>
    <t>A great depression</t>
  </si>
  <si>
    <t>A bold war hero</t>
  </si>
  <si>
    <t>Reflecting pool</t>
  </si>
  <si>
    <t>Ethnic enclave</t>
  </si>
  <si>
    <t>Hovel Street</t>
  </si>
  <si>
    <t>Raven</t>
  </si>
  <si>
    <t>vale</t>
  </si>
  <si>
    <t>Grief-stricken</t>
  </si>
  <si>
    <t>The lack of government; anarchy reigns</t>
  </si>
  <si>
    <t>They need to take shelter from a severe storm</t>
  </si>
  <si>
    <t>Sheep</t>
  </si>
  <si>
    <t>A grassy meadow</t>
  </si>
  <si>
    <t>Wine and/or ale</t>
  </si>
  <si>
    <t>A dragon attack</t>
  </si>
  <si>
    <t>A clever witch or wizard</t>
  </si>
  <si>
    <t>Large statue</t>
  </si>
  <si>
    <t>Foreign enclave</t>
  </si>
  <si>
    <t>Inn Street</t>
  </si>
  <si>
    <t>Badger</t>
  </si>
  <si>
    <t>hammer</t>
  </si>
  <si>
    <t>A large temple</t>
  </si>
  <si>
    <t>They need help that the settlement can provide</t>
  </si>
  <si>
    <t>A windy plain</t>
  </si>
  <si>
    <t>Delicious cuisine</t>
  </si>
  <si>
    <t>Botanical garden</t>
  </si>
  <si>
    <t>Keep Street</t>
  </si>
  <si>
    <t>Snake</t>
  </si>
  <si>
    <t>pike</t>
  </si>
  <si>
    <t>A gated cemetery larger than is warranted</t>
  </si>
  <si>
    <t>A child/helpless NPC is in danger and needs help</t>
  </si>
  <si>
    <t>A large tree</t>
  </si>
  <si>
    <t>Rude people</t>
  </si>
  <si>
    <t>Colossus</t>
  </si>
  <si>
    <t>Manor Street</t>
  </si>
  <si>
    <t>Lion</t>
  </si>
  <si>
    <t>rail</t>
  </si>
  <si>
    <t>A system of tunnels beneath the settlement</t>
  </si>
  <si>
    <t>There are signs of a monster infestation</t>
  </si>
  <si>
    <t>Greedy merchants</t>
  </si>
  <si>
    <t>Column</t>
  </si>
  <si>
    <t>Rock Way</t>
  </si>
  <si>
    <t>Hell</t>
  </si>
  <si>
    <t>spike</t>
  </si>
  <si>
    <t>A planar gate</t>
  </si>
  <si>
    <t>A creature whose goals clash with theirs lives there</t>
  </si>
  <si>
    <t>Artists and writers</t>
  </si>
  <si>
    <t>Obelisk</t>
  </si>
  <si>
    <t>Tower Street</t>
  </si>
  <si>
    <t>Rage</t>
  </si>
  <si>
    <t>ring</t>
  </si>
  <si>
    <t>A powerful curse</t>
  </si>
  <si>
    <t>A powerful NPC tries to put them under a "geas"</t>
  </si>
  <si>
    <t>Great hero/savior</t>
  </si>
  <si>
    <t>Plaque</t>
  </si>
  <si>
    <t>Cattle Road</t>
  </si>
  <si>
    <t>Brine</t>
  </si>
  <si>
    <t>henge</t>
  </si>
  <si>
    <t>That adventurers are hated by the people</t>
  </si>
  <si>
    <t>A patron promises them jobs there</t>
  </si>
  <si>
    <t>Flowers</t>
  </si>
  <si>
    <t>Statue garden</t>
  </si>
  <si>
    <t>Common Street</t>
  </si>
  <si>
    <t>Rat</t>
  </si>
  <si>
    <t>coil</t>
  </si>
  <si>
    <t>A mysterious obelisk towers over other buildings</t>
  </si>
  <si>
    <t>They hear rumors of a hidden magic item nearby</t>
  </si>
  <si>
    <t>Hordes of beggars</t>
  </si>
  <si>
    <t>Wall</t>
  </si>
  <si>
    <t>Green Street</t>
  </si>
  <si>
    <t>Buck</t>
  </si>
  <si>
    <t>spring</t>
  </si>
  <si>
    <t>A famous entertainer inhabits the settlement</t>
  </si>
  <si>
    <t>A strange crime is committed, peripherally involving them</t>
  </si>
  <si>
    <t>Tough warriors</t>
  </si>
  <si>
    <t>Palace</t>
  </si>
  <si>
    <t>Greenway Street</t>
  </si>
  <si>
    <t>Lily</t>
  </si>
  <si>
    <t>jaw</t>
  </si>
  <si>
    <t>That magic is hated by the people</t>
  </si>
  <si>
    <t>A local NPC did them a favor, and wants to cash in</t>
  </si>
  <si>
    <t>Dark magic</t>
  </si>
  <si>
    <t>Parade grounds</t>
  </si>
  <si>
    <t>Meadow Lane</t>
  </si>
  <si>
    <t>Core</t>
  </si>
  <si>
    <t>mark</t>
  </si>
  <si>
    <t>Its heavily armed, well-trained guards</t>
  </si>
  <si>
    <t>A powerful entity offers them a deal there</t>
  </si>
  <si>
    <t>Decadence</t>
  </si>
  <si>
    <t>Drilling yard</t>
  </si>
  <si>
    <t>Orchard Street</t>
  </si>
  <si>
    <t>Stench</t>
  </si>
  <si>
    <t>hail</t>
  </si>
  <si>
    <t>The tamed monster that defends it</t>
  </si>
  <si>
    <t>Piety</t>
  </si>
  <si>
    <t>Pier</t>
  </si>
  <si>
    <t>Pasture Road</t>
  </si>
  <si>
    <t>Mage</t>
  </si>
  <si>
    <t>loch</t>
  </si>
  <si>
    <t>A well-traveled trade route that runs through it</t>
  </si>
  <si>
    <t>Gambling</t>
  </si>
  <si>
    <t>Marina</t>
  </si>
  <si>
    <t>Wildflower Lane</t>
  </si>
  <si>
    <t>God</t>
  </si>
  <si>
    <t>child</t>
  </si>
  <si>
    <t>Its "friendly" barmaids</t>
  </si>
  <si>
    <t>Godlessness</t>
  </si>
  <si>
    <t>Traveler's bazaar</t>
  </si>
  <si>
    <t>Anvil Street</t>
  </si>
  <si>
    <t>Soil</t>
  </si>
  <si>
    <t>keep</t>
  </si>
  <si>
    <t>The local ale distillery</t>
  </si>
  <si>
    <t>Strong drink</t>
  </si>
  <si>
    <t>Plaza</t>
  </si>
  <si>
    <t>Barrel Street</t>
  </si>
  <si>
    <t>Pure</t>
  </si>
  <si>
    <t>fort</t>
  </si>
  <si>
    <t>A keep of a noble lord</t>
  </si>
  <si>
    <t>Patriotism</t>
  </si>
  <si>
    <t>Public square</t>
  </si>
  <si>
    <t>Carpenter Street</t>
  </si>
  <si>
    <t>Mal</t>
  </si>
  <si>
    <t>brook</t>
  </si>
  <si>
    <t>A tower in which a princess is locked up</t>
  </si>
  <si>
    <t>Chandler Street</t>
  </si>
  <si>
    <t>Cam</t>
  </si>
  <si>
    <t>forth</t>
  </si>
  <si>
    <t>That it's overrun with pests</t>
  </si>
  <si>
    <t>Theater</t>
  </si>
  <si>
    <t>Cooper Street</t>
  </si>
  <si>
    <t>Fen</t>
  </si>
  <si>
    <t>melt</t>
  </si>
  <si>
    <t>That it's in an economic depression</t>
  </si>
  <si>
    <t>Stockyards</t>
  </si>
  <si>
    <t>Dyer Street</t>
  </si>
  <si>
    <t>Clear</t>
  </si>
  <si>
    <t>borourgh</t>
  </si>
  <si>
    <t>That it's being extorted by an intelligent monster</t>
  </si>
  <si>
    <t>Forge Street</t>
  </si>
  <si>
    <t>Split</t>
  </si>
  <si>
    <t>ford</t>
  </si>
  <si>
    <t>A group of refugees tenting near the settlement</t>
  </si>
  <si>
    <t>Glass Street</t>
  </si>
  <si>
    <t>Founders</t>
  </si>
  <si>
    <t>crawl</t>
  </si>
  <si>
    <t>That it's on the path of a gypsy caravan</t>
  </si>
  <si>
    <t>Hammer Street</t>
  </si>
  <si>
    <t>Heir</t>
  </si>
  <si>
    <t>moral</t>
  </si>
  <si>
    <t>That a traveling carnival often passes through</t>
  </si>
  <si>
    <t>Horseshoe Street</t>
  </si>
  <si>
    <t>Fair</t>
  </si>
  <si>
    <t>combe</t>
  </si>
  <si>
    <t>The nearby vineyards</t>
  </si>
  <si>
    <t>Iron Street</t>
  </si>
  <si>
    <t>Spin</t>
  </si>
  <si>
    <t>glen</t>
  </si>
  <si>
    <t>Its history as a battleground</t>
  </si>
  <si>
    <t>Mason Street</t>
  </si>
  <si>
    <t>Lords</t>
  </si>
  <si>
    <t>garden</t>
  </si>
  <si>
    <t>Its proximity to a monster stronghold</t>
  </si>
  <si>
    <t>Smith Street</t>
  </si>
  <si>
    <t>Kings</t>
  </si>
  <si>
    <t>wish</t>
  </si>
  <si>
    <t>A wishing well with a local legend</t>
  </si>
  <si>
    <t>Steel Street</t>
  </si>
  <si>
    <t>Servants</t>
  </si>
  <si>
    <t>fellow</t>
  </si>
  <si>
    <t>That it is built in a dead magic zone</t>
  </si>
  <si>
    <t>Tailor Street</t>
  </si>
  <si>
    <t>Demons</t>
  </si>
  <si>
    <t>ridge</t>
  </si>
  <si>
    <t>That it is built in a wild magic zone</t>
  </si>
  <si>
    <t>Stone Street</t>
  </si>
  <si>
    <t>Snow</t>
  </si>
  <si>
    <t>ward</t>
  </si>
  <si>
    <t>That it was the site of a mythic event</t>
  </si>
  <si>
    <t>Timber Street</t>
  </si>
  <si>
    <t>Lands</t>
  </si>
  <si>
    <t>town</t>
  </si>
  <si>
    <t>That it was built atop ancient ruins</t>
  </si>
  <si>
    <t>Wood Street</t>
  </si>
  <si>
    <t>Dell</t>
  </si>
  <si>
    <t>shore</t>
  </si>
  <si>
    <t>A statue honoring some long-dead hero</t>
  </si>
  <si>
    <t>Wright Street</t>
  </si>
  <si>
    <t>Ald</t>
  </si>
  <si>
    <t>wall</t>
  </si>
  <si>
    <t>An abundance of a particular animal</t>
  </si>
  <si>
    <t>Weaver Street</t>
  </si>
  <si>
    <t>Crystal</t>
  </si>
  <si>
    <t>ston</t>
  </si>
  <si>
    <t>A shrine to an evil god</t>
  </si>
  <si>
    <t>Bluff Street</t>
  </si>
  <si>
    <t>hill</t>
  </si>
  <si>
    <t>An affordable periodical carrying news of the realm</t>
  </si>
  <si>
    <t>Cliff Street</t>
  </si>
  <si>
    <t>Cold</t>
  </si>
  <si>
    <t>holt</t>
  </si>
  <si>
    <t>A peaceful cult</t>
  </si>
  <si>
    <t>Crestline Way</t>
  </si>
  <si>
    <t>Marsh</t>
  </si>
  <si>
    <t>ton</t>
  </si>
  <si>
    <t>Its wide streets</t>
  </si>
  <si>
    <t>High Street</t>
  </si>
  <si>
    <t>Rose</t>
  </si>
  <si>
    <t>ness</t>
  </si>
  <si>
    <t>Its incredibly beautiful architecture</t>
  </si>
  <si>
    <t>Highland Way</t>
  </si>
  <si>
    <t>Marble</t>
  </si>
  <si>
    <t>ham</t>
  </si>
  <si>
    <t>Its patronage of the arts</t>
  </si>
  <si>
    <t>Hill Street</t>
  </si>
  <si>
    <t>Starry</t>
  </si>
  <si>
    <t>The nearby academy of magic</t>
  </si>
  <si>
    <t>Hilltop Lane</t>
  </si>
  <si>
    <t>Green</t>
  </si>
  <si>
    <t>The rare herbs that grow nearby</t>
  </si>
  <si>
    <t>Ridge Street</t>
  </si>
  <si>
    <t>Well</t>
  </si>
  <si>
    <t>The use of glowing crystal as streetlamps</t>
  </si>
  <si>
    <t>Ridgeline Way</t>
  </si>
  <si>
    <t>Hedge</t>
  </si>
  <si>
    <t>bourne</t>
  </si>
  <si>
    <t>The settlement's astronomy observatory</t>
  </si>
  <si>
    <t>Summit Street</t>
  </si>
  <si>
    <t>dragon</t>
  </si>
  <si>
    <t>A bridge that spans a wide river</t>
  </si>
  <si>
    <t>Crooks' Alley</t>
  </si>
  <si>
    <t>North</t>
  </si>
  <si>
    <t>nesse</t>
  </si>
  <si>
    <t>The fiercely patriotic inhabitants</t>
  </si>
  <si>
    <t>Devil's Alley</t>
  </si>
  <si>
    <t>Spell</t>
  </si>
  <si>
    <t>borough</t>
  </si>
  <si>
    <t>A gallows erected in the main square</t>
  </si>
  <si>
    <t>Devil's Lane</t>
  </si>
  <si>
    <t>Silver</t>
  </si>
  <si>
    <t>sage</t>
  </si>
  <si>
    <t>A genial ghost</t>
  </si>
  <si>
    <t>Low Street</t>
  </si>
  <si>
    <t>Lor</t>
  </si>
  <si>
    <t>wald</t>
  </si>
  <si>
    <t>Its "no-weapons" policy</t>
  </si>
  <si>
    <t>Magpie Lane</t>
  </si>
  <si>
    <t>A corrupt politician</t>
  </si>
  <si>
    <t>Paupers Street</t>
  </si>
  <si>
    <t>marble</t>
  </si>
  <si>
    <t>Regular raids by a nearby group of bandits</t>
  </si>
  <si>
    <t>Penny Lane</t>
  </si>
  <si>
    <t>gold</t>
  </si>
  <si>
    <t>That it was founded by cannibals, and some continue the tradition</t>
  </si>
  <si>
    <t>Rat's Alley</t>
  </si>
  <si>
    <t>Blue</t>
  </si>
  <si>
    <t>violet</t>
  </si>
  <si>
    <t>That it's actually a bandit base</t>
  </si>
  <si>
    <t>Serpent's Alley</t>
  </si>
  <si>
    <t>Fay</t>
  </si>
  <si>
    <t>That all light except sunlight is smothered</t>
  </si>
  <si>
    <t>Shady Lane</t>
  </si>
  <si>
    <t>hall</t>
  </si>
  <si>
    <t>That it was the location of a pirate's unclaimed treasure hoard</t>
  </si>
  <si>
    <t>Market Street</t>
  </si>
  <si>
    <t>The nearby mines</t>
  </si>
  <si>
    <t>Baker Street</t>
  </si>
  <si>
    <t>spell</t>
  </si>
  <si>
    <t>A history of assassinations</t>
  </si>
  <si>
    <t>Hook Street</t>
  </si>
  <si>
    <t>Shadow</t>
  </si>
  <si>
    <t>wyvern</t>
  </si>
  <si>
    <t>Its very progressive attitude</t>
  </si>
  <si>
    <t>Farm Road</t>
  </si>
  <si>
    <t>Flower</t>
  </si>
  <si>
    <t>dell</t>
  </si>
  <si>
    <t>Its staunch conservative attitude</t>
  </si>
  <si>
    <t>Feather Street</t>
  </si>
  <si>
    <t>Merri</t>
  </si>
  <si>
    <t>bush</t>
  </si>
  <si>
    <t>Its incompetent buffoon of a leader</t>
  </si>
  <si>
    <t>Mill Street</t>
  </si>
  <si>
    <t>Fog</t>
  </si>
  <si>
    <t>mere</t>
  </si>
  <si>
    <t>Its paranoia</t>
  </si>
  <si>
    <t>Pork Road</t>
  </si>
  <si>
    <t>River</t>
  </si>
  <si>
    <t>hedge</t>
  </si>
  <si>
    <t>Its xenophobia</t>
  </si>
  <si>
    <t>Ranchers Road</t>
  </si>
  <si>
    <t>by</t>
  </si>
  <si>
    <t>Its tolerance of others</t>
  </si>
  <si>
    <t>Stockyard Street</t>
  </si>
  <si>
    <t>Grass</t>
  </si>
  <si>
    <t>A coven of witches as rulers</t>
  </si>
  <si>
    <t>Banner Road</t>
  </si>
  <si>
    <t>By</t>
  </si>
  <si>
    <t>pond</t>
  </si>
  <si>
    <t>Its predominantly male population</t>
  </si>
  <si>
    <t>Captains Street</t>
  </si>
  <si>
    <t>East</t>
  </si>
  <si>
    <t>mallow</t>
  </si>
  <si>
    <t>Its predominantly female population</t>
  </si>
  <si>
    <t>Drum Street</t>
  </si>
  <si>
    <t>Loch</t>
  </si>
  <si>
    <t>barrow</t>
  </si>
  <si>
    <t>Its high concentration of children</t>
  </si>
  <si>
    <t>March Street</t>
  </si>
  <si>
    <t>South</t>
  </si>
  <si>
    <t>Its noticeable lack of children</t>
  </si>
  <si>
    <t>Parade Street</t>
  </si>
  <si>
    <t>Wyvern</t>
  </si>
  <si>
    <t>Its connection to the Feywild</t>
  </si>
  <si>
    <t>Triumphant Way</t>
  </si>
  <si>
    <t>Dor</t>
  </si>
  <si>
    <t>cliff</t>
  </si>
  <si>
    <t>Its connection to the Shadowfell</t>
  </si>
  <si>
    <t>Trumpet Street</t>
  </si>
  <si>
    <t>Ester</t>
  </si>
  <si>
    <t>mage</t>
  </si>
  <si>
    <t>Its grimy feel</t>
  </si>
  <si>
    <t>Victory Lane</t>
  </si>
  <si>
    <t>glass</t>
  </si>
  <si>
    <t>The stench of sewage</t>
  </si>
  <si>
    <t>Crown Street</t>
  </si>
  <si>
    <t>A river that divides it</t>
  </si>
  <si>
    <t>King Street</t>
  </si>
  <si>
    <t>Pine</t>
  </si>
  <si>
    <t>The undead servants that perform labor</t>
  </si>
  <si>
    <t>Lords Lane</t>
  </si>
  <si>
    <t>Maple</t>
  </si>
  <si>
    <t>That it's the center of a manhunt</t>
  </si>
  <si>
    <t>Monarch Street</t>
  </si>
  <si>
    <t>Castle</t>
  </si>
  <si>
    <t>edge</t>
  </si>
  <si>
    <t>A pony mascot with an adorable name</t>
  </si>
  <si>
    <t>Palace Way</t>
  </si>
  <si>
    <t>Wheat</t>
  </si>
  <si>
    <t>The overpowering smell of sulfur</t>
  </si>
  <si>
    <t>Queens Street</t>
  </si>
  <si>
    <t>A low hum that permeates the settlement with no known cause</t>
  </si>
  <si>
    <t>Royal Street</t>
  </si>
  <si>
    <t>Bright</t>
  </si>
  <si>
    <t>dale</t>
  </si>
  <si>
    <t>A thousand-year-old tree in town square</t>
  </si>
  <si>
    <t>State Street</t>
  </si>
  <si>
    <t>That it is under the protection of friendly elemental spirits</t>
  </si>
  <si>
    <t>Circle Street</t>
  </si>
  <si>
    <t>Field</t>
  </si>
  <si>
    <t>The blistering heat of its forges</t>
  </si>
  <si>
    <t>Borderline Road</t>
  </si>
  <si>
    <t>Red</t>
  </si>
  <si>
    <t>Its famous impartiality</t>
  </si>
  <si>
    <t>Brick Road</t>
  </si>
  <si>
    <t>flower</t>
  </si>
  <si>
    <t>Curtain Street</t>
  </si>
  <si>
    <t>Violet</t>
  </si>
  <si>
    <t>Perimeter Street</t>
  </si>
  <si>
    <t>beach</t>
  </si>
  <si>
    <t>Townline Road</t>
  </si>
  <si>
    <t>Watch Street</t>
  </si>
  <si>
    <t>Wall Street</t>
  </si>
  <si>
    <t>Eri</t>
  </si>
  <si>
    <t>mead</t>
  </si>
  <si>
    <t>Bay Street</t>
  </si>
  <si>
    <t>Mist</t>
  </si>
  <si>
    <t>port</t>
  </si>
  <si>
    <t>Commerce Street</t>
  </si>
  <si>
    <t>White</t>
  </si>
  <si>
    <t>shadow</t>
  </si>
  <si>
    <t>Dockside Way</t>
  </si>
  <si>
    <t>Or</t>
  </si>
  <si>
    <t>Harbor Street</t>
  </si>
  <si>
    <t>Witch</t>
  </si>
  <si>
    <t>ville</t>
  </si>
  <si>
    <t>Lake Street</t>
  </si>
  <si>
    <t>Pier Street</t>
  </si>
  <si>
    <t>mount</t>
  </si>
  <si>
    <t>Portside Way</t>
  </si>
  <si>
    <t>Ost</t>
  </si>
  <si>
    <t>burn</t>
  </si>
  <si>
    <t>Water Street</t>
  </si>
  <si>
    <t>Cor</t>
  </si>
  <si>
    <t>Bayview Street</t>
  </si>
  <si>
    <t>wolf</t>
  </si>
  <si>
    <t>Castleview Street</t>
  </si>
  <si>
    <t>mill</t>
  </si>
  <si>
    <t>Gardenview Street</t>
  </si>
  <si>
    <t>gate</t>
  </si>
  <si>
    <t>Greenview Street</t>
  </si>
  <si>
    <t>Light</t>
  </si>
  <si>
    <t>Harborview Street</t>
  </si>
  <si>
    <t>Swyn</t>
  </si>
  <si>
    <t>Marketview Street</t>
  </si>
  <si>
    <t>Deer</t>
  </si>
  <si>
    <t>Riverview Street</t>
  </si>
  <si>
    <t>mont</t>
  </si>
  <si>
    <t>Waterview Street</t>
  </si>
  <si>
    <t>Wolf</t>
  </si>
  <si>
    <t>North Road</t>
  </si>
  <si>
    <t>Ray</t>
  </si>
  <si>
    <t>castle</t>
  </si>
  <si>
    <t>North Street</t>
  </si>
  <si>
    <t>hurst</t>
  </si>
  <si>
    <t>South Road</t>
  </si>
  <si>
    <t>bell</t>
  </si>
  <si>
    <t>South Street</t>
  </si>
  <si>
    <t>Strong</t>
  </si>
  <si>
    <t>East Road</t>
  </si>
  <si>
    <t>Black</t>
  </si>
  <si>
    <t>acre</t>
  </si>
  <si>
    <t>East Street</t>
  </si>
  <si>
    <t>Gold</t>
  </si>
  <si>
    <t>West Road</t>
  </si>
  <si>
    <t>West Street</t>
  </si>
  <si>
    <t>Sea</t>
  </si>
  <si>
    <t>Beech Street</t>
  </si>
  <si>
    <t>Glass</t>
  </si>
  <si>
    <t>merrow</t>
  </si>
  <si>
    <t>Cedar Street</t>
  </si>
  <si>
    <t>Cherry Street</t>
  </si>
  <si>
    <t>Jan</t>
  </si>
  <si>
    <t>Cypress Street</t>
  </si>
  <si>
    <t>Fir Street</t>
  </si>
  <si>
    <t>Maple Street</t>
  </si>
  <si>
    <t>Oak Street</t>
  </si>
  <si>
    <t>oak</t>
  </si>
  <si>
    <t>Palm Street</t>
  </si>
  <si>
    <t>beech</t>
  </si>
  <si>
    <t>Pine Street</t>
  </si>
  <si>
    <t>Mor</t>
  </si>
  <si>
    <t>wick</t>
  </si>
  <si>
    <t>Spruce Street</t>
  </si>
  <si>
    <t>Vert</t>
  </si>
  <si>
    <t>silver</t>
  </si>
  <si>
    <t>Walnut Street</t>
  </si>
  <si>
    <t>Willow Street</t>
  </si>
  <si>
    <t>High</t>
  </si>
  <si>
    <t>Northgate Street</t>
  </si>
  <si>
    <t>den</t>
  </si>
  <si>
    <t>Southgate Street</t>
  </si>
  <si>
    <t>Eastgate Street</t>
  </si>
  <si>
    <t>field</t>
  </si>
  <si>
    <t>Westgate Street</t>
  </si>
  <si>
    <t>Moor</t>
  </si>
  <si>
    <t>Old Gate Road</t>
  </si>
  <si>
    <t>falcon</t>
  </si>
  <si>
    <t>Rivergate Street</t>
  </si>
  <si>
    <t>Watchtower Street</t>
  </si>
  <si>
    <t>Watergate Street</t>
  </si>
  <si>
    <t>Briar Street</t>
  </si>
  <si>
    <t>Bush Street</t>
  </si>
  <si>
    <t>Gardenia Lane</t>
  </si>
  <si>
    <t>Garden Street</t>
  </si>
  <si>
    <t>Lilac Street</t>
  </si>
  <si>
    <t>Lily Way</t>
  </si>
  <si>
    <t>Clif</t>
  </si>
  <si>
    <t>Petal Street</t>
  </si>
  <si>
    <t>Shear</t>
  </si>
  <si>
    <t>Poppy Street</t>
  </si>
  <si>
    <t>Rose Street</t>
  </si>
  <si>
    <t>Sunflower Lane</t>
  </si>
  <si>
    <t>Thorny Lane</t>
  </si>
  <si>
    <t>Violet Street</t>
  </si>
  <si>
    <t>Copper Street</t>
  </si>
  <si>
    <t>Crystal Road</t>
  </si>
  <si>
    <t>Emerald Way</t>
  </si>
  <si>
    <t>Jewelers Lane</t>
  </si>
  <si>
    <t>Golden Lane</t>
  </si>
  <si>
    <t>Rich Way</t>
  </si>
  <si>
    <t>Ruby Road</t>
  </si>
  <si>
    <t>Silver Lane</t>
  </si>
  <si>
    <t>Ancient Way</t>
  </si>
  <si>
    <t>Bath Street</t>
  </si>
  <si>
    <t>Fountain Street</t>
  </si>
  <si>
    <t>Old Brick Road</t>
  </si>
  <si>
    <t>Old Stone Road</t>
  </si>
  <si>
    <t>Stone Ruin Road</t>
  </si>
  <si>
    <t>Tumblestone Way</t>
  </si>
  <si>
    <t>Well Street</t>
  </si>
  <si>
    <t>Res. Roll</t>
  </si>
  <si>
    <t>Residence</t>
  </si>
  <si>
    <t>Rel. Roll</t>
  </si>
  <si>
    <t>Religious building</t>
  </si>
  <si>
    <t>Tav. Roll</t>
  </si>
  <si>
    <t>WH Roll</t>
  </si>
  <si>
    <t>Warehouse</t>
  </si>
  <si>
    <t>Shop</t>
  </si>
  <si>
    <t>Abandoned squat</t>
  </si>
  <si>
    <t>Temple to a good or neutral deity</t>
  </si>
  <si>
    <t>Quiet, low-key bar</t>
  </si>
  <si>
    <t>Empty or abandoned</t>
  </si>
  <si>
    <t>Pawn shop</t>
  </si>
  <si>
    <t>Middle-class home</t>
  </si>
  <si>
    <t>Temple to a false deity</t>
  </si>
  <si>
    <t>Raucous dive</t>
  </si>
  <si>
    <t>Heavily guarded, expensive goods</t>
  </si>
  <si>
    <t>Herbs/incense</t>
  </si>
  <si>
    <t>Upper-class home</t>
  </si>
  <si>
    <t>Home of ascetics</t>
  </si>
  <si>
    <t>Thieves' guild hangout</t>
  </si>
  <si>
    <t>Cheap goods</t>
  </si>
  <si>
    <t>Fruits/vegetables</t>
  </si>
  <si>
    <t>Crowded tenement</t>
  </si>
  <si>
    <t>Abandoned shrine</t>
  </si>
  <si>
    <t>Tavern where secret society meets</t>
  </si>
  <si>
    <t>Bulk goods</t>
  </si>
  <si>
    <t>Dried meats</t>
  </si>
  <si>
    <t>Orphanage</t>
  </si>
  <si>
    <t>Library dedicated to religious study</t>
  </si>
  <si>
    <t>Upper-class dining club</t>
  </si>
  <si>
    <t>Live animals</t>
  </si>
  <si>
    <t>Pottery</t>
  </si>
  <si>
    <t>Hidden slavers' den</t>
  </si>
  <si>
    <t>Hidden shrine to a fiend or evil deity</t>
  </si>
  <si>
    <t>Gambling den</t>
  </si>
  <si>
    <t>Weapons/armor</t>
  </si>
  <si>
    <t>Undertaker</t>
  </si>
  <si>
    <t>Front for a secret cult</t>
  </si>
  <si>
    <t>Caters to specific race or guild</t>
  </si>
  <si>
    <t>Goods from a distant land</t>
  </si>
  <si>
    <t>Books</t>
  </si>
  <si>
    <t>Lavish, guarded mansion</t>
  </si>
  <si>
    <t>Members-only club</t>
  </si>
  <si>
    <t>Secret smuggler's den</t>
  </si>
  <si>
    <t>Moneylender</t>
  </si>
  <si>
    <t>Brothel</t>
  </si>
  <si>
    <t>Chandler</t>
  </si>
  <si>
    <t>Smithy</t>
  </si>
  <si>
    <t>Carpenter</t>
  </si>
  <si>
    <t>Weaver</t>
  </si>
  <si>
    <t>Jewler</t>
  </si>
  <si>
    <t>Baker</t>
  </si>
  <si>
    <t>Mapmaker</t>
  </si>
  <si>
    <t>Tailor</t>
  </si>
  <si>
    <t>Ropemaker</t>
  </si>
  <si>
    <t>Mason</t>
  </si>
  <si>
    <t>Scribe</t>
  </si>
  <si>
    <t>Games, Contests, and Events</t>
  </si>
  <si>
    <t>Patrons and Staff</t>
  </si>
  <si>
    <t>Questionable Drinks</t>
  </si>
  <si>
    <t>Schemes, Mischief, and Trouble</t>
  </si>
  <si>
    <t>Fun Facts</t>
  </si>
  <si>
    <t>Nice Accommodations</t>
  </si>
  <si>
    <t>A group of commoners is playing horse shoes out back.</t>
  </si>
  <si>
    <t>The bartender tells elaborate stories about where the stuffed wyrmling dragon on the mantel came from. In reality, he’s a retired wizard and it’s his familiar which grew sick and died. He keeps it as a memento.</t>
  </si>
  <si>
    <t>A poor farmer is trying to pay his bar tab with a sack of potatoes and a barrel of pickles.</t>
  </si>
  <si>
    <t>Tonight's special cocktail: Pixiewine. Each glass of this crisp, floral-scented wine is served with a pixie.</t>
  </si>
  <si>
    <t>A group of highway men are drunkenly, and a little too loudly, discussing the caravan they pillaged outside of town and what to do with their shares.</t>
  </si>
  <si>
    <t>They always have horse parking.</t>
  </si>
  <si>
    <t>several hammocks in the common room</t>
  </si>
  <si>
    <t>several small rooms with wooden cots</t>
  </si>
  <si>
    <t>The party is surprised to find the country darts league in full swing as they enter. The waitresses are used to the chaos and dodge darts easily. The half ogre bouncer is using lawn darts.</t>
  </si>
  <si>
    <t>A bard is telling a story about the player’s latest act of daring do. He’s embellishing quite a bit. When he recognizes the party he makes a big spectacle.</t>
  </si>
  <si>
    <t>A sea captain has set up shop at a table and is trying to sell mementos and souvenirs from his latest great voyage of exploration. Birds, exotic coins, tiny mermaids, he has it all. Some of it looks fake though. A tiny bit looks disturbingly real.</t>
  </si>
  <si>
    <t>Tonight's special cocktail: Suckerpunch. Each glass of this potent purple-red punch has several small writhing tentacles that reach out of the glass to attach to your face with their suckers. It actually feels kind of nice.</t>
  </si>
  <si>
    <t>Adventurers are manhandling a companion turned to stone by a basilisk into the bar. The rouge is trying to pawn him off to the bartender as a hat rack. The bartender is considering it.</t>
  </si>
  <si>
    <t>No one knows where it is so its usually quiet.</t>
  </si>
  <si>
    <t>several wooden cots in the cellar</t>
  </si>
  <si>
    <t>several small rooms with beds and woolen mattresses</t>
  </si>
  <si>
    <t>a group of Hill Dwarves are in the middle of a drinking contest, and two of them are passed out already. The Prize is a solid platinum stein.</t>
  </si>
  <si>
    <t>A bard is telling the story of the player’s latest exploit. It’s an obvious character assassination.</t>
  </si>
  <si>
    <t>A ranger sits alone in a corner, smoking. A hood covers most of his face. At his feet is a sleeping wolfhound. Everyone is giving him a wide berth.</t>
  </si>
  <si>
    <t>Tonight's special: Bring-Your-Own-Horn. Bring the horn of your favorite beast or monstrous humanoid (any size!), and we'll fill it with cheap ale or wine for 2 cp.</t>
  </si>
  <si>
    <t>The bartender is out of mugs because a wizard is passed out in a corner over a table covered in mugs. His drunken familiar attacks anyone approaching the table preventing the mugs recovery.</t>
  </si>
  <si>
    <t>It's open later than anything else in town.</t>
  </si>
  <si>
    <t>woolen blankets near the hearth</t>
  </si>
  <si>
    <t>several large rooms with beds and woolen mattresses</t>
  </si>
  <si>
    <t>Wet Chainmail contest!</t>
  </si>
  <si>
    <t>A local bardic group, The Rolling Boulders, are performing, and a large crowd of drunken groupies will not stop screaming.</t>
  </si>
  <si>
    <t>A lone Troll is drinking at the end of the bar and softly crying and singing one country ballad after another.</t>
  </si>
  <si>
    <t>Tonight's special cocktail: Mindbomb. It's made with absinthe and explosive powder.</t>
  </si>
  <si>
    <t>A Faerie Dragon is passed out in the rafters. Dangling from one claw is a lacy brassiere.</t>
  </si>
  <si>
    <t>No one except adventurers are brave enough to eat here.</t>
  </si>
  <si>
    <t>wooden cots near the hearth</t>
  </si>
  <si>
    <t>several large rooms with beds and feather mattresses</t>
  </si>
  <si>
    <t>Four large Barbarians are loudly sledging each other during an arm wrestling competition.</t>
  </si>
  <si>
    <t>A beggar offers to sing for a few coppers. You heard him singing to the last table. He's awful.</t>
  </si>
  <si>
    <t>A stoned magician is fumbling his way through one awful card trick after another.</t>
  </si>
  <si>
    <t>Tonight's special cocktail: Fireball. Served by wizards of 5th level or higher.</t>
  </si>
  <si>
    <t>A fat Gnome is peddling smelly cheese from a wicker basket.</t>
  </si>
  <si>
    <t>They cook up whatever meat you bring in.</t>
  </si>
  <si>
    <t>straw mats near the hearth</t>
  </si>
  <si>
    <t>A shy teenage girl is reciting bad poetry in a corner. No one is paying the slightest bit of attention to her.</t>
  </si>
  <si>
    <t>A sassy fortune teller has set up shop in a corner booth. She informs you that she sees a hangover in your near future.</t>
  </si>
  <si>
    <t>A mixed group of Elves are drinking bad wine and holding scented handkerchiefs up to their noses to keep out the stench. One has an obsidian bow strapped to her back.</t>
  </si>
  <si>
    <t>Tonight's special cocktail: Stonebones. A powerful rum cocktail made with powder gorgon horn and basilisk eye. It's only partial paralysis.</t>
  </si>
  <si>
    <t>A drunken beholder is getting surly. Or feeling playful, it's hard to tell.</t>
  </si>
  <si>
    <t>They ruthlessly drove nearby taverns out of business.</t>
  </si>
  <si>
    <t>a single large room with wooden cots</t>
  </si>
  <si>
    <t>It's trivia night! Those scholars from the School of History and the Arts at the University always win, but tonight, we represent and the School of Alchemy will show those smug book-snobs what it means to be a nerd.</t>
  </si>
  <si>
    <t>A stirring rendition of "The Lady and the Faerie Dragon" has the crowd calling for an encore from the minstrels.</t>
  </si>
  <si>
    <t>A young woman and gruff man are asking the patrons questions about themselves. When they get to the players, the woman is interested by their adventuring tales. Little do they know, they're talking to the heir apparent and he trusted guard.</t>
  </si>
  <si>
    <t>Two smugglers are talking in a booth before they start to argue. They both shoot at each other, one of them dies. Nobody's completely sure who shot first.</t>
  </si>
  <si>
    <t>They have the strongest drinks around.</t>
  </si>
  <si>
    <t>a mezzanine with several wooden cots</t>
  </si>
  <si>
    <t>A promoter is working his way around the tables looking for challengers to fight the local champion pugilist.</t>
  </si>
  <si>
    <t>The lute-player catches some undergarments from the crowd and drapes them across the ridiculous horned helm he wears.</t>
  </si>
  <si>
    <t>Two guards are arguing at a table over who the captain likes more by comparing almost identical spears and claiming to have the better one.</t>
  </si>
  <si>
    <t>A man is sitting alone, speaking relatively normally to the empty seat across from him, before yelling out in anger.</t>
  </si>
  <si>
    <t>They have a great selection of ales.</t>
  </si>
  <si>
    <t>a few small rooms with straw mats</t>
  </si>
  <si>
    <t>It's a sausage fest! The place is packed with dwarves eager to devour the all-you-can-eat sausage special.</t>
  </si>
  <si>
    <t>On stage tonight: The Deep Tones. A quartet of dwarves with long beards and deep voices singing a capella favorites from places without light (or proper music).</t>
  </si>
  <si>
    <t>A sad clown is drinking a beer alone.</t>
  </si>
  <si>
    <t>A pair of Ratfolk are being harassed by a few drunken patrons. They're not fighting back.</t>
  </si>
  <si>
    <t>They brew their own dragon-stout in-house!</t>
  </si>
  <si>
    <t>An over-sized brute is arm-wrestling crushing the hand of everyone in sight.</t>
  </si>
  <si>
    <t>On stage tonight: Shaela Windspeaker. An elf-maid singer-songwriter with a bit of a whiny voice who is slowly making her way through her most recent song of protest against the previous and the present centuries of war.</t>
  </si>
  <si>
    <t>A handsome young woman is holding court among some of her would-be suitors. Her father interrupts, and she stalks off embarrassed.</t>
  </si>
  <si>
    <t>A child is attempting to set up a prank against a less than favorable character. He's close, but you can see a flaw in his plan that you could solve.</t>
  </si>
  <si>
    <t>They hunt and kill the main roast every day.</t>
  </si>
  <si>
    <t>Some goblins are throwing dice with some animated skeletons at a table in the corner.</t>
  </si>
  <si>
    <t>A nervous show-wizard on the small stage is doing tricks with Prestidigitation for the un-amused patrons.</t>
  </si>
  <si>
    <t>Some idiot is having a stag night. His friends are loud and obnoxiously harassing the barmaids.</t>
  </si>
  <si>
    <t>It's ladies night! And this bar is a sausage fest.</t>
  </si>
  <si>
    <t>The walls are covered in furs, antlers, and beast heads.</t>
  </si>
  <si>
    <t>A goblin is doing a poor job at cheating at a dice game, while a skeleton is doing an excellent job at cheating.</t>
  </si>
  <si>
    <t>There is a pair of musicians warbling well known drinking songs. They have made an impromptu stage out of several tables. One of them seems to be tilting precariously.</t>
  </si>
  <si>
    <t>It's ladies night! And it's not disappointing... A few pretty little things from the weavers' guild are here, a couple of attractive healers from the temple, and the beautiful new town librarian.</t>
  </si>
  <si>
    <t>A necromancer leads a stumbling-drunk patron out the door.</t>
  </si>
  <si>
    <t>The booths are separated by beautiful curtains and a pleasant incense permeates the air.</t>
  </si>
  <si>
    <t>A 7'2" red dragonborn with a 5' bastard sword is having a drinking contest with a dwarf. The dragonborn has a 4-pint tankard, and is almost managing to keep pace.</t>
  </si>
  <si>
    <t>A surly old witch is drinking sherry while stroking the fat grey cat sitting on her lap.</t>
  </si>
  <si>
    <t>The bouncer brains an unruly goblin with his morningstar. No one cares because the party is rocking.</t>
  </si>
  <si>
    <t>The proprietor slayed a dragon.</t>
  </si>
  <si>
    <t>A party sits in the corner booth playing cards. All of them are cheating, except the paladin, who, curiously, is winning.</t>
  </si>
  <si>
    <t>The barkeep is a marilith, mixing up four drinks at a time.</t>
  </si>
  <si>
    <t>A knife splits the bulls eye of the elves' in-progress dart game. The elves draw bows and start shooting the place up.</t>
  </si>
  <si>
    <t>The barkeep eloped with the poor sonofabitch who used to own this place before he died.</t>
  </si>
  <si>
    <t>A mountain of a man in barbarian leathers is arm wrestling a small dragon and winning.</t>
  </si>
  <si>
    <t>The barmaid is a succubus, she makes great tips.</t>
  </si>
  <si>
    <t>An illithid is telling fortunes with a deck of tarot cards on an overturned barrel out front. Some say it's cheating because he can read minds, but I say it's cheating because he can eat minds.</t>
  </si>
  <si>
    <t>The wait staff dresses to impress (or seduce).</t>
  </si>
  <si>
    <t>An awakened Roper is winning two games of billiards at once.</t>
  </si>
  <si>
    <t>The attendant in the bathroom is a foul-smelling zombie. He offers you a mint crystal.</t>
  </si>
  <si>
    <t>An otyugh made a mess in the loo again.</t>
  </si>
  <si>
    <t>The barmaids are real friendly.</t>
  </si>
  <si>
    <t>A group of drunken pixies is playing hide and seek by hiding behind patrons.</t>
  </si>
  <si>
    <t>Behind the bar is a gnomish alchemist with a penchant for mixology experiments.</t>
  </si>
  <si>
    <t>At the darts board, a wood elf is being hustled, and already owes a significant amount of money to the loud group of humans around him.</t>
  </si>
  <si>
    <t>The nighttime gambling is high-stakes.</t>
  </si>
  <si>
    <t>The players have stumbled into a regional card championship being held that night. The buy in is huge, but so is the pot.</t>
  </si>
  <si>
    <t>The toothless mop-hand reminisces with a hobgoblin military has-been over ales about how an otyugh in the loo isn't as bad as the time a carrion crawler was in there.</t>
  </si>
  <si>
    <t>The tavern is full of groups of tourists, all admiring a single poster on the bulletin board. Soon you realize they're all adventuring parties, and there is only one job left. They all begin to run out the door to be the first to complete it.</t>
  </si>
  <si>
    <t>The bouncer is half troll.</t>
  </si>
  <si>
    <t>A shady looking gnomish inventor is proudly showing off his latest invention. He calls it a "slot machine."</t>
  </si>
  <si>
    <t>The barmaid is a doppelganger. When she returns to your table with your drinks she has taken the form of one of your party.</t>
  </si>
  <si>
    <t>A large cow sits in one end, with a wizard muttering "I'm sure this never happens babe" in its ear.</t>
  </si>
  <si>
    <t>The bouncer has a dragon tattoo on his face.</t>
  </si>
  <si>
    <t>A grey haired story teller is sitting near the fire holding a contest. He'll give a large purse for a story he hasn't heard yet, but so far no one has won.</t>
  </si>
  <si>
    <t>A fat priest is doing an excellent jiggly dance in rhythm with the music. Either that or a gelatinous cube has made it's way onto the dance floor?</t>
  </si>
  <si>
    <t>The taproom is packed from wall to wall. A regal dwarf bedecked with a large chain is standing on the bar buying everyone drinks and preaching to the merit of the Gundar the great god of revelry.</t>
  </si>
  <si>
    <t>Their wines come from some unpronounceable Elvish island.</t>
  </si>
  <si>
    <t>The barkeep is an alchemical wizard who serves up love potions, sleeping draughts, and mustache tonics.</t>
  </si>
  <si>
    <t>The bard that frequents this place plays a fine piano.</t>
  </si>
  <si>
    <t>The place is decorated with trophies from everywhere.</t>
  </si>
  <si>
    <t>Some sod from the nearest big city wrote about them in the paper.</t>
  </si>
  <si>
    <t>The high society types like to eat here.</t>
  </si>
  <si>
    <t>Admittance is a status symbol.</t>
  </si>
  <si>
    <t>This is the place locals go looking for adventurers.</t>
  </si>
  <si>
    <t>The walls are warded to keep out the chill and snow.</t>
  </si>
  <si>
    <t>The Dwarves built it.</t>
  </si>
  <si>
    <t>It was once a library and there is a huge selection of books to read.</t>
  </si>
  <si>
    <t>It was once a temple for a god of pleasure, and he still makes the ale stronger than usual sometimes.</t>
  </si>
  <si>
    <t>It was once a temple for a god of fertility, and she still randomly turns drinks into love potions sometimes.</t>
  </si>
  <si>
    <t>They accept a generous line of credit.</t>
  </si>
  <si>
    <t>The proprietor gets all sorts of goods from across the sea.</t>
  </si>
  <si>
    <t>It is exceptionally filthy, and dimly lit by the hearth and a few torches.</t>
  </si>
  <si>
    <t>It is exceptionally clean, and well lit by an iron chandelier.</t>
  </si>
  <si>
    <t>It is fancifully decorated, and brightly lit by glowing gemstones set into the ceiling.</t>
  </si>
  <si>
    <t>It is poorly lit by a few tallow candles.</t>
  </si>
  <si>
    <t>It is dimly lit by a few tallow candles.</t>
  </si>
  <si>
    <t>It is well lit by an iron chandelier.</t>
  </si>
  <si>
    <t>It was once a manor house, and has a collection of artwork.</t>
  </si>
  <si>
    <t>A collection of magical weapons hangs over the hearth.</t>
  </si>
  <si>
    <t>A collection of tankards from many lands sits upon a shelf.</t>
  </si>
  <si>
    <t>A collection of fine tapestries hangs on the walls.</t>
  </si>
  <si>
    <t>A collection of exotic drinking vessels rests upon a long shelf.</t>
  </si>
  <si>
    <t>A large iron cauldron sits in the center of the common room.</t>
  </si>
  <si>
    <t>A large private bathhouse is available to guests.</t>
  </si>
  <si>
    <t>A small stable behind the inn has room for a few horses.</t>
  </si>
  <si>
    <t>A small dragon's skull hangs over the hearth.</t>
  </si>
  <si>
    <t>A magical portal in the cellar opens into the Blasted Waste.</t>
  </si>
  <si>
    <t>A magical portal in the cellar opens into the Green Hills.</t>
  </si>
  <si>
    <t>A motley of luck charms and talismans hangs from the ceiling.</t>
  </si>
  <si>
    <t>The inn has recently become infested by rats.</t>
  </si>
  <si>
    <t>The inn has recently become infested by fire drakes.</t>
  </si>
  <si>
    <t>The inn was rebuilt recently after a devastating fire.</t>
  </si>
  <si>
    <t>The inn is locally known for the good quality of its food.</t>
  </si>
  <si>
    <t>The inn is locally known for its darts and throwing contests.</t>
  </si>
  <si>
    <t>The inn is widely known for its adventuring patrons.</t>
  </si>
  <si>
    <t>The inn is unusually noisy, with a party of inebriated adventurers making trouble.</t>
  </si>
  <si>
    <t>First Name</t>
  </si>
  <si>
    <t>Last Name</t>
  </si>
  <si>
    <t>Tavern Names</t>
  </si>
  <si>
    <t>Prefix</t>
  </si>
  <si>
    <t>Verb</t>
  </si>
  <si>
    <t>Adjective</t>
  </si>
  <si>
    <t>Noun 1</t>
  </si>
  <si>
    <t>Noun 2</t>
  </si>
  <si>
    <t>Noun 3</t>
  </si>
  <si>
    <t>Agate</t>
  </si>
  <si>
    <t>Hilltop</t>
  </si>
  <si>
    <t>Mrs.</t>
  </si>
  <si>
    <t>Moping</t>
  </si>
  <si>
    <t>Wayward</t>
  </si>
  <si>
    <t>Warhorse</t>
  </si>
  <si>
    <t>Mount</t>
  </si>
  <si>
    <t>Tankard</t>
  </si>
  <si>
    <t>Alyvia</t>
  </si>
  <si>
    <t>Deepwater</t>
  </si>
  <si>
    <t>Mr.</t>
  </si>
  <si>
    <t>Drowning</t>
  </si>
  <si>
    <t>Horseman</t>
  </si>
  <si>
    <t>Saddle</t>
  </si>
  <si>
    <t>Mug</t>
  </si>
  <si>
    <t>Arabeth</t>
  </si>
  <si>
    <t>Stillwind</t>
  </si>
  <si>
    <t>Ms.</t>
  </si>
  <si>
    <t>Hanging</t>
  </si>
  <si>
    <t>Jolly</t>
  </si>
  <si>
    <t>Maiden</t>
  </si>
  <si>
    <t>Guild</t>
  </si>
  <si>
    <t>Cup</t>
  </si>
  <si>
    <t>Ardra</t>
  </si>
  <si>
    <t>The Cleaver</t>
  </si>
  <si>
    <t>Miss</t>
  </si>
  <si>
    <t>Belching</t>
  </si>
  <si>
    <t>Good</t>
  </si>
  <si>
    <t>Fangs</t>
  </si>
  <si>
    <t>Barrel</t>
  </si>
  <si>
    <t>Brenna</t>
  </si>
  <si>
    <t>Val'haren</t>
  </si>
  <si>
    <t>Madam</t>
  </si>
  <si>
    <t>Running</t>
  </si>
  <si>
    <t>Crooked</t>
  </si>
  <si>
    <t>Bachelor</t>
  </si>
  <si>
    <t>Man</t>
  </si>
  <si>
    <t>Bottle</t>
  </si>
  <si>
    <t>Caryne</t>
  </si>
  <si>
    <t>Grimtotem</t>
  </si>
  <si>
    <t>Walking</t>
  </si>
  <si>
    <t>King</t>
  </si>
  <si>
    <t>Pardon</t>
  </si>
  <si>
    <t>Stein</t>
  </si>
  <si>
    <t>Dasi</t>
  </si>
  <si>
    <t>Dewbeam</t>
  </si>
  <si>
    <t>Hunting</t>
  </si>
  <si>
    <t>Gray</t>
  </si>
  <si>
    <t>Magistrate</t>
  </si>
  <si>
    <t>Pleasure</t>
  </si>
  <si>
    <t>Bowl</t>
  </si>
  <si>
    <t>Derris</t>
  </si>
  <si>
    <t>Axegrip</t>
  </si>
  <si>
    <t>Fighting</t>
  </si>
  <si>
    <t>Blackened</t>
  </si>
  <si>
    <t>Warchief</t>
  </si>
  <si>
    <t>Belt</t>
  </si>
  <si>
    <t>Keg</t>
  </si>
  <si>
    <t>Dynie</t>
  </si>
  <si>
    <t>Redgem</t>
  </si>
  <si>
    <t>Swinging</t>
  </si>
  <si>
    <t>Harried</t>
  </si>
  <si>
    <t>Warrior</t>
  </si>
  <si>
    <t>Staff</t>
  </si>
  <si>
    <t>Eryke</t>
  </si>
  <si>
    <t>Elfbane</t>
  </si>
  <si>
    <t>Breaking</t>
  </si>
  <si>
    <t>Crimson</t>
  </si>
  <si>
    <t>Mare</t>
  </si>
  <si>
    <t>Shield</t>
  </si>
  <si>
    <t>Errine</t>
  </si>
  <si>
    <t>Mourningstrength</t>
  </si>
  <si>
    <t>Working</t>
  </si>
  <si>
    <t>Prince</t>
  </si>
  <si>
    <t>Farale</t>
  </si>
  <si>
    <t>Runeshield</t>
  </si>
  <si>
    <t>Fermenting</t>
  </si>
  <si>
    <t>Golden</t>
  </si>
  <si>
    <t>Fox</t>
  </si>
  <si>
    <t>Master</t>
  </si>
  <si>
    <t>Gavina</t>
  </si>
  <si>
    <t>Marblefall</t>
  </si>
  <si>
    <t>Flowering</t>
  </si>
  <si>
    <t>Disturbed</t>
  </si>
  <si>
    <t>Servant</t>
  </si>
  <si>
    <t>Glynna</t>
  </si>
  <si>
    <t>Dragonfallow</t>
  </si>
  <si>
    <t>Worrying</t>
  </si>
  <si>
    <t>Filthy</t>
  </si>
  <si>
    <t>Lamb</t>
  </si>
  <si>
    <t>Meal</t>
  </si>
  <si>
    <t>Karran</t>
  </si>
  <si>
    <t>Wyvernpunch</t>
  </si>
  <si>
    <t>Following</t>
  </si>
  <si>
    <t>Warden</t>
  </si>
  <si>
    <t>Kierst</t>
  </si>
  <si>
    <t>Winterarm</t>
  </si>
  <si>
    <t>Flowing</t>
  </si>
  <si>
    <t>Bastard</t>
  </si>
  <si>
    <t>Mule</t>
  </si>
  <si>
    <t>Favor</t>
  </si>
  <si>
    <t>Kira</t>
  </si>
  <si>
    <t>Slatekeep</t>
  </si>
  <si>
    <t>Complaining</t>
  </si>
  <si>
    <t>Faltering</t>
  </si>
  <si>
    <t>Assassin</t>
  </si>
  <si>
    <t>Love</t>
  </si>
  <si>
    <t>Kyale</t>
  </si>
  <si>
    <t>Mistglade</t>
  </si>
  <si>
    <t>Standing</t>
  </si>
  <si>
    <t>Glorious</t>
  </si>
  <si>
    <t>Swordsman</t>
  </si>
  <si>
    <t>Word</t>
  </si>
  <si>
    <t>Ladia</t>
  </si>
  <si>
    <t>Meadowslayer</t>
  </si>
  <si>
    <t>Joking</t>
  </si>
  <si>
    <t>Lady</t>
  </si>
  <si>
    <t>Mora</t>
  </si>
  <si>
    <t>Alpenward</t>
  </si>
  <si>
    <t>Laughing</t>
  </si>
  <si>
    <t>Handsome</t>
  </si>
  <si>
    <t>Knight</t>
  </si>
  <si>
    <t>Apprentice</t>
  </si>
  <si>
    <t>Moriana</t>
  </si>
  <si>
    <t>Crestscar</t>
  </si>
  <si>
    <t>Panting</t>
  </si>
  <si>
    <t>Wrinkled</t>
  </si>
  <si>
    <t>Soldier</t>
  </si>
  <si>
    <t>Acolyte</t>
  </si>
  <si>
    <t>Quiss</t>
  </si>
  <si>
    <t>Richseeker</t>
  </si>
  <si>
    <t>Boarding</t>
  </si>
  <si>
    <t>Unhappy</t>
  </si>
  <si>
    <t>Wizard</t>
  </si>
  <si>
    <t>Dress</t>
  </si>
  <si>
    <t>Sadi</t>
  </si>
  <si>
    <t>Morningsinger</t>
  </si>
  <si>
    <t>Lounging</t>
  </si>
  <si>
    <t>Warlock</t>
  </si>
  <si>
    <t>Goddess</t>
  </si>
  <si>
    <t>Salina</t>
  </si>
  <si>
    <t>Fernshaper</t>
  </si>
  <si>
    <t>Cutting</t>
  </si>
  <si>
    <t>Lovely</t>
  </si>
  <si>
    <t>Ranger</t>
  </si>
  <si>
    <t>Samia</t>
  </si>
  <si>
    <t>Riverclaw</t>
  </si>
  <si>
    <t>Singing</t>
  </si>
  <si>
    <t>Ignorant</t>
  </si>
  <si>
    <t>Bard</t>
  </si>
  <si>
    <t>Sephya</t>
  </si>
  <si>
    <t>Proudpike</t>
  </si>
  <si>
    <t>Staring</t>
  </si>
  <si>
    <t>Senile</t>
  </si>
  <si>
    <t>Druid</t>
  </si>
  <si>
    <t>Purse</t>
  </si>
  <si>
    <t>Shaundra</t>
  </si>
  <si>
    <t>Glorysoar</t>
  </si>
  <si>
    <t>Goading</t>
  </si>
  <si>
    <t>Sour</t>
  </si>
  <si>
    <t>Monk</t>
  </si>
  <si>
    <t>Trap</t>
  </si>
  <si>
    <t>Siveth</t>
  </si>
  <si>
    <t>Embertalon</t>
  </si>
  <si>
    <t>Disappointing</t>
  </si>
  <si>
    <t>Sweet</t>
  </si>
  <si>
    <t>Paladin</t>
  </si>
  <si>
    <t>Thana</t>
  </si>
  <si>
    <t>Moltenoak</t>
  </si>
  <si>
    <t>Lonely</t>
  </si>
  <si>
    <t>Sorcerer</t>
  </si>
  <si>
    <t>Son</t>
  </si>
  <si>
    <t>Valiah</t>
  </si>
  <si>
    <t>Hardshot</t>
  </si>
  <si>
    <t>Binding</t>
  </si>
  <si>
    <t>Rogue</t>
  </si>
  <si>
    <t>Sister</t>
  </si>
  <si>
    <t>Zelda</t>
  </si>
  <si>
    <t>Skullscar</t>
  </si>
  <si>
    <t>Winding</t>
  </si>
  <si>
    <t>Blind</t>
  </si>
  <si>
    <t>Cleric</t>
  </si>
  <si>
    <t>Mother</t>
  </si>
  <si>
    <t>Abrielle</t>
  </si>
  <si>
    <t>Richheart</t>
  </si>
  <si>
    <t>Sundering</t>
  </si>
  <si>
    <t>Hungry</t>
  </si>
  <si>
    <t>Bear</t>
  </si>
  <si>
    <t>Daughter</t>
  </si>
  <si>
    <t>Adair</t>
  </si>
  <si>
    <t>Dustshot</t>
  </si>
  <si>
    <t>Longing</t>
  </si>
  <si>
    <t>Worried</t>
  </si>
  <si>
    <t>Goblin</t>
  </si>
  <si>
    <t>Cry</t>
  </si>
  <si>
    <t>Adara</t>
  </si>
  <si>
    <t>Proudfeather</t>
  </si>
  <si>
    <t>Fumbling</t>
  </si>
  <si>
    <t>Educated</t>
  </si>
  <si>
    <t>Kobold</t>
  </si>
  <si>
    <t>Shout</t>
  </si>
  <si>
    <t>Adriel</t>
  </si>
  <si>
    <t>Clawhell</t>
  </si>
  <si>
    <t>Bumbling</t>
  </si>
  <si>
    <t>Stupid</t>
  </si>
  <si>
    <t>Gnome</t>
  </si>
  <si>
    <t>Cupboard</t>
  </si>
  <si>
    <t>Aiyana</t>
  </si>
  <si>
    <t>Marshcaller</t>
  </si>
  <si>
    <t>Stumbling</t>
  </si>
  <si>
    <t>Emboldened</t>
  </si>
  <si>
    <t>Halfling</t>
  </si>
  <si>
    <t>Pantry</t>
  </si>
  <si>
    <t>Alissa</t>
  </si>
  <si>
    <t>Tallbane</t>
  </si>
  <si>
    <t>Pining</t>
  </si>
  <si>
    <t>Honorary</t>
  </si>
  <si>
    <t>Dwarf</t>
  </si>
  <si>
    <t>Queen</t>
  </si>
  <si>
    <t>Alixandra</t>
  </si>
  <si>
    <t>Flatgrip</t>
  </si>
  <si>
    <t>Whining</t>
  </si>
  <si>
    <t>Stinky</t>
  </si>
  <si>
    <t>Fool</t>
  </si>
  <si>
    <t>Wealth</t>
  </si>
  <si>
    <t>Altair</t>
  </si>
  <si>
    <t>Stilloak</t>
  </si>
  <si>
    <t>Flying</t>
  </si>
  <si>
    <t>Bottomless</t>
  </si>
  <si>
    <t>Virgin</t>
  </si>
  <si>
    <t>Amara</t>
  </si>
  <si>
    <t>Flintwhirl</t>
  </si>
  <si>
    <t>Hoarding</t>
  </si>
  <si>
    <t>Greasy</t>
  </si>
  <si>
    <t>Horde</t>
  </si>
  <si>
    <t>Void</t>
  </si>
  <si>
    <t>Anatola</t>
  </si>
  <si>
    <t>Shadowspell</t>
  </si>
  <si>
    <t>Whoring</t>
  </si>
  <si>
    <t>Sloppy</t>
  </si>
  <si>
    <t>Squire</t>
  </si>
  <si>
    <t>Woman</t>
  </si>
  <si>
    <t>Anya</t>
  </si>
  <si>
    <t>Seawhirl</t>
  </si>
  <si>
    <t>Warring</t>
  </si>
  <si>
    <t>Stylish</t>
  </si>
  <si>
    <t>Eagle</t>
  </si>
  <si>
    <t>Arcadia</t>
  </si>
  <si>
    <t>Snakesoar</t>
  </si>
  <si>
    <t>Winking</t>
  </si>
  <si>
    <t>Distressed</t>
  </si>
  <si>
    <t>Rooster</t>
  </si>
  <si>
    <t>Whore</t>
  </si>
  <si>
    <t>Ariadne</t>
  </si>
  <si>
    <t>Tallcrag</t>
  </si>
  <si>
    <t>Skittering</t>
  </si>
  <si>
    <t>Harrowed</t>
  </si>
  <si>
    <t>Piglet</t>
  </si>
  <si>
    <t>Butcher</t>
  </si>
  <si>
    <t>Arianwen</t>
  </si>
  <si>
    <t>Grandtoe</t>
  </si>
  <si>
    <t>Slithering</t>
  </si>
  <si>
    <t>Tormented</t>
  </si>
  <si>
    <t>Thief</t>
  </si>
  <si>
    <t>Anvil</t>
  </si>
  <si>
    <t>Aurelia</t>
  </si>
  <si>
    <t>Titansword</t>
  </si>
  <si>
    <t>Snoring</t>
  </si>
  <si>
    <t>Mortified</t>
  </si>
  <si>
    <t>Priest</t>
  </si>
  <si>
    <t>Tome</t>
  </si>
  <si>
    <t>Aurelian</t>
  </si>
  <si>
    <t>Seatail</t>
  </si>
  <si>
    <t>Snorting</t>
  </si>
  <si>
    <t>Lopsided</t>
  </si>
  <si>
    <t>Friar</t>
  </si>
  <si>
    <t>Sacrifice</t>
  </si>
  <si>
    <t>Aurelius</t>
  </si>
  <si>
    <t>Mistrock</t>
  </si>
  <si>
    <t>Playing</t>
  </si>
  <si>
    <t>Broken</t>
  </si>
  <si>
    <t>Blacksmith</t>
  </si>
  <si>
    <t>Armor</t>
  </si>
  <si>
    <t>Avalon</t>
  </si>
  <si>
    <t>Wheatchewer</t>
  </si>
  <si>
    <t>Practicing</t>
  </si>
  <si>
    <t>Moldy</t>
  </si>
  <si>
    <t>Guard</t>
  </si>
  <si>
    <t>Acalia</t>
  </si>
  <si>
    <t>Twilightwood</t>
  </si>
  <si>
    <t>Grappling</t>
  </si>
  <si>
    <t>Gooey</t>
  </si>
  <si>
    <t>Stag</t>
  </si>
  <si>
    <t>Pot</t>
  </si>
  <si>
    <t>Alaire</t>
  </si>
  <si>
    <t>Spiderwhisk</t>
  </si>
  <si>
    <t>Burning</t>
  </si>
  <si>
    <t>Fermented</t>
  </si>
  <si>
    <t>Hag</t>
  </si>
  <si>
    <t>Stove</t>
  </si>
  <si>
    <t>Auristela</t>
  </si>
  <si>
    <t>Fisthell</t>
  </si>
  <si>
    <t>Flaming</t>
  </si>
  <si>
    <t>Blighted</t>
  </si>
  <si>
    <t>Devil</t>
  </si>
  <si>
    <t>Stool</t>
  </si>
  <si>
    <t>Bastian</t>
  </si>
  <si>
    <t>Clearreaver</t>
  </si>
  <si>
    <t>Freezing</t>
  </si>
  <si>
    <t>Ornate</t>
  </si>
  <si>
    <t>Angel</t>
  </si>
  <si>
    <t>Princess</t>
  </si>
  <si>
    <t>Breena</t>
  </si>
  <si>
    <t>Bouldersun</t>
  </si>
  <si>
    <t>Poisoning</t>
  </si>
  <si>
    <t>Drowned</t>
  </si>
  <si>
    <t>Serpent</t>
  </si>
  <si>
    <t>Chain</t>
  </si>
  <si>
    <t>Brielle</t>
  </si>
  <si>
    <t>Forehand</t>
  </si>
  <si>
    <t>Burying</t>
  </si>
  <si>
    <t>Murdered</t>
  </si>
  <si>
    <t>Sword</t>
  </si>
  <si>
    <t>Briallan</t>
  </si>
  <si>
    <t>Barleyglory</t>
  </si>
  <si>
    <t>Throwing</t>
  </si>
  <si>
    <t>Widowed</t>
  </si>
  <si>
    <t>Pork</t>
  </si>
  <si>
    <t>Briseis</t>
  </si>
  <si>
    <t>Nobleflower</t>
  </si>
  <si>
    <t>Sparking</t>
  </si>
  <si>
    <t>Hanged</t>
  </si>
  <si>
    <t>Mouse</t>
  </si>
  <si>
    <t>Grain</t>
  </si>
  <si>
    <t>Cambria</t>
  </si>
  <si>
    <t>Clanguard</t>
  </si>
  <si>
    <t>Steaming</t>
  </si>
  <si>
    <t>Angry</t>
  </si>
  <si>
    <t>Bandit</t>
  </si>
  <si>
    <t>Tooth</t>
  </si>
  <si>
    <t>Cara</t>
  </si>
  <si>
    <t>Lunasnarl</t>
  </si>
  <si>
    <t>Smiting</t>
  </si>
  <si>
    <t>Lusty</t>
  </si>
  <si>
    <t>Chieftain</t>
  </si>
  <si>
    <t>Lance</t>
  </si>
  <si>
    <t>Carys</t>
  </si>
  <si>
    <t>Serpentblossom</t>
  </si>
  <si>
    <t>Chittering</t>
  </si>
  <si>
    <t>Haunted</t>
  </si>
  <si>
    <t>Griffon</t>
  </si>
  <si>
    <t>Axe</t>
  </si>
  <si>
    <t>Caspian</t>
  </si>
  <si>
    <t>Grizzlycut</t>
  </si>
  <si>
    <t>Chattering</t>
  </si>
  <si>
    <t>Dragon</t>
  </si>
  <si>
    <t>Scabbard</t>
  </si>
  <si>
    <t>Cassia</t>
  </si>
  <si>
    <t>Hawkcloud</t>
  </si>
  <si>
    <t>Mumbling</t>
  </si>
  <si>
    <t>Withered</t>
  </si>
  <si>
    <t>Lizard</t>
  </si>
  <si>
    <t>Knife</t>
  </si>
  <si>
    <t>Cassiel</t>
  </si>
  <si>
    <t>Mildarm</t>
  </si>
  <si>
    <t>Grating</t>
  </si>
  <si>
    <t>Comely</t>
  </si>
  <si>
    <t>Pony</t>
  </si>
  <si>
    <t>Dagger</t>
  </si>
  <si>
    <t>Cassiopeia</t>
  </si>
  <si>
    <t>Steeltalon</t>
  </si>
  <si>
    <t>Plowing</t>
  </si>
  <si>
    <t>Pious</t>
  </si>
  <si>
    <t>Baron</t>
  </si>
  <si>
    <t>Spear</t>
  </si>
  <si>
    <t>Cassius</t>
  </si>
  <si>
    <t>Slatestriker</t>
  </si>
  <si>
    <t>Biting</t>
  </si>
  <si>
    <t>Penitent</t>
  </si>
  <si>
    <t>Heifer</t>
  </si>
  <si>
    <t>Bow</t>
  </si>
  <si>
    <t>Chaniel</t>
  </si>
  <si>
    <t>Sunrunner</t>
  </si>
  <si>
    <t>Howling</t>
  </si>
  <si>
    <t>Patient</t>
  </si>
  <si>
    <t>Bull</t>
  </si>
  <si>
    <t>Crossbow</t>
  </si>
  <si>
    <t>Cora</t>
  </si>
  <si>
    <t>Craghunter</t>
  </si>
  <si>
    <t>Roaring</t>
  </si>
  <si>
    <t>Drunk</t>
  </si>
  <si>
    <t>Hound</t>
  </si>
  <si>
    <t>Quarterstaff</t>
  </si>
  <si>
    <t>Corbin</t>
  </si>
  <si>
    <t>Summercut</t>
  </si>
  <si>
    <t>Shouting</t>
  </si>
  <si>
    <t>Worthy</t>
  </si>
  <si>
    <t>Goat</t>
  </si>
  <si>
    <t>Cyprian</t>
  </si>
  <si>
    <t>Dustshout</t>
  </si>
  <si>
    <t>Pouring</t>
  </si>
  <si>
    <t>Wealthy</t>
  </si>
  <si>
    <t>Toad</t>
  </si>
  <si>
    <t>Fire</t>
  </si>
  <si>
    <t>Daire</t>
  </si>
  <si>
    <t>Titanmoon</t>
  </si>
  <si>
    <t>Squeaking</t>
  </si>
  <si>
    <t>Loathsome</t>
  </si>
  <si>
    <t>Stallion</t>
  </si>
  <si>
    <t>Darius</t>
  </si>
  <si>
    <t>Mountainwound</t>
  </si>
  <si>
    <t>Stinging</t>
  </si>
  <si>
    <t>Weak</t>
  </si>
  <si>
    <t>Monster</t>
  </si>
  <si>
    <t>Wind</t>
  </si>
  <si>
    <t>Destin</t>
  </si>
  <si>
    <t>Twosky</t>
  </si>
  <si>
    <t>Charging</t>
  </si>
  <si>
    <t>Miniscule</t>
  </si>
  <si>
    <t>Vermin</t>
  </si>
  <si>
    <t>Drake</t>
  </si>
  <si>
    <t>Threeflare</t>
  </si>
  <si>
    <t>Bleating</t>
  </si>
  <si>
    <t>Miniature</t>
  </si>
  <si>
    <t>Beholder</t>
  </si>
  <si>
    <t>Drystan</t>
  </si>
  <si>
    <t>Rumblestride</t>
  </si>
  <si>
    <t>Stabbing</t>
  </si>
  <si>
    <t>Enormous</t>
  </si>
  <si>
    <t>Monkey</t>
  </si>
  <si>
    <t>Dagen</t>
  </si>
  <si>
    <t>Shadowbranch</t>
  </si>
  <si>
    <t>Goring</t>
  </si>
  <si>
    <t>Enlarged</t>
  </si>
  <si>
    <t>Elephant</t>
  </si>
  <si>
    <t>Ladle</t>
  </si>
  <si>
    <t>Devlin</t>
  </si>
  <si>
    <t>Stoneflaw</t>
  </si>
  <si>
    <t>Poking</t>
  </si>
  <si>
    <t>Engorged</t>
  </si>
  <si>
    <t>Boar</t>
  </si>
  <si>
    <t>Monastery</t>
  </si>
  <si>
    <t>Devlyn</t>
  </si>
  <si>
    <t>Stagbrace</t>
  </si>
  <si>
    <t>Swallowing</t>
  </si>
  <si>
    <t>Lecherous</t>
  </si>
  <si>
    <t>Beagle</t>
  </si>
  <si>
    <t>Chalice</t>
  </si>
  <si>
    <t>Eira</t>
  </si>
  <si>
    <t>Grandstrider</t>
  </si>
  <si>
    <t>Sucking</t>
  </si>
  <si>
    <t>Despicable</t>
  </si>
  <si>
    <t>Bat</t>
  </si>
  <si>
    <t>Goblet</t>
  </si>
  <si>
    <t>Eirian</t>
  </si>
  <si>
    <t>Mossglade</t>
  </si>
  <si>
    <t>Drinking</t>
  </si>
  <si>
    <t>Lewd</t>
  </si>
  <si>
    <t>Demon</t>
  </si>
  <si>
    <t>Dungeon</t>
  </si>
  <si>
    <t>Elysia</t>
  </si>
  <si>
    <t>Snowspear</t>
  </si>
  <si>
    <t>Sneaking</t>
  </si>
  <si>
    <t>Imp</t>
  </si>
  <si>
    <t>Lust</t>
  </si>
  <si>
    <t>Eoin</t>
  </si>
  <si>
    <t>Winterbrace</t>
  </si>
  <si>
    <t>Hiding</t>
  </si>
  <si>
    <t>Sprite</t>
  </si>
  <si>
    <t>Lantern</t>
  </si>
  <si>
    <t>Evadne</t>
  </si>
  <si>
    <t>Hardsword</t>
  </si>
  <si>
    <t>Slashing</t>
  </si>
  <si>
    <t>Fey</t>
  </si>
  <si>
    <t>Bone</t>
  </si>
  <si>
    <t>Eliron</t>
  </si>
  <si>
    <t>Strongwound</t>
  </si>
  <si>
    <t>Limping</t>
  </si>
  <si>
    <t>Faulty</t>
  </si>
  <si>
    <t>Spirit</t>
  </si>
  <si>
    <t>Life</t>
  </si>
  <si>
    <t>Evanth</t>
  </si>
  <si>
    <t>Dirgereaper</t>
  </si>
  <si>
    <t>Tripping</t>
  </si>
  <si>
    <t>Pristine</t>
  </si>
  <si>
    <t>Bitch</t>
  </si>
  <si>
    <t>Fineas</t>
  </si>
  <si>
    <t>Twilightmantle</t>
  </si>
  <si>
    <t>Shifting</t>
  </si>
  <si>
    <t>Cleanly</t>
  </si>
  <si>
    <t>Starling</t>
  </si>
  <si>
    <t>Mistress</t>
  </si>
  <si>
    <t>Finian</t>
  </si>
  <si>
    <t>Pyreblade</t>
  </si>
  <si>
    <t>Sliding</t>
  </si>
  <si>
    <t>Cracked</t>
  </si>
  <si>
    <t>Minotaur</t>
  </si>
  <si>
    <t>Mind</t>
  </si>
  <si>
    <t>Fyodor</t>
  </si>
  <si>
    <t>Dragonrunner</t>
  </si>
  <si>
    <t>Blinding</t>
  </si>
  <si>
    <t>Splintered</t>
  </si>
  <si>
    <t>Barbarian</t>
  </si>
  <si>
    <t>Treasure</t>
  </si>
  <si>
    <t>Gareth</t>
  </si>
  <si>
    <t>Simpletrap</t>
  </si>
  <si>
    <t>Piercing</t>
  </si>
  <si>
    <t>Jeweled</t>
  </si>
  <si>
    <t>Prophet</t>
  </si>
  <si>
    <t>Barter</t>
  </si>
  <si>
    <t>Gavriel</t>
  </si>
  <si>
    <t>Mountainpelt</t>
  </si>
  <si>
    <t>Bludgeoning</t>
  </si>
  <si>
    <t>Superior</t>
  </si>
  <si>
    <t>Merchant</t>
  </si>
  <si>
    <t>Armorer</t>
  </si>
  <si>
    <t>Griffin</t>
  </si>
  <si>
    <t>Dewbender</t>
  </si>
  <si>
    <t>Crushing</t>
  </si>
  <si>
    <t>Flawless</t>
  </si>
  <si>
    <t>Cobbler</t>
  </si>
  <si>
    <t>Butler</t>
  </si>
  <si>
    <t>Guinevere</t>
  </si>
  <si>
    <t>Pridehammer</t>
  </si>
  <si>
    <t>Hopping</t>
  </si>
  <si>
    <t>Unicorn</t>
  </si>
  <si>
    <t>Page</t>
  </si>
  <si>
    <t>Gaerwn</t>
  </si>
  <si>
    <t>Simpleflare</t>
  </si>
  <si>
    <t>Thundering</t>
  </si>
  <si>
    <t>Exquisite</t>
  </si>
  <si>
    <t>Ogre</t>
  </si>
  <si>
    <t>Ginerva</t>
  </si>
  <si>
    <t>Windsplitter</t>
  </si>
  <si>
    <t>Hushing</t>
  </si>
  <si>
    <t>Elegant</t>
  </si>
  <si>
    <t>Nymph</t>
  </si>
  <si>
    <t>Feather</t>
  </si>
  <si>
    <t>Hadriel</t>
  </si>
  <si>
    <t>Lonespark</t>
  </si>
  <si>
    <t>Crying</t>
  </si>
  <si>
    <t>Fine</t>
  </si>
  <si>
    <t>Hannelore</t>
  </si>
  <si>
    <t>Mirthshard</t>
  </si>
  <si>
    <t>Wailing</t>
  </si>
  <si>
    <t>Dull</t>
  </si>
  <si>
    <t>Captain</t>
  </si>
  <si>
    <t>Friend</t>
  </si>
  <si>
    <t>Hermione</t>
  </si>
  <si>
    <t>Eaglemore</t>
  </si>
  <si>
    <t>Mourning</t>
  </si>
  <si>
    <t>Brittle</t>
  </si>
  <si>
    <t>Angler</t>
  </si>
  <si>
    <t>Labyrinth</t>
  </si>
  <si>
    <t>Hesperos</t>
  </si>
  <si>
    <t>Vaughn</t>
  </si>
  <si>
    <t>Darkening</t>
  </si>
  <si>
    <t>Fragile</t>
  </si>
  <si>
    <t>Lover</t>
  </si>
  <si>
    <t>Mountain</t>
  </si>
  <si>
    <t>Iagan</t>
  </si>
  <si>
    <t>Schneider</t>
  </si>
  <si>
    <t>Piling</t>
  </si>
  <si>
    <t>Effeminate</t>
  </si>
  <si>
    <t>Hope</t>
  </si>
  <si>
    <t>Ianthe</t>
  </si>
  <si>
    <t>Heinrich</t>
  </si>
  <si>
    <t>Digging</t>
  </si>
  <si>
    <t>Masculine</t>
  </si>
  <si>
    <t>Tinker</t>
  </si>
  <si>
    <t>Boot</t>
  </si>
  <si>
    <t>Ignacia</t>
  </si>
  <si>
    <t>Hancock</t>
  </si>
  <si>
    <t>Flinging</t>
  </si>
  <si>
    <t>Supine</t>
  </si>
  <si>
    <t>Whale</t>
  </si>
  <si>
    <t>Gauntlet</t>
  </si>
  <si>
    <t>Ignatius</t>
  </si>
  <si>
    <t>Williamson</t>
  </si>
  <si>
    <t>Iseult</t>
  </si>
  <si>
    <t>Tobey</t>
  </si>
  <si>
    <t>Isolde</t>
  </si>
  <si>
    <t>Stacey</t>
  </si>
  <si>
    <t>Jessalyn</t>
  </si>
  <si>
    <t>Jermyn</t>
  </si>
  <si>
    <t>Kara</t>
  </si>
  <si>
    <t>Howard</t>
  </si>
  <si>
    <t>Kerensa</t>
  </si>
  <si>
    <t>Wallace</t>
  </si>
  <si>
    <t>Korbin</t>
  </si>
  <si>
    <t>Leopold</t>
  </si>
  <si>
    <t>Kyler</t>
  </si>
  <si>
    <t>Elmore</t>
  </si>
  <si>
    <t>Kyra</t>
  </si>
  <si>
    <t>Morgan</t>
  </si>
  <si>
    <t>Katriel</t>
  </si>
  <si>
    <t>Gunther</t>
  </si>
  <si>
    <t>Kyrielle</t>
  </si>
  <si>
    <t>Leala</t>
  </si>
  <si>
    <t>Montgomery</t>
  </si>
  <si>
    <t>Leila</t>
  </si>
  <si>
    <t>Lynwood</t>
  </si>
  <si>
    <t>Lilith</t>
  </si>
  <si>
    <t>Stuart</t>
  </si>
  <si>
    <t>Liora</t>
  </si>
  <si>
    <t>Hawthorne</t>
  </si>
  <si>
    <t>Lucien</t>
  </si>
  <si>
    <t>Caldwell</t>
  </si>
  <si>
    <t>Lyra</t>
  </si>
  <si>
    <t>Norrys</t>
  </si>
  <si>
    <t>Leira</t>
  </si>
  <si>
    <t>Stanton</t>
  </si>
  <si>
    <t>Liriene</t>
  </si>
  <si>
    <t>Johnson</t>
  </si>
  <si>
    <t>Liron</t>
  </si>
  <si>
    <t>Dyer</t>
  </si>
  <si>
    <t>Maia</t>
  </si>
  <si>
    <t>Walker</t>
  </si>
  <si>
    <t>Marius</t>
  </si>
  <si>
    <t>Pickman</t>
  </si>
  <si>
    <t>Mathieu</t>
  </si>
  <si>
    <t>Elgin</t>
  </si>
  <si>
    <t>Mireille</t>
  </si>
  <si>
    <t>Bowen</t>
  </si>
  <si>
    <t>Mireya</t>
  </si>
  <si>
    <t>Rice</t>
  </si>
  <si>
    <t>Maylea</t>
  </si>
  <si>
    <t>Jasper</t>
  </si>
  <si>
    <t>Meira</t>
  </si>
  <si>
    <t>Darwin</t>
  </si>
  <si>
    <t>Natania</t>
  </si>
  <si>
    <t>Nerys</t>
  </si>
  <si>
    <t>Ford</t>
  </si>
  <si>
    <t>Nuriel</t>
  </si>
  <si>
    <t>Martin</t>
  </si>
  <si>
    <t>Nyssa</t>
  </si>
  <si>
    <t>Glendon</t>
  </si>
  <si>
    <t>Neirin</t>
  </si>
  <si>
    <t>Perry</t>
  </si>
  <si>
    <t>Nyfain</t>
  </si>
  <si>
    <t>Broughton</t>
  </si>
  <si>
    <t>Oisin</t>
  </si>
  <si>
    <t>Renwick</t>
  </si>
  <si>
    <t>Oralie</t>
  </si>
  <si>
    <t>Harker</t>
  </si>
  <si>
    <t>Orion</t>
  </si>
  <si>
    <t>Dewey</t>
  </si>
  <si>
    <t>Orpheus</t>
  </si>
  <si>
    <t>Mercer</t>
  </si>
  <si>
    <t>Ozara</t>
  </si>
  <si>
    <t>Oleisa</t>
  </si>
  <si>
    <t>Updike</t>
  </si>
  <si>
    <t>Orinthea</t>
  </si>
  <si>
    <t>Tilton</t>
  </si>
  <si>
    <t>Peregrine</t>
  </si>
  <si>
    <t>Godfrey</t>
  </si>
  <si>
    <t>Persephone</t>
  </si>
  <si>
    <t>Dexter</t>
  </si>
  <si>
    <t>Perseus</t>
  </si>
  <si>
    <t>Regan</t>
  </si>
  <si>
    <t>Petronela</t>
  </si>
  <si>
    <t>Sawyer</t>
  </si>
  <si>
    <t>Phelan</t>
  </si>
  <si>
    <t>Loyd</t>
  </si>
  <si>
    <t>Pryderi</t>
  </si>
  <si>
    <t>Orne</t>
  </si>
  <si>
    <t>Pyralia</t>
  </si>
  <si>
    <t>Pyralis</t>
  </si>
  <si>
    <t>Everett</t>
  </si>
  <si>
    <t>Qadira</t>
  </si>
  <si>
    <t>Quintessa</t>
  </si>
  <si>
    <t>Quinevere</t>
  </si>
  <si>
    <t>Randall</t>
  </si>
  <si>
    <t>Raisa</t>
  </si>
  <si>
    <t>Lawson</t>
  </si>
  <si>
    <t>Remus</t>
  </si>
  <si>
    <t>Maverick</t>
  </si>
  <si>
    <t>Rhyan</t>
  </si>
  <si>
    <t>Watkins</t>
  </si>
  <si>
    <t>Rhydderch</t>
  </si>
  <si>
    <t>Kelvin</t>
  </si>
  <si>
    <t>Riona</t>
  </si>
  <si>
    <t>Upham</t>
  </si>
  <si>
    <t>Renfrew</t>
  </si>
  <si>
    <t>Saoirse</t>
  </si>
  <si>
    <t>Odell</t>
  </si>
  <si>
    <t>Sarai</t>
  </si>
  <si>
    <t>Vanetam</t>
  </si>
  <si>
    <t>Sebastian</t>
  </si>
  <si>
    <t>Elnetar</t>
  </si>
  <si>
    <t>Seraphim</t>
  </si>
  <si>
    <t>Elvashai</t>
  </si>
  <si>
    <t>Seraphina</t>
  </si>
  <si>
    <t>Odellai</t>
  </si>
  <si>
    <t>Sirius</t>
  </si>
  <si>
    <t>Kitura</t>
  </si>
  <si>
    <t>Sorcha</t>
  </si>
  <si>
    <t>Morea</t>
  </si>
  <si>
    <t>Saira</t>
  </si>
  <si>
    <t>Vavash</t>
  </si>
  <si>
    <t>Sarielle</t>
  </si>
  <si>
    <t>Elkela</t>
  </si>
  <si>
    <t>Serian</t>
  </si>
  <si>
    <t>Namora</t>
  </si>
  <si>
    <t>Séverin</t>
  </si>
  <si>
    <t>Sarkin</t>
  </si>
  <si>
    <t>Tavish</t>
  </si>
  <si>
    <t>Machedin</t>
  </si>
  <si>
    <t>Tearlach</t>
  </si>
  <si>
    <t>Kicheda</t>
  </si>
  <si>
    <t>Terra</t>
  </si>
  <si>
    <t>Nahalea</t>
  </si>
  <si>
    <t>Thalia</t>
  </si>
  <si>
    <t>Ayoran</t>
  </si>
  <si>
    <t>Thaniel</t>
  </si>
  <si>
    <t>Reyor</t>
  </si>
  <si>
    <t>Theia</t>
  </si>
  <si>
    <t>Napennae</t>
  </si>
  <si>
    <t>Torian</t>
  </si>
  <si>
    <t>Pennal</t>
  </si>
  <si>
    <t>Torin</t>
  </si>
  <si>
    <t>Rondil</t>
  </si>
  <si>
    <t>Tressa</t>
  </si>
  <si>
    <t>Fagranea</t>
  </si>
  <si>
    <t>Tristana</t>
  </si>
  <si>
    <t>Desarkus</t>
  </si>
  <si>
    <t>Uriela</t>
  </si>
  <si>
    <t>Rondam</t>
  </si>
  <si>
    <t>Urien</t>
  </si>
  <si>
    <t>Adellid</t>
  </si>
  <si>
    <t>Ulyssia</t>
  </si>
  <si>
    <t>Belimel</t>
  </si>
  <si>
    <t>Vanora</t>
  </si>
  <si>
    <t>Jopennar</t>
  </si>
  <si>
    <t>Vespera</t>
  </si>
  <si>
    <t>Sarkett</t>
  </si>
  <si>
    <t>Vasilis</t>
  </si>
  <si>
    <t>Kelor</t>
  </si>
  <si>
    <t>Xanthus</t>
  </si>
  <si>
    <t>Eljenil</t>
  </si>
  <si>
    <t>Xara</t>
  </si>
  <si>
    <t>Vryce</t>
  </si>
  <si>
    <t>Xylia</t>
  </si>
  <si>
    <t>Faraday</t>
  </si>
  <si>
    <t>Yadira</t>
  </si>
  <si>
    <t>Tarkin</t>
  </si>
  <si>
    <t>Yseult</t>
  </si>
  <si>
    <t>Dellil</t>
  </si>
  <si>
    <t>Yakira</t>
  </si>
  <si>
    <t>Bedellar</t>
  </si>
  <si>
    <t>Yeira</t>
  </si>
  <si>
    <t>Sheneer</t>
  </si>
  <si>
    <t>Yeriel</t>
  </si>
  <si>
    <t>Sigrand</t>
  </si>
  <si>
    <t>Yestin</t>
  </si>
  <si>
    <t>Deyor</t>
  </si>
  <si>
    <t>Zaira</t>
  </si>
  <si>
    <t>Mabarn</t>
  </si>
  <si>
    <t>Zephyr</t>
  </si>
  <si>
    <t>Zenith</t>
  </si>
  <si>
    <t>Zora</t>
  </si>
  <si>
    <t>Dekel</t>
  </si>
  <si>
    <t>Zorion</t>
  </si>
  <si>
    <t>Varwss</t>
  </si>
  <si>
    <t>Zaniel</t>
  </si>
  <si>
    <t>Banspi</t>
  </si>
  <si>
    <t>Zarek</t>
  </si>
  <si>
    <t>Titrame</t>
  </si>
  <si>
    <t>Fatan</t>
  </si>
  <si>
    <t>Dewterd</t>
  </si>
  <si>
    <t>Marith</t>
  </si>
  <si>
    <t>Malled</t>
  </si>
  <si>
    <t>Prnnde</t>
  </si>
  <si>
    <t>Carnderbr</t>
  </si>
  <si>
    <t>Sterel</t>
  </si>
  <si>
    <t>Stipeller</t>
  </si>
  <si>
    <t>Moummeare</t>
  </si>
  <si>
    <t>Steni</t>
  </si>
  <si>
    <t>Vanentace</t>
  </si>
  <si>
    <t>Mawkery</t>
  </si>
  <si>
    <t>Dendad</t>
  </si>
  <si>
    <t>Ronda</t>
  </si>
  <si>
    <t>Grirert</t>
  </si>
  <si>
    <t>Stheye</t>
  </si>
  <si>
    <t>Joperw</t>
  </si>
  <si>
    <t>Ster</t>
  </si>
  <si>
    <t>Herer</t>
  </si>
  <si>
    <t>Elistela</t>
  </si>
  <si>
    <t>Twssh</t>
  </si>
  <si>
    <t>Deryow</t>
  </si>
  <si>
    <t>Elanaler</t>
  </si>
  <si>
    <t>Lyearer</t>
  </si>
  <si>
    <t>Dewblashh</t>
  </si>
  <si>
    <t>Granrk</t>
  </si>
  <si>
    <t>Deity Names</t>
  </si>
  <si>
    <t>Deity Roles</t>
  </si>
  <si>
    <t>Known for</t>
  </si>
  <si>
    <t>Guarded by</t>
  </si>
  <si>
    <t>Shape</t>
  </si>
  <si>
    <t>Metals</t>
  </si>
  <si>
    <t>Interior Walls</t>
  </si>
  <si>
    <t>Ceilings</t>
  </si>
  <si>
    <t>Crypt for</t>
  </si>
  <si>
    <t>Rituals</t>
  </si>
  <si>
    <t>Features</t>
  </si>
  <si>
    <t>Encounters</t>
  </si>
  <si>
    <t>Seriel</t>
  </si>
  <si>
    <t>Goddess of Fate</t>
  </si>
  <si>
    <t>Miraculous healers</t>
  </si>
  <si>
    <t>A sworn order of devout warriors</t>
  </si>
  <si>
    <t>circular</t>
  </si>
  <si>
    <t>Simple; a large main worship chamber with a handful of functional rooms adjoining</t>
  </si>
  <si>
    <t>brass</t>
  </si>
  <si>
    <t>Rough hewn stone</t>
  </si>
  <si>
    <t>Uncomfortably close to your head</t>
  </si>
  <si>
    <t>An armory or barracks</t>
  </si>
  <si>
    <t>a well-known hero</t>
  </si>
  <si>
    <t>conjurations</t>
  </si>
  <si>
    <t>A small altar set in an alcove in the wall</t>
  </si>
  <si>
    <t>priest(ess)</t>
  </si>
  <si>
    <t>Serilye</t>
  </si>
  <si>
    <t>Goddess of Plants</t>
  </si>
  <si>
    <t>Compassionate healers</t>
  </si>
  <si>
    <t>Sellswords</t>
  </si>
  <si>
    <t>ellipsoidal</t>
  </si>
  <si>
    <t>Simple with a large annex; the annex contains many chambers</t>
  </si>
  <si>
    <t>bronze</t>
  </si>
  <si>
    <t>Smooth cut stone</t>
  </si>
  <si>
    <t>Connected to the floor by columns</t>
  </si>
  <si>
    <t>A guardroom or sentry post</t>
  </si>
  <si>
    <t>a powerful high priest</t>
  </si>
  <si>
    <t>divinations</t>
  </si>
  <si>
    <t>The sound of bells ringing in a tower</t>
  </si>
  <si>
    <t>traveler from afar</t>
  </si>
  <si>
    <t>Akin</t>
  </si>
  <si>
    <t>God of Travel</t>
  </si>
  <si>
    <t>Beautiful priestesses</t>
  </si>
  <si>
    <t>Frightening statues of monstrous beings</t>
  </si>
  <si>
    <t>triangular</t>
  </si>
  <si>
    <t>Simple with fortifications</t>
  </si>
  <si>
    <t>Painted or lacquered wood</t>
  </si>
  <si>
    <t>Painted with mythological scenes</t>
  </si>
  <si>
    <t>A cell for solitary prayer</t>
  </si>
  <si>
    <t>an obscure priest</t>
  </si>
  <si>
    <t>funerals</t>
  </si>
  <si>
    <t>A wall sconce holding many candles</t>
  </si>
  <si>
    <t>local worshipper</t>
  </si>
  <si>
    <t>Focal</t>
  </si>
  <si>
    <t>Goddess of Disasters</t>
  </si>
  <si>
    <t>Wonderful music</t>
  </si>
  <si>
    <t>Impressive, colossal statues of warriors</t>
  </si>
  <si>
    <t>square</t>
  </si>
  <si>
    <t>Multi-layered; upper or lower layers are inaccessible to most visitors</t>
  </si>
  <si>
    <t>iron</t>
  </si>
  <si>
    <t>Unfinished hardwood</t>
  </si>
  <si>
    <t>So high its difficult to make out details</t>
  </si>
  <si>
    <t>A cell for holding prisoners</t>
  </si>
  <si>
    <t>a wealthy noble</t>
  </si>
  <si>
    <t>healing rituals</t>
  </si>
  <si>
    <t>Tall candles on holders, taller than a man</t>
  </si>
  <si>
    <t>member of the temple’s serving staff</t>
  </si>
  <si>
    <t>Paha</t>
  </si>
  <si>
    <t>Accurate prophecies</t>
  </si>
  <si>
    <t>Statues of beautiful maidens, beckoning visitors into a trap</t>
  </si>
  <si>
    <t>rectangular</t>
  </si>
  <si>
    <t>Multi-winged; some wings are inaccessible to most visitors</t>
  </si>
  <si>
    <t>steel</t>
  </si>
  <si>
    <t>Decorated with intricate mosaics</t>
  </si>
  <si>
    <t>Vaulted</t>
  </si>
  <si>
    <t>An inquisition or torture chamber</t>
  </si>
  <si>
    <t>The tinkle of chimes from a nearby room</t>
  </si>
  <si>
    <t>member of the temple’s guard</t>
  </si>
  <si>
    <t>Aphiel</t>
  </si>
  <si>
    <t>Lady of the Earth</t>
  </si>
  <si>
    <t>Collected wisdom</t>
  </si>
  <si>
    <t>Nothing; the temple welcomes all</t>
  </si>
  <si>
    <t>pentagonal</t>
  </si>
  <si>
    <t>Arranged in a concentric fashion; inner areas are inaccessible to most visitors</t>
  </si>
  <si>
    <t>Decorated with elaborate murals</t>
  </si>
  <si>
    <t>Domes or cupolas</t>
  </si>
  <si>
    <t>A priest’s office or audience chamber</t>
  </si>
  <si>
    <t>A tapestry depicting a mythological scene</t>
  </si>
  <si>
    <t>Mano</t>
  </si>
  <si>
    <t>God of the Sun</t>
  </si>
  <si>
    <t>Stunning architecture</t>
  </si>
  <si>
    <t>hexagonal</t>
  </si>
  <si>
    <t>Labyrinthine; designed to deliberately confuse outsiders</t>
  </si>
  <si>
    <t>Decorated with relief carvings</t>
  </si>
  <si>
    <t>A sanitarium or infirmary</t>
  </si>
  <si>
    <t>A small fountain or reflecting pool</t>
  </si>
  <si>
    <t>Artas</t>
  </si>
  <si>
    <t>Lady of Travel</t>
  </si>
  <si>
    <t>Unusual architecture</t>
  </si>
  <si>
    <t>octagonal</t>
  </si>
  <si>
    <t>Simple with an intricate complex hidden beneath the main worship chamber</t>
  </si>
  <si>
    <t>Decorated with sacred texts and runes</t>
  </si>
  <si>
    <t>A ceremonial pool, bath, or fountain</t>
  </si>
  <si>
    <t>The sound of a gong from another room</t>
  </si>
  <si>
    <t>Gagadr</t>
  </si>
  <si>
    <t>God of Victory</t>
  </si>
  <si>
    <t>Incredible collection of artwork</t>
  </si>
  <si>
    <t>cruciform</t>
  </si>
  <si>
    <t>A morgue or mortuary</t>
  </si>
  <si>
    <t>A large holy symbol embedded in the wall</t>
  </si>
  <si>
    <t>Kochbez</t>
  </si>
  <si>
    <t>Goddess of Thieves</t>
  </si>
  <si>
    <t>A famous sculpture or painting</t>
  </si>
  <si>
    <t>A chapel or shrine dedicated to a lesser deity, saint, or martyr</t>
  </si>
  <si>
    <t>A huge book of sacred texts or prayers</t>
  </si>
  <si>
    <t>Zelik</t>
  </si>
  <si>
    <t>Lady of Treachery</t>
  </si>
  <si>
    <t>Lengthy prayer services and vigils</t>
  </si>
  <si>
    <t>A classroom or dormitory</t>
  </si>
  <si>
    <t>The scent of incense burning nearby</t>
  </si>
  <si>
    <t>Penur</t>
  </si>
  <si>
    <t>Goddess of the Sky</t>
  </si>
  <si>
    <t>Lively prayer services and debates</t>
  </si>
  <si>
    <t>A library</t>
  </si>
  <si>
    <t>A kneeler beneath a small statue or icon</t>
  </si>
  <si>
    <t>Celore</t>
  </si>
  <si>
    <t>A priest’s quarters or robing room</t>
  </si>
  <si>
    <t>An oil lamp with colored glass panels</t>
  </si>
  <si>
    <t>Nerduilye</t>
  </si>
  <si>
    <t>Lady of Law</t>
  </si>
  <si>
    <t>A banquet room, large dining hall, or small dining room</t>
  </si>
  <si>
    <t>A mosaic set into the floor of the room</t>
  </si>
  <si>
    <t>Gielat</t>
  </si>
  <si>
    <t>Goddess of Death</t>
  </si>
  <si>
    <t>A kitchen or pantry</t>
  </si>
  <si>
    <t>A wide fresco or mural depicting a mythological scene</t>
  </si>
  <si>
    <t>Razal</t>
  </si>
  <si>
    <t>Goddess of Luck</t>
  </si>
  <si>
    <t>A trophy room or art gallery</t>
  </si>
  <si>
    <t>The pipes of an immense organ running along the walls</t>
  </si>
  <si>
    <t>Shoniel</t>
  </si>
  <si>
    <t>Lady of Plants</t>
  </si>
  <si>
    <t>A stable or kennel</t>
  </si>
  <si>
    <t>Robes and cassocks hanging on hooks</t>
  </si>
  <si>
    <t>Lotie</t>
  </si>
  <si>
    <t>Lady of Protection</t>
  </si>
  <si>
    <t>A workshop for temple craftsmen</t>
  </si>
  <si>
    <t>An ornamental rug</t>
  </si>
  <si>
    <t>Voreden</t>
  </si>
  <si>
    <t>Lord of Wanderers</t>
  </si>
  <si>
    <t>A screen to hide priests from view</t>
  </si>
  <si>
    <t>Elelyen</t>
  </si>
  <si>
    <t>Lady of the Sky</t>
  </si>
  <si>
    <t>A statue of a recognizable figure</t>
  </si>
  <si>
    <t>Mablineth</t>
  </si>
  <si>
    <t>God of Storms</t>
  </si>
  <si>
    <t>Mele</t>
  </si>
  <si>
    <t>Achiel</t>
  </si>
  <si>
    <t>Laserie</t>
  </si>
  <si>
    <t>Goddess of War</t>
  </si>
  <si>
    <t>Hasu</t>
  </si>
  <si>
    <t>Goddess of Shields</t>
  </si>
  <si>
    <t>Shamua</t>
  </si>
  <si>
    <t>Lady of Knowledge</t>
  </si>
  <si>
    <t>Imlithil</t>
  </si>
  <si>
    <t>God of the Lost</t>
  </si>
  <si>
    <t>Ramua</t>
  </si>
  <si>
    <t>God of Knowledge</t>
  </si>
  <si>
    <t>Irah</t>
  </si>
  <si>
    <t>God of Fire</t>
  </si>
  <si>
    <t>Arierwen</t>
  </si>
  <si>
    <t>Lady of Fire</t>
  </si>
  <si>
    <t>Mionarfin</t>
  </si>
  <si>
    <t>Ellariel</t>
  </si>
  <si>
    <t>Belpha</t>
  </si>
  <si>
    <t>Lord of the Sky</t>
  </si>
  <si>
    <t>Ithrebrias</t>
  </si>
  <si>
    <t>Lady of Fate</t>
  </si>
  <si>
    <t>Oror</t>
  </si>
  <si>
    <t>Zielaph</t>
  </si>
  <si>
    <t>Irar</t>
  </si>
  <si>
    <t>Lady of Dragons</t>
  </si>
  <si>
    <t>Sielyr</t>
  </si>
  <si>
    <t>Goddess of Lightning</t>
  </si>
  <si>
    <t>Hieliah</t>
  </si>
  <si>
    <t>Goddess of Secrets</t>
  </si>
  <si>
    <t>Andah</t>
  </si>
  <si>
    <t>God of Healing</t>
  </si>
  <si>
    <t>Aniyan</t>
  </si>
  <si>
    <t>Goddess of the Sun</t>
  </si>
  <si>
    <t>Nelaser</t>
  </si>
  <si>
    <t>Goddess of Animals</t>
  </si>
  <si>
    <t>Ahtamror</t>
  </si>
  <si>
    <t>God of Wanderers</t>
  </si>
  <si>
    <t>Haelyr</t>
  </si>
  <si>
    <t>Lord of Knowledge</t>
  </si>
  <si>
    <t>Aniyah</t>
  </si>
  <si>
    <t>Goddess of Trickery</t>
  </si>
  <si>
    <t>Bezer</t>
  </si>
  <si>
    <t>Deja</t>
  </si>
  <si>
    <t>Bariel</t>
  </si>
  <si>
    <t>Ufael</t>
  </si>
  <si>
    <t>Ariel</t>
  </si>
  <si>
    <t>Lord of Plague</t>
  </si>
  <si>
    <t>Pazu</t>
  </si>
  <si>
    <t>Lady of Chaos</t>
  </si>
  <si>
    <t>Kielyr</t>
  </si>
  <si>
    <t>Goddess of Knowledge</t>
  </si>
  <si>
    <t>Thinerdhil</t>
  </si>
  <si>
    <t>Lord of Law</t>
  </si>
  <si>
    <t>Angroror</t>
  </si>
  <si>
    <t>Fingonar</t>
  </si>
  <si>
    <t>Lord of Protection</t>
  </si>
  <si>
    <t>Naeliel</t>
  </si>
  <si>
    <t>Zazoph</t>
  </si>
  <si>
    <t>Goddess of Law</t>
  </si>
  <si>
    <t>God of Strength</t>
  </si>
  <si>
    <t>Amadrien</t>
  </si>
  <si>
    <t>Alah</t>
  </si>
  <si>
    <t>Goddess of Protection</t>
  </si>
  <si>
    <t>Azum</t>
  </si>
  <si>
    <t>Lady of Cats</t>
  </si>
  <si>
    <t>Zabiel</t>
  </si>
  <si>
    <t>Goddess of Destruction</t>
  </si>
  <si>
    <t>Ariebrias</t>
  </si>
  <si>
    <t>Goddess of Nightmares</t>
  </si>
  <si>
    <t>Banem</t>
  </si>
  <si>
    <t>Zaram</t>
  </si>
  <si>
    <t>Dielaph</t>
  </si>
  <si>
    <t>God of Protection</t>
  </si>
  <si>
    <t>Adhos</t>
  </si>
  <si>
    <t>Penem</t>
  </si>
  <si>
    <t>Goddess of Travel</t>
  </si>
  <si>
    <t>Mariel</t>
  </si>
  <si>
    <t>Lady of Luck</t>
  </si>
  <si>
    <t>Chema</t>
  </si>
  <si>
    <t>God of Lies</t>
  </si>
  <si>
    <t>Ambriel</t>
  </si>
  <si>
    <t>Lady of Magic</t>
  </si>
  <si>
    <t>Maeliah</t>
  </si>
  <si>
    <t>God of Destruction</t>
  </si>
  <si>
    <t>Risya</t>
  </si>
  <si>
    <t>Isran</t>
  </si>
  <si>
    <t>Lord of Lies</t>
  </si>
  <si>
    <t>Alil</t>
  </si>
  <si>
    <t>Goddess of Chaos</t>
  </si>
  <si>
    <t>Yeres</t>
  </si>
  <si>
    <t>God of the Sea</t>
  </si>
  <si>
    <t>Atien</t>
  </si>
  <si>
    <t>Gadriel</t>
  </si>
  <si>
    <t>Enecthel</t>
  </si>
  <si>
    <t>God of Secrets</t>
  </si>
  <si>
    <t>Ebod</t>
  </si>
  <si>
    <t>Lord of Wealth</t>
  </si>
  <si>
    <t>Zalaph</t>
  </si>
  <si>
    <t>Goddess of Storms</t>
  </si>
  <si>
    <t>Eromios</t>
  </si>
  <si>
    <t>Serellye</t>
  </si>
  <si>
    <t>Jopha</t>
  </si>
  <si>
    <t>God of the Harvest</t>
  </si>
  <si>
    <t>Kochbalth</t>
  </si>
  <si>
    <t>God of Love</t>
  </si>
  <si>
    <t>Marael</t>
  </si>
  <si>
    <t>Goddess of Cats</t>
  </si>
  <si>
    <t>Mepha</t>
  </si>
  <si>
    <t>Niserie</t>
  </si>
  <si>
    <t>Lady of Trickery</t>
  </si>
  <si>
    <t>Mesha</t>
  </si>
  <si>
    <t>Lady of Swords</t>
  </si>
  <si>
    <t>Camue</t>
  </si>
  <si>
    <t>God of Luck</t>
  </si>
  <si>
    <t>Eurgac</t>
  </si>
  <si>
    <t>God of Trickery</t>
  </si>
  <si>
    <t>Atin</t>
  </si>
  <si>
    <t>Iladrien</t>
  </si>
  <si>
    <t>Lama</t>
  </si>
  <si>
    <t>God of Plague</t>
  </si>
  <si>
    <t>Ares</t>
  </si>
  <si>
    <t>Lady of the Sea</t>
  </si>
  <si>
    <t>Egor</t>
  </si>
  <si>
    <t>Lord of Destruction</t>
  </si>
  <si>
    <t>Batu</t>
  </si>
  <si>
    <t>Goddess of Dragons</t>
  </si>
  <si>
    <t>Rielyr</t>
  </si>
  <si>
    <t>Galenwe</t>
  </si>
  <si>
    <t>Lady of the Undead</t>
  </si>
  <si>
    <t>Mole</t>
  </si>
  <si>
    <t>God of Coins</t>
  </si>
  <si>
    <t>Katib</t>
  </si>
  <si>
    <t>Rama</t>
  </si>
  <si>
    <t>Gino</t>
  </si>
  <si>
    <t>God of Wealth</t>
  </si>
  <si>
    <t>Alwel</t>
  </si>
  <si>
    <t>Arhan</t>
  </si>
  <si>
    <t>Goddess of Winter</t>
  </si>
  <si>
    <t>Pyriel</t>
  </si>
  <si>
    <t>Lord of Strength</t>
  </si>
  <si>
    <t>Arah</t>
  </si>
  <si>
    <t>Aphos</t>
  </si>
  <si>
    <t>God of Death</t>
  </si>
  <si>
    <t>Ebriamas</t>
  </si>
  <si>
    <t>Onwedras</t>
  </si>
  <si>
    <t>God of War</t>
  </si>
  <si>
    <t>Samue</t>
  </si>
  <si>
    <t>Rafel</t>
  </si>
  <si>
    <t>Peniel</t>
  </si>
  <si>
    <t>Lady of Plague</t>
  </si>
  <si>
    <t>Kasdail</t>
  </si>
  <si>
    <t>Lord of Fire</t>
  </si>
  <si>
    <t>Nimredhien</t>
  </si>
  <si>
    <t>Lady of Strength</t>
  </si>
  <si>
    <t>Azah</t>
  </si>
  <si>
    <t>Lord of Healing</t>
  </si>
  <si>
    <t>Elel</t>
  </si>
  <si>
    <t>Sakku</t>
  </si>
  <si>
    <t>Goddess of Healing</t>
  </si>
  <si>
    <t>God of the Undead</t>
  </si>
  <si>
    <t>Sacha</t>
  </si>
  <si>
    <t>Idwan</t>
  </si>
  <si>
    <t>Lord of Travel</t>
  </si>
  <si>
    <t>Zeryan</t>
  </si>
  <si>
    <t>Rapha</t>
  </si>
  <si>
    <t>Lord of the Sea</t>
  </si>
  <si>
    <t>Lady of the Woodlands</t>
  </si>
  <si>
    <t>Myala</t>
  </si>
  <si>
    <t>God of Magic</t>
  </si>
  <si>
    <t>Rieliah</t>
  </si>
  <si>
    <t>Meraie</t>
  </si>
  <si>
    <t>God of Thieves</t>
  </si>
  <si>
    <t>Bezoph</t>
  </si>
  <si>
    <t>Lord of Swords</t>
  </si>
  <si>
    <t>Hielah</t>
  </si>
  <si>
    <t>Arwen</t>
  </si>
  <si>
    <t>Lady of the Sun</t>
  </si>
  <si>
    <t>God of Civilization</t>
  </si>
  <si>
    <t>Galminarf</t>
  </si>
  <si>
    <t>Eumyar</t>
  </si>
  <si>
    <t>Induiming</t>
  </si>
  <si>
    <t>Lady of Destruction</t>
  </si>
  <si>
    <t>Jhudalph</t>
  </si>
  <si>
    <t>Alin</t>
  </si>
  <si>
    <t>Lady of Healing</t>
  </si>
  <si>
    <t>Ireul</t>
  </si>
  <si>
    <t>Arman</t>
  </si>
  <si>
    <t>God of Animals</t>
  </si>
  <si>
    <t>Indidril</t>
  </si>
  <si>
    <t>Goddess of Civilization</t>
  </si>
  <si>
    <t>Nelebrie</t>
  </si>
  <si>
    <t>Goddess of Strength</t>
  </si>
  <si>
    <t>Egon</t>
  </si>
  <si>
    <t>Lord of the Earth</t>
  </si>
  <si>
    <t>Zopha</t>
  </si>
  <si>
    <t>Rielah</t>
  </si>
  <si>
    <t>Lord of Famine</t>
  </si>
  <si>
    <t>Arenen</t>
  </si>
  <si>
    <t>Sandail</t>
  </si>
  <si>
    <t>Dorodior</t>
  </si>
  <si>
    <t>Lord of Animals</t>
  </si>
  <si>
    <t>Arien</t>
  </si>
  <si>
    <t>Hielat</t>
  </si>
  <si>
    <t>Elerdhil</t>
  </si>
  <si>
    <t>Arhah</t>
  </si>
  <si>
    <t>Bery</t>
  </si>
  <si>
    <t>God of Plants</t>
  </si>
  <si>
    <t>Zeriel</t>
  </si>
  <si>
    <t>Goddess of the Stars</t>
  </si>
  <si>
    <t>Celaser</t>
  </si>
  <si>
    <t>Goddess of the Earth</t>
  </si>
  <si>
    <t>Nerwenye</t>
  </si>
  <si>
    <t>Gagavr</t>
  </si>
  <si>
    <t>God of Chaos</t>
  </si>
  <si>
    <t>Rielaph</t>
  </si>
  <si>
    <t>Bornare</t>
  </si>
  <si>
    <t>Lord of War</t>
  </si>
  <si>
    <t>Eliomior</t>
  </si>
  <si>
    <t>Lord of Death</t>
  </si>
  <si>
    <t>Uriel</t>
  </si>
  <si>
    <t>God of the Sky</t>
  </si>
  <si>
    <t>Mithrilye</t>
  </si>
  <si>
    <t>Goddess of the Forge</t>
  </si>
  <si>
    <t>Adran</t>
  </si>
  <si>
    <t>Lord of Magic</t>
  </si>
  <si>
    <t>Udiel</t>
  </si>
  <si>
    <t>Hielel</t>
  </si>
  <si>
    <t>God of Shields</t>
  </si>
  <si>
    <t>Selah</t>
  </si>
  <si>
    <t>Lord of Plants</t>
  </si>
  <si>
    <t>Suraq</t>
  </si>
  <si>
    <t>God of Vengeance</t>
  </si>
  <si>
    <t>Baltha</t>
  </si>
  <si>
    <t>Jundiel</t>
  </si>
  <si>
    <t>Emmil</t>
  </si>
  <si>
    <t>Goddess of Vengeance</t>
  </si>
  <si>
    <t>Edhrolas</t>
  </si>
  <si>
    <t>Sadya</t>
  </si>
  <si>
    <t>Lady of Love</t>
  </si>
  <si>
    <t>Nabalb</t>
  </si>
  <si>
    <t>God of Law</t>
  </si>
  <si>
    <t>Kiriel</t>
  </si>
  <si>
    <t>Lady of Civilization</t>
  </si>
  <si>
    <t>God of Alchemy</t>
  </si>
  <si>
    <t>God of the Stars</t>
  </si>
  <si>
    <t>Mithrode</t>
  </si>
  <si>
    <t>Ilas</t>
  </si>
  <si>
    <t>Kusha</t>
  </si>
  <si>
    <t>Gaku</t>
  </si>
  <si>
    <t>Hasdiel</t>
  </si>
  <si>
    <t>God of the Forge</t>
  </si>
  <si>
    <t>Hielik</t>
  </si>
  <si>
    <t>Gielah</t>
  </si>
  <si>
    <t>Ikhael</t>
  </si>
  <si>
    <t>Lady of Vengeance</t>
  </si>
  <si>
    <t>Jundalph</t>
  </si>
  <si>
    <t>Legilgal</t>
  </si>
  <si>
    <t>Marach</t>
  </si>
  <si>
    <t>Dalpha</t>
  </si>
  <si>
    <t>Muriel</t>
  </si>
  <si>
    <t>Imiris</t>
  </si>
  <si>
    <t>Ealas</t>
  </si>
  <si>
    <t>Goddess of Famine</t>
  </si>
  <si>
    <t>Bezar</t>
  </si>
  <si>
    <t>Amel</t>
  </si>
  <si>
    <t>Ibin</t>
  </si>
  <si>
    <t>Minethil</t>
  </si>
  <si>
    <t>Eregod</t>
  </si>
  <si>
    <t>Jeha</t>
  </si>
  <si>
    <t>Goddess of Fire</t>
  </si>
  <si>
    <t>Peniyah</t>
  </si>
  <si>
    <t>Galador</t>
  </si>
  <si>
    <t>Irdaldin</t>
  </si>
  <si>
    <t>Kasdej</t>
  </si>
  <si>
    <t>Gieliah</t>
  </si>
  <si>
    <t>Mara</t>
  </si>
  <si>
    <t>Aredhel</t>
  </si>
  <si>
    <t>Galadaer</t>
  </si>
  <si>
    <t>Gimli</t>
  </si>
  <si>
    <t>Suram</t>
  </si>
  <si>
    <t>Goddess of Love</t>
  </si>
  <si>
    <t>Dielat</t>
  </si>
  <si>
    <t>Forno</t>
  </si>
  <si>
    <t>God of Disasters</t>
  </si>
  <si>
    <t>Dish 1</t>
  </si>
  <si>
    <t>Dish 2</t>
  </si>
  <si>
    <t>Dish 3</t>
  </si>
  <si>
    <t>Dish 4</t>
  </si>
  <si>
    <t>Side</t>
  </si>
  <si>
    <t>Drink</t>
  </si>
  <si>
    <t>Smoked ham</t>
  </si>
  <si>
    <t>Sweet sausage</t>
  </si>
  <si>
    <t>Sweet peppers</t>
  </si>
  <si>
    <t>Pears</t>
  </si>
  <si>
    <t>Dry toast</t>
  </si>
  <si>
    <t>Stout</t>
  </si>
  <si>
    <t>Scrambled eggs</t>
  </si>
  <si>
    <t>Soggy bacon</t>
  </si>
  <si>
    <t>Fried potatoes</t>
  </si>
  <si>
    <t>Apples</t>
  </si>
  <si>
    <t>Corn bread</t>
  </si>
  <si>
    <t>Boiled eggs</t>
  </si>
  <si>
    <t>Crispy bacon</t>
  </si>
  <si>
    <t>Tomatoes</t>
  </si>
  <si>
    <t>Blueberries</t>
  </si>
  <si>
    <t>Fresh bread</t>
  </si>
  <si>
    <t>Red ale</t>
  </si>
  <si>
    <t>Fried eggs</t>
  </si>
  <si>
    <t>Chewy bacon</t>
  </si>
  <si>
    <t>Boiled potatoes</t>
  </si>
  <si>
    <t>Cherries</t>
  </si>
  <si>
    <t>Corn mash</t>
  </si>
  <si>
    <t>Brown ale</t>
  </si>
  <si>
    <t>Poached eggs</t>
  </si>
  <si>
    <t>Thick-cut bacon</t>
  </si>
  <si>
    <t>Mushrooms</t>
  </si>
  <si>
    <t>Strawberries</t>
  </si>
  <si>
    <t>Crusty bread</t>
  </si>
  <si>
    <t>Honey ham</t>
  </si>
  <si>
    <t>Mild sausage</t>
  </si>
  <si>
    <t>Spinach</t>
  </si>
  <si>
    <t>Blackberries</t>
  </si>
  <si>
    <t>Buttered toast</t>
  </si>
  <si>
    <t>Spiced wine</t>
  </si>
  <si>
    <t>Hard cheese</t>
  </si>
  <si>
    <t>Spicy sausage</t>
  </si>
  <si>
    <t>Sweet onions</t>
  </si>
  <si>
    <t>Pumpernickel bread</t>
  </si>
  <si>
    <t>Soft cheese</t>
  </si>
  <si>
    <t>Hot sausage</t>
  </si>
  <si>
    <t>Red onions</t>
  </si>
  <si>
    <t>Pretzel bread</t>
  </si>
  <si>
    <t>Milk</t>
  </si>
  <si>
    <t>Hot porridge</t>
  </si>
  <si>
    <t>Sour yogurt</t>
  </si>
  <si>
    <t>Fried egg</t>
  </si>
  <si>
    <t>Coffee</t>
  </si>
  <si>
    <t>Cold porridge</t>
  </si>
  <si>
    <t>Sweetened yogurt</t>
  </si>
  <si>
    <t>Extra bacon</t>
  </si>
  <si>
    <t>Tea</t>
  </si>
  <si>
    <t>Thin porridge</t>
  </si>
  <si>
    <t>Sharp cheese</t>
  </si>
  <si>
    <t>Warm gruel</t>
  </si>
  <si>
    <t>Pungent cheese</t>
  </si>
  <si>
    <t>Meals</t>
  </si>
  <si>
    <t>Descriptor</t>
  </si>
  <si>
    <t>Stewed</t>
  </si>
  <si>
    <t>Green cabbage</t>
  </si>
  <si>
    <t>Crispy bread</t>
  </si>
  <si>
    <t>Spring water</t>
  </si>
  <si>
    <t>Roasted</t>
  </si>
  <si>
    <t>Rabbit</t>
  </si>
  <si>
    <t>Sweet cabbage</t>
  </si>
  <si>
    <t>Fluffy bread</t>
  </si>
  <si>
    <t>Sweet water</t>
  </si>
  <si>
    <t>Boiled</t>
  </si>
  <si>
    <t>Pheasant</t>
  </si>
  <si>
    <t>Wild arugula</t>
  </si>
  <si>
    <t>Lemons</t>
  </si>
  <si>
    <t>Oat cake</t>
  </si>
  <si>
    <t>Floral tea</t>
  </si>
  <si>
    <t>Simmered</t>
  </si>
  <si>
    <t>Goose</t>
  </si>
  <si>
    <t>Wild rhubarb</t>
  </si>
  <si>
    <t>Rose petals</t>
  </si>
  <si>
    <t>Honey cake</t>
  </si>
  <si>
    <t>Strong tea</t>
  </si>
  <si>
    <t>Baked</t>
  </si>
  <si>
    <t>Pike</t>
  </si>
  <si>
    <t>Wild carrots</t>
  </si>
  <si>
    <t>Flower petals</t>
  </si>
  <si>
    <t>Flatbread</t>
  </si>
  <si>
    <t>Honey wine</t>
  </si>
  <si>
    <t>Smoked</t>
  </si>
  <si>
    <t>Trout</t>
  </si>
  <si>
    <t>Sugarsnap peas</t>
  </si>
  <si>
    <t>Dandelions</t>
  </si>
  <si>
    <t>Acorn bread</t>
  </si>
  <si>
    <t>Sweet wine</t>
  </si>
  <si>
    <t>Marinated</t>
  </si>
  <si>
    <t>Clams</t>
  </si>
  <si>
    <t>Wild parsnips</t>
  </si>
  <si>
    <t>Elder petals</t>
  </si>
  <si>
    <t>Assorted fruit</t>
  </si>
  <si>
    <t>White wine</t>
  </si>
  <si>
    <t>Peppered</t>
  </si>
  <si>
    <t>Chestnuts</t>
  </si>
  <si>
    <t>String beans</t>
  </si>
  <si>
    <t>Red berries</t>
  </si>
  <si>
    <t>Assorted cheese</t>
  </si>
  <si>
    <t>Rosé</t>
  </si>
  <si>
    <t>Wild rice</t>
  </si>
  <si>
    <t>Green onions</t>
  </si>
  <si>
    <t>Black berries</t>
  </si>
  <si>
    <t>Leafy greens</t>
  </si>
  <si>
    <t>Dark wine</t>
  </si>
  <si>
    <t>White beans</t>
  </si>
  <si>
    <t>Wild mushrooms</t>
  </si>
  <si>
    <t>Grapes</t>
  </si>
  <si>
    <t>Ancient wine</t>
  </si>
  <si>
    <t>Red beans</t>
  </si>
  <si>
    <t>Cave mushrooms</t>
  </si>
  <si>
    <t>Plums</t>
  </si>
  <si>
    <t>Young wine</t>
  </si>
  <si>
    <t>Golden potatoes</t>
  </si>
  <si>
    <t>Carrots</t>
  </si>
  <si>
    <t>Hard tack</t>
  </si>
  <si>
    <t>Bitter ale</t>
  </si>
  <si>
    <t>Chicken</t>
  </si>
  <si>
    <t>Red potatoes</t>
  </si>
  <si>
    <t>Red cabbage</t>
  </si>
  <si>
    <t>Wheat ale</t>
  </si>
  <si>
    <t>Fried</t>
  </si>
  <si>
    <t>Blackbird</t>
  </si>
  <si>
    <t>Beets</t>
  </si>
  <si>
    <t>Black ale</t>
  </si>
  <si>
    <t>Mutton</t>
  </si>
  <si>
    <t>Leeks</t>
  </si>
  <si>
    <t>Purple cabbage</t>
  </si>
  <si>
    <t>Rye bread</t>
  </si>
  <si>
    <t>Lentils</t>
  </si>
  <si>
    <t>Oat bread</t>
  </si>
  <si>
    <t>Brined</t>
  </si>
  <si>
    <t>Ram</t>
  </si>
  <si>
    <t>Pine nuts</t>
  </si>
  <si>
    <t>Mead</t>
  </si>
  <si>
    <t>Seared</t>
  </si>
  <si>
    <t>Ewe</t>
  </si>
  <si>
    <t>Black beans</t>
  </si>
  <si>
    <t>Raisins</t>
  </si>
  <si>
    <t>Parsley</t>
  </si>
  <si>
    <t>Stinky cheese</t>
  </si>
  <si>
    <t>Salted</t>
  </si>
  <si>
    <t>Sausage</t>
  </si>
  <si>
    <t>Turnip mash</t>
  </si>
  <si>
    <t>Radishes</t>
  </si>
  <si>
    <t>Goat cheese</t>
  </si>
  <si>
    <t>Brandy</t>
  </si>
  <si>
    <t>Pickled</t>
  </si>
  <si>
    <t>Bacon</t>
  </si>
  <si>
    <t>Diced turnips</t>
  </si>
  <si>
    <t>Peas</t>
  </si>
  <si>
    <t>Sheep's milk cheese</t>
  </si>
  <si>
    <t>Whisky</t>
  </si>
  <si>
    <t>White onions</t>
  </si>
  <si>
    <t>Yellow onions</t>
  </si>
  <si>
    <t>Potatoes</t>
  </si>
  <si>
    <t>Dark ale</t>
  </si>
  <si>
    <t>Quail</t>
  </si>
  <si>
    <t>Wheat bread</t>
  </si>
  <si>
    <t>Pale ale</t>
  </si>
  <si>
    <t>Skewered</t>
  </si>
  <si>
    <t>Duck</t>
  </si>
  <si>
    <t>White cabbage</t>
  </si>
  <si>
    <t>Lager</t>
  </si>
  <si>
    <t>Braised</t>
  </si>
  <si>
    <t>Swan</t>
  </si>
  <si>
    <t>Sesame bread</t>
  </si>
  <si>
    <t>Sliced mushrooms</t>
  </si>
  <si>
    <t>Grilled</t>
  </si>
  <si>
    <t>Aurochs</t>
  </si>
  <si>
    <t>Rhubarb</t>
  </si>
  <si>
    <t>Black mushrooms</t>
  </si>
  <si>
    <t>Truffles</t>
  </si>
  <si>
    <t>Flame-broiled</t>
  </si>
  <si>
    <t>Turnips</t>
  </si>
  <si>
    <t>Rosemary</t>
  </si>
  <si>
    <t>Dry flatbread</t>
  </si>
  <si>
    <t>Parsnips</t>
  </si>
  <si>
    <t>Sage</t>
  </si>
  <si>
    <t>Deer sausage</t>
  </si>
  <si>
    <t>Chives</t>
  </si>
  <si>
    <t>Boar's feet</t>
  </si>
  <si>
    <t>Onions</t>
  </si>
  <si>
    <t>Sow's ear</t>
  </si>
  <si>
    <t>Venison</t>
  </si>
  <si>
    <t>Hare</t>
  </si>
  <si>
    <t>Beaver</t>
  </si>
  <si>
    <t>Squirrel</t>
  </si>
  <si>
    <t>Otter</t>
  </si>
  <si>
    <t>Hind</t>
  </si>
  <si>
    <t>Mockingbird</t>
  </si>
  <si>
    <t>Flame-roasted</t>
  </si>
  <si>
    <t>Glazed and skewered</t>
  </si>
  <si>
    <t>Purple mushrooms</t>
  </si>
  <si>
    <t>White ale</t>
  </si>
  <si>
    <t>Battered and fried</t>
  </si>
  <si>
    <t>Ox</t>
  </si>
  <si>
    <t>Poppyseed cake</t>
  </si>
  <si>
    <t>Glazed and seared</t>
  </si>
  <si>
    <t>Sliced turnips</t>
  </si>
  <si>
    <t>Hard biscuit</t>
  </si>
  <si>
    <t>Pilsner</t>
  </si>
  <si>
    <t>Salmon</t>
  </si>
  <si>
    <t>Thick gravy</t>
  </si>
  <si>
    <t>Fluffy biscuit</t>
  </si>
  <si>
    <t>Salted and grilled</t>
  </si>
  <si>
    <t>Rich gravy</t>
  </si>
  <si>
    <t>Pork sausage</t>
  </si>
  <si>
    <t>Chocolate stout</t>
  </si>
  <si>
    <t>Peppered and grilled</t>
  </si>
  <si>
    <t>Garlic</t>
  </si>
  <si>
    <t>Coffee stout</t>
  </si>
  <si>
    <t>Stone oven-roasted</t>
  </si>
  <si>
    <t>Steak</t>
  </si>
  <si>
    <t>Black porter</t>
  </si>
  <si>
    <t>Stone oven-baked</t>
  </si>
  <si>
    <t>Ham</t>
  </si>
  <si>
    <t>Brown porter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</si>
</sst>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FFFFFF"/>
      <name val="Merriweather"/>
    </font>
    <font>
      <b/>
      <sz val="14.0"/>
      <name val="Merriweather"/>
    </font>
    <font>
      <sz val="9.0"/>
      <name val="Merriweather"/>
    </font>
    <font>
      <sz val="9.0"/>
      <color rgb="FF999999"/>
      <name val="Merriweather"/>
    </font>
    <font>
      <sz val="9.0"/>
      <color rgb="FF0B5394"/>
      <name val="Merriweather"/>
    </font>
    <font>
      <b/>
      <sz val="9.0"/>
      <name val="Merriweather"/>
    </font>
    <font/>
    <font>
      <b/>
      <color rgb="FFFFFFFF"/>
      <name val="Arial"/>
    </font>
    <font>
      <name val="Arial"/>
    </font>
    <font>
      <color rgb="FF000000"/>
      <name val="Arial"/>
    </font>
    <font>
      <b/>
      <color rgb="FFFFFFFF"/>
    </font>
  </fonts>
  <fills count="8">
    <fill>
      <patternFill patternType="none"/>
    </fill>
    <fill>
      <patternFill patternType="lightGray"/>
    </fill>
    <fill>
      <patternFill patternType="solid">
        <fgColor rgb="FF666666"/>
        <bgColor rgb="FF666666"/>
      </patternFill>
    </fill>
    <fill>
      <patternFill patternType="solid">
        <fgColor rgb="FFCFE2F3"/>
        <bgColor rgb="FFCFE2F3"/>
      </patternFill>
    </fill>
    <fill>
      <patternFill patternType="solid">
        <fgColor rgb="FFCCCCCC"/>
        <bgColor rgb="FFCCCCC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0" fontId="3" numFmtId="0" xfId="0" applyFont="1"/>
    <xf borderId="0" fillId="2" fontId="1"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3" xfId="0" applyAlignment="1" applyFont="1" applyNumberFormat="1">
      <alignment horizontal="left" shrinkToFit="0" wrapText="1"/>
    </xf>
    <xf borderId="0" fillId="0" fontId="3" numFmtId="3" xfId="0" applyAlignment="1" applyFont="1" applyNumberFormat="1">
      <alignment shrinkToFit="0" wrapText="1"/>
    </xf>
    <xf borderId="0" fillId="3" fontId="5" numFmtId="3" xfId="0" applyAlignment="1" applyFill="1" applyFont="1" applyNumberFormat="1">
      <alignment horizontal="left" readingOrder="0" shrinkToFit="0" wrapText="1"/>
    </xf>
    <xf borderId="0" fillId="0" fontId="6"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horizontal="left" readingOrder="0"/>
    </xf>
    <xf borderId="0" fillId="0" fontId="3" numFmtId="0" xfId="0" applyAlignment="1" applyFont="1">
      <alignmen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shrinkToFit="0" vertical="bottom" wrapText="0"/>
    </xf>
    <xf borderId="0" fillId="0" fontId="6" numFmtId="0" xfId="0" applyAlignment="1" applyFont="1">
      <alignment shrinkToFit="0" vertical="bottom" wrapText="0"/>
    </xf>
    <xf borderId="0" fillId="2" fontId="1" numFmtId="0" xfId="0" applyAlignment="1" applyFont="1">
      <alignment shrinkToFit="0" vertical="bottom" wrapText="0"/>
    </xf>
    <xf borderId="0" fillId="0" fontId="6" numFmtId="0" xfId="0" applyAlignment="1" applyFont="1">
      <alignment readingOrder="0" shrinkToFit="0" vertical="bottom" wrapText="1"/>
    </xf>
    <xf borderId="0" fillId="2" fontId="1" numFmtId="0" xfId="0" applyAlignment="1" applyFont="1">
      <alignment shrinkToFit="0" wrapText="1"/>
    </xf>
    <xf borderId="0" fillId="0" fontId="3" numFmtId="0" xfId="0" applyAlignment="1" applyFont="1">
      <alignment horizontal="left" shrinkToFit="0" wrapText="1"/>
    </xf>
    <xf borderId="0" fillId="4" fontId="6" numFmtId="0" xfId="0" applyAlignment="1" applyFill="1" applyFont="1">
      <alignment shrinkToFit="0" wrapText="1"/>
    </xf>
    <xf borderId="0" fillId="4" fontId="7" numFmtId="0" xfId="0" applyFont="1"/>
    <xf borderId="0" fillId="4" fontId="3" numFmtId="0" xfId="0" applyAlignment="1" applyFont="1">
      <alignment shrinkToFit="0" wrapText="1"/>
    </xf>
    <xf borderId="0" fillId="0" fontId="3" numFmtId="0" xfId="0" applyAlignment="1" applyFont="1">
      <alignment readingOrder="0"/>
    </xf>
    <xf borderId="0" fillId="0" fontId="3" numFmtId="3" xfId="0" applyAlignment="1" applyFont="1" applyNumberFormat="1">
      <alignment readingOrder="0"/>
    </xf>
    <xf borderId="0" fillId="0" fontId="3" numFmtId="3" xfId="0" applyFont="1" applyNumberFormat="1"/>
    <xf borderId="0" fillId="0" fontId="3" numFmtId="3" xfId="0" applyAlignment="1" applyFont="1" applyNumberFormat="1">
      <alignment readingOrder="0"/>
    </xf>
    <xf borderId="0" fillId="0" fontId="3" numFmtId="4" xfId="0" applyFont="1" applyNumberFormat="1"/>
    <xf borderId="0" fillId="5" fontId="3" numFmtId="0" xfId="0" applyAlignment="1" applyFill="1" applyFont="1">
      <alignment readingOrder="0"/>
    </xf>
    <xf borderId="0" fillId="5" fontId="3" numFmtId="3" xfId="0" applyAlignment="1" applyFont="1" applyNumberFormat="1">
      <alignment horizontal="left"/>
    </xf>
    <xf borderId="0" fillId="6" fontId="3" numFmtId="0" xfId="0" applyAlignment="1" applyFill="1" applyFont="1">
      <alignment readingOrder="0"/>
    </xf>
    <xf borderId="0" fillId="6" fontId="3" numFmtId="3" xfId="0" applyAlignment="1" applyFont="1" applyNumberFormat="1">
      <alignment horizontal="left"/>
    </xf>
    <xf borderId="0" fillId="7" fontId="3" numFmtId="0" xfId="0" applyAlignment="1" applyFill="1" applyFont="1">
      <alignment readingOrder="0"/>
    </xf>
    <xf borderId="0" fillId="7" fontId="3" numFmtId="0" xfId="0" applyAlignment="1" applyFont="1">
      <alignment horizontal="left"/>
    </xf>
    <xf borderId="0" fillId="7" fontId="3" numFmtId="3" xfId="0" applyAlignment="1" applyFont="1" applyNumberFormat="1">
      <alignment horizontal="left"/>
    </xf>
    <xf borderId="0" fillId="3" fontId="3" numFmtId="0" xfId="0" applyAlignment="1" applyFont="1">
      <alignment readingOrder="0"/>
    </xf>
    <xf borderId="0" fillId="3" fontId="3" numFmtId="3" xfId="0" applyAlignment="1" applyFont="1" applyNumberFormat="1">
      <alignment horizontal="left"/>
    </xf>
    <xf borderId="0" fillId="2" fontId="8" numFmtId="0" xfId="0" applyAlignment="1" applyFont="1">
      <alignment readingOrder="0" shrinkToFit="0" vertical="bottom" wrapText="0"/>
    </xf>
    <xf borderId="0" fillId="2" fontId="8" numFmtId="0" xfId="0" applyAlignment="1" applyFont="1">
      <alignment shrinkToFit="0" vertical="bottom" wrapText="0"/>
    </xf>
    <xf borderId="0" fillId="2" fontId="7" numFmtId="0" xfId="0" applyFont="1"/>
    <xf borderId="0" fillId="0" fontId="7" numFmtId="0" xfId="0" applyAlignment="1" applyFont="1">
      <alignment readingOrder="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0" numFmtId="0" xfId="0" applyAlignment="1" applyFont="1">
      <alignment horizontal="left" shrinkToFit="0" vertical="bottom" wrapText="0"/>
    </xf>
    <xf borderId="0" fillId="0" fontId="7" numFmtId="0" xfId="0" applyAlignment="1" applyFont="1">
      <alignment shrinkToFit="0" wrapText="0"/>
    </xf>
    <xf borderId="0" fillId="0" fontId="10" numFmtId="0" xfId="0" applyAlignment="1" applyFont="1">
      <alignment horizontal="left" readingOrder="0" shrinkToFit="0" vertical="bottom" wrapText="0"/>
    </xf>
    <xf borderId="0" fillId="0" fontId="9" numFmtId="0" xfId="0" applyAlignment="1" applyFont="1">
      <alignment vertical="bottom"/>
    </xf>
    <xf borderId="0" fillId="2" fontId="11" numFmtId="0" xfId="0" applyAlignment="1" applyFont="1">
      <alignment readingOrder="0"/>
    </xf>
    <xf borderId="0" fillId="2" fontId="11" numFmtId="0" xfId="0" applyFont="1"/>
    <xf borderId="0" fillId="2" fontId="8" numFmtId="0" xfId="0" applyAlignment="1" applyFont="1">
      <alignment vertical="bottom"/>
    </xf>
    <xf borderId="0" fillId="0" fontId="9"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21.71"/>
    <col customWidth="1" min="2" max="2" width="20.29"/>
    <col customWidth="1" min="3" max="3" width="16.86"/>
    <col customWidth="1" min="4" max="4" width="14.57"/>
    <col customWidth="1" min="5" max="5" width="3.71"/>
    <col customWidth="1" min="6" max="6" width="16.43"/>
    <col customWidth="1" min="7" max="7" width="41.43"/>
    <col customWidth="1" min="8" max="8" width="8.86"/>
    <col customWidth="1" min="9" max="9" width="3.43"/>
    <col customWidth="1" min="11" max="11" width="46.57"/>
  </cols>
  <sheetData>
    <row r="1">
      <c r="A1" s="1" t="s">
        <v>0</v>
      </c>
      <c r="B1" s="2" t="str">
        <f t="array" ref="B1">CONCATENATE(INDEX(Towns!A:A,RANDBETWEEN(2,COUNTA(Towns!A:A))),INDEX(Towns!B:B,RANDBETWEEN(2,COUNTA(Towns!B:B))))</f>
        <v>Marblerun</v>
      </c>
      <c r="E1" s="3"/>
      <c r="F1" s="1" t="s">
        <v>1</v>
      </c>
      <c r="G1" s="2" t="str">
        <f t="array" ref="G1">INDEX(Names!C:C,RANDBETWEEN(2,COUNTA(Names!C:C)))</f>
        <v>The Pony and the Mother</v>
      </c>
      <c r="I1" s="3"/>
      <c r="J1" s="1" t="s">
        <v>2</v>
      </c>
      <c r="K1" s="2" t="str">
        <f t="array" ref="K1">CONCATENATE(INDEX(Temples!A:A,RANDBETWEEN(2,COUNTA(Temples!A:A))),", ",INDEX(Temples!B:B,RANDBETWEEN(2,COUNTA(Temples!B:B))))</f>
        <v>Eregod, Goddess of Protection</v>
      </c>
    </row>
    <row r="2">
      <c r="A2" s="4"/>
      <c r="B2" s="5"/>
      <c r="C2" s="5"/>
      <c r="D2" s="6" t="s">
        <v>3</v>
      </c>
      <c r="E2" s="3"/>
      <c r="F2" s="4"/>
      <c r="G2" s="5"/>
      <c r="I2" s="3"/>
      <c r="J2" s="4"/>
      <c r="K2" s="5"/>
    </row>
    <row r="3">
      <c r="A3" s="1" t="s">
        <v>4</v>
      </c>
      <c r="B3" s="7">
        <f t="array" ref="B3">IF(ISBLANK(D3),INDEX(Towns!C:C,RANDBETWEEN(2,COUNTA(Towns!C:C))),D3)</f>
        <v>700</v>
      </c>
      <c r="C3" s="8" t="str">
        <f>IF(B3&lt;100,"Hamlet",IF(B3&lt;200,"Small Village",IF(B3&lt;850,"Village",IF(B3&lt;1800,"Small Town",IF(B3&lt;8000,"Town",IF(B3&lt;45000,"City","Metropolis"))))))</f>
        <v>Village</v>
      </c>
      <c r="D3" s="9">
        <v>700.0</v>
      </c>
      <c r="E3" s="3"/>
      <c r="F3" s="1" t="s">
        <v>5</v>
      </c>
      <c r="G3" s="5" t="str">
        <f t="array" ref="G3">INDEX(Taverns!F:F,RANDBETWEEN(2,COUNTA(Taverns!F:F)))</f>
        <v>A magical portal in the cellar opens into the Green Hills.</v>
      </c>
      <c r="I3" s="3"/>
      <c r="J3" s="1" t="s">
        <v>6</v>
      </c>
      <c r="K3" s="5" t="str">
        <f t="array" ref="K3">INDEX(Temples!E:E,RANDBETWEEN(2,COUNTA(Temples!E:E)))</f>
        <v>A large square structure with immense gold doors</v>
      </c>
    </row>
    <row r="4">
      <c r="A4" s="1" t="s">
        <v>7</v>
      </c>
      <c r="B4" s="5" t="str">
        <f>IF(B3&gt;5000,"Very diverse",IF(B3&gt;2500,"Somewhat diverse", IF(B3&gt;300,CONCATENATE("Human and ",VLOOKUP(RANDBETWEEN(5,49),NPCs!$A:$B,2,TRUE)),VLOOKUP(RANDBETWEEN(1,100),NPCs!$A:$B,2,TRUE))))</f>
        <v>Human and Half Elf</v>
      </c>
      <c r="E4" s="3"/>
      <c r="F4" s="1" t="s">
        <v>8</v>
      </c>
      <c r="G4" s="5" t="str">
        <f t="array" ref="G4">IF(B3&gt;=2000,"Accommodations consist of "&amp;IF(B3&gt;=8000,INDEX(Taverns!H:H,RANDBETWEEN(2,COUNTA(Taverns!H:H))),INDEX(Taverns!G:G,RANDBETWEEN(2,COUNTA(Taverns!G:G))))&amp;".","None")</f>
        <v>None</v>
      </c>
      <c r="I4" s="3"/>
      <c r="J4" s="1" t="s">
        <v>9</v>
      </c>
      <c r="K4" s="5" t="str">
        <f t="array" ref="K4">INDEX(Temples!G:G,RANDBETWEEN(2,COUNTA(Temples!G:G)))</f>
        <v>Labyrinthine; designed to deliberately confuse outsiders</v>
      </c>
    </row>
    <row r="5">
      <c r="A5" s="1" t="s">
        <v>10</v>
      </c>
      <c r="B5" s="5" t="str">
        <f>VLOOKUP(RANDBETWEEN(1,100),Towns!D:E,2,TRUE)</f>
        <v>Pleasant</v>
      </c>
      <c r="E5" s="3"/>
      <c r="F5" s="1" t="s">
        <v>11</v>
      </c>
      <c r="G5" s="5" t="str">
        <f t="array" ref="G5">IF($B$3&gt;=850,INDEX(Taverns!A:A,RANDBETWEEN(2,COUNTA(Taverns!A:A))),"")</f>
        <v/>
      </c>
      <c r="I5" s="3"/>
      <c r="J5" s="1" t="s">
        <v>5</v>
      </c>
      <c r="K5" s="5" t="str">
        <f t="array" ref="K5">INDEX(Temples!N:N,RANDBETWEEN(2,COUNTA(Temples!N:N)))</f>
        <v>An ornamental rug</v>
      </c>
    </row>
    <row r="6">
      <c r="A6" s="1" t="s">
        <v>12</v>
      </c>
      <c r="B6" s="5" t="str">
        <f t="array" ref="B6">INDEX(Towns!F:F,RANDBETWEEN(2,COUNTA(Towns!F:F)))</f>
        <v>The smell of baked bread</v>
      </c>
      <c r="E6" s="3"/>
      <c r="F6" s="1" t="s">
        <v>13</v>
      </c>
      <c r="G6" s="5" t="str">
        <f t="array" ref="G6">IF($B$3&gt;=850,INDEX(Taverns!C:C,RANDBETWEEN(2,COUNTA(Taverns!C:C))),"")</f>
        <v/>
      </c>
      <c r="I6" s="3"/>
      <c r="J6" s="1" t="s">
        <v>14</v>
      </c>
      <c r="K6" s="5" t="str">
        <f t="array" ref="K6">IF($B$3&gt;=850,INDEX(Temples!K:K,RANDBETWEEN(2,COUNTA(Temples!K:K))),"")</f>
        <v/>
      </c>
    </row>
    <row r="7">
      <c r="A7" s="1" t="s">
        <v>15</v>
      </c>
      <c r="B7" s="5" t="str">
        <f t="array" ref="B7">INDEX(Towns!G:G,RANDBETWEEN(2,COUNTA(Towns!G:G)))</f>
        <v>The rewards on the job board are high</v>
      </c>
      <c r="E7" s="3"/>
      <c r="F7" s="1" t="s">
        <v>16</v>
      </c>
      <c r="G7" s="5" t="str">
        <f t="array" ref="G7">IF($B$3&gt;=1800,INDEX(Taverns!B:B,RANDBETWEEN(2,COUNTA(Taverns!B:B))),"")</f>
        <v/>
      </c>
      <c r="I7" s="3"/>
      <c r="J7" s="4"/>
      <c r="K7" s="5" t="str">
        <f t="array" ref="K7">IF($B$3&gt;=850,INDEX(Temples!K:K,RANDBETWEEN(2,COUNTA(Temples!K:K))),"")</f>
        <v/>
      </c>
    </row>
    <row r="8">
      <c r="A8" s="1" t="s">
        <v>17</v>
      </c>
      <c r="B8" s="5" t="str">
        <f t="array" ref="B8">INDEX(Towns!H:H,RANDBETWEEN(2,COUNTA(Towns!H:H)))</f>
        <v>Cattle</v>
      </c>
      <c r="E8" s="3"/>
      <c r="F8" s="1" t="s">
        <v>18</v>
      </c>
      <c r="G8" s="5" t="str">
        <f t="array" ref="G8">IF($B$3&gt;=1800,INDEX(Taverns!E:E,RANDBETWEEN(2,COUNTA(Taverns!E:E))),"")</f>
        <v/>
      </c>
      <c r="I8" s="3"/>
      <c r="J8" s="4"/>
      <c r="K8" s="5" t="str">
        <f t="array" ref="K8">IF($B$3&gt;=1800,INDEX(Temples!K:K,RANDBETWEEN(2,COUNTA(Temples!K:K))),"")</f>
        <v/>
      </c>
    </row>
    <row r="9">
      <c r="A9" s="1" t="s">
        <v>19</v>
      </c>
      <c r="B9" s="5" t="str">
        <f t="array" ref="B9">INDEX(Towns!I:I,RANDBETWEEN(2,COUNTA(Towns!I:I)))</f>
        <v>A small creek</v>
      </c>
      <c r="E9" s="3"/>
      <c r="F9" s="4"/>
      <c r="G9" s="5"/>
      <c r="I9" s="3"/>
      <c r="J9" s="4"/>
      <c r="K9" s="5"/>
    </row>
    <row r="10">
      <c r="A10" s="1" t="s">
        <v>20</v>
      </c>
      <c r="B10" s="5" t="str">
        <f t="array" ref="B10">INDEX(Towns!J:J,RANDBETWEEN(2,COUNTA(Towns!J:J)))</f>
        <v>Piety</v>
      </c>
      <c r="E10" s="3"/>
      <c r="F10" s="1" t="s">
        <v>21</v>
      </c>
      <c r="G10" s="10" t="str">
        <f t="array" ref="G10">CONCATENATE(INDEX(Names!A:A,RANDBETWEEN(2,COUNTA(Names!A:A)))," ",Names!E2,", ",VLOOKUP(RANDBETWEEN(1,100),NPCs!$C:$D,2,TRUE)," ",VLOOKUP(RANDBETWEEN(1,100),NPCs!$A:$B,2,TRUE))</f>
        <v>Ozara Fernshaper, Middle Aged Human</v>
      </c>
      <c r="I10" s="3"/>
      <c r="J10" s="1" t="s">
        <v>22</v>
      </c>
      <c r="K10" s="10" t="str">
        <f>IFERROR(__xludf.DUMMYFUNCTION("CONCATENATE(INDEX(Names!A:A,RANDBETWEEN(2,COUNTA(Names!A:A))),"" "",INDEX(Names!B:B,RANDBETWEEN(2,COUNTA(Names!B:B))),"", "",VLOOKUP(RANDBETWEEN(1,100),NPCs!$C:$D,2,TRUE),"" "",IF(RegExMatch(Settlement!$B$4,""Human|diverse""),VLOOKUP(RANDBETWEEN(1,100),NP"&amp;"Cs!$A:$B,2,TRUE),Settlement!$B$4),"", "",INDEX(Temples!O:O,RANDBETWEEN(2,COUNTA(Temples!O:O))))"),"Drystan Elkela, Middle Aged Human, priest(ess)")</f>
        <v>Drystan Elkela, Middle Aged Human, priest(ess)</v>
      </c>
    </row>
    <row r="11">
      <c r="A11" s="1" t="s">
        <v>23</v>
      </c>
      <c r="B11" s="5" t="str">
        <f t="array" ref="B11">INDEX(Towns!K:K,RANDBETWEEN(2,COUNTA(Towns!K:K)))</f>
        <v>An elected mayor</v>
      </c>
      <c r="E11" s="3"/>
      <c r="F11" s="4"/>
      <c r="G11" s="5" t="str">
        <f t="array" ref="G11">CONCATENATE(INDEX(NPCs!E:E,RANDBETWEEN(2,COUNTA(NPCs!E:E))),", ",INDEX(NPCs!J:J,RANDBETWEEN(2,COUNTA(NPCs!J:J))),", ",INDEX(NPCs!I:I,RANDBETWEEN(2,COUNTA(NPCs!I:I))))</f>
        <v>Eye Twitch, Friendly, High Voice</v>
      </c>
      <c r="I11" s="3"/>
      <c r="J11" s="4"/>
      <c r="K11" s="5" t="str">
        <f t="array" ref="K11">CONCATENATE(INDEX(NPCs!E:E,RANDBETWEEN(2,COUNTA(NPCs!E:E))),", ",INDEX(NPCs!J:J,RANDBETWEEN(2,COUNTA(NPCs!J:J))),", ",INDEX(NPCs!I:I,RANDBETWEEN(2,COUNTA(NPCs!I:I))))</f>
        <v>Distinctive posture (crooked or rigid), Kind, Bites fingernails</v>
      </c>
    </row>
    <row r="12">
      <c r="A12" s="1" t="s">
        <v>24</v>
      </c>
      <c r="B12" s="5" t="str">
        <f t="array" ref="B12">INDEX(Towns!L:L,RANDBETWEEN(2,COUNTA(Towns!L:L)))</f>
        <v>A great discovery</v>
      </c>
      <c r="E12" s="3"/>
      <c r="F12" s="4"/>
      <c r="G12" s="5" t="str">
        <f t="array" ref="G12">INDEX(NPCs!K:K,RANDBETWEEN(2,COUNTA(NPCs!K:K)))</f>
        <v>Ideal: Generosity: Use my talents to benefit the world (G)</v>
      </c>
      <c r="I12" s="3"/>
      <c r="J12" s="4"/>
      <c r="K12" s="5" t="str">
        <f t="array" ref="K12">INDEX(NPCs!K:K,RANDBETWEEN(2,COUNTA(NPCs!K:K)))</f>
        <v>Flaw/Secret: I'll do anything to get my hands on something rare or priceless.</v>
      </c>
    </row>
    <row r="13">
      <c r="A13" s="1" t="s">
        <v>25</v>
      </c>
      <c r="B13" s="5" t="str">
        <f t="array" ref="B13">INDEX(Towns!M:M,RANDBETWEEN(2,COUNTA(Towns!M:M)))</f>
        <v>Destructive flooding</v>
      </c>
      <c r="E13" s="3"/>
      <c r="F13" s="4"/>
      <c r="I13" s="3"/>
      <c r="J13" s="4"/>
      <c r="K13" s="5"/>
    </row>
    <row r="14">
      <c r="A14" s="1" t="s">
        <v>26</v>
      </c>
      <c r="B14" s="5" t="str">
        <f t="array" ref="B14">INDEX(Towns!N:N,RANDBETWEEN(2,COUNTA(Towns!N:N)))</f>
        <v>A huge, fortress or citadel within the city</v>
      </c>
      <c r="E14" s="3"/>
      <c r="F14" s="1" t="s">
        <v>27</v>
      </c>
      <c r="G14" s="3" t="str">
        <f>IFERROR(__xludf.DUMMYFUNCTION("IF(RegExMatch(Settlement!$G$10,""Dwarf""),""Dwarven"",IF(RegExMatch(Settlement!$G$10,""Elf""),""Elvish"",IF(RANDBETWEEN(1,3)=1,""Mining"",IF(RANDBETWEEN(1,2)=1,""Hunter"",""Breakfast""))))"),"Mining")</f>
        <v>Mining</v>
      </c>
      <c r="I14" s="3"/>
      <c r="J14" s="4"/>
      <c r="K14" s="5"/>
    </row>
    <row r="15">
      <c r="A15" s="1" t="s">
        <v>28</v>
      </c>
      <c r="B15" s="5" t="str">
        <f t="array" ref="B15">INDEX(Towns!O:O,RANDBETWEEN(2,COUNTA(Towns!O:O)))</f>
        <v>Enforced by a company of mercenaries</v>
      </c>
      <c r="E15" s="3"/>
      <c r="F15" s="1" t="s">
        <v>29</v>
      </c>
      <c r="G15" s="11" t="s">
        <v>30</v>
      </c>
      <c r="H15" s="12" t="s">
        <v>31</v>
      </c>
      <c r="I15" s="3"/>
      <c r="J15" s="4"/>
      <c r="K15" s="5"/>
    </row>
    <row r="16">
      <c r="A16" s="1" t="s">
        <v>32</v>
      </c>
      <c r="B16" s="5" t="str">
        <f t="array" ref="B16">INDEX(Towns!P:P,RANDBETWEEN(2,COUNTA(Towns!P:P)))</f>
        <v>The son or daughter of a deposed ruler</v>
      </c>
      <c r="E16" s="3"/>
      <c r="F16" s="4"/>
      <c r="G16" s="13" t="str">
        <f>INDIRECT(G14&amp;"Food!A2:B11")</f>
        <v>Seared Ram</v>
      </c>
      <c r="H16" s="14">
        <v>5.0</v>
      </c>
      <c r="I16" s="3"/>
      <c r="J16" s="4"/>
      <c r="K16" s="5"/>
    </row>
    <row r="17">
      <c r="A17" s="1" t="s">
        <v>33</v>
      </c>
      <c r="B17" s="5" t="str">
        <f t="array" ref="B17">IF($B$3&gt;=100,INDEX(Buildings!A:A,RANDBETWEEN(2,COUNTA(Buildings!A:A))),"")</f>
        <v>Shop: Carpenter</v>
      </c>
      <c r="C17" s="5" t="str">
        <f t="array" ref="C17">IF($B$3&gt;=1800,INDEX(Buildings!A:A,RANDBETWEEN(2,COUNTA(Buildings!A:A))),"")</f>
        <v/>
      </c>
      <c r="D17" s="5" t="str">
        <f t="array" ref="D17">IF($B$3&gt;=1800,INDEX(Buildings!A:A,RANDBETWEEN(2,COUNTA(Buildings!A:A))),"")</f>
        <v/>
      </c>
      <c r="E17" s="3"/>
      <c r="F17" s="4"/>
      <c r="G17" s="5" t="s">
        <v>34</v>
      </c>
      <c r="H17" s="14">
        <v>7.0</v>
      </c>
      <c r="I17" s="3"/>
      <c r="J17" s="4"/>
      <c r="K17" s="5"/>
    </row>
    <row r="18">
      <c r="A18" s="1" t="s">
        <v>35</v>
      </c>
      <c r="B18" s="5" t="str">
        <f t="array" ref="B18">IF($B$3&gt;=200,INDEX(Towns!Q:Q,RANDBETWEEN(2,COUNTA(Towns!Q:Q))),"")</f>
        <v>Reflecting pool</v>
      </c>
      <c r="C18" s="5" t="str">
        <f t="array" ref="C18">IF($B$3&gt;=1800,INDEX(Towns!Q:Q,RANDBETWEEN(2,COUNTA(Towns!Q:Q))),"")</f>
        <v/>
      </c>
      <c r="D18" s="5" t="str">
        <f t="array" ref="D18">IF($B$3&gt;=8000,INDEX(Towns!Q:Q,RANDBETWEEN(2,COUNTA(Towns!Q:Q))),"")</f>
        <v/>
      </c>
      <c r="E18" s="3"/>
      <c r="F18" s="4"/>
      <c r="G18" s="13" t="s">
        <v>36</v>
      </c>
      <c r="H18" s="14">
        <v>9.0</v>
      </c>
      <c r="I18" s="3"/>
      <c r="J18" s="4"/>
      <c r="K18" s="5"/>
    </row>
    <row r="19">
      <c r="A19" s="1" t="s">
        <v>37</v>
      </c>
      <c r="B19" s="5" t="str">
        <f t="array" ref="B19">IF($B$3&gt;=1800,INDEX(Towns!R:R,RANDBETWEEN(2,COUNTA(Towns!R:R))),"")</f>
        <v/>
      </c>
      <c r="C19" s="5" t="str">
        <f t="array" ref="C19">IF($B$3&gt;=8000,INDEX(Towns!R:R,RANDBETWEEN(2,COUNTA(Towns!R:R))),"")</f>
        <v/>
      </c>
      <c r="D19" s="5" t="str">
        <f t="array" ref="D19">IF($B$3&gt;=8000,INDEX(Towns!R:R,RANDBETWEEN(2,COUNTA(Towns!R:R))),"")</f>
        <v/>
      </c>
      <c r="E19" s="3"/>
      <c r="F19" s="4"/>
      <c r="G19" s="5" t="s">
        <v>38</v>
      </c>
      <c r="H19" s="14">
        <v>8.0</v>
      </c>
      <c r="I19" s="3"/>
      <c r="J19" s="4"/>
      <c r="K19" s="5"/>
    </row>
    <row r="20">
      <c r="A20" s="1" t="s">
        <v>39</v>
      </c>
      <c r="B20" s="5" t="str">
        <f t="array" ref="B20">IF($B$3&gt;=1800,INDEX(Towns!S:S,RANDBETWEEN(2,COUNTA(Towns!S:S))),"")</f>
        <v/>
      </c>
      <c r="C20" s="5" t="str">
        <f t="array" ref="C20">IF($B$3&gt;=8000,INDEX(Towns!S:S,RANDBETWEEN(2,COUNTA(Towns!S:S))),"")</f>
        <v/>
      </c>
      <c r="D20" s="5" t="str">
        <f t="array" ref="D20">IF($B$3&gt;=8000,INDEX(Towns!S:S,RANDBETWEEN(2,COUNTA(Towns!S:S))),"")</f>
        <v/>
      </c>
      <c r="E20" s="3"/>
      <c r="F20" s="4"/>
      <c r="G20" s="5" t="s">
        <v>40</v>
      </c>
      <c r="H20" s="14">
        <v>10.0</v>
      </c>
      <c r="I20" s="3"/>
      <c r="J20" s="4"/>
      <c r="K20" s="5"/>
    </row>
    <row r="21">
      <c r="A21" s="1"/>
      <c r="B21" s="5"/>
      <c r="C21" s="5"/>
      <c r="D21" s="5"/>
      <c r="E21" s="3"/>
      <c r="F21" s="4"/>
      <c r="G21" s="5" t="s">
        <v>41</v>
      </c>
      <c r="H21" s="14">
        <v>4.0</v>
      </c>
      <c r="I21" s="3"/>
      <c r="J21" s="4"/>
      <c r="K21" s="5"/>
    </row>
    <row r="22">
      <c r="A22" s="1"/>
      <c r="B22" s="15"/>
      <c r="C22" s="15"/>
      <c r="D22" s="15"/>
      <c r="E22" s="16"/>
      <c r="F22" s="1"/>
      <c r="G22" s="17" t="s">
        <v>42</v>
      </c>
      <c r="H22" s="18">
        <v>6.0</v>
      </c>
      <c r="I22" s="19"/>
      <c r="J22" s="20"/>
      <c r="K22" s="21"/>
    </row>
    <row r="23">
      <c r="A23" s="4"/>
      <c r="B23" s="5"/>
      <c r="C23" s="5"/>
      <c r="D23" s="5"/>
      <c r="E23" s="5"/>
      <c r="F23" s="22"/>
      <c r="G23" s="5" t="s">
        <v>43</v>
      </c>
      <c r="H23" s="23">
        <v>2.0</v>
      </c>
      <c r="I23" s="5"/>
      <c r="J23" s="22"/>
      <c r="K23" s="5"/>
    </row>
    <row r="24">
      <c r="A24" s="4"/>
      <c r="B24" s="5"/>
      <c r="C24" s="5"/>
      <c r="D24" s="5"/>
      <c r="E24" s="5"/>
      <c r="F24" s="22"/>
      <c r="G24" s="5" t="s">
        <v>44</v>
      </c>
      <c r="H24" s="23">
        <v>3.0</v>
      </c>
      <c r="I24" s="5"/>
      <c r="J24" s="22"/>
      <c r="K24" s="5"/>
    </row>
    <row r="25">
      <c r="A25" s="4"/>
      <c r="B25" s="5"/>
      <c r="C25" s="5"/>
      <c r="D25" s="5"/>
      <c r="E25" s="5"/>
      <c r="F25" s="22"/>
      <c r="G25" s="5" t="s">
        <v>45</v>
      </c>
      <c r="H25" s="23">
        <v>2.0</v>
      </c>
      <c r="I25" s="5"/>
      <c r="J25" s="22"/>
      <c r="K25" s="5"/>
    </row>
    <row r="26">
      <c r="A26" s="4"/>
      <c r="B26" s="5"/>
      <c r="C26" s="5"/>
      <c r="D26" s="5"/>
      <c r="E26" s="5"/>
      <c r="F26" s="22"/>
      <c r="G26" s="5"/>
      <c r="H26" s="5"/>
      <c r="I26" s="5"/>
      <c r="J26" s="22"/>
      <c r="K26" s="5"/>
    </row>
  </sheetData>
  <mergeCells count="28">
    <mergeCell ref="B1:D1"/>
    <mergeCell ref="G1:H1"/>
    <mergeCell ref="G2:H2"/>
    <mergeCell ref="G3:H3"/>
    <mergeCell ref="B4:D4"/>
    <mergeCell ref="G4:H4"/>
    <mergeCell ref="G5:H5"/>
    <mergeCell ref="B12:D12"/>
    <mergeCell ref="B13:D13"/>
    <mergeCell ref="B14:D14"/>
    <mergeCell ref="B15:D15"/>
    <mergeCell ref="B16:D16"/>
    <mergeCell ref="B5:D5"/>
    <mergeCell ref="B6:D6"/>
    <mergeCell ref="B7:D7"/>
    <mergeCell ref="B8:D8"/>
    <mergeCell ref="B9:D9"/>
    <mergeCell ref="B10:D10"/>
    <mergeCell ref="B11:D11"/>
    <mergeCell ref="G13:H13"/>
    <mergeCell ref="G14:H14"/>
    <mergeCell ref="G6:H6"/>
    <mergeCell ref="G7:H7"/>
    <mergeCell ref="G8:H8"/>
    <mergeCell ref="G9:H9"/>
    <mergeCell ref="G10:H10"/>
    <mergeCell ref="G11:H11"/>
    <mergeCell ref="G12:H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4.43" defaultRowHeight="15.75"/>
  <cols>
    <col customWidth="1" min="1" max="1" width="2.71"/>
    <col customWidth="1" min="2" max="2" width="44.71"/>
    <col customWidth="1" min="3" max="3" width="2.71"/>
    <col customWidth="1" min="4" max="4" width="44.71"/>
    <col customWidth="1" min="5" max="5" width="2.71"/>
    <col customWidth="1" min="6" max="6" width="44.71"/>
    <col customWidth="1" min="7" max="7" width="2.71"/>
    <col customWidth="1" min="8" max="8" width="44.71"/>
    <col customWidth="1" min="9" max="9" width="2.71"/>
  </cols>
  <sheetData>
    <row r="1">
      <c r="A1" s="24"/>
      <c r="B1" s="24"/>
      <c r="C1" s="25"/>
      <c r="D1" s="24"/>
      <c r="E1" s="25"/>
      <c r="F1" s="24"/>
      <c r="G1" s="25"/>
      <c r="H1" s="24"/>
      <c r="I1" s="25"/>
    </row>
    <row r="2">
      <c r="A2" s="24"/>
      <c r="B2" s="10" t="str">
        <f>IFERROR(__xludf.DUMMYFUNCTION("CONCATENATE(INDEX(Names!$A:$A,RANDBETWEEN(2,COUNTA(Names!$A:$A))),"" "",INDEX(Names!$B:$B,RANDBETWEEN(2,COUNTA(Names!$B:$B))),"", "",VLOOKUP(RANDBETWEEN(1,100),NPCs!$C:$D,2,TRUE),"" "",IF(RegExMatch(Settlement!$B$4,""and|diverse""),VLOOKUP(RANDBETWEEN(1,1"&amp;"00),NPCs!$A:$B,2,TRUE),Settlement!$B$4))"),"Remus Stilloak, Middle Aged Human")</f>
        <v>Remus Stilloak, Middle Aged Human</v>
      </c>
      <c r="C2" s="25"/>
      <c r="D2" s="10" t="str">
        <f>IFERROR(__xludf.DUMMYFUNCTION("CONCATENATE(INDEX(Names!$A:$A,RANDBETWEEN(2,COUNTA(Names!$A:$A))),"" "",INDEX(Names!$B:$B,RANDBETWEEN(2,COUNTA(Names!$B:$B))),"", "",VLOOKUP(RANDBETWEEN(1,100),NPCs!$C:$D,2,TRUE),"" "",IF(RegExMatch(Settlement!$B$4,""and|diverse""),VLOOKUP(RANDBETWEEN(1,1"&amp;"00),NPCs!$A:$B,2,TRUE),Settlement!$B$4))"),"Drake Serpentblossom, Middle Aged Human")</f>
        <v>Drake Serpentblossom, Middle Aged Human</v>
      </c>
      <c r="E2" s="25"/>
      <c r="F2" s="10" t="str">
        <f>IFERROR(__xludf.DUMMYFUNCTION("CONCATENATE(INDEX(Names!$A:$A,RANDBETWEEN(2,COUNTA(Names!$A:$A))),"" "",INDEX(Names!$B:$B,RANDBETWEEN(2,COUNTA(Names!$B:$B))),"", "",VLOOKUP(RANDBETWEEN(1,100),NPCs!$C:$D,2,TRUE),"" "",IF(RegExMatch(Settlement!$B$4,""and|diverse""),VLOOKUP(RANDBETWEEN(1,1"&amp;"00),NPCs!$A:$B,2,TRUE),Settlement!$B$4))"),"Elysia Hilltop, Middle Aged Gold Dwarf")</f>
        <v>Elysia Hilltop, Middle Aged Gold Dwarf</v>
      </c>
      <c r="G2" s="25"/>
      <c r="H2" s="10" t="str">
        <f>IFERROR(__xludf.DUMMYFUNCTION("CONCATENATE(INDEX(Names!$A:$A,RANDBETWEEN(2,COUNTA(Names!$A:$A))),"" "",INDEX(Names!$B:$B,RANDBETWEEN(2,COUNTA(Names!$B:$B))),"", "",VLOOKUP(RANDBETWEEN(1,100),NPCs!$C:$D,2,TRUE),"" "",IF(RegExMatch(Settlement!$B$4,""and|diverse""),VLOOKUP(RANDBETWEEN(1,1"&amp;"00),NPCs!$A:$B,2,TRUE),Settlement!$B$4))"),"Aurelius Richheart, Young Shield Dwarf")</f>
        <v>Aurelius Richheart, Young Shield Dwarf</v>
      </c>
      <c r="I2" s="25"/>
    </row>
    <row r="3">
      <c r="A3" s="26"/>
      <c r="B3" s="5" t="str">
        <f t="array" ref="B3">CONCATENATE(INDEX(NPCs!$E:$E,RANDBETWEEN(2,COUNTA(NPCs!$E:$E))),", ",INDEX(NPCs!$J:$J,RANDBETWEEN(2,COUNTA(NPCs!$J:$J))),", ",INDEX(NPCs!$I:$I,RANDBETWEEN(2,COUNTA(NPCs!$I:$I))))</f>
        <v>Missing Teeth, Friendly, Squints</v>
      </c>
      <c r="C3" s="25"/>
      <c r="D3" s="5" t="str">
        <f t="array" ref="D3">CONCATENATE(INDEX(NPCs!$E:$E,RANDBETWEEN(2,COUNTA(NPCs!$E:$E))),", ",INDEX(NPCs!$J:$J,RANDBETWEEN(2,COUNTA(NPCs!$J:$J))),", ",INDEX(NPCs!$I:$I,RANDBETWEEN(2,COUNTA(NPCs!$I:$I))))</f>
        <v>Ugly, Curious, Frequently uses the wrong word</v>
      </c>
      <c r="E3" s="25"/>
      <c r="F3" s="5" t="str">
        <f t="array" ref="F3">CONCATENATE(INDEX(NPCs!$E:$E,RANDBETWEEN(2,COUNTA(NPCs!$E:$E))),", ",INDEX(NPCs!$J:$J,RANDBETWEEN(2,COUNTA(NPCs!$J:$J))),", ",INDEX(NPCs!$I:$I,RANDBETWEEN(2,COUNTA(NPCs!$I:$I))))</f>
        <v>Braided beard or hair, Quiet, Chews something</v>
      </c>
      <c r="G3" s="25"/>
      <c r="H3" s="5" t="str">
        <f t="array" ref="H3">CONCATENATE(INDEX(NPCs!$E:$E,RANDBETWEEN(2,COUNTA(NPCs!$E:$E))),", ",INDEX(NPCs!$J:$J,RANDBETWEEN(2,COUNTA(NPCs!$J:$J))),", ",INDEX(NPCs!$I:$I,RANDBETWEEN(2,COUNTA(NPCs!$I:$I))))</f>
        <v>Pale skin, red hair, Friendly, Always Jokes</v>
      </c>
      <c r="I3" s="25"/>
    </row>
    <row r="4">
      <c r="A4" s="26"/>
      <c r="B4" s="5" t="str">
        <f t="array" ref="B4">INDEX(NPCs!$K:$K,RANDBETWEEN(2,COUNTA(NPCs!$K:$K)))</f>
        <v>Flaw/Secret: I can't keep a secret to save my life, or anyone else's.</v>
      </c>
      <c r="C4" s="25"/>
      <c r="D4" s="5" t="str">
        <f t="array" ref="D4">INDEX(NPCs!$K:$K,RANDBETWEEN(2,COUNTA(NPCs!$K:$K)))</f>
        <v>Flaw/Secret: Posession of forbidden lore</v>
      </c>
      <c r="E4" s="25"/>
      <c r="F4" s="5" t="str">
        <f t="array" ref="F4">INDEX(NPCs!$K:$K,RANDBETWEEN(2,COUNTA(NPCs!$K:$K)))</f>
        <v>Flaw/Secret: I can't keep a secret to save my life, or anyone else's.</v>
      </c>
      <c r="G4" s="25"/>
      <c r="H4" s="5" t="str">
        <f t="array" ref="H4">INDEX(NPCs!$K:$K,RANDBETWEEN(2,COUNTA(NPCs!$K:$K)))</f>
        <v>Flaw/Secret: My piety sometimes leads me to blindly trust those that profess faith in my god.</v>
      </c>
      <c r="I4" s="25"/>
    </row>
    <row r="5">
      <c r="A5" s="26"/>
      <c r="B5" s="26"/>
      <c r="C5" s="25"/>
      <c r="D5" s="25"/>
      <c r="E5" s="25"/>
      <c r="F5" s="25"/>
      <c r="G5" s="25"/>
      <c r="H5" s="25"/>
      <c r="I5" s="25"/>
    </row>
    <row r="6">
      <c r="A6" s="24"/>
      <c r="B6" s="10" t="str">
        <f>IFERROR(__xludf.DUMMYFUNCTION("CONCATENATE(INDEX(Names!$A:$A,RANDBETWEEN(2,COUNTA(Names!$A:$A))),"" "",INDEX(Names!$B:$B,RANDBETWEEN(2,COUNTA(Names!$B:$B))),"", "",VLOOKUP(RANDBETWEEN(1,100),NPCs!$C:$D,2,TRUE),"" "",IF(RegExMatch(Settlement!$B$4,""and|diverse""),VLOOKUP(RANDBETWEEN(1,1"&amp;"00),NPCs!$A:$B,2,TRUE),Settlement!$B$4))"),"Yeriel Dell, Middle Aged Half Elf")</f>
        <v>Yeriel Dell, Middle Aged Half Elf</v>
      </c>
      <c r="C6" s="25"/>
      <c r="D6" s="10" t="str">
        <f>IFERROR(__xludf.DUMMYFUNCTION("CONCATENATE(INDEX(Names!$A:$A,RANDBETWEEN(2,COUNTA(Names!$A:$A))),"" "",INDEX(Names!$B:$B,RANDBETWEEN(2,COUNTA(Names!$B:$B))),"", "",VLOOKUP(RANDBETWEEN(1,100),NPCs!$C:$D,2,TRUE),"" "",IF(RegExMatch(Settlement!$B$4,""and|diverse""),VLOOKUP(RANDBETWEEN(1,1"&amp;"00),NPCs!$A:$B,2,TRUE),Settlement!$B$4))"),"Zaira Stipeller, Middle Aged Human")</f>
        <v>Zaira Stipeller, Middle Aged Human</v>
      </c>
      <c r="E6" s="25"/>
      <c r="F6" s="10" t="str">
        <f>IFERROR(__xludf.DUMMYFUNCTION("CONCATENATE(INDEX(Names!$A:$A,RANDBETWEEN(2,COUNTA(Names!$A:$A))),"" "",INDEX(Names!$B:$B,RANDBETWEEN(2,COUNTA(Names!$B:$B))),"", "",VLOOKUP(RANDBETWEEN(1,100),NPCs!$C:$D,2,TRUE),"" "",IF(RegExMatch(Settlement!$B$4,""and|diverse""),VLOOKUP(RANDBETWEEN(1,1"&amp;"00),NPCs!$A:$B,2,TRUE),Settlement!$B$4))"),"Derris Hope, Young Human")</f>
        <v>Derris Hope, Young Human</v>
      </c>
      <c r="G6" s="25"/>
      <c r="H6" s="10" t="str">
        <f>IFERROR(__xludf.DUMMYFUNCTION("CONCATENATE(INDEX(Names!$A:$A,RANDBETWEEN(2,COUNTA(Names!$A:$A))),"" "",INDEX(Names!$B:$B,RANDBETWEEN(2,COUNTA(Names!$B:$B))),"", "",VLOOKUP(RANDBETWEEN(1,100),NPCs!$C:$D,2,TRUE),"" "",IF(RegExMatch(Settlement!$B$4,""and|diverse""),VLOOKUP(RANDBETWEEN(1,1"&amp;"00),NPCs!$A:$B,2,TRUE),Settlement!$B$4))"),"Qadira Lunasnarl, Old Human")</f>
        <v>Qadira Lunasnarl, Old Human</v>
      </c>
      <c r="I6" s="25"/>
    </row>
    <row r="7">
      <c r="A7" s="26"/>
      <c r="B7" s="5" t="str">
        <f t="array" ref="B7">CONCATENATE(INDEX(NPCs!$E:$E,RANDBETWEEN(2,COUNTA(NPCs!$E:$E))),", ",INDEX(NPCs!$J:$J,RANDBETWEEN(2,COUNTA(NPCs!$J:$J))),", ",INDEX(NPCs!$I:$I,RANDBETWEEN(2,COUNTA(NPCs!$I:$I))))</f>
        <v>Braided beard or hair, Hot tempered, Slurs words, lisps, or stutters</v>
      </c>
      <c r="C7" s="25"/>
      <c r="D7" s="5" t="str">
        <f t="array" ref="D7">CONCATENATE(INDEX(NPCs!$E:$E,RANDBETWEEN(2,COUNTA(NPCs!$E:$E))),", ",INDEX(NPCs!$J:$J,RANDBETWEEN(2,COUNTA(NPCs!$J:$J))),", ",INDEX(NPCs!$I:$I,RANDBETWEEN(2,COUNTA(NPCs!$I:$I))))</f>
        <v>Distinctive nose, Grumpy, Bites fingernails</v>
      </c>
      <c r="E7" s="25"/>
      <c r="F7" s="5" t="str">
        <f t="array" ref="F7">CONCATENATE(INDEX(NPCs!$E:$E,RANDBETWEEN(2,COUNTA(NPCs!$E:$E))),", ",INDEX(NPCs!$J:$J,RANDBETWEEN(2,COUNTA(NPCs!$J:$J))),", ",INDEX(NPCs!$I:$I,RANDBETWEEN(2,COUNTA(NPCs!$I:$I))))</f>
        <v>Missing Fingers, Suspicious, Boistrous</v>
      </c>
      <c r="G7" s="25"/>
      <c r="H7" s="5" t="str">
        <f t="array" ref="H7">CONCATENATE(INDEX(NPCs!$E:$E,RANDBETWEEN(2,COUNTA(NPCs!$E:$E))),", ",INDEX(NPCs!$J:$J,RANDBETWEEN(2,COUNTA(NPCs!$J:$J))),", ",INDEX(NPCs!$I:$I,RANDBETWEEN(2,COUNTA(NPCs!$I:$I))))</f>
        <v>Exceptionally beautiful, Blustering, Speak in Rhyme</v>
      </c>
      <c r="I7" s="25"/>
    </row>
    <row r="8">
      <c r="A8" s="26"/>
      <c r="B8" s="5" t="str">
        <f t="array" ref="B8">INDEX(NPCs!$K:$K,RANDBETWEEN(2,COUNTA(NPCs!$K:$K)))</f>
        <v>Bond: It is my duty to provide children to sustain my tribe.</v>
      </c>
      <c r="C8" s="25"/>
      <c r="D8" s="5" t="str">
        <f t="array" ref="D8">INDEX(NPCs!$K:$K,RANDBETWEEN(2,COUNTA(NPCs!$K:$K)))</f>
        <v>Flaw/Secret: In fact, the world does revolve around me.</v>
      </c>
      <c r="E8" s="25"/>
      <c r="F8" s="5" t="str">
        <f t="array" ref="F8">INDEX(NPCs!$K:$K,RANDBETWEEN(2,COUNTA(NPCs!$K:$K)))</f>
        <v>Ideal: Noble Obligation: Duty to protect and care for people beneath me (G)</v>
      </c>
      <c r="G8" s="25"/>
      <c r="H8" s="5" t="str">
        <f t="array" ref="H8">INDEX(NPCs!$K:$K,RANDBETWEEN(2,COUNTA(NPCs!$K:$K)))</f>
        <v>Bond: I created a great work for someone, and then found them unworthy to receive it. I'm still looking for someone worthy.</v>
      </c>
      <c r="I8" s="25"/>
    </row>
    <row r="9">
      <c r="A9" s="26"/>
      <c r="B9" s="26"/>
      <c r="C9" s="25"/>
      <c r="D9" s="25"/>
      <c r="E9" s="25"/>
      <c r="F9" s="25"/>
      <c r="G9" s="25"/>
      <c r="H9" s="25"/>
      <c r="I9" s="25"/>
    </row>
    <row r="10">
      <c r="A10" s="24"/>
      <c r="B10" s="10" t="str">
        <f>IFERROR(__xludf.DUMMYFUNCTION("CONCATENATE(INDEX(Names!$A:$A,RANDBETWEEN(2,COUNTA(Names!$A:$A))),"" "",INDEX(Names!$B:$B,RANDBETWEEN(2,COUNTA(Names!$B:$B))),"", "",VLOOKUP(RANDBETWEEN(1,100),NPCs!$C:$D,2,TRUE),"" "",IF(RegExMatch(Settlement!$B$4,""and|diverse""),VLOOKUP(RANDBETWEEN(1,1"&amp;"00),NPCs!$A:$B,2,TRUE),Settlement!$B$4))"),"Yakira Stheye, Middle Aged Half Elf")</f>
        <v>Yakira Stheye, Middle Aged Half Elf</v>
      </c>
      <c r="C10" s="25"/>
      <c r="D10" s="10" t="str">
        <f>IFERROR(__xludf.DUMMYFUNCTION("CONCATENATE(INDEX(Names!$A:$A,RANDBETWEEN(2,COUNTA(Names!$A:$A))),"" "",INDEX(Names!$B:$B,RANDBETWEEN(2,COUNTA(Names!$B:$B))),"", "",VLOOKUP(RANDBETWEEN(1,100),NPCs!$C:$D,2,TRUE),"" "",IF(RegExMatch(Settlement!$B$4,""and|diverse""),VLOOKUP(RANDBETWEEN(1,1"&amp;"00),NPCs!$A:$B,2,TRUE),Settlement!$B$4))"),"Raisa Snowspear, Middle Aged Human")</f>
        <v>Raisa Snowspear, Middle Aged Human</v>
      </c>
      <c r="E10" s="25"/>
      <c r="F10" s="10" t="str">
        <f>IFERROR(__xludf.DUMMYFUNCTION("CONCATENATE(INDEX(Names!$A:$A,RANDBETWEEN(2,COUNTA(Names!$A:$A))),"" "",INDEX(Names!$B:$B,RANDBETWEEN(2,COUNTA(Names!$B:$B))),"", "",VLOOKUP(RANDBETWEEN(1,100),NPCs!$C:$D,2,TRUE),"" "",IF(RegExMatch(Settlement!$B$4,""and|diverse""),VLOOKUP(RANDBETWEEN(1,1"&amp;"00),NPCs!$A:$B,2,TRUE),Settlement!$B$4))"),"Nyfain Wallace, Young Shield Dwarf")</f>
        <v>Nyfain Wallace, Young Shield Dwarf</v>
      </c>
      <c r="G10" s="25"/>
      <c r="H10" s="10" t="str">
        <f>IFERROR(__xludf.DUMMYFUNCTION("CONCATENATE(INDEX(Names!$A:$A,RANDBETWEEN(2,COUNTA(Names!$A:$A))),"" "",INDEX(Names!$B:$B,RANDBETWEEN(2,COUNTA(Names!$B:$B))),"", "",VLOOKUP(RANDBETWEEN(1,100),NPCs!$C:$D,2,TRUE),"" "",IF(RegExMatch(Settlement!$B$4,""and|diverse""),VLOOKUP(RANDBETWEEN(1,1"&amp;"00),NPCs!$A:$B,2,TRUE),Settlement!$B$4))"),"Saira Stipeller, Old Rock Gnome")</f>
        <v>Saira Stipeller, Old Rock Gnome</v>
      </c>
      <c r="I10" s="25"/>
    </row>
    <row r="11">
      <c r="A11" s="26"/>
      <c r="B11" s="5" t="str">
        <f t="array" ref="B11">CONCATENATE(INDEX(NPCs!$E:$E,RANDBETWEEN(2,COUNTA(NPCs!$E:$E))),", ",INDEX(NPCs!$J:$J,RANDBETWEEN(2,COUNTA(NPCs!$J:$J))),", ",INDEX(NPCs!$I:$I,RANDBETWEEN(2,COUNTA(NPCs!$I:$I))))</f>
        <v>Ugly, Blustering, Speaks in rhyme or some other peculiar way</v>
      </c>
      <c r="C11" s="25"/>
      <c r="D11" s="5" t="str">
        <f t="array" ref="D11">CONCATENATE(INDEX(NPCs!$E:$E,RANDBETWEEN(2,COUNTA(NPCs!$E:$E))),", ",INDEX(NPCs!$J:$J,RANDBETWEEN(2,COUNTA(NPCs!$J:$J))),", ",INDEX(NPCs!$I:$I,RANDBETWEEN(2,COUNTA(NPCs!$I:$I))))</f>
        <v>Eye Twitch, Curious, Chews on Things</v>
      </c>
      <c r="E11" s="25"/>
      <c r="F11" s="5" t="str">
        <f t="array" ref="F11">CONCATENATE(INDEX(NPCs!$E:$E,RANDBETWEEN(2,COUNTA(NPCs!$E:$E))),", ",INDEX(NPCs!$J:$J,RANDBETWEEN(2,COUNTA(NPCs!$J:$J))),", ",INDEX(NPCs!$I:$I,RANDBETWEEN(2,COUNTA(NPCs!$I:$I))))</f>
        <v>Unusual eye color (or two different colors), Rude, Bite His Fingernails</v>
      </c>
      <c r="G11" s="25"/>
      <c r="H11" s="5" t="str">
        <f t="array" ref="H11">CONCATENATE(INDEX(NPCs!$E:$E,RANDBETWEEN(2,COUNTA(NPCs!$E:$E))),", ",INDEX(NPCs!$J:$J,RANDBETWEEN(2,COUNTA(NPCs!$J:$J))),", ",INDEX(NPCs!$I:$I,RANDBETWEEN(2,COUNTA(NPCs!$I:$I))))</f>
        <v>Weird Eye Color, Blustering, Use Long Words</v>
      </c>
      <c r="I11" s="25"/>
    </row>
    <row r="12">
      <c r="A12" s="26"/>
      <c r="B12" s="5" t="str">
        <f t="array" ref="B12">INDEX(NPCs!$K:$K,RANDBETWEEN(2,COUNTA(NPCs!$K:$K)))</f>
        <v>Ideal: Charity: Distribute my money to the people who need it (G)</v>
      </c>
      <c r="C12" s="25"/>
      <c r="D12" s="5" t="str">
        <f t="array" ref="D12">INDEX(NPCs!$K:$K,RANDBETWEEN(2,COUNTA(NPCs!$K:$K)))</f>
        <v>Bond: Sworn revenge on corrupt temple hierarchy who branded me a heretic</v>
      </c>
      <c r="E12" s="25"/>
      <c r="F12" s="5" t="str">
        <f t="array" ref="F12">INDEX(NPCs!$K:$K,RANDBETWEEN(2,COUNTA(NPCs!$K:$K)))</f>
        <v>Ideal: Power: Rise to the top of my faith's hierarchy (L)</v>
      </c>
      <c r="G12" s="25"/>
      <c r="H12" s="5" t="str">
        <f t="array" ref="H12">INDEX(NPCs!$K:$K,RANDBETWEEN(2,COUNTA(NPCs!$K:$K)))</f>
        <v>Bond: Nothing is more important than the other members of my hermitage, order, or association.</v>
      </c>
      <c r="I12" s="25"/>
    </row>
    <row r="13">
      <c r="A13" s="26"/>
      <c r="B13" s="26"/>
      <c r="C13" s="25"/>
      <c r="D13" s="25"/>
      <c r="E13" s="25"/>
      <c r="F13" s="25"/>
      <c r="G13" s="25"/>
      <c r="H13" s="25"/>
      <c r="I13" s="25"/>
    </row>
    <row r="14">
      <c r="A14" s="24"/>
      <c r="B14" s="10" t="str">
        <f>IFERROR(__xludf.DUMMYFUNCTION("CONCATENATE(INDEX(Names!$A:$A,RANDBETWEEN(2,COUNTA(Names!$A:$A))),"" "",INDEX(Names!$B:$B,RANDBETWEEN(2,COUNTA(Names!$B:$B))),"", "",VLOOKUP(RANDBETWEEN(1,100),NPCs!$C:$D,2,TRUE),"" "",IF(RegExMatch(Settlement!$B$4,""and|diverse""),VLOOKUP(RANDBETWEEN(1,1"&amp;"00),NPCs!$A:$B,2,TRUE),Settlement!$B$4))"),"Mireya Regan, Middle Aged Human")</f>
        <v>Mireya Regan, Middle Aged Human</v>
      </c>
      <c r="C14" s="25"/>
      <c r="D14" s="10" t="str">
        <f>IFERROR(__xludf.DUMMYFUNCTION("CONCATENATE(INDEX(Names!$A:$A,RANDBETWEEN(2,COUNTA(Names!$A:$A))),"" "",INDEX(Names!$B:$B,RANDBETWEEN(2,COUNTA(Names!$B:$B))),"", "",VLOOKUP(RANDBETWEEN(1,100),NPCs!$C:$D,2,TRUE),"" "",IF(RegExMatch(Settlement!$B$4,""and|diverse""),VLOOKUP(RANDBETWEEN(1,1"&amp;"00),NPCs!$A:$B,2,TRUE),Settlement!$B$4))"),"Iseult Rondil, Middle Aged Human")</f>
        <v>Iseult Rondil, Middle Aged Human</v>
      </c>
      <c r="E14" s="25"/>
      <c r="F14" s="10" t="str">
        <f>IFERROR(__xludf.DUMMYFUNCTION("CONCATENATE(INDEX(Names!$A:$A,RANDBETWEEN(2,COUNTA(Names!$A:$A))),"" "",INDEX(Names!$B:$B,RANDBETWEEN(2,COUNTA(Names!$B:$B))),"", "",VLOOKUP(RANDBETWEEN(1,100),NPCs!$C:$D,2,TRUE),"" "",IF(RegExMatch(Settlement!$B$4,""and|diverse""),VLOOKUP(RANDBETWEEN(1,1"&amp;"00),NPCs!$A:$B,2,TRUE),Settlement!$B$4))"),"Kyrielle Walker, Young Wood Elf")</f>
        <v>Kyrielle Walker, Young Wood Elf</v>
      </c>
      <c r="G14" s="25"/>
      <c r="H14" s="10" t="str">
        <f>IFERROR(__xludf.DUMMYFUNCTION("CONCATENATE(INDEX(Names!$A:$A,RANDBETWEEN(2,COUNTA(Names!$A:$A))),"" "",INDEX(Names!$B:$B,RANDBETWEEN(2,COUNTA(Names!$B:$B))),"", "",VLOOKUP(RANDBETWEEN(1,100),NPCs!$C:$D,2,TRUE),"" "",IF(RegExMatch(Settlement!$B$4,""and|diverse""),VLOOKUP(RANDBETWEEN(1,1"&amp;"00),NPCs!$A:$B,2,TRUE),Settlement!$B$4))"),"Cassiel Forehand, Middle Aged Drow")</f>
        <v>Cassiel Forehand, Middle Aged Drow</v>
      </c>
      <c r="I14" s="25"/>
    </row>
    <row r="15">
      <c r="A15" s="26"/>
      <c r="B15" s="5" t="str">
        <f t="array" ref="B15">CONCATENATE(INDEX(NPCs!$E:$E,RANDBETWEEN(2,COUNTA(NPCs!$E:$E))),", ",INDEX(NPCs!$J:$J,RANDBETWEEN(2,COUNTA(NPCs!$J:$J))),", ",INDEX(NPCs!$I:$I,RANDBETWEEN(2,COUNTA(NPCs!$I:$I))))</f>
        <v>Distinctive bracelet, Friendly, Squints</v>
      </c>
      <c r="C15" s="25"/>
      <c r="D15" s="5" t="str">
        <f t="array" ref="D15">CONCATENATE(INDEX(NPCs!$E:$E,RANDBETWEEN(2,COUNTA(NPCs!$E:$E))),", ",INDEX(NPCs!$J:$J,RANDBETWEEN(2,COUNTA(NPCs!$J:$J))),", ",INDEX(NPCs!$I:$I,RANDBETWEEN(2,COUNTA(NPCs!$I:$I))))</f>
        <v>Birthmark, Suspicious, Terrible Negotiator</v>
      </c>
      <c r="E15" s="25"/>
      <c r="F15" s="5" t="str">
        <f t="array" ref="F15">CONCATENATE(INDEX(NPCs!$E:$E,RANDBETWEEN(2,COUNTA(NPCs!$E:$E))),", ",INDEX(NPCs!$J:$J,RANDBETWEEN(2,COUNTA(NPCs!$J:$J))),", ",INDEX(NPCs!$I:$I,RANDBETWEEN(2,COUNTA(NPCs!$I:$I))))</f>
        <v>Grey hair, scar on lip, Kind, Fidgets</v>
      </c>
      <c r="G15" s="25"/>
      <c r="H15" s="5" t="str">
        <f t="array" ref="H15">CONCATENATE(INDEX(NPCs!$E:$E,RANDBETWEEN(2,COUNTA(NPCs!$E:$E))),", ",INDEX(NPCs!$J:$J,RANDBETWEEN(2,COUNTA(NPCs!$J:$J))),", ",INDEX(NPCs!$I:$I,RANDBETWEEN(2,COUNTA(NPCs!$I:$I))))</f>
        <v>Beautiful, Ponderous, Hums</v>
      </c>
      <c r="I15" s="25"/>
    </row>
    <row r="16">
      <c r="A16" s="26"/>
      <c r="B16" s="5" t="str">
        <f t="array" ref="B16">INDEX(NPCs!$K:$K,RANDBETWEEN(2,COUNTA(NPCs!$K:$K)))</f>
        <v>Ideal: Freedom: Chains should be broken, and those who would forge them (C)</v>
      </c>
      <c r="C16" s="25"/>
      <c r="D16" s="5" t="str">
        <f t="array" ref="D16">INDEX(NPCs!$K:$K,RANDBETWEEN(2,COUNTA(NPCs!$K:$K)))</f>
        <v>Flaw/Secret: I speak without really thinking through my words, invariably insulting others.</v>
      </c>
      <c r="E16" s="25"/>
      <c r="F16" s="5" t="str">
        <f t="array" ref="F16">INDEX(NPCs!$K:$K,RANDBETWEEN(2,COUNTA(NPCs!$K:$K)))</f>
        <v>Flaw/Secret: Arrogance</v>
      </c>
      <c r="G16" s="25"/>
      <c r="H16" s="5" t="str">
        <f t="array" ref="H16">INDEX(NPCs!$K:$K,RANDBETWEEN(2,COUNTA(NPCs!$K:$K)))</f>
        <v>Flaw/Secret: I'll do anything to get my hands on something rare or priceless.</v>
      </c>
      <c r="I16" s="25"/>
    </row>
    <row r="17">
      <c r="A17" s="26"/>
      <c r="B17" s="26"/>
      <c r="C17" s="25"/>
      <c r="D17" s="25"/>
      <c r="E17" s="25"/>
      <c r="F17" s="25"/>
      <c r="G17" s="25"/>
      <c r="H17" s="25"/>
      <c r="I17" s="2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4.43" defaultRowHeight="15.75"/>
  <cols>
    <col customWidth="1" min="1" max="1" width="19.43"/>
    <col customWidth="1" min="2" max="2" width="11.29"/>
    <col customWidth="1" min="3" max="3" width="3.29"/>
    <col customWidth="1" min="4" max="4" width="16.0"/>
    <col customWidth="1" min="5" max="5" width="11.29"/>
    <col customWidth="1" min="7" max="7" width="20.71"/>
    <col customWidth="1" min="8" max="8" width="8.29"/>
    <col customWidth="1" min="10" max="10" width="19.86"/>
  </cols>
  <sheetData>
    <row r="1">
      <c r="A1" s="4"/>
      <c r="B1" s="4"/>
      <c r="C1" s="4"/>
      <c r="D1" s="1"/>
      <c r="E1" s="1"/>
      <c r="F1" s="1"/>
      <c r="G1" s="1" t="s">
        <v>37</v>
      </c>
      <c r="H1" s="1" t="s">
        <v>46</v>
      </c>
      <c r="I1" s="1"/>
      <c r="J1" s="1"/>
      <c r="K1" s="4"/>
      <c r="L1" s="4"/>
      <c r="M1" s="4"/>
      <c r="N1" s="4"/>
      <c r="O1" s="4"/>
      <c r="P1" s="4"/>
      <c r="Q1" s="4"/>
      <c r="R1" s="4"/>
      <c r="S1" s="4"/>
      <c r="T1" s="4"/>
      <c r="U1" s="4"/>
      <c r="V1" s="4"/>
      <c r="W1" s="4"/>
      <c r="X1" s="4"/>
      <c r="Y1" s="4"/>
      <c r="Z1" s="4"/>
      <c r="AA1" s="4"/>
      <c r="AB1" s="4"/>
      <c r="AC1" s="4"/>
      <c r="AD1" s="4"/>
      <c r="AE1" s="4"/>
      <c r="AF1" s="4"/>
    </row>
    <row r="2">
      <c r="A2" s="27" t="s">
        <v>4</v>
      </c>
      <c r="B2" s="28">
        <f>Settlement!$B$3</f>
        <v>700</v>
      </c>
      <c r="C2" s="3"/>
      <c r="D2" s="27" t="s">
        <v>47</v>
      </c>
      <c r="E2" s="29" t="str">
        <f>IF($B$2&gt;=8000,$B$2/450,"N/A")</f>
        <v>N/A</v>
      </c>
      <c r="F2" s="27"/>
      <c r="G2" s="30" t="s">
        <v>48</v>
      </c>
      <c r="H2" s="30">
        <v>550.0</v>
      </c>
      <c r="I2" s="30"/>
      <c r="J2" s="27"/>
      <c r="K2" s="29"/>
      <c r="L2" s="3"/>
      <c r="M2" s="3"/>
      <c r="N2" s="3"/>
      <c r="O2" s="3"/>
      <c r="P2" s="3"/>
      <c r="Q2" s="3"/>
      <c r="R2" s="3"/>
      <c r="S2" s="3"/>
      <c r="T2" s="3"/>
      <c r="U2" s="3"/>
      <c r="V2" s="3"/>
      <c r="W2" s="3"/>
      <c r="X2" s="3"/>
      <c r="Y2" s="3"/>
      <c r="Z2" s="3"/>
      <c r="AA2" s="3"/>
      <c r="AB2" s="3"/>
      <c r="AC2" s="3"/>
      <c r="AD2" s="3"/>
      <c r="AE2" s="3"/>
      <c r="AF2" s="3"/>
    </row>
    <row r="3">
      <c r="A3" s="27" t="s">
        <v>49</v>
      </c>
      <c r="B3" s="31">
        <f>B2/38850</f>
        <v>0.01801801802</v>
      </c>
      <c r="C3" s="3"/>
      <c r="D3" s="27"/>
      <c r="E3" s="3"/>
      <c r="F3" s="27"/>
      <c r="G3" s="30" t="s">
        <v>50</v>
      </c>
      <c r="H3" s="30">
        <v>550.0</v>
      </c>
      <c r="I3" s="30"/>
      <c r="J3" s="27"/>
      <c r="K3" s="29"/>
      <c r="L3" s="3"/>
      <c r="M3" s="3"/>
      <c r="N3" s="3"/>
      <c r="O3" s="3"/>
      <c r="P3" s="3"/>
      <c r="Q3" s="3"/>
      <c r="R3" s="3"/>
      <c r="S3" s="3"/>
      <c r="T3" s="3"/>
      <c r="U3" s="3"/>
      <c r="V3" s="3"/>
      <c r="W3" s="3"/>
      <c r="X3" s="3"/>
      <c r="Y3" s="3"/>
      <c r="Z3" s="3"/>
      <c r="AA3" s="3"/>
      <c r="AB3" s="3"/>
      <c r="AC3" s="3"/>
      <c r="AD3" s="3"/>
      <c r="AE3" s="3"/>
      <c r="AF3" s="3"/>
    </row>
    <row r="4">
      <c r="A4" s="3"/>
      <c r="B4" s="3"/>
      <c r="C4" s="3"/>
      <c r="D4" s="27"/>
      <c r="E4" s="3"/>
      <c r="F4" s="27"/>
      <c r="G4" s="27" t="s">
        <v>51</v>
      </c>
      <c r="H4" s="30">
        <v>550.0</v>
      </c>
      <c r="I4" s="30"/>
      <c r="J4" s="3"/>
      <c r="K4" s="3"/>
      <c r="L4" s="3"/>
      <c r="M4" s="3"/>
      <c r="N4" s="3"/>
      <c r="O4" s="3"/>
      <c r="P4" s="3"/>
      <c r="Q4" s="3"/>
      <c r="R4" s="3"/>
      <c r="S4" s="3"/>
      <c r="T4" s="3"/>
      <c r="U4" s="3"/>
      <c r="V4" s="3"/>
      <c r="W4" s="3"/>
      <c r="X4" s="3"/>
      <c r="Y4" s="3"/>
      <c r="Z4" s="3"/>
      <c r="AA4" s="3"/>
      <c r="AB4" s="3"/>
      <c r="AC4" s="3"/>
      <c r="AD4" s="3"/>
      <c r="AE4" s="3"/>
      <c r="AF4" s="3"/>
    </row>
    <row r="5">
      <c r="A5" s="32" t="s">
        <v>52</v>
      </c>
      <c r="B5" s="33">
        <f>floor($B$2/2000,1)</f>
        <v>0</v>
      </c>
      <c r="C5" s="3"/>
      <c r="D5" s="34" t="s">
        <v>53</v>
      </c>
      <c r="E5" s="35">
        <f>floor($B$2/800,1)</f>
        <v>0</v>
      </c>
      <c r="F5" s="3"/>
      <c r="G5" s="30" t="s">
        <v>54</v>
      </c>
      <c r="H5" s="30">
        <v>450.0</v>
      </c>
      <c r="I5" s="3"/>
      <c r="J5" s="3"/>
      <c r="K5" s="3"/>
      <c r="L5" s="3"/>
      <c r="M5" s="3"/>
      <c r="N5" s="3"/>
      <c r="O5" s="3"/>
      <c r="P5" s="3"/>
      <c r="Q5" s="3"/>
      <c r="R5" s="3"/>
      <c r="S5" s="3"/>
      <c r="T5" s="3"/>
      <c r="U5" s="3"/>
      <c r="V5" s="3"/>
      <c r="W5" s="3"/>
      <c r="X5" s="3"/>
      <c r="Y5" s="3"/>
      <c r="Z5" s="3"/>
      <c r="AA5" s="3"/>
      <c r="AB5" s="3"/>
      <c r="AC5" s="3"/>
      <c r="AD5" s="3"/>
      <c r="AE5" s="3"/>
      <c r="AF5" s="3"/>
    </row>
    <row r="6">
      <c r="A6" s="32" t="s">
        <v>55</v>
      </c>
      <c r="B6" s="33">
        <f>floor($B$2/400,1)</f>
        <v>1</v>
      </c>
      <c r="C6" s="30"/>
      <c r="D6" s="34" t="s">
        <v>56</v>
      </c>
      <c r="E6" s="35">
        <f>floor($B$2/1400,1)</f>
        <v>0</v>
      </c>
      <c r="F6" s="30"/>
      <c r="G6" s="27" t="s">
        <v>57</v>
      </c>
      <c r="H6" s="27">
        <v>350.0</v>
      </c>
      <c r="I6" s="3"/>
      <c r="J6" s="3"/>
      <c r="K6" s="3"/>
      <c r="L6" s="3"/>
      <c r="M6" s="3"/>
      <c r="N6" s="3"/>
      <c r="O6" s="3"/>
      <c r="P6" s="3"/>
      <c r="Q6" s="3"/>
      <c r="R6" s="3"/>
      <c r="S6" s="3"/>
      <c r="T6" s="3"/>
      <c r="U6" s="3"/>
      <c r="V6" s="3"/>
      <c r="W6" s="3"/>
      <c r="X6" s="3"/>
      <c r="Y6" s="3"/>
      <c r="Z6" s="3"/>
      <c r="AA6" s="3"/>
      <c r="AB6" s="3"/>
      <c r="AC6" s="3"/>
      <c r="AD6" s="3"/>
      <c r="AE6" s="3"/>
      <c r="AF6" s="3"/>
    </row>
    <row r="7">
      <c r="A7" s="36" t="s">
        <v>58</v>
      </c>
      <c r="B7" s="37">
        <f t="shared" ref="B7:B8" si="1">floor($B$2/1500,1)</f>
        <v>0</v>
      </c>
      <c r="C7" s="27"/>
      <c r="D7" s="34" t="s">
        <v>59</v>
      </c>
      <c r="E7" s="35">
        <f>floor($B$2/2100,1)</f>
        <v>0</v>
      </c>
      <c r="F7" s="30"/>
      <c r="G7" s="27" t="s">
        <v>60</v>
      </c>
      <c r="H7" s="30">
        <v>550.0</v>
      </c>
      <c r="I7" s="30"/>
      <c r="J7" s="3"/>
      <c r="K7" s="3"/>
      <c r="L7" s="3"/>
      <c r="M7" s="3"/>
      <c r="N7" s="3"/>
      <c r="O7" s="3"/>
      <c r="P7" s="3"/>
      <c r="Q7" s="3"/>
      <c r="R7" s="3"/>
      <c r="S7" s="3"/>
      <c r="T7" s="3"/>
      <c r="U7" s="3"/>
      <c r="V7" s="3"/>
      <c r="W7" s="3"/>
      <c r="X7" s="3"/>
      <c r="Y7" s="3"/>
      <c r="Z7" s="3"/>
      <c r="AA7" s="3"/>
      <c r="AB7" s="3"/>
      <c r="AC7" s="3"/>
      <c r="AD7" s="3"/>
      <c r="AE7" s="3"/>
      <c r="AF7" s="3"/>
    </row>
    <row r="8">
      <c r="A8" s="36" t="s">
        <v>61</v>
      </c>
      <c r="B8" s="38">
        <f t="shared" si="1"/>
        <v>0</v>
      </c>
      <c r="C8" s="30"/>
      <c r="D8" s="34" t="s">
        <v>62</v>
      </c>
      <c r="E8" s="35">
        <f>floor($B$2/3000,1)</f>
        <v>0</v>
      </c>
      <c r="F8" s="3"/>
      <c r="G8" s="30" t="s">
        <v>63</v>
      </c>
      <c r="H8" s="30">
        <v>350.0</v>
      </c>
      <c r="I8" s="3"/>
      <c r="J8" s="3"/>
      <c r="K8" s="3"/>
      <c r="L8" s="3"/>
      <c r="M8" s="3"/>
      <c r="N8" s="3"/>
      <c r="O8" s="3"/>
      <c r="P8" s="3"/>
      <c r="Q8" s="3"/>
      <c r="R8" s="3"/>
      <c r="S8" s="3"/>
      <c r="T8" s="3"/>
      <c r="U8" s="3"/>
      <c r="V8" s="3"/>
      <c r="W8" s="3"/>
      <c r="X8" s="3"/>
      <c r="Y8" s="3"/>
      <c r="Z8" s="3"/>
      <c r="AA8" s="3"/>
      <c r="AB8" s="3"/>
      <c r="AC8" s="3"/>
      <c r="AD8" s="3"/>
      <c r="AE8" s="3"/>
      <c r="AF8" s="3"/>
    </row>
    <row r="9">
      <c r="A9" s="36" t="s">
        <v>64</v>
      </c>
      <c r="B9" s="37">
        <f>floor($B$2/500,1)</f>
        <v>1</v>
      </c>
      <c r="C9" s="3"/>
      <c r="D9" s="34" t="s">
        <v>65</v>
      </c>
      <c r="E9" s="35">
        <f>floor($B$2/6300,1)</f>
        <v>0</v>
      </c>
      <c r="F9" s="3"/>
      <c r="G9" s="30" t="s">
        <v>66</v>
      </c>
      <c r="H9" s="30">
        <v>350.0</v>
      </c>
      <c r="I9" s="3"/>
      <c r="J9" s="3"/>
      <c r="K9" s="3"/>
      <c r="L9" s="3"/>
      <c r="M9" s="3"/>
      <c r="N9" s="3"/>
      <c r="O9" s="3"/>
      <c r="P9" s="3"/>
      <c r="Q9" s="3"/>
      <c r="R9" s="3"/>
      <c r="S9" s="3"/>
      <c r="T9" s="3"/>
      <c r="U9" s="3"/>
      <c r="V9" s="3"/>
      <c r="W9" s="3"/>
      <c r="X9" s="3"/>
      <c r="Y9" s="3"/>
      <c r="Z9" s="3"/>
      <c r="AA9" s="3"/>
      <c r="AB9" s="3"/>
      <c r="AC9" s="3"/>
      <c r="AD9" s="3"/>
      <c r="AE9" s="3"/>
      <c r="AF9" s="3"/>
    </row>
    <row r="10">
      <c r="A10" s="36" t="s">
        <v>67</v>
      </c>
      <c r="B10" s="38">
        <f>floor($B$2/400,1)</f>
        <v>1</v>
      </c>
      <c r="C10" s="3"/>
      <c r="D10" s="34" t="s">
        <v>68</v>
      </c>
      <c r="E10" s="35">
        <f>floor($B$2/1400,1)</f>
        <v>0</v>
      </c>
      <c r="F10" s="3"/>
      <c r="G10" s="27" t="s">
        <v>69</v>
      </c>
      <c r="H10" s="27">
        <v>350.0</v>
      </c>
      <c r="I10" s="3"/>
      <c r="J10" s="3"/>
      <c r="K10" s="3"/>
      <c r="L10" s="3"/>
      <c r="M10" s="3"/>
      <c r="N10" s="3"/>
      <c r="O10" s="3"/>
      <c r="P10" s="3"/>
      <c r="Q10" s="3"/>
      <c r="R10" s="3"/>
      <c r="S10" s="3"/>
      <c r="T10" s="3"/>
      <c r="U10" s="3"/>
      <c r="V10" s="3"/>
      <c r="W10" s="3"/>
      <c r="X10" s="3"/>
      <c r="Y10" s="3"/>
      <c r="Z10" s="3"/>
      <c r="AA10" s="3"/>
      <c r="AB10" s="3"/>
      <c r="AC10" s="3"/>
      <c r="AD10" s="3"/>
      <c r="AE10" s="3"/>
      <c r="AF10" s="3"/>
    </row>
    <row r="11">
      <c r="A11" s="36" t="s">
        <v>70</v>
      </c>
      <c r="B11" s="38">
        <f>floor($B$2/2800,1)</f>
        <v>0</v>
      </c>
      <c r="C11" s="3"/>
      <c r="D11" s="34" t="s">
        <v>71</v>
      </c>
      <c r="E11" s="35">
        <f>floor($B$2/1200,1)</f>
        <v>0</v>
      </c>
      <c r="F11" s="3"/>
      <c r="G11" s="30" t="s">
        <v>72</v>
      </c>
      <c r="H11" s="30">
        <v>450.0</v>
      </c>
      <c r="I11" s="3"/>
      <c r="J11" s="3"/>
      <c r="K11" s="3"/>
      <c r="L11" s="3"/>
      <c r="M11" s="3"/>
      <c r="N11" s="3"/>
      <c r="O11" s="3"/>
      <c r="P11" s="3"/>
      <c r="Q11" s="3"/>
      <c r="R11" s="3"/>
      <c r="S11" s="3"/>
      <c r="T11" s="3"/>
      <c r="U11" s="3"/>
      <c r="V11" s="3"/>
      <c r="W11" s="3"/>
      <c r="X11" s="3"/>
      <c r="Y11" s="3"/>
      <c r="Z11" s="3"/>
      <c r="AA11" s="3"/>
      <c r="AB11" s="3"/>
      <c r="AC11" s="3"/>
      <c r="AD11" s="3"/>
      <c r="AE11" s="3"/>
      <c r="AF11" s="3"/>
    </row>
    <row r="12">
      <c r="A12" s="36" t="s">
        <v>73</v>
      </c>
      <c r="B12" s="37">
        <f>floor($B$2/2000,1)</f>
        <v>0</v>
      </c>
      <c r="C12" s="3"/>
      <c r="D12" s="34" t="s">
        <v>74</v>
      </c>
      <c r="E12" s="35">
        <f>floor($B$2/550,1)</f>
        <v>1</v>
      </c>
      <c r="F12" s="3"/>
      <c r="G12" s="30" t="s">
        <v>75</v>
      </c>
      <c r="H12" s="30">
        <v>350.0</v>
      </c>
      <c r="I12" s="3"/>
      <c r="J12" s="3"/>
      <c r="K12" s="3"/>
      <c r="L12" s="3"/>
      <c r="M12" s="3"/>
      <c r="N12" s="3"/>
      <c r="O12" s="3"/>
      <c r="P12" s="3"/>
      <c r="Q12" s="3"/>
      <c r="R12" s="3"/>
      <c r="S12" s="3"/>
      <c r="T12" s="3"/>
      <c r="U12" s="3"/>
      <c r="V12" s="3"/>
      <c r="W12" s="3"/>
      <c r="X12" s="3"/>
      <c r="Y12" s="3"/>
      <c r="Z12" s="3"/>
      <c r="AA12" s="3"/>
      <c r="AB12" s="3"/>
      <c r="AC12" s="3"/>
      <c r="AD12" s="3"/>
      <c r="AE12" s="3"/>
      <c r="AF12" s="3"/>
    </row>
    <row r="13">
      <c r="A13" s="36" t="s">
        <v>76</v>
      </c>
      <c r="B13" s="37">
        <f>floor($B$2/4000,1)</f>
        <v>0</v>
      </c>
      <c r="C13" s="3"/>
      <c r="D13" s="34" t="s">
        <v>77</v>
      </c>
      <c r="E13" s="35">
        <f>floor($B$2/1000,1)</f>
        <v>0</v>
      </c>
      <c r="F13" s="3"/>
      <c r="G13" s="30" t="s">
        <v>78</v>
      </c>
      <c r="H13" s="30">
        <v>350.0</v>
      </c>
      <c r="I13" s="3"/>
      <c r="J13" s="3"/>
      <c r="K13" s="3"/>
      <c r="L13" s="3"/>
      <c r="M13" s="3"/>
      <c r="N13" s="3"/>
      <c r="O13" s="3"/>
      <c r="P13" s="3"/>
      <c r="Q13" s="3"/>
      <c r="R13" s="3"/>
      <c r="S13" s="3"/>
      <c r="T13" s="3"/>
      <c r="U13" s="3"/>
      <c r="V13" s="3"/>
      <c r="W13" s="3"/>
      <c r="X13" s="3"/>
      <c r="Y13" s="3"/>
      <c r="Z13" s="3"/>
      <c r="AA13" s="3"/>
      <c r="AB13" s="3"/>
      <c r="AC13" s="3"/>
      <c r="AD13" s="3"/>
      <c r="AE13" s="3"/>
      <c r="AF13" s="3"/>
    </row>
    <row r="14">
      <c r="A14" s="36" t="s">
        <v>79</v>
      </c>
      <c r="B14" s="38">
        <f>floor($B$2/250,1)</f>
        <v>2</v>
      </c>
      <c r="C14" s="27"/>
      <c r="D14" s="34" t="s">
        <v>80</v>
      </c>
      <c r="E14" s="35">
        <f>floor($B$2/700,1)</f>
        <v>1</v>
      </c>
      <c r="F14" s="30"/>
      <c r="G14" s="30" t="s">
        <v>81</v>
      </c>
      <c r="H14" s="30">
        <v>350.0</v>
      </c>
      <c r="I14" s="30"/>
      <c r="J14" s="3"/>
      <c r="K14" s="3"/>
      <c r="L14" s="3"/>
      <c r="M14" s="3"/>
      <c r="N14" s="3"/>
      <c r="O14" s="3"/>
      <c r="P14" s="3"/>
      <c r="Q14" s="3"/>
      <c r="R14" s="3"/>
      <c r="S14" s="3"/>
      <c r="T14" s="3"/>
      <c r="U14" s="3"/>
      <c r="V14" s="3"/>
      <c r="W14" s="3"/>
      <c r="X14" s="3"/>
      <c r="Y14" s="3"/>
      <c r="Z14" s="3"/>
      <c r="AA14" s="3"/>
      <c r="AB14" s="3"/>
      <c r="AC14" s="3"/>
      <c r="AD14" s="3"/>
      <c r="AE14" s="3"/>
      <c r="AF14" s="3"/>
    </row>
    <row r="15">
      <c r="A15" s="36" t="s">
        <v>82</v>
      </c>
      <c r="B15" s="38">
        <f>floor($B$2/2000,1)</f>
        <v>0</v>
      </c>
      <c r="C15" s="27"/>
      <c r="D15" s="34" t="s">
        <v>83</v>
      </c>
      <c r="E15" s="35">
        <f>floor($B$2/1200,1)</f>
        <v>0</v>
      </c>
      <c r="F15" s="30"/>
      <c r="G15" s="30" t="s">
        <v>84</v>
      </c>
      <c r="H15" s="30">
        <v>350.0</v>
      </c>
      <c r="I15" s="30"/>
      <c r="J15" s="3"/>
      <c r="K15" s="3"/>
      <c r="L15" s="3"/>
      <c r="M15" s="3"/>
      <c r="N15" s="3"/>
      <c r="O15" s="3"/>
      <c r="P15" s="3"/>
      <c r="Q15" s="3"/>
      <c r="R15" s="3"/>
      <c r="S15" s="3"/>
      <c r="T15" s="3"/>
      <c r="U15" s="3"/>
      <c r="V15" s="3"/>
      <c r="W15" s="3"/>
      <c r="X15" s="3"/>
      <c r="Y15" s="3"/>
      <c r="Z15" s="3"/>
      <c r="AA15" s="3"/>
      <c r="AB15" s="3"/>
      <c r="AC15" s="3"/>
      <c r="AD15" s="3"/>
      <c r="AE15" s="3"/>
      <c r="AF15" s="3"/>
    </row>
    <row r="16">
      <c r="A16" s="39" t="s">
        <v>85</v>
      </c>
      <c r="B16" s="40">
        <f>floor($B$2/350,1)</f>
        <v>2</v>
      </c>
      <c r="C16" s="27"/>
      <c r="D16" s="34" t="s">
        <v>86</v>
      </c>
      <c r="E16" s="35">
        <f>floor($B$2/2400,1)</f>
        <v>0</v>
      </c>
      <c r="F16" s="30"/>
      <c r="G16" s="30" t="s">
        <v>87</v>
      </c>
      <c r="H16" s="30">
        <v>450.0</v>
      </c>
      <c r="I16" s="30"/>
      <c r="J16" s="3"/>
      <c r="K16" s="3"/>
      <c r="L16" s="3"/>
      <c r="M16" s="3"/>
      <c r="N16" s="3"/>
      <c r="O16" s="3"/>
      <c r="P16" s="3"/>
      <c r="Q16" s="3"/>
      <c r="R16" s="3"/>
      <c r="S16" s="3"/>
      <c r="T16" s="3"/>
      <c r="U16" s="3"/>
      <c r="V16" s="3"/>
      <c r="W16" s="3"/>
      <c r="X16" s="3"/>
      <c r="Y16" s="3"/>
      <c r="Z16" s="3"/>
      <c r="AA16" s="3"/>
      <c r="AB16" s="3"/>
      <c r="AC16" s="3"/>
      <c r="AD16" s="3"/>
      <c r="AE16" s="3"/>
      <c r="AF16" s="3"/>
    </row>
    <row r="17">
      <c r="A17" s="39" t="s">
        <v>88</v>
      </c>
      <c r="B17" s="40">
        <f>floor($B$2/1900,1)</f>
        <v>0</v>
      </c>
      <c r="C17" s="27"/>
      <c r="D17" s="34" t="s">
        <v>89</v>
      </c>
      <c r="E17" s="35">
        <f>floor($B$2/2000,1)</f>
        <v>0</v>
      </c>
      <c r="F17" s="30"/>
      <c r="G17" s="30" t="s">
        <v>90</v>
      </c>
      <c r="H17" s="30">
        <v>450.0</v>
      </c>
      <c r="I17" s="30"/>
      <c r="J17" s="3"/>
      <c r="K17" s="3"/>
      <c r="L17" s="3"/>
      <c r="M17" s="3"/>
      <c r="N17" s="3"/>
      <c r="O17" s="3"/>
      <c r="P17" s="3"/>
      <c r="Q17" s="3"/>
      <c r="R17" s="3"/>
      <c r="S17" s="3"/>
      <c r="T17" s="3"/>
      <c r="U17" s="3"/>
      <c r="V17" s="3"/>
      <c r="W17" s="3"/>
      <c r="X17" s="3"/>
      <c r="Y17" s="3"/>
      <c r="Z17" s="3"/>
      <c r="AA17" s="3"/>
      <c r="AB17" s="3"/>
      <c r="AC17" s="3"/>
      <c r="AD17" s="3"/>
      <c r="AE17" s="3"/>
      <c r="AF17" s="3"/>
    </row>
    <row r="18">
      <c r="A18" s="39" t="s">
        <v>91</v>
      </c>
      <c r="B18" s="40">
        <f>floor($B$2/700,1)</f>
        <v>1</v>
      </c>
      <c r="C18" s="27"/>
      <c r="D18" s="34" t="s">
        <v>92</v>
      </c>
      <c r="E18" s="35">
        <f>floor($B$2/2300,1)</f>
        <v>0</v>
      </c>
      <c r="F18" s="30"/>
      <c r="G18" s="27" t="s">
        <v>93</v>
      </c>
      <c r="H18" s="30">
        <v>550.0</v>
      </c>
      <c r="I18" s="30"/>
      <c r="J18" s="3"/>
      <c r="K18" s="3"/>
      <c r="L18" s="3"/>
      <c r="M18" s="3"/>
      <c r="N18" s="3"/>
      <c r="O18" s="3"/>
      <c r="P18" s="3"/>
      <c r="Q18" s="3"/>
      <c r="R18" s="3"/>
      <c r="S18" s="3"/>
      <c r="T18" s="3"/>
      <c r="U18" s="3"/>
      <c r="V18" s="3"/>
      <c r="W18" s="3"/>
      <c r="X18" s="3"/>
      <c r="Y18" s="3"/>
      <c r="Z18" s="3"/>
      <c r="AA18" s="3"/>
      <c r="AB18" s="3"/>
      <c r="AC18" s="3"/>
      <c r="AD18" s="3"/>
      <c r="AE18" s="3"/>
      <c r="AF18" s="3"/>
    </row>
    <row r="19">
      <c r="A19" s="39" t="s">
        <v>94</v>
      </c>
      <c r="B19" s="40">
        <f>floor($B$2/2000,1)</f>
        <v>0</v>
      </c>
      <c r="C19" s="27"/>
      <c r="D19" s="34" t="s">
        <v>95</v>
      </c>
      <c r="E19" s="35">
        <f>floor($B$2/3900,1)</f>
        <v>0</v>
      </c>
      <c r="F19" s="30"/>
      <c r="G19" s="30" t="s">
        <v>96</v>
      </c>
      <c r="H19" s="30">
        <v>450.0</v>
      </c>
      <c r="I19" s="30"/>
      <c r="J19" s="3"/>
      <c r="K19" s="3"/>
      <c r="L19" s="3"/>
      <c r="M19" s="3"/>
      <c r="N19" s="3"/>
      <c r="O19" s="3"/>
      <c r="P19" s="3"/>
      <c r="Q19" s="3"/>
      <c r="R19" s="3"/>
      <c r="S19" s="3"/>
      <c r="T19" s="3"/>
      <c r="U19" s="3"/>
      <c r="V19" s="3"/>
      <c r="W19" s="3"/>
      <c r="X19" s="3"/>
      <c r="Y19" s="3"/>
      <c r="Z19" s="3"/>
      <c r="AA19" s="3"/>
      <c r="AB19" s="3"/>
      <c r="AC19" s="3"/>
      <c r="AD19" s="3"/>
      <c r="AE19" s="3"/>
      <c r="AF19" s="3"/>
    </row>
    <row r="20">
      <c r="A20" s="39" t="s">
        <v>97</v>
      </c>
      <c r="B20" s="40">
        <f>floor($B$2/2300,1)</f>
        <v>0</v>
      </c>
      <c r="C20" s="27"/>
      <c r="D20" s="34" t="s">
        <v>98</v>
      </c>
      <c r="E20" s="35">
        <f>floor($B$2/1900,1)</f>
        <v>0</v>
      </c>
      <c r="F20" s="30"/>
      <c r="G20" s="30" t="s">
        <v>99</v>
      </c>
      <c r="H20" s="30">
        <v>450.0</v>
      </c>
      <c r="I20" s="30"/>
      <c r="J20" s="3"/>
      <c r="K20" s="3"/>
      <c r="L20" s="3"/>
      <c r="M20" s="3"/>
      <c r="N20" s="3"/>
      <c r="O20" s="3"/>
      <c r="P20" s="3"/>
      <c r="Q20" s="3"/>
      <c r="R20" s="3"/>
      <c r="S20" s="3"/>
      <c r="T20" s="3"/>
      <c r="U20" s="3"/>
      <c r="V20" s="3"/>
      <c r="W20" s="3"/>
      <c r="X20" s="3"/>
      <c r="Y20" s="3"/>
      <c r="Z20" s="3"/>
      <c r="AA20" s="3"/>
      <c r="AB20" s="3"/>
      <c r="AC20" s="3"/>
      <c r="AD20" s="3"/>
      <c r="AE20" s="3"/>
      <c r="AF20" s="3"/>
    </row>
    <row r="21">
      <c r="A21" s="39" t="s">
        <v>100</v>
      </c>
      <c r="B21" s="40">
        <f>floor($B$2/1700,1)</f>
        <v>0</v>
      </c>
      <c r="C21" s="3"/>
      <c r="D21" s="34" t="s">
        <v>101</v>
      </c>
      <c r="E21" s="35">
        <f>floor($B$2/250,1)</f>
        <v>2</v>
      </c>
      <c r="F21" s="3"/>
      <c r="G21" s="30" t="s">
        <v>102</v>
      </c>
      <c r="H21" s="30">
        <v>450.0</v>
      </c>
      <c r="I21" s="3"/>
      <c r="J21" s="3"/>
      <c r="K21" s="3"/>
      <c r="L21" s="3"/>
      <c r="M21" s="3"/>
      <c r="N21" s="3"/>
      <c r="O21" s="3"/>
      <c r="P21" s="3"/>
      <c r="Q21" s="3"/>
      <c r="R21" s="3"/>
      <c r="S21" s="3"/>
      <c r="T21" s="3"/>
      <c r="U21" s="3"/>
      <c r="V21" s="3"/>
      <c r="W21" s="3"/>
      <c r="X21" s="3"/>
      <c r="Y21" s="3"/>
      <c r="Z21" s="3"/>
      <c r="AA21" s="3"/>
      <c r="AB21" s="3"/>
      <c r="AC21" s="3"/>
      <c r="AD21" s="3"/>
      <c r="AE21" s="3"/>
      <c r="AF21" s="3"/>
    </row>
    <row r="22">
      <c r="A22" s="39" t="s">
        <v>103</v>
      </c>
      <c r="B22" s="40">
        <f>floor($B$2/250,1)</f>
        <v>2</v>
      </c>
      <c r="C22" s="3"/>
      <c r="D22" s="34" t="s">
        <v>104</v>
      </c>
      <c r="E22" s="35">
        <f>floor($B$2/500,1)</f>
        <v>1</v>
      </c>
      <c r="F22" s="3"/>
      <c r="G22" s="27" t="s">
        <v>105</v>
      </c>
      <c r="H22" s="27">
        <v>70.0</v>
      </c>
      <c r="I22" s="3"/>
      <c r="J22" s="3"/>
      <c r="K22" s="3"/>
      <c r="L22" s="3"/>
      <c r="M22" s="3"/>
      <c r="N22" s="3"/>
      <c r="O22" s="3"/>
      <c r="P22" s="3"/>
      <c r="Q22" s="3"/>
      <c r="R22" s="3"/>
      <c r="S22" s="3"/>
      <c r="T22" s="3"/>
      <c r="U22" s="3"/>
      <c r="V22" s="3"/>
      <c r="W22" s="3"/>
      <c r="X22" s="3"/>
      <c r="Y22" s="3"/>
      <c r="Z22" s="3"/>
      <c r="AA22" s="3"/>
      <c r="AB22" s="3"/>
      <c r="AC22" s="3"/>
      <c r="AD22" s="3"/>
      <c r="AE22" s="3"/>
      <c r="AF22" s="3"/>
    </row>
    <row r="23">
      <c r="A23" s="39" t="s">
        <v>106</v>
      </c>
      <c r="B23" s="40">
        <f>floor($B$2/950,1)</f>
        <v>0</v>
      </c>
      <c r="C23" s="3"/>
      <c r="D23" s="34" t="s">
        <v>107</v>
      </c>
      <c r="E23" s="35">
        <f>floor($B$2/400,1)</f>
        <v>1</v>
      </c>
      <c r="F23" s="3"/>
      <c r="G23" s="27" t="s">
        <v>108</v>
      </c>
      <c r="H23" s="30">
        <v>550.0</v>
      </c>
      <c r="I23" s="3"/>
      <c r="J23" s="3"/>
      <c r="K23" s="3"/>
      <c r="L23" s="3"/>
      <c r="M23" s="3"/>
      <c r="N23" s="3"/>
      <c r="O23" s="3"/>
      <c r="P23" s="3"/>
      <c r="Q23" s="3"/>
      <c r="R23" s="3"/>
      <c r="S23" s="3"/>
      <c r="T23" s="3"/>
      <c r="U23" s="3"/>
      <c r="V23" s="3"/>
      <c r="W23" s="3"/>
      <c r="X23" s="3"/>
      <c r="Y23" s="3"/>
      <c r="Z23" s="3"/>
      <c r="AA23" s="3"/>
      <c r="AB23" s="3"/>
      <c r="AC23" s="3"/>
      <c r="AD23" s="3"/>
      <c r="AE23" s="3"/>
      <c r="AF23" s="3"/>
    </row>
    <row r="24">
      <c r="A24" s="39" t="s">
        <v>109</v>
      </c>
      <c r="B24" s="40">
        <f>floor($B$2/700,1)</f>
        <v>1</v>
      </c>
      <c r="C24" s="3"/>
      <c r="D24" s="34" t="s">
        <v>110</v>
      </c>
      <c r="E24" s="35">
        <f>floor($B$2/1500,1)</f>
        <v>0</v>
      </c>
      <c r="F24" s="3"/>
      <c r="G24" s="30" t="s">
        <v>111</v>
      </c>
      <c r="H24" s="30">
        <v>350.0</v>
      </c>
      <c r="I24" s="3"/>
      <c r="J24" s="3"/>
      <c r="K24" s="3"/>
      <c r="L24" s="3"/>
      <c r="M24" s="3"/>
      <c r="N24" s="3"/>
      <c r="O24" s="3"/>
      <c r="P24" s="3"/>
      <c r="Q24" s="3"/>
      <c r="R24" s="3"/>
      <c r="S24" s="3"/>
      <c r="T24" s="3"/>
      <c r="U24" s="3"/>
      <c r="V24" s="3"/>
      <c r="W24" s="3"/>
      <c r="X24" s="3"/>
      <c r="Y24" s="3"/>
      <c r="Z24" s="3"/>
      <c r="AA24" s="3"/>
      <c r="AB24" s="3"/>
      <c r="AC24" s="3"/>
      <c r="AD24" s="3"/>
      <c r="AE24" s="3"/>
      <c r="AF24" s="3"/>
    </row>
    <row r="25">
      <c r="A25" s="39" t="s">
        <v>112</v>
      </c>
      <c r="B25" s="40">
        <f>floor($B$2/1900,1)</f>
        <v>0</v>
      </c>
      <c r="C25" s="30"/>
      <c r="D25" s="34" t="s">
        <v>113</v>
      </c>
      <c r="E25" s="35">
        <f>floor($B$2/500,1)</f>
        <v>1</v>
      </c>
      <c r="F25" s="30"/>
      <c r="G25" s="30" t="s">
        <v>114</v>
      </c>
      <c r="H25" s="30">
        <v>350.0</v>
      </c>
      <c r="I25" s="30"/>
      <c r="J25" s="3"/>
      <c r="K25" s="3"/>
      <c r="L25" s="3"/>
      <c r="M25" s="3"/>
      <c r="N25" s="3"/>
      <c r="O25" s="3"/>
      <c r="P25" s="3"/>
      <c r="Q25" s="3"/>
      <c r="R25" s="3"/>
      <c r="S25" s="3"/>
      <c r="T25" s="3"/>
      <c r="U25" s="3"/>
      <c r="V25" s="3"/>
      <c r="W25" s="3"/>
      <c r="X25" s="3"/>
      <c r="Y25" s="3"/>
      <c r="Z25" s="3"/>
      <c r="AA25" s="3"/>
      <c r="AB25" s="3"/>
      <c r="AC25" s="3"/>
      <c r="AD25" s="3"/>
      <c r="AE25" s="3"/>
      <c r="AF25" s="3"/>
    </row>
    <row r="26">
      <c r="A26" s="39" t="s">
        <v>115</v>
      </c>
      <c r="B26" s="40">
        <f>floor($B$2/1000,1)</f>
        <v>0</v>
      </c>
      <c r="C26" s="3"/>
      <c r="D26" s="34" t="s">
        <v>116</v>
      </c>
      <c r="E26" s="35">
        <f>floor($B$2/1400,1)</f>
        <v>0</v>
      </c>
      <c r="F26" s="3"/>
      <c r="G26" s="30" t="s">
        <v>117</v>
      </c>
      <c r="H26" s="30">
        <v>350.0</v>
      </c>
      <c r="I26" s="3"/>
      <c r="J26" s="3"/>
      <c r="K26" s="3"/>
      <c r="L26" s="3"/>
      <c r="M26" s="3"/>
      <c r="N26" s="3"/>
      <c r="O26" s="3"/>
      <c r="P26" s="3"/>
      <c r="Q26" s="3"/>
      <c r="R26" s="3"/>
      <c r="S26" s="3"/>
      <c r="T26" s="3"/>
      <c r="U26" s="3"/>
      <c r="V26" s="3"/>
      <c r="W26" s="3"/>
      <c r="X26" s="3"/>
      <c r="Y26" s="3"/>
      <c r="Z26" s="3"/>
      <c r="AA26" s="3"/>
      <c r="AB26" s="3"/>
      <c r="AC26" s="3"/>
      <c r="AD26" s="3"/>
      <c r="AE26" s="3"/>
      <c r="AF26" s="3"/>
    </row>
    <row r="27">
      <c r="A27" s="39" t="s">
        <v>118</v>
      </c>
      <c r="B27" s="40">
        <f>floor($B$2/850,1)</f>
        <v>0</v>
      </c>
      <c r="C27" s="27"/>
      <c r="D27" s="34" t="s">
        <v>119</v>
      </c>
      <c r="E27" s="35">
        <f>floor($B$2/1100,1)</f>
        <v>0</v>
      </c>
      <c r="F27" s="30"/>
      <c r="G27" s="30" t="s">
        <v>120</v>
      </c>
      <c r="H27" s="30">
        <v>450.0</v>
      </c>
      <c r="I27" s="30"/>
      <c r="J27" s="3"/>
      <c r="K27" s="3"/>
      <c r="L27" s="3"/>
      <c r="M27" s="3"/>
      <c r="N27" s="3"/>
      <c r="O27" s="3"/>
      <c r="P27" s="3"/>
      <c r="Q27" s="3"/>
      <c r="R27" s="3"/>
      <c r="S27" s="3"/>
      <c r="T27" s="3"/>
      <c r="U27" s="3"/>
      <c r="V27" s="3"/>
      <c r="W27" s="3"/>
      <c r="X27" s="3"/>
      <c r="Y27" s="3"/>
      <c r="Z27" s="3"/>
      <c r="AA27" s="3"/>
      <c r="AB27" s="3"/>
      <c r="AC27" s="3"/>
      <c r="AD27" s="3"/>
      <c r="AE27" s="3"/>
      <c r="AF27" s="3"/>
    </row>
    <row r="28">
      <c r="A28" s="39" t="s">
        <v>121</v>
      </c>
      <c r="B28" s="40">
        <f>floor($B$2/600,1)</f>
        <v>1</v>
      </c>
      <c r="C28" s="27"/>
      <c r="D28" s="34" t="s">
        <v>122</v>
      </c>
      <c r="E28" s="35">
        <f>floor($B$2/1800,1)</f>
        <v>0</v>
      </c>
      <c r="F28" s="30"/>
      <c r="G28" s="27" t="s">
        <v>123</v>
      </c>
      <c r="H28" s="27">
        <v>100.0</v>
      </c>
      <c r="I28" s="30"/>
      <c r="J28" s="3"/>
      <c r="K28" s="3"/>
      <c r="L28" s="3"/>
      <c r="M28" s="3"/>
      <c r="N28" s="3"/>
      <c r="O28" s="3"/>
      <c r="P28" s="3"/>
      <c r="Q28" s="3"/>
      <c r="R28" s="3"/>
      <c r="S28" s="3"/>
      <c r="T28" s="3"/>
      <c r="U28" s="3"/>
      <c r="V28" s="3"/>
      <c r="W28" s="3"/>
      <c r="X28" s="3"/>
      <c r="Y28" s="3"/>
      <c r="Z28" s="3"/>
      <c r="AA28" s="3"/>
      <c r="AB28" s="3"/>
      <c r="AC28" s="3"/>
      <c r="AD28" s="3"/>
      <c r="AE28" s="3"/>
      <c r="AF28" s="3"/>
    </row>
    <row r="29">
      <c r="A29" s="3"/>
      <c r="B29" s="3"/>
      <c r="C29" s="27"/>
      <c r="D29" s="34" t="s">
        <v>124</v>
      </c>
      <c r="E29" s="35">
        <f t="shared" ref="E29:E30" si="2">floor($B$2/2000,1)</f>
        <v>0</v>
      </c>
      <c r="F29" s="30"/>
      <c r="G29" s="30" t="s">
        <v>125</v>
      </c>
      <c r="H29" s="30">
        <v>350.0</v>
      </c>
      <c r="I29" s="27"/>
      <c r="J29" s="3"/>
      <c r="K29" s="3"/>
      <c r="L29" s="3"/>
      <c r="M29" s="3"/>
      <c r="N29" s="3"/>
      <c r="O29" s="3"/>
      <c r="P29" s="3"/>
      <c r="Q29" s="3"/>
      <c r="R29" s="3"/>
      <c r="S29" s="3"/>
      <c r="T29" s="3"/>
      <c r="U29" s="3"/>
      <c r="V29" s="3"/>
      <c r="W29" s="3"/>
      <c r="X29" s="3"/>
      <c r="Y29" s="3"/>
      <c r="Z29" s="3"/>
      <c r="AA29" s="3"/>
      <c r="AB29" s="3"/>
      <c r="AC29" s="3"/>
      <c r="AD29" s="3"/>
      <c r="AE29" s="3"/>
      <c r="AF29" s="3"/>
    </row>
    <row r="30">
      <c r="A30" s="3"/>
      <c r="B30" s="3"/>
      <c r="C30" s="27"/>
      <c r="D30" s="34" t="s">
        <v>126</v>
      </c>
      <c r="E30" s="35">
        <f t="shared" si="2"/>
        <v>0</v>
      </c>
      <c r="F30" s="30"/>
      <c r="G30" s="30" t="s">
        <v>127</v>
      </c>
      <c r="H30" s="30">
        <v>350.0</v>
      </c>
      <c r="I30" s="30"/>
      <c r="J30" s="3"/>
      <c r="K30" s="3"/>
      <c r="L30" s="3"/>
      <c r="M30" s="3"/>
      <c r="N30" s="3"/>
      <c r="O30" s="3"/>
      <c r="P30" s="3"/>
      <c r="Q30" s="3"/>
      <c r="R30" s="3"/>
      <c r="S30" s="3"/>
      <c r="T30" s="3"/>
      <c r="U30" s="3"/>
      <c r="V30" s="3"/>
      <c r="W30" s="3"/>
      <c r="X30" s="3"/>
      <c r="Y30" s="3"/>
      <c r="Z30" s="3"/>
      <c r="AA30" s="3"/>
      <c r="AB30" s="3"/>
      <c r="AC30" s="3"/>
      <c r="AD30" s="3"/>
      <c r="AE30" s="3"/>
      <c r="AF30" s="3"/>
    </row>
    <row r="31">
      <c r="A31" s="3"/>
      <c r="B31" s="3"/>
      <c r="C31" s="27"/>
      <c r="D31" s="34" t="s">
        <v>128</v>
      </c>
      <c r="E31" s="35">
        <f>floor($B$2/150,1)</f>
        <v>4</v>
      </c>
      <c r="F31" s="30"/>
      <c r="G31" s="27" t="s">
        <v>129</v>
      </c>
      <c r="H31" s="27">
        <v>350.0</v>
      </c>
      <c r="I31" s="30"/>
      <c r="J31" s="3"/>
      <c r="K31" s="3"/>
      <c r="L31" s="3"/>
      <c r="M31" s="3"/>
      <c r="N31" s="3"/>
      <c r="O31" s="3"/>
      <c r="P31" s="3"/>
      <c r="Q31" s="3"/>
      <c r="R31" s="3"/>
      <c r="S31" s="3"/>
      <c r="T31" s="3"/>
      <c r="U31" s="3"/>
      <c r="V31" s="3"/>
      <c r="W31" s="3"/>
      <c r="X31" s="3"/>
      <c r="Y31" s="3"/>
      <c r="Z31" s="3"/>
      <c r="AA31" s="3"/>
      <c r="AB31" s="3"/>
      <c r="AC31" s="3"/>
      <c r="AD31" s="3"/>
      <c r="AE31" s="3"/>
      <c r="AF31" s="3"/>
    </row>
    <row r="32">
      <c r="A32" s="3"/>
      <c r="B32" s="3"/>
      <c r="C32" s="27"/>
      <c r="D32" s="34" t="s">
        <v>130</v>
      </c>
      <c r="E32" s="35">
        <f>floor($B$2/1400,1)</f>
        <v>0</v>
      </c>
      <c r="F32" s="30"/>
      <c r="G32" s="30" t="s">
        <v>131</v>
      </c>
      <c r="H32" s="30">
        <v>450.0</v>
      </c>
      <c r="I32" s="30"/>
      <c r="J32" s="3"/>
      <c r="K32" s="3"/>
      <c r="L32" s="3"/>
      <c r="M32" s="3"/>
      <c r="N32" s="3"/>
      <c r="O32" s="3"/>
      <c r="P32" s="3"/>
      <c r="Q32" s="3"/>
      <c r="R32" s="3"/>
      <c r="S32" s="3"/>
      <c r="T32" s="3"/>
      <c r="U32" s="3"/>
      <c r="V32" s="3"/>
      <c r="W32" s="3"/>
      <c r="X32" s="3"/>
      <c r="Y32" s="3"/>
      <c r="Z32" s="3"/>
      <c r="AA32" s="3"/>
      <c r="AB32" s="3"/>
      <c r="AC32" s="3"/>
      <c r="AD32" s="3"/>
      <c r="AE32" s="3"/>
      <c r="AF32" s="3"/>
    </row>
    <row r="33">
      <c r="A33" s="3"/>
      <c r="B33" s="3"/>
      <c r="C33" s="27"/>
      <c r="D33" s="34" t="s">
        <v>132</v>
      </c>
      <c r="E33" s="35">
        <f>floor($B$2/850,1)</f>
        <v>0</v>
      </c>
      <c r="F33" s="30"/>
      <c r="G33" s="27" t="s">
        <v>133</v>
      </c>
      <c r="H33" s="30">
        <v>550.0</v>
      </c>
      <c r="I33" s="30"/>
      <c r="J33" s="3"/>
      <c r="K33" s="3"/>
      <c r="L33" s="3"/>
      <c r="M33" s="3"/>
      <c r="N33" s="3"/>
      <c r="O33" s="3"/>
      <c r="P33" s="3"/>
      <c r="Q33" s="3"/>
      <c r="R33" s="3"/>
      <c r="S33" s="3"/>
      <c r="T33" s="3"/>
      <c r="U33" s="3"/>
      <c r="V33" s="3"/>
      <c r="W33" s="3"/>
      <c r="X33" s="3"/>
      <c r="Y33" s="3"/>
      <c r="Z33" s="3"/>
      <c r="AA33" s="3"/>
      <c r="AB33" s="3"/>
      <c r="AC33" s="3"/>
      <c r="AD33" s="3"/>
      <c r="AE33" s="3"/>
      <c r="AF33" s="3"/>
    </row>
    <row r="34">
      <c r="A34" s="3"/>
      <c r="B34" s="3"/>
      <c r="C34" s="27"/>
      <c r="D34" s="34" t="s">
        <v>134</v>
      </c>
      <c r="E34" s="35">
        <f>floor($B$2/900,1)</f>
        <v>0</v>
      </c>
      <c r="F34" s="30"/>
      <c r="G34" s="27" t="s">
        <v>135</v>
      </c>
      <c r="H34" s="27">
        <v>45.0</v>
      </c>
      <c r="I34" s="30"/>
      <c r="J34" s="3"/>
      <c r="K34" s="3"/>
      <c r="L34" s="3"/>
      <c r="M34" s="3"/>
      <c r="N34" s="3"/>
      <c r="O34" s="3"/>
      <c r="P34" s="3"/>
      <c r="Q34" s="3"/>
      <c r="R34" s="3"/>
      <c r="S34" s="3"/>
      <c r="T34" s="3"/>
      <c r="U34" s="3"/>
      <c r="V34" s="3"/>
      <c r="W34" s="3"/>
      <c r="X34" s="3"/>
      <c r="Y34" s="3"/>
      <c r="Z34" s="3"/>
      <c r="AA34" s="3"/>
      <c r="AB34" s="3"/>
      <c r="AC34" s="3"/>
      <c r="AD34" s="3"/>
      <c r="AE34" s="3"/>
      <c r="AF34" s="3"/>
    </row>
    <row r="35">
      <c r="A35" s="3"/>
      <c r="B35" s="3"/>
      <c r="C35" s="27"/>
      <c r="D35" s="34" t="s">
        <v>136</v>
      </c>
      <c r="E35" s="35">
        <f t="shared" ref="E35:E36" si="3">floor($B$2/2400,1)</f>
        <v>0</v>
      </c>
      <c r="F35" s="30"/>
      <c r="G35" s="27" t="s">
        <v>137</v>
      </c>
      <c r="H35" s="30">
        <v>550.0</v>
      </c>
      <c r="I35" s="30"/>
      <c r="J35" s="3"/>
      <c r="K35" s="3"/>
      <c r="L35" s="3"/>
      <c r="M35" s="3"/>
      <c r="N35" s="3"/>
      <c r="O35" s="3"/>
      <c r="P35" s="3"/>
      <c r="Q35" s="3"/>
      <c r="R35" s="3"/>
      <c r="S35" s="3"/>
      <c r="T35" s="3"/>
      <c r="U35" s="3"/>
      <c r="V35" s="3"/>
      <c r="W35" s="3"/>
      <c r="X35" s="3"/>
      <c r="Y35" s="3"/>
      <c r="Z35" s="3"/>
      <c r="AA35" s="3"/>
      <c r="AB35" s="3"/>
      <c r="AC35" s="3"/>
      <c r="AD35" s="3"/>
      <c r="AE35" s="3"/>
      <c r="AF35" s="3"/>
    </row>
    <row r="36">
      <c r="A36" s="3"/>
      <c r="B36" s="3"/>
      <c r="C36" s="27"/>
      <c r="D36" s="34" t="s">
        <v>138</v>
      </c>
      <c r="E36" s="35">
        <f t="shared" si="3"/>
        <v>0</v>
      </c>
      <c r="F36" s="30"/>
      <c r="G36" s="30" t="s">
        <v>139</v>
      </c>
      <c r="H36" s="30">
        <v>450.0</v>
      </c>
      <c r="I36" s="30"/>
      <c r="J36" s="3"/>
      <c r="K36" s="3"/>
      <c r="L36" s="3"/>
      <c r="M36" s="3"/>
      <c r="N36" s="3"/>
      <c r="O36" s="3"/>
      <c r="P36" s="3"/>
      <c r="Q36" s="3"/>
      <c r="R36" s="3"/>
      <c r="S36" s="3"/>
      <c r="T36" s="3"/>
      <c r="U36" s="3"/>
      <c r="V36" s="3"/>
      <c r="W36" s="3"/>
      <c r="X36" s="3"/>
      <c r="Y36" s="3"/>
      <c r="Z36" s="3"/>
      <c r="AA36" s="3"/>
      <c r="AB36" s="3"/>
      <c r="AC36" s="3"/>
      <c r="AD36" s="3"/>
      <c r="AE36" s="3"/>
      <c r="AF36" s="3"/>
    </row>
    <row r="37">
      <c r="A37" s="3"/>
      <c r="B37" s="3"/>
      <c r="C37" s="27"/>
      <c r="D37" s="3"/>
      <c r="E37" s="3"/>
      <c r="F37" s="30"/>
      <c r="G37" s="27" t="s">
        <v>140</v>
      </c>
      <c r="H37" s="30">
        <v>550.0</v>
      </c>
      <c r="I37" s="30"/>
      <c r="J37" s="3"/>
      <c r="K37" s="3"/>
      <c r="L37" s="3"/>
      <c r="M37" s="3"/>
      <c r="N37" s="3"/>
      <c r="O37" s="3"/>
      <c r="P37" s="3"/>
      <c r="Q37" s="3"/>
      <c r="R37" s="3"/>
      <c r="S37" s="3"/>
      <c r="T37" s="3"/>
      <c r="U37" s="3"/>
      <c r="V37" s="3"/>
      <c r="W37" s="3"/>
      <c r="X37" s="3"/>
      <c r="Y37" s="3"/>
      <c r="Z37" s="3"/>
      <c r="AA37" s="3"/>
      <c r="AB37" s="3"/>
      <c r="AC37" s="3"/>
      <c r="AD37" s="3"/>
      <c r="AE37" s="3"/>
      <c r="AF37" s="3"/>
    </row>
    <row r="38">
      <c r="A38" s="3"/>
      <c r="B38" s="3"/>
      <c r="C38" s="27"/>
      <c r="D38" s="3"/>
      <c r="E38" s="3"/>
      <c r="F38" s="30"/>
      <c r="G38" s="27" t="s">
        <v>141</v>
      </c>
      <c r="H38" s="30">
        <v>550.0</v>
      </c>
      <c r="I38" s="30"/>
      <c r="J38" s="3"/>
      <c r="K38" s="3"/>
      <c r="L38" s="3"/>
      <c r="M38" s="3"/>
      <c r="N38" s="3"/>
      <c r="O38" s="3"/>
      <c r="P38" s="3"/>
      <c r="Q38" s="3"/>
      <c r="R38" s="3"/>
      <c r="S38" s="3"/>
      <c r="T38" s="3"/>
      <c r="U38" s="3"/>
      <c r="V38" s="3"/>
      <c r="W38" s="3"/>
      <c r="X38" s="3"/>
      <c r="Y38" s="3"/>
      <c r="Z38" s="3"/>
      <c r="AA38" s="3"/>
      <c r="AB38" s="3"/>
      <c r="AC38" s="3"/>
      <c r="AD38" s="3"/>
      <c r="AE38" s="3"/>
      <c r="AF38" s="3"/>
    </row>
    <row r="39">
      <c r="A39" s="3"/>
      <c r="B39" s="3"/>
      <c r="C39" s="30"/>
      <c r="D39" s="3"/>
      <c r="E39" s="3"/>
      <c r="F39" s="30"/>
      <c r="G39" s="27" t="s">
        <v>142</v>
      </c>
      <c r="H39" s="30">
        <v>550.0</v>
      </c>
      <c r="I39" s="30"/>
      <c r="J39" s="3"/>
      <c r="K39" s="3"/>
      <c r="L39" s="3"/>
      <c r="M39" s="3"/>
      <c r="N39" s="3"/>
      <c r="O39" s="3"/>
      <c r="P39" s="3"/>
      <c r="Q39" s="3"/>
      <c r="R39" s="3"/>
      <c r="S39" s="3"/>
      <c r="T39" s="3"/>
      <c r="U39" s="3"/>
      <c r="V39" s="3"/>
      <c r="W39" s="3"/>
      <c r="X39" s="3"/>
      <c r="Y39" s="3"/>
      <c r="Z39" s="3"/>
      <c r="AA39" s="3"/>
      <c r="AB39" s="3"/>
      <c r="AC39" s="3"/>
      <c r="AD39" s="3"/>
      <c r="AE39" s="3"/>
      <c r="AF39" s="3"/>
    </row>
    <row r="40">
      <c r="A40" s="3"/>
      <c r="B40" s="3"/>
      <c r="C40" s="30"/>
      <c r="D40" s="3"/>
      <c r="E40" s="3"/>
      <c r="F40" s="30"/>
      <c r="G40" s="27" t="s">
        <v>143</v>
      </c>
      <c r="H40" s="30">
        <v>550.0</v>
      </c>
      <c r="I40" s="30"/>
      <c r="J40" s="3"/>
      <c r="K40" s="3"/>
      <c r="L40" s="3"/>
      <c r="M40" s="3"/>
      <c r="N40" s="3"/>
      <c r="O40" s="3"/>
      <c r="P40" s="3"/>
      <c r="Q40" s="3"/>
      <c r="R40" s="3"/>
      <c r="S40" s="3"/>
      <c r="T40" s="3"/>
      <c r="U40" s="3"/>
      <c r="V40" s="3"/>
      <c r="W40" s="3"/>
      <c r="X40" s="3"/>
      <c r="Y40" s="3"/>
      <c r="Z40" s="3"/>
      <c r="AA40" s="3"/>
      <c r="AB40" s="3"/>
      <c r="AC40" s="3"/>
      <c r="AD40" s="3"/>
      <c r="AE40" s="3"/>
      <c r="AF40" s="3"/>
    </row>
    <row r="41">
      <c r="A41" s="3"/>
      <c r="B41" s="3"/>
      <c r="C41" s="30"/>
      <c r="D41" s="3"/>
      <c r="E41" s="3"/>
      <c r="F41" s="30"/>
      <c r="G41" s="30" t="s">
        <v>144</v>
      </c>
      <c r="H41" s="30">
        <v>450.0</v>
      </c>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0"/>
      <c r="D42" s="3"/>
      <c r="E42" s="3"/>
      <c r="F42" s="3"/>
      <c r="G42" s="27" t="s">
        <v>145</v>
      </c>
      <c r="H42" s="30">
        <v>550.0</v>
      </c>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27" t="s">
        <v>146</v>
      </c>
      <c r="H43" s="30">
        <v>550.0</v>
      </c>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27" t="s">
        <v>147</v>
      </c>
      <c r="H44" s="30">
        <v>550.0</v>
      </c>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0" t="s">
        <v>148</v>
      </c>
      <c r="H45" s="30">
        <v>350.0</v>
      </c>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27" t="s">
        <v>149</v>
      </c>
      <c r="H46" s="30">
        <v>550.0</v>
      </c>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27" t="s">
        <v>150</v>
      </c>
      <c r="H47" s="30">
        <v>550.0</v>
      </c>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0" t="s">
        <v>151</v>
      </c>
      <c r="H48" s="30">
        <v>350.0</v>
      </c>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35.43"/>
    <col customWidth="1" min="6" max="6" width="11.43"/>
    <col customWidth="1" min="7" max="7" width="11.0"/>
    <col customWidth="1" min="8" max="8" width="31.14"/>
    <col customWidth="1" min="9" max="9" width="39.43"/>
    <col customWidth="1" min="10" max="10" width="16.14"/>
    <col customWidth="1" min="11" max="12" width="42.0"/>
    <col customWidth="1" min="13" max="13" width="41.0"/>
    <col customWidth="1" min="14" max="14" width="45.86"/>
    <col customWidth="1" min="15" max="15" width="37.0"/>
  </cols>
  <sheetData>
    <row r="1">
      <c r="A1" s="41" t="s">
        <v>152</v>
      </c>
      <c r="B1" s="42" t="s">
        <v>153</v>
      </c>
      <c r="C1" s="41" t="s">
        <v>154</v>
      </c>
      <c r="D1" s="42" t="s">
        <v>155</v>
      </c>
      <c r="E1" s="42" t="s">
        <v>156</v>
      </c>
      <c r="F1" s="42" t="s">
        <v>157</v>
      </c>
      <c r="G1" s="42" t="s">
        <v>158</v>
      </c>
      <c r="H1" s="42" t="s">
        <v>159</v>
      </c>
      <c r="I1" s="42" t="s">
        <v>160</v>
      </c>
      <c r="J1" s="42" t="s">
        <v>161</v>
      </c>
      <c r="K1" s="41" t="s">
        <v>162</v>
      </c>
      <c r="L1" s="42" t="s">
        <v>163</v>
      </c>
      <c r="M1" s="42" t="s">
        <v>164</v>
      </c>
      <c r="N1" s="42" t="s">
        <v>165</v>
      </c>
      <c r="O1" s="42" t="s">
        <v>166</v>
      </c>
      <c r="P1" s="43"/>
      <c r="Q1" s="43"/>
      <c r="R1" s="43"/>
      <c r="S1" s="43"/>
      <c r="T1" s="43"/>
      <c r="U1" s="43"/>
      <c r="V1" s="43"/>
      <c r="W1" s="43"/>
      <c r="X1" s="43"/>
      <c r="Y1" s="43"/>
      <c r="Z1" s="43"/>
      <c r="AA1" s="43"/>
      <c r="AB1" s="43"/>
      <c r="AC1" s="43"/>
    </row>
    <row r="2">
      <c r="A2" s="44">
        <v>1.0</v>
      </c>
      <c r="B2" s="45" t="s">
        <v>167</v>
      </c>
      <c r="C2" s="46">
        <v>1.0</v>
      </c>
      <c r="D2" s="45" t="s">
        <v>168</v>
      </c>
      <c r="E2" s="45" t="s">
        <v>169</v>
      </c>
      <c r="F2" s="46" t="s">
        <v>170</v>
      </c>
      <c r="G2" s="46" t="s">
        <v>170</v>
      </c>
      <c r="H2" s="45" t="s">
        <v>171</v>
      </c>
      <c r="I2" s="45" t="s">
        <v>172</v>
      </c>
      <c r="J2" s="45" t="s">
        <v>173</v>
      </c>
      <c r="K2" s="47" t="str">
        <f t="array" ref="K2">CONCATENATE("Knows: ",INDEX(O:O,RANDBETWEEN(2,COUNTA(O:O))))</f>
        <v>Knows: Which NPCs cheat at cards</v>
      </c>
      <c r="L2" s="47" t="s">
        <v>174</v>
      </c>
      <c r="M2" s="45" t="s">
        <v>175</v>
      </c>
      <c r="N2" s="45" t="s">
        <v>176</v>
      </c>
      <c r="O2" s="45" t="s">
        <v>177</v>
      </c>
    </row>
    <row r="3">
      <c r="A3" s="46">
        <v>2.0</v>
      </c>
      <c r="B3" s="45" t="s">
        <v>178</v>
      </c>
      <c r="C3" s="46">
        <v>31.0</v>
      </c>
      <c r="D3" s="45" t="s">
        <v>179</v>
      </c>
      <c r="E3" s="45" t="s">
        <v>180</v>
      </c>
      <c r="F3" s="46" t="s">
        <v>181</v>
      </c>
      <c r="G3" s="46" t="s">
        <v>181</v>
      </c>
      <c r="H3" s="45" t="s">
        <v>182</v>
      </c>
      <c r="I3" s="45" t="s">
        <v>183</v>
      </c>
      <c r="J3" s="45" t="s">
        <v>184</v>
      </c>
      <c r="K3" s="47" t="str">
        <f t="array" ref="K3">CONCATENATE("Ideal: ",INDEX(L:L,RANDBETWEEN(2,COUNTA(L:L))))</f>
        <v>Ideal: Power: Rise to the top of my faith's hierarchy (L)</v>
      </c>
      <c r="L3" s="47" t="s">
        <v>185</v>
      </c>
      <c r="M3" s="45" t="s">
        <v>186</v>
      </c>
      <c r="N3" s="45" t="s">
        <v>187</v>
      </c>
      <c r="O3" s="45" t="s">
        <v>188</v>
      </c>
    </row>
    <row r="4">
      <c r="A4" s="46">
        <v>3.0</v>
      </c>
      <c r="B4" s="45" t="s">
        <v>189</v>
      </c>
      <c r="C4" s="46">
        <v>71.0</v>
      </c>
      <c r="D4" s="46" t="s">
        <v>190</v>
      </c>
      <c r="E4" s="45" t="s">
        <v>191</v>
      </c>
      <c r="F4" s="46" t="s">
        <v>192</v>
      </c>
      <c r="G4" s="46" t="s">
        <v>192</v>
      </c>
      <c r="H4" s="45" t="s">
        <v>193</v>
      </c>
      <c r="I4" s="45" t="s">
        <v>194</v>
      </c>
      <c r="J4" s="45" t="s">
        <v>195</v>
      </c>
      <c r="K4" s="47" t="str">
        <f t="array" ref="K4">CONCATENATE("Bond: ",INDEX(M:M,RANDBETWEEN(2,COUNTA(M:M))))</f>
        <v>Bond: My ill-gotten gains go to support my family.</v>
      </c>
      <c r="L4" s="47" t="s">
        <v>196</v>
      </c>
      <c r="M4" s="45" t="s">
        <v>197</v>
      </c>
      <c r="N4" s="45" t="s">
        <v>198</v>
      </c>
      <c r="O4" s="45" t="s">
        <v>199</v>
      </c>
    </row>
    <row r="5">
      <c r="A5" s="46">
        <v>4.0</v>
      </c>
      <c r="B5" s="45" t="s">
        <v>200</v>
      </c>
      <c r="C5" s="46">
        <v>91.0</v>
      </c>
      <c r="D5" s="44" t="s">
        <v>201</v>
      </c>
      <c r="E5" s="45" t="s">
        <v>202</v>
      </c>
      <c r="F5" s="46" t="s">
        <v>203</v>
      </c>
      <c r="G5" s="46" t="s">
        <v>203</v>
      </c>
      <c r="H5" s="45" t="s">
        <v>204</v>
      </c>
      <c r="I5" s="45" t="s">
        <v>205</v>
      </c>
      <c r="J5" s="45" t="s">
        <v>206</v>
      </c>
      <c r="K5" s="47" t="str">
        <f t="array" ref="K5">CONCATENATE("Flaw/Secret: ",INDEX(N:N,RANDBETWEEN(2,COUNTA(N:N))))</f>
        <v>Flaw/Secret: I'll do anything to get my hands on something rare or priceless.</v>
      </c>
      <c r="L5" s="47" t="s">
        <v>207</v>
      </c>
      <c r="M5" s="45" t="s">
        <v>208</v>
      </c>
      <c r="N5" s="45" t="s">
        <v>209</v>
      </c>
      <c r="O5" s="45" t="s">
        <v>210</v>
      </c>
    </row>
    <row r="6">
      <c r="A6" s="46">
        <v>5.0</v>
      </c>
      <c r="B6" s="46" t="s">
        <v>211</v>
      </c>
      <c r="C6" s="45"/>
      <c r="D6" s="45"/>
      <c r="E6" s="45" t="s">
        <v>212</v>
      </c>
      <c r="F6" s="46" t="s">
        <v>213</v>
      </c>
      <c r="G6" s="46" t="s">
        <v>213</v>
      </c>
      <c r="H6" s="45" t="s">
        <v>214</v>
      </c>
      <c r="I6" s="45" t="s">
        <v>215</v>
      </c>
      <c r="J6" s="45" t="s">
        <v>216</v>
      </c>
      <c r="K6" s="47" t="str">
        <f t="array" ref="K6">CONCATENATE("Knows: ",INDEX(O:O,RANDBETWEEN(2,COUNTA(O:O))))</f>
        <v>Knows: Location of a nearby treasure</v>
      </c>
      <c r="L6" s="47" t="s">
        <v>217</v>
      </c>
      <c r="M6" s="45" t="s">
        <v>218</v>
      </c>
      <c r="N6" s="45" t="s">
        <v>219</v>
      </c>
      <c r="O6" s="45" t="s">
        <v>220</v>
      </c>
    </row>
    <row r="7">
      <c r="A7" s="44">
        <v>7.0</v>
      </c>
      <c r="B7" s="44" t="s">
        <v>221</v>
      </c>
      <c r="C7" s="45"/>
      <c r="D7" s="45"/>
      <c r="E7" s="45" t="s">
        <v>222</v>
      </c>
      <c r="F7" s="46" t="s">
        <v>223</v>
      </c>
      <c r="G7" s="46" t="s">
        <v>223</v>
      </c>
      <c r="H7" s="45" t="s">
        <v>224</v>
      </c>
      <c r="I7" s="45" t="s">
        <v>225</v>
      </c>
      <c r="J7" s="45" t="s">
        <v>226</v>
      </c>
      <c r="K7" s="47" t="str">
        <f t="array" ref="K7">CONCATENATE("Ideal: ",INDEX(L:L,RANDBETWEEN(2,COUNTA(L:L))))</f>
        <v>Ideal: Beauty: Beauty points us to what is true (G)</v>
      </c>
      <c r="L7" s="47" t="s">
        <v>227</v>
      </c>
      <c r="M7" s="45" t="s">
        <v>228</v>
      </c>
      <c r="N7" s="45" t="s">
        <v>229</v>
      </c>
      <c r="O7" s="45" t="s">
        <v>230</v>
      </c>
    </row>
    <row r="8">
      <c r="A8" s="46">
        <v>9.0</v>
      </c>
      <c r="B8" s="46" t="s">
        <v>231</v>
      </c>
      <c r="C8" s="45"/>
      <c r="D8" s="45"/>
      <c r="E8" s="45" t="s">
        <v>232</v>
      </c>
      <c r="F8" s="45"/>
      <c r="G8" s="45"/>
      <c r="H8" s="45" t="s">
        <v>233</v>
      </c>
      <c r="I8" s="45" t="s">
        <v>234</v>
      </c>
      <c r="J8" s="45" t="s">
        <v>235</v>
      </c>
      <c r="K8" s="47" t="str">
        <f t="array" ref="K8">CONCATENATE("Bond: ",INDEX(M:M,RANDBETWEEN(2,COUNTA(M:M))))</f>
        <v>Bond: In a harbor town, I have a paramour whose eyes nearly stole me from the sea.</v>
      </c>
      <c r="L8" s="47" t="s">
        <v>236</v>
      </c>
      <c r="M8" s="45" t="s">
        <v>237</v>
      </c>
      <c r="N8" s="45" t="s">
        <v>238</v>
      </c>
      <c r="O8" s="45" t="s">
        <v>239</v>
      </c>
    </row>
    <row r="9">
      <c r="A9" s="46">
        <v>13.0</v>
      </c>
      <c r="B9" s="46" t="s">
        <v>240</v>
      </c>
      <c r="C9" s="45"/>
      <c r="D9" s="45"/>
      <c r="E9" s="45" t="s">
        <v>241</v>
      </c>
      <c r="F9" s="45"/>
      <c r="G9" s="45"/>
      <c r="H9" s="45" t="s">
        <v>242</v>
      </c>
      <c r="I9" s="45" t="s">
        <v>243</v>
      </c>
      <c r="J9" s="45" t="s">
        <v>244</v>
      </c>
      <c r="K9" s="47" t="str">
        <f t="array" ref="K9">CONCATENATE("Flaw/Secret: ",INDEX(N:N,RANDBETWEEN(2,COUNTA(N:N))))</f>
        <v>Flaw/Secret: There's no room for caution in a life lived to the fullest.</v>
      </c>
      <c r="L9" s="47" t="s">
        <v>245</v>
      </c>
      <c r="M9" s="45" t="s">
        <v>246</v>
      </c>
      <c r="N9" s="45" t="s">
        <v>247</v>
      </c>
      <c r="O9" s="45" t="s">
        <v>248</v>
      </c>
    </row>
    <row r="10">
      <c r="A10" s="46">
        <v>17.0</v>
      </c>
      <c r="B10" s="46" t="s">
        <v>249</v>
      </c>
      <c r="C10" s="45"/>
      <c r="D10" s="45"/>
      <c r="E10" s="45" t="s">
        <v>250</v>
      </c>
      <c r="F10" s="45"/>
      <c r="G10" s="45"/>
      <c r="H10" s="45" t="s">
        <v>251</v>
      </c>
      <c r="I10" s="45" t="s">
        <v>252</v>
      </c>
      <c r="J10" s="45" t="s">
        <v>253</v>
      </c>
      <c r="K10" s="47" t="str">
        <f t="array" ref="K10">CONCATENATE("Ideal: ",INDEX(L:L,RANDBETWEEN(2,COUNTA(L:L))))</f>
        <v>Ideal: Noble Obligation: Duty to protect and care for people beneath me (G)</v>
      </c>
      <c r="L10" s="47" t="s">
        <v>254</v>
      </c>
      <c r="M10" s="45" t="s">
        <v>255</v>
      </c>
      <c r="N10" s="45" t="s">
        <v>256</v>
      </c>
      <c r="O10" s="45" t="s">
        <v>257</v>
      </c>
    </row>
    <row r="11">
      <c r="A11" s="46">
        <v>27.0</v>
      </c>
      <c r="B11" s="46" t="s">
        <v>258</v>
      </c>
      <c r="C11" s="45"/>
      <c r="D11" s="45"/>
      <c r="E11" s="45" t="s">
        <v>259</v>
      </c>
      <c r="F11" s="45"/>
      <c r="G11" s="45"/>
      <c r="H11" s="45" t="s">
        <v>260</v>
      </c>
      <c r="I11" s="45" t="s">
        <v>261</v>
      </c>
      <c r="J11" s="45" t="s">
        <v>262</v>
      </c>
      <c r="K11" s="47" t="str">
        <f t="array" ref="K11">CONCATENATE("Bond: ",INDEX(M:M,RANDBETWEEN(2,COUNTA(M:M))))</f>
        <v>Bond: I created a great work for someone, and then found them unworthy to receive it. I'm still looking for someone worthy.</v>
      </c>
      <c r="L11" s="47" t="s">
        <v>263</v>
      </c>
      <c r="M11" s="48" t="s">
        <v>264</v>
      </c>
      <c r="N11" s="45" t="s">
        <v>265</v>
      </c>
      <c r="O11" s="45" t="s">
        <v>266</v>
      </c>
    </row>
    <row r="12">
      <c r="A12" s="46">
        <v>30.0</v>
      </c>
      <c r="B12" s="46" t="s">
        <v>267</v>
      </c>
      <c r="C12" s="49"/>
      <c r="D12" s="49"/>
      <c r="E12" s="45" t="s">
        <v>268</v>
      </c>
      <c r="F12" s="45"/>
      <c r="G12" s="45"/>
      <c r="H12" s="45" t="s">
        <v>269</v>
      </c>
      <c r="I12" s="45" t="s">
        <v>270</v>
      </c>
      <c r="J12" s="45" t="s">
        <v>271</v>
      </c>
      <c r="K12" s="47" t="str">
        <f t="array" ref="K12">CONCATENATE("Flaw/Secret: ",INDEX(N:N,RANDBETWEEN(2,COUNTA(N:N))))</f>
        <v>Flaw/Secret: Arrogance</v>
      </c>
      <c r="L12" s="47" t="s">
        <v>272</v>
      </c>
      <c r="M12" s="48" t="s">
        <v>273</v>
      </c>
      <c r="N12" s="45" t="s">
        <v>274</v>
      </c>
      <c r="O12" s="45" t="s">
        <v>275</v>
      </c>
    </row>
    <row r="13">
      <c r="A13" s="46">
        <v>42.0</v>
      </c>
      <c r="B13" s="46" t="s">
        <v>276</v>
      </c>
      <c r="C13" s="49"/>
      <c r="D13" s="49"/>
      <c r="E13" s="45" t="s">
        <v>277</v>
      </c>
      <c r="F13" s="45"/>
      <c r="G13" s="45"/>
      <c r="H13" s="45" t="s">
        <v>278</v>
      </c>
      <c r="I13" s="45" t="s">
        <v>279</v>
      </c>
      <c r="J13" s="45" t="s">
        <v>280</v>
      </c>
      <c r="K13" s="47" t="str">
        <f t="array" ref="K13">CONCATENATE("Ideal: ",INDEX(L:L,RANDBETWEEN(2,COUNTA(L:L))))</f>
        <v>Ideal: Power: Solitude and contemplation are paths toward power (E)</v>
      </c>
      <c r="L13" s="47" t="s">
        <v>281</v>
      </c>
      <c r="M13" s="48" t="s">
        <v>282</v>
      </c>
      <c r="N13" s="45" t="s">
        <v>283</v>
      </c>
      <c r="O13" s="45" t="s">
        <v>284</v>
      </c>
    </row>
    <row r="14">
      <c r="A14" s="46">
        <v>47.0</v>
      </c>
      <c r="B14" s="46" t="s">
        <v>285</v>
      </c>
      <c r="C14" s="49"/>
      <c r="D14" s="49"/>
      <c r="E14" s="45" t="s">
        <v>286</v>
      </c>
      <c r="F14" s="45"/>
      <c r="G14" s="45"/>
      <c r="H14" s="45" t="s">
        <v>287</v>
      </c>
      <c r="I14" s="45" t="s">
        <v>288</v>
      </c>
      <c r="J14" s="45" t="s">
        <v>289</v>
      </c>
      <c r="K14" s="47" t="str">
        <f t="array" ref="K14">CONCATENATE("Bond: ",INDEX(M:M,RANDBETWEEN(2,COUNTA(M:M))))</f>
        <v>Bond: It is my duty to provide children to sustain my tribe.</v>
      </c>
      <c r="L14" s="47" t="s">
        <v>290</v>
      </c>
      <c r="M14" s="48" t="s">
        <v>291</v>
      </c>
      <c r="N14" s="45" t="s">
        <v>292</v>
      </c>
      <c r="O14" s="45" t="s">
        <v>293</v>
      </c>
    </row>
    <row r="15">
      <c r="A15" s="46">
        <v>50.0</v>
      </c>
      <c r="B15" s="46" t="s">
        <v>294</v>
      </c>
      <c r="C15" s="49"/>
      <c r="D15" s="49"/>
      <c r="E15" s="45" t="s">
        <v>295</v>
      </c>
      <c r="F15" s="45"/>
      <c r="G15" s="45"/>
      <c r="H15" s="45" t="s">
        <v>296</v>
      </c>
      <c r="I15" s="45" t="s">
        <v>297</v>
      </c>
      <c r="J15" s="45" t="s">
        <v>298</v>
      </c>
      <c r="K15" s="47" t="str">
        <f t="array" ref="K15">CONCATENATE("Flaw/Secret: ",INDEX(N:N,RANDBETWEEN(2,COUNTA(N:N))))</f>
        <v>Flaw/Secret: I can't keep a secret to save my life, or anyone else's.</v>
      </c>
      <c r="L15" s="47" t="s">
        <v>299</v>
      </c>
      <c r="M15" s="48" t="s">
        <v>300</v>
      </c>
      <c r="N15" s="45" t="s">
        <v>301</v>
      </c>
      <c r="O15" s="45" t="s">
        <v>302</v>
      </c>
    </row>
    <row r="16">
      <c r="A16" s="45"/>
      <c r="B16" s="45"/>
      <c r="C16" s="49"/>
      <c r="D16" s="49"/>
      <c r="E16" s="45" t="s">
        <v>303</v>
      </c>
      <c r="F16" s="45"/>
      <c r="G16" s="45"/>
      <c r="H16" s="45" t="s">
        <v>304</v>
      </c>
      <c r="I16" s="45" t="s">
        <v>305</v>
      </c>
      <c r="J16" s="45" t="s">
        <v>306</v>
      </c>
      <c r="K16" s="47" t="str">
        <f t="array" ref="K16">CONCATENATE("Knows: ",INDEX(O:O,RANDBETWEEN(2,COUNTA(O:O))))</f>
        <v>Knows: Best drink at the local tavern</v>
      </c>
      <c r="L16" s="47" t="s">
        <v>307</v>
      </c>
      <c r="M16" s="48" t="s">
        <v>308</v>
      </c>
      <c r="N16" s="45" t="s">
        <v>309</v>
      </c>
    </row>
    <row r="17">
      <c r="A17" s="46"/>
      <c r="B17" s="45"/>
      <c r="C17" s="49"/>
      <c r="D17" s="49"/>
      <c r="E17" s="45" t="s">
        <v>310</v>
      </c>
      <c r="F17" s="45"/>
      <c r="G17" s="45"/>
      <c r="H17" s="45" t="s">
        <v>311</v>
      </c>
      <c r="I17" s="45" t="s">
        <v>312</v>
      </c>
      <c r="J17" s="45" t="s">
        <v>226</v>
      </c>
      <c r="K17" s="47" t="str">
        <f t="array" ref="K17">CONCATENATE("Ideal: ",INDEX(L:L,RANDBETWEEN(2,COUNTA(L:L))))</f>
        <v>Ideal: People: I like making others happy when I perform (N)</v>
      </c>
      <c r="L17" s="47" t="s">
        <v>313</v>
      </c>
      <c r="M17" s="48" t="s">
        <v>314</v>
      </c>
      <c r="N17" s="48" t="s">
        <v>315</v>
      </c>
    </row>
    <row r="18">
      <c r="A18" s="45"/>
      <c r="B18" s="45"/>
      <c r="C18" s="49"/>
      <c r="D18" s="49"/>
      <c r="E18" s="45" t="s">
        <v>316</v>
      </c>
      <c r="F18" s="45"/>
      <c r="G18" s="45"/>
      <c r="H18" s="45" t="s">
        <v>317</v>
      </c>
      <c r="I18" s="45" t="s">
        <v>318</v>
      </c>
      <c r="J18" s="45" t="s">
        <v>319</v>
      </c>
      <c r="K18" s="47" t="str">
        <f t="array" ref="K18">CONCATENATE("Bond: ",INDEX(M:M,RANDBETWEEN(2,COUNTA(M:M))))</f>
        <v>Bond: I sold my soul for knowledge. I hope to do great deeds and win it back.</v>
      </c>
      <c r="L18" s="47" t="s">
        <v>320</v>
      </c>
      <c r="M18" s="48" t="s">
        <v>321</v>
      </c>
      <c r="N18" s="48" t="s">
        <v>322</v>
      </c>
    </row>
    <row r="19">
      <c r="A19" s="45"/>
      <c r="B19" s="45"/>
      <c r="C19" s="49"/>
      <c r="D19" s="49"/>
      <c r="E19" s="45" t="s">
        <v>323</v>
      </c>
      <c r="F19" s="45"/>
      <c r="G19" s="45"/>
      <c r="H19" s="45" t="s">
        <v>324</v>
      </c>
      <c r="I19" s="45" t="s">
        <v>325</v>
      </c>
      <c r="J19" s="45" t="s">
        <v>326</v>
      </c>
      <c r="K19" s="47" t="str">
        <f t="array" ref="K19">CONCATENATE("Flaw/Secret: ",INDEX(N:N,RANDBETWEEN(2,COUNTA(N:N))))</f>
        <v>Flaw/Secret: In fact, the world does revolve around me.</v>
      </c>
      <c r="L19" s="47" t="s">
        <v>327</v>
      </c>
      <c r="M19" s="48" t="s">
        <v>328</v>
      </c>
      <c r="N19" s="48" t="s">
        <v>329</v>
      </c>
    </row>
    <row r="20">
      <c r="A20" s="45"/>
      <c r="B20" s="45"/>
      <c r="C20" s="49"/>
      <c r="D20" s="49"/>
      <c r="E20" s="45" t="s">
        <v>330</v>
      </c>
      <c r="F20" s="45"/>
      <c r="G20" s="45"/>
      <c r="H20" s="45" t="s">
        <v>331</v>
      </c>
      <c r="I20" s="45" t="s">
        <v>332</v>
      </c>
      <c r="J20" s="45" t="s">
        <v>262</v>
      </c>
      <c r="K20" s="47" t="str">
        <f t="array" ref="K20">CONCATENATE("Ideal: ",INDEX(L:L,RANDBETWEEN(2,COUNTA(L:L))))</f>
        <v>Ideal: Self-Knowledge: If you know yourself, there're nothing left to know (Any)</v>
      </c>
      <c r="L20" s="47" t="s">
        <v>333</v>
      </c>
      <c r="M20" s="48" t="s">
        <v>334</v>
      </c>
      <c r="N20" s="48" t="s">
        <v>335</v>
      </c>
    </row>
    <row r="21">
      <c r="A21" s="45"/>
      <c r="B21" s="45"/>
      <c r="C21" s="49"/>
      <c r="D21" s="49"/>
      <c r="E21" s="45" t="s">
        <v>336</v>
      </c>
      <c r="F21" s="45"/>
      <c r="G21" s="45"/>
      <c r="H21" s="45" t="s">
        <v>337</v>
      </c>
      <c r="I21" s="45" t="s">
        <v>338</v>
      </c>
      <c r="J21" s="45" t="s">
        <v>235</v>
      </c>
      <c r="K21" s="47" t="str">
        <f t="array" ref="K21">CONCATENATE("Bond: ",INDEX(M:M,RANDBETWEEN(2,COUNTA(M:M))))</f>
        <v>Bond: Nothing is more important than the other members of my hermitage, order, or association.</v>
      </c>
      <c r="L21" s="47" t="s">
        <v>339</v>
      </c>
      <c r="M21" s="48" t="s">
        <v>340</v>
      </c>
      <c r="N21" s="48" t="s">
        <v>341</v>
      </c>
    </row>
    <row r="22">
      <c r="A22" s="45"/>
      <c r="B22" s="45"/>
      <c r="C22" s="49"/>
      <c r="D22" s="49"/>
      <c r="E22" s="45" t="s">
        <v>342</v>
      </c>
      <c r="F22" s="49"/>
      <c r="G22" s="49"/>
      <c r="H22" s="49"/>
      <c r="I22" s="45" t="s">
        <v>289</v>
      </c>
      <c r="J22" s="45" t="s">
        <v>184</v>
      </c>
      <c r="K22" s="47" t="str">
        <f t="array" ref="K22">CONCATENATE("Knows: ",INDEX(O:O,RANDBETWEEN(2,COUNTA(O:O))))</f>
        <v>Knows: Location of a nearby dungeon</v>
      </c>
      <c r="L22" s="47" t="s">
        <v>343</v>
      </c>
      <c r="M22" s="48" t="s">
        <v>344</v>
      </c>
      <c r="N22" s="48" t="s">
        <v>345</v>
      </c>
    </row>
    <row r="23">
      <c r="A23" s="45"/>
      <c r="B23" s="45"/>
      <c r="C23" s="49"/>
      <c r="D23" s="49"/>
      <c r="E23" s="45" t="s">
        <v>346</v>
      </c>
      <c r="F23" s="49"/>
      <c r="G23" s="49"/>
      <c r="H23" s="49"/>
      <c r="I23" s="45" t="s">
        <v>347</v>
      </c>
      <c r="J23" s="45" t="s">
        <v>173</v>
      </c>
      <c r="K23" s="47" t="str">
        <f t="array" ref="K23">CONCATENATE("Ideal: ",INDEX(L:L,RANDBETWEEN(2,COUNTA(L:L))))</f>
        <v>Ideal: Change: Nature for the low to be lifted up, and the high and mighty brought down (C)</v>
      </c>
      <c r="L23" s="47" t="s">
        <v>348</v>
      </c>
      <c r="M23" s="48" t="s">
        <v>349</v>
      </c>
      <c r="N23" s="48" t="s">
        <v>350</v>
      </c>
    </row>
    <row r="24">
      <c r="A24" s="45"/>
      <c r="B24" s="45"/>
      <c r="C24" s="49"/>
      <c r="D24" s="49"/>
      <c r="E24" s="45" t="s">
        <v>351</v>
      </c>
      <c r="F24" s="49"/>
      <c r="G24" s="49"/>
      <c r="H24" s="49"/>
      <c r="I24" s="45" t="s">
        <v>306</v>
      </c>
      <c r="J24" s="45" t="s">
        <v>216</v>
      </c>
      <c r="K24" s="47" t="str">
        <f t="array" ref="K24">CONCATENATE("Bond: ",INDEX(M:M,RANDBETWEEN(2,COUNTA(M:M))))</f>
        <v>Bond: An injury to the unspoiled wilderness of my home is an injury to me.</v>
      </c>
      <c r="L24" s="47" t="s">
        <v>352</v>
      </c>
      <c r="M24" s="48" t="s">
        <v>353</v>
      </c>
      <c r="N24" s="48" t="s">
        <v>354</v>
      </c>
    </row>
    <row r="25">
      <c r="A25" s="45"/>
      <c r="B25" s="45"/>
      <c r="C25" s="49"/>
      <c r="D25" s="49"/>
      <c r="E25" s="45" t="s">
        <v>355</v>
      </c>
      <c r="F25" s="49"/>
      <c r="G25" s="49"/>
      <c r="H25" s="49"/>
      <c r="I25" s="45" t="s">
        <v>319</v>
      </c>
      <c r="J25" s="45" t="s">
        <v>226</v>
      </c>
      <c r="K25" s="47" t="str">
        <f t="array" ref="K25">CONCATENATE("Flaw/Secret: ",INDEX(N:N,RANDBETWEEN(2,COUNTA(N:N))))</f>
        <v>Flaw/Secret: I overlook obvious solutions in favor of complicated ones.</v>
      </c>
      <c r="L25" s="47" t="s">
        <v>356</v>
      </c>
      <c r="M25" s="48" t="s">
        <v>357</v>
      </c>
      <c r="N25" s="48" t="s">
        <v>358</v>
      </c>
    </row>
    <row r="26">
      <c r="A26" s="45"/>
      <c r="B26" s="45"/>
      <c r="C26" s="49"/>
      <c r="D26" s="49"/>
      <c r="E26" s="45" t="s">
        <v>359</v>
      </c>
      <c r="F26" s="49"/>
      <c r="G26" s="49"/>
      <c r="H26" s="49"/>
      <c r="I26" s="45" t="s">
        <v>360</v>
      </c>
      <c r="J26" s="45" t="s">
        <v>226</v>
      </c>
      <c r="K26" s="47" t="str">
        <f t="array" ref="K26">CONCATENATE("Ideal: ",INDEX(L:L,RANDBETWEEN(2,COUNTA(L:L))))</f>
        <v>Ideal: Power: Solitude and contemplation are paths toward power (E)</v>
      </c>
      <c r="L26" s="47" t="s">
        <v>361</v>
      </c>
      <c r="M26" s="48" t="s">
        <v>362</v>
      </c>
      <c r="N26" s="48" t="s">
        <v>363</v>
      </c>
    </row>
    <row r="27">
      <c r="A27" s="45"/>
      <c r="B27" s="45"/>
      <c r="C27" s="49"/>
      <c r="D27" s="49"/>
      <c r="E27" s="45" t="s">
        <v>364</v>
      </c>
      <c r="F27" s="49"/>
      <c r="G27" s="49"/>
      <c r="H27" s="49"/>
      <c r="I27" s="45" t="s">
        <v>365</v>
      </c>
      <c r="J27" s="45" t="s">
        <v>226</v>
      </c>
      <c r="K27" s="47" t="str">
        <f t="array" ref="K27">CONCATENATE("Bond: ",INDEX(M:M,RANDBETWEEN(2,COUNTA(M:M))))</f>
        <v>Bond: I fleeced the wrong person and must work to ensure that this individual never crosses paths with me or those I care about.</v>
      </c>
      <c r="L27" s="47" t="s">
        <v>366</v>
      </c>
      <c r="M27" s="48" t="s">
        <v>367</v>
      </c>
      <c r="N27" s="48" t="s">
        <v>368</v>
      </c>
    </row>
    <row r="28">
      <c r="A28" s="45"/>
      <c r="B28" s="45"/>
      <c r="C28" s="49"/>
      <c r="D28" s="49"/>
      <c r="E28" s="45" t="s">
        <v>369</v>
      </c>
      <c r="F28" s="49"/>
      <c r="G28" s="49"/>
      <c r="H28" s="49"/>
      <c r="I28" s="45" t="s">
        <v>370</v>
      </c>
      <c r="J28" s="45" t="s">
        <v>226</v>
      </c>
      <c r="K28" s="47" t="str">
        <f t="array" ref="K28">CONCATENATE("Flaw/Secret: ",INDEX(N:N,RANDBETWEEN(2,COUNTA(N:N))))</f>
        <v>Flaw/Secret: I speak without really thinking through my words, invariably insulting others.</v>
      </c>
      <c r="L28" s="47" t="s">
        <v>371</v>
      </c>
      <c r="M28" s="48" t="s">
        <v>372</v>
      </c>
      <c r="N28" s="48" t="s">
        <v>373</v>
      </c>
    </row>
    <row r="29">
      <c r="A29" s="45"/>
      <c r="B29" s="45"/>
      <c r="C29" s="49"/>
      <c r="D29" s="49"/>
      <c r="E29" s="45" t="s">
        <v>374</v>
      </c>
      <c r="F29" s="49"/>
      <c r="G29" s="49"/>
      <c r="H29" s="49"/>
      <c r="I29" s="45" t="s">
        <v>375</v>
      </c>
      <c r="J29" s="45" t="s">
        <v>271</v>
      </c>
      <c r="K29" s="47" t="str">
        <f t="array" ref="K29">CONCATENATE("Ideal: ",INDEX(L:L,RANDBETWEEN(2,COUNTA(L:L))))</f>
        <v>Ideal: Charity: Distribute my money to the people who need it (G)</v>
      </c>
      <c r="L29" s="47" t="s">
        <v>376</v>
      </c>
      <c r="M29" s="48" t="s">
        <v>377</v>
      </c>
      <c r="N29" s="48" t="s">
        <v>378</v>
      </c>
    </row>
    <row r="30">
      <c r="A30" s="45"/>
      <c r="B30" s="45"/>
      <c r="C30" s="49"/>
      <c r="D30" s="49"/>
      <c r="E30" s="45" t="s">
        <v>379</v>
      </c>
      <c r="F30" s="49"/>
      <c r="G30" s="49"/>
      <c r="H30" s="49"/>
      <c r="I30" s="45" t="s">
        <v>380</v>
      </c>
      <c r="J30" s="45" t="s">
        <v>195</v>
      </c>
      <c r="K30" s="47" t="str">
        <f t="array" ref="K30">CONCATENATE("Bond: ",INDEX(M:M,RANDBETWEEN(2,COUNTA(M:M))))</f>
        <v>Bond: Sworn revenge on corrupt temple hierarchy who branded me a heretic</v>
      </c>
      <c r="L30" s="47" t="s">
        <v>381</v>
      </c>
      <c r="M30" s="48" t="s">
        <v>382</v>
      </c>
      <c r="N30" s="48" t="s">
        <v>383</v>
      </c>
    </row>
    <row r="31">
      <c r="A31" s="45"/>
      <c r="B31" s="45"/>
      <c r="C31" s="49"/>
      <c r="D31" s="49"/>
      <c r="E31" s="45" t="s">
        <v>384</v>
      </c>
      <c r="F31" s="49"/>
      <c r="G31" s="49"/>
      <c r="H31" s="49"/>
      <c r="I31" s="45" t="s">
        <v>385</v>
      </c>
      <c r="J31" s="45" t="s">
        <v>206</v>
      </c>
      <c r="K31" s="47" t="str">
        <f t="array" ref="K31">CONCATENATE("Flaw/Secret: ",INDEX(N:N,RANDBETWEEN(2,COUNTA(N:N))))</f>
        <v>Flaw/Secret: I'll say anything to avoid having to do extra work.</v>
      </c>
      <c r="L31" s="47" t="s">
        <v>386</v>
      </c>
      <c r="M31" s="48" t="s">
        <v>387</v>
      </c>
      <c r="N31" s="48" t="s">
        <v>388</v>
      </c>
    </row>
    <row r="32">
      <c r="A32" s="45"/>
      <c r="B32" s="45"/>
      <c r="C32" s="49"/>
      <c r="D32" s="49"/>
      <c r="E32" s="45" t="s">
        <v>277</v>
      </c>
      <c r="F32" s="49"/>
      <c r="G32" s="49"/>
      <c r="H32" s="49"/>
      <c r="I32" s="45" t="s">
        <v>389</v>
      </c>
      <c r="J32" s="45" t="s">
        <v>390</v>
      </c>
      <c r="K32" s="47" t="str">
        <f t="array" ref="K32">CONCATENATE("Ideal: ",INDEX(L:L,RANDBETWEEN(2,COUNTA(L:L))))</f>
        <v>Ideal: Generosity: Use my talents to benefit the world (G)</v>
      </c>
      <c r="L32" s="47" t="s">
        <v>391</v>
      </c>
      <c r="M32" s="48" t="s">
        <v>392</v>
      </c>
      <c r="N32" s="48" t="s">
        <v>393</v>
      </c>
    </row>
    <row r="33">
      <c r="A33" s="45"/>
      <c r="B33" s="45"/>
      <c r="C33" s="49"/>
      <c r="D33" s="49"/>
      <c r="E33" s="45" t="s">
        <v>286</v>
      </c>
      <c r="F33" s="49"/>
      <c r="G33" s="49"/>
      <c r="H33" s="49"/>
      <c r="I33" s="45" t="s">
        <v>394</v>
      </c>
      <c r="J33" s="45" t="s">
        <v>395</v>
      </c>
      <c r="K33" s="47" t="str">
        <f t="array" ref="K33">CONCATENATE("Bond: ",INDEX(M:M,RANDBETWEEN(2,COUNTA(M:M))))</f>
        <v>Bond: I will bring terrible wrath down on the evildoers who destroyed my homeland.</v>
      </c>
      <c r="L33" s="47" t="s">
        <v>396</v>
      </c>
      <c r="M33" s="50" t="s">
        <v>397</v>
      </c>
      <c r="N33" s="48" t="s">
        <v>398</v>
      </c>
    </row>
    <row r="34">
      <c r="A34" s="45"/>
      <c r="B34" s="45"/>
      <c r="C34" s="49"/>
      <c r="D34" s="49"/>
      <c r="E34" s="45" t="s">
        <v>399</v>
      </c>
      <c r="F34" s="49"/>
      <c r="G34" s="49"/>
      <c r="H34" s="49"/>
      <c r="I34" s="45" t="s">
        <v>400</v>
      </c>
      <c r="J34" s="45" t="s">
        <v>401</v>
      </c>
      <c r="K34" s="47" t="str">
        <f t="array" ref="K34">CONCATENATE("Knows: ",INDEX(O:O,RANDBETWEEN(2,COUNTA(O:O))))</f>
        <v>Knows: How to haggle a local shop owner</v>
      </c>
      <c r="L34" s="47" t="s">
        <v>402</v>
      </c>
      <c r="M34" s="48" t="s">
        <v>403</v>
      </c>
      <c r="N34" s="48" t="s">
        <v>404</v>
      </c>
    </row>
    <row r="35">
      <c r="A35" s="45"/>
      <c r="B35" s="45"/>
      <c r="C35" s="49"/>
      <c r="D35" s="49"/>
      <c r="E35" s="45" t="s">
        <v>202</v>
      </c>
      <c r="F35" s="49"/>
      <c r="G35" s="49"/>
      <c r="H35" s="49"/>
      <c r="I35" s="45" t="s">
        <v>405</v>
      </c>
      <c r="J35" s="45" t="s">
        <v>390</v>
      </c>
      <c r="K35" s="47" t="str">
        <f t="array" ref="K35">CONCATENATE("Ideal: ",INDEX(L:L,RANDBETWEEN(2,COUNTA(L:L))))</f>
        <v>Ideal: Freedom: Chains should be broken, and those who would forge them (C)</v>
      </c>
      <c r="L35" s="47" t="s">
        <v>406</v>
      </c>
      <c r="M35" s="48" t="s">
        <v>407</v>
      </c>
      <c r="N35" s="48" t="s">
        <v>408</v>
      </c>
    </row>
    <row r="36">
      <c r="A36" s="45"/>
      <c r="B36" s="45"/>
      <c r="C36" s="49"/>
      <c r="D36" s="49"/>
      <c r="E36" s="45" t="s">
        <v>409</v>
      </c>
      <c r="F36" s="49"/>
      <c r="G36" s="49"/>
      <c r="H36" s="49"/>
      <c r="I36" s="45" t="s">
        <v>410</v>
      </c>
      <c r="J36" s="45" t="s">
        <v>395</v>
      </c>
      <c r="K36" s="47" t="str">
        <f t="array" ref="K36">CONCATENATE("Bond: ",INDEX(M:M,RANDBETWEEN(2,COUNTA(M:M))))</f>
        <v>Bond: I'm still seeking the enlightenment I pursued in my seclusion, and it still eludes me.</v>
      </c>
      <c r="L36" s="47" t="s">
        <v>411</v>
      </c>
      <c r="M36" s="48" t="s">
        <v>412</v>
      </c>
      <c r="N36" s="48" t="s">
        <v>413</v>
      </c>
    </row>
    <row r="37">
      <c r="A37" s="45"/>
      <c r="B37" s="45"/>
      <c r="C37" s="49"/>
      <c r="D37" s="49"/>
      <c r="E37" s="45" t="s">
        <v>414</v>
      </c>
      <c r="F37" s="49"/>
      <c r="G37" s="49"/>
      <c r="H37" s="49"/>
      <c r="I37" s="45" t="s">
        <v>415</v>
      </c>
      <c r="J37" s="45" t="s">
        <v>401</v>
      </c>
      <c r="K37" s="47" t="str">
        <f t="array" ref="K37">CONCATENATE("Flaw/Secret: ",INDEX(N:N,RANDBETWEEN(2,COUNTA(N:N))))</f>
        <v>Flaw/Secret: I can't help but pocket loose coins and other trinkets I come across.</v>
      </c>
      <c r="L37" s="47" t="s">
        <v>416</v>
      </c>
      <c r="M37" s="48" t="s">
        <v>417</v>
      </c>
      <c r="N37" s="48" t="s">
        <v>418</v>
      </c>
    </row>
    <row r="38">
      <c r="A38" s="45"/>
      <c r="B38" s="45"/>
      <c r="C38" s="49"/>
      <c r="D38" s="49"/>
      <c r="E38" s="45" t="s">
        <v>419</v>
      </c>
      <c r="F38" s="49"/>
      <c r="G38" s="49"/>
      <c r="H38" s="49"/>
      <c r="I38" s="45" t="s">
        <v>420</v>
      </c>
      <c r="J38" s="45" t="s">
        <v>216</v>
      </c>
      <c r="K38" s="47" t="str">
        <f t="array" ref="K38">CONCATENATE("Ideal: ",INDEX(L:L,RANDBETWEEN(2,COUNTA(L:L))))</f>
        <v>Ideal: Redemption: There's good in everyone (G)</v>
      </c>
      <c r="L38" s="47" t="s">
        <v>421</v>
      </c>
      <c r="M38" s="48" t="s">
        <v>422</v>
      </c>
      <c r="N38" s="48" t="s">
        <v>423</v>
      </c>
    </row>
    <row r="39">
      <c r="A39" s="45"/>
      <c r="B39" s="45"/>
      <c r="C39" s="49"/>
      <c r="D39" s="49"/>
      <c r="E39" s="45" t="s">
        <v>424</v>
      </c>
      <c r="F39" s="49"/>
      <c r="G39" s="49"/>
      <c r="H39" s="49"/>
      <c r="I39" s="45" t="s">
        <v>425</v>
      </c>
      <c r="J39" s="45" t="s">
        <v>226</v>
      </c>
      <c r="K39" s="47" t="str">
        <f t="array" ref="K39">CONCATENATE("Bond: ",INDEX(M:M,RANDBETWEEN(2,COUNTA(M:M))))</f>
        <v>Bond: I created a great work for someone, and then found them unworthy to receive it. I'm still looking for someone worthy.</v>
      </c>
      <c r="L39" s="47" t="s">
        <v>426</v>
      </c>
      <c r="M39" s="48" t="s">
        <v>427</v>
      </c>
      <c r="N39" s="48" t="s">
        <v>428</v>
      </c>
    </row>
    <row r="40">
      <c r="A40" s="45"/>
      <c r="B40" s="45"/>
      <c r="C40" s="49"/>
      <c r="D40" s="49"/>
      <c r="E40" s="45" t="s">
        <v>429</v>
      </c>
      <c r="F40" s="49"/>
      <c r="G40" s="49"/>
      <c r="H40" s="49"/>
      <c r="I40" s="45" t="s">
        <v>430</v>
      </c>
      <c r="J40" s="45" t="s">
        <v>226</v>
      </c>
      <c r="K40" s="47" t="str">
        <f t="array" ref="K40">CONCATENATE("Flaw/Secret: ",INDEX(N:N,RANDBETWEEN(2,COUNTA(N:N))))</f>
        <v>Flaw/Secret: Posession of forbidden lore</v>
      </c>
      <c r="L40" s="47" t="s">
        <v>431</v>
      </c>
      <c r="M40" s="48" t="s">
        <v>432</v>
      </c>
      <c r="N40" s="48" t="s">
        <v>433</v>
      </c>
    </row>
    <row r="41">
      <c r="A41" s="45"/>
      <c r="B41" s="45"/>
      <c r="C41" s="49"/>
      <c r="D41" s="49"/>
      <c r="E41" s="45" t="s">
        <v>434</v>
      </c>
      <c r="F41" s="49"/>
      <c r="G41" s="49"/>
      <c r="H41" s="49"/>
      <c r="I41" s="45" t="s">
        <v>435</v>
      </c>
      <c r="J41" s="45" t="s">
        <v>226</v>
      </c>
      <c r="K41" s="47" t="str">
        <f t="array" ref="K41">CONCATENATE("Ideal: ",INDEX(L:L,RANDBETWEEN(2,COUNTA(L:L))))</f>
        <v>Ideal: Respect: People deserve to be treated with dignity (G)</v>
      </c>
      <c r="L41" s="47" t="s">
        <v>436</v>
      </c>
      <c r="M41" s="48" t="s">
        <v>437</v>
      </c>
      <c r="N41" s="48" t="s">
        <v>438</v>
      </c>
    </row>
    <row r="42">
      <c r="A42" s="45"/>
      <c r="B42" s="45"/>
      <c r="C42" s="49"/>
      <c r="D42" s="49"/>
      <c r="E42" s="45" t="s">
        <v>439</v>
      </c>
      <c r="F42" s="49"/>
      <c r="G42" s="49"/>
      <c r="H42" s="49"/>
      <c r="J42" s="45" t="s">
        <v>226</v>
      </c>
      <c r="K42" s="47" t="str">
        <f t="array" ref="K42">CONCATENATE("Bond: ",INDEX(M:M,RANDBETWEEN(2,COUNTA(M:M))))</f>
        <v>Bond: I owe everything to my mentor--a horrible person who's probably rotting in jail somewhere.</v>
      </c>
      <c r="L42" s="47" t="s">
        <v>440</v>
      </c>
      <c r="M42" s="48" t="s">
        <v>441</v>
      </c>
      <c r="N42" s="48" t="s">
        <v>442</v>
      </c>
    </row>
    <row r="43">
      <c r="A43" s="45"/>
      <c r="B43" s="45"/>
      <c r="C43" s="49"/>
      <c r="D43" s="49"/>
      <c r="E43" s="45" t="s">
        <v>374</v>
      </c>
      <c r="F43" s="49"/>
      <c r="G43" s="49"/>
      <c r="H43" s="49"/>
      <c r="I43" s="51"/>
      <c r="J43" s="45" t="s">
        <v>262</v>
      </c>
      <c r="K43" s="47" t="str">
        <f t="array" ref="K43">CONCATENATE("Flaw/Secret: ",INDEX(N:N,RANDBETWEEN(2,COUNTA(N:N))))</f>
        <v>Flaw/Secret: I hate to admit it and will hate myself for it, but I'll run and preserve my own hide if the going gets tough.</v>
      </c>
      <c r="L43" s="47" t="s">
        <v>443</v>
      </c>
      <c r="M43" s="48" t="s">
        <v>444</v>
      </c>
      <c r="N43" s="48" t="s">
        <v>445</v>
      </c>
    </row>
    <row r="44">
      <c r="A44" s="45"/>
      <c r="B44" s="45"/>
      <c r="C44" s="49"/>
      <c r="D44" s="49"/>
      <c r="E44" s="45" t="s">
        <v>446</v>
      </c>
      <c r="F44" s="49"/>
      <c r="G44" s="49"/>
      <c r="H44" s="49"/>
      <c r="I44" s="51"/>
      <c r="J44" s="45" t="s">
        <v>235</v>
      </c>
      <c r="K44" s="47" t="str">
        <f t="array" ref="K44">CONCATENATE("Ideal: ",INDEX(L:L,RANDBETWEEN(2,COUNTA(L:L))))</f>
        <v>Ideal: Honesty: Art should come from within and reveal who we are (Any)</v>
      </c>
      <c r="L44" s="47" t="s">
        <v>447</v>
      </c>
      <c r="M44" s="48" t="s">
        <v>448</v>
      </c>
      <c r="N44" s="48" t="s">
        <v>449</v>
      </c>
    </row>
    <row r="45">
      <c r="A45" s="45"/>
      <c r="B45" s="45"/>
      <c r="C45" s="49"/>
      <c r="D45" s="49"/>
      <c r="E45" s="45" t="s">
        <v>450</v>
      </c>
      <c r="F45" s="49"/>
      <c r="G45" s="49"/>
      <c r="H45" s="49"/>
      <c r="I45" s="51"/>
      <c r="J45" s="45" t="s">
        <v>451</v>
      </c>
      <c r="K45" s="47" t="str">
        <f t="array" ref="K45">CONCATENATE("Bond: ",INDEX(M:M,RANDBETWEEN(2,COUNTA(M:M))))</f>
        <v>Bond: I will do anything to protect the temple where I served.</v>
      </c>
      <c r="L45" s="47" t="s">
        <v>452</v>
      </c>
      <c r="M45" s="48" t="s">
        <v>453</v>
      </c>
      <c r="N45" s="48" t="s">
        <v>454</v>
      </c>
    </row>
    <row r="46">
      <c r="A46" s="45"/>
      <c r="B46" s="45"/>
      <c r="C46" s="49"/>
      <c r="D46" s="49"/>
      <c r="E46" s="45" t="s">
        <v>455</v>
      </c>
      <c r="F46" s="49"/>
      <c r="G46" s="49"/>
      <c r="H46" s="49"/>
      <c r="I46" s="51"/>
      <c r="J46" s="45" t="s">
        <v>456</v>
      </c>
      <c r="K46" s="47" t="str">
        <f t="array" ref="K46">CONCATENATE("Flaw/Secret: ",INDEX(N:N,RANDBETWEEN(2,COUNTA(N:N))))</f>
        <v>Flaw/Secret: My piety sometimes leads me to blindly trust those that profess faith in my god.</v>
      </c>
      <c r="L46" s="47" t="s">
        <v>457</v>
      </c>
      <c r="M46" s="48" t="s">
        <v>458</v>
      </c>
      <c r="N46" s="48" t="s">
        <v>459</v>
      </c>
    </row>
    <row r="47">
      <c r="A47" s="45"/>
      <c r="B47" s="45"/>
      <c r="C47" s="49"/>
      <c r="D47" s="49"/>
      <c r="E47" s="45" t="s">
        <v>460</v>
      </c>
      <c r="F47" s="49"/>
      <c r="G47" s="49"/>
      <c r="H47" s="49"/>
      <c r="I47" s="51"/>
      <c r="J47" s="45" t="s">
        <v>461</v>
      </c>
      <c r="L47" s="47" t="s">
        <v>462</v>
      </c>
      <c r="M47" s="48" t="s">
        <v>463</v>
      </c>
      <c r="N47" s="48" t="s">
        <v>464</v>
      </c>
    </row>
    <row r="48">
      <c r="A48" s="45"/>
      <c r="B48" s="45"/>
      <c r="C48" s="49"/>
      <c r="D48" s="49"/>
      <c r="E48" s="45" t="s">
        <v>465</v>
      </c>
      <c r="F48" s="49"/>
      <c r="G48" s="49"/>
      <c r="H48" s="49"/>
      <c r="I48" s="51"/>
      <c r="J48" s="45" t="s">
        <v>466</v>
      </c>
      <c r="K48" s="47"/>
      <c r="L48" s="47" t="s">
        <v>467</v>
      </c>
      <c r="M48" s="48" t="s">
        <v>468</v>
      </c>
      <c r="N48" s="48" t="s">
        <v>469</v>
      </c>
    </row>
    <row r="49">
      <c r="A49" s="45"/>
      <c r="B49" s="45"/>
      <c r="C49" s="49"/>
      <c r="D49" s="49"/>
      <c r="E49" s="45" t="s">
        <v>470</v>
      </c>
      <c r="F49" s="49"/>
      <c r="G49" s="49"/>
      <c r="H49" s="49"/>
      <c r="L49" s="47" t="s">
        <v>471</v>
      </c>
      <c r="M49" s="48" t="s">
        <v>472</v>
      </c>
      <c r="N49" s="48" t="s">
        <v>473</v>
      </c>
    </row>
    <row r="50">
      <c r="A50" s="45"/>
      <c r="B50" s="45"/>
      <c r="C50" s="49"/>
      <c r="D50" s="49"/>
      <c r="E50" s="45" t="s">
        <v>474</v>
      </c>
      <c r="F50" s="49"/>
      <c r="G50" s="49"/>
      <c r="H50" s="49"/>
      <c r="L50" s="47" t="s">
        <v>475</v>
      </c>
      <c r="M50" s="48" t="s">
        <v>476</v>
      </c>
      <c r="N50" s="48" t="s">
        <v>477</v>
      </c>
    </row>
    <row r="51">
      <c r="A51" s="45"/>
      <c r="B51" s="45"/>
      <c r="C51" s="49"/>
      <c r="D51" s="49"/>
      <c r="E51" s="45" t="s">
        <v>478</v>
      </c>
      <c r="F51" s="49"/>
      <c r="G51" s="49"/>
      <c r="H51" s="49"/>
      <c r="L51" s="47" t="s">
        <v>479</v>
      </c>
      <c r="M51" s="48" t="s">
        <v>480</v>
      </c>
      <c r="N51" s="48" t="s">
        <v>481</v>
      </c>
    </row>
    <row r="52">
      <c r="A52" s="45"/>
      <c r="B52" s="45"/>
      <c r="C52" s="49"/>
      <c r="D52" s="49"/>
      <c r="E52" s="45" t="s">
        <v>482</v>
      </c>
      <c r="F52" s="49"/>
      <c r="G52" s="49"/>
      <c r="H52" s="49"/>
      <c r="K52" s="47"/>
      <c r="L52" s="47" t="s">
        <v>483</v>
      </c>
      <c r="M52" s="48" t="s">
        <v>484</v>
      </c>
      <c r="N52" s="48" t="s">
        <v>485</v>
      </c>
    </row>
    <row r="53">
      <c r="A53" s="45"/>
      <c r="B53" s="45"/>
      <c r="C53" s="49"/>
      <c r="D53" s="49"/>
      <c r="E53" s="49"/>
      <c r="F53" s="49"/>
      <c r="G53" s="49"/>
      <c r="H53" s="49"/>
      <c r="L53" s="47" t="s">
        <v>486</v>
      </c>
      <c r="M53" s="48" t="s">
        <v>487</v>
      </c>
      <c r="N53" s="48" t="s">
        <v>488</v>
      </c>
    </row>
    <row r="54">
      <c r="A54" s="45"/>
      <c r="B54" s="45"/>
      <c r="C54" s="49"/>
      <c r="D54" s="49"/>
      <c r="E54" s="49"/>
      <c r="F54" s="49"/>
      <c r="G54" s="49"/>
      <c r="H54" s="49"/>
      <c r="L54" s="47" t="s">
        <v>489</v>
      </c>
      <c r="M54" s="48" t="s">
        <v>490</v>
      </c>
      <c r="N54" s="48" t="s">
        <v>491</v>
      </c>
    </row>
    <row r="55">
      <c r="A55" s="45"/>
      <c r="B55" s="45"/>
      <c r="C55" s="49"/>
      <c r="D55" s="49"/>
      <c r="E55" s="49"/>
      <c r="F55" s="49"/>
      <c r="G55" s="49"/>
      <c r="H55" s="49"/>
      <c r="L55" s="47" t="s">
        <v>492</v>
      </c>
      <c r="M55" s="48" t="s">
        <v>493</v>
      </c>
      <c r="N55" s="48" t="s">
        <v>494</v>
      </c>
    </row>
    <row r="56">
      <c r="A56" s="45"/>
      <c r="B56" s="45"/>
      <c r="C56" s="49"/>
      <c r="D56" s="49"/>
      <c r="E56" s="49"/>
      <c r="F56" s="49"/>
      <c r="G56" s="49"/>
      <c r="H56" s="49"/>
      <c r="K56" s="47"/>
      <c r="L56" s="47" t="s">
        <v>495</v>
      </c>
      <c r="M56" s="48" t="s">
        <v>496</v>
      </c>
      <c r="N56" s="48" t="s">
        <v>497</v>
      </c>
    </row>
    <row r="57">
      <c r="A57" s="45"/>
      <c r="B57" s="45"/>
      <c r="C57" s="49"/>
      <c r="D57" s="49"/>
      <c r="E57" s="49"/>
      <c r="F57" s="49"/>
      <c r="G57" s="49"/>
      <c r="H57" s="49"/>
      <c r="K57" s="47"/>
      <c r="L57" s="47" t="s">
        <v>498</v>
      </c>
      <c r="M57" s="48" t="s">
        <v>499</v>
      </c>
      <c r="N57" s="48" t="s">
        <v>500</v>
      </c>
    </row>
    <row r="58">
      <c r="A58" s="45"/>
      <c r="B58" s="45"/>
      <c r="C58" s="49"/>
      <c r="D58" s="49"/>
      <c r="E58" s="49"/>
      <c r="F58" s="49"/>
      <c r="G58" s="49"/>
      <c r="H58" s="49"/>
      <c r="K58" s="47"/>
      <c r="L58" s="47" t="s">
        <v>501</v>
      </c>
      <c r="M58" s="48" t="s">
        <v>502</v>
      </c>
      <c r="N58" s="48" t="s">
        <v>503</v>
      </c>
    </row>
    <row r="59">
      <c r="A59" s="45"/>
      <c r="B59" s="45"/>
      <c r="C59" s="49"/>
      <c r="D59" s="49"/>
      <c r="E59" s="49"/>
      <c r="F59" s="49"/>
      <c r="G59" s="49"/>
      <c r="H59" s="49"/>
      <c r="K59" s="47"/>
      <c r="L59" s="47" t="s">
        <v>504</v>
      </c>
      <c r="M59" s="48" t="s">
        <v>505</v>
      </c>
      <c r="N59" s="48" t="s">
        <v>506</v>
      </c>
    </row>
    <row r="60">
      <c r="A60" s="45"/>
      <c r="B60" s="45"/>
      <c r="C60" s="49"/>
      <c r="D60" s="49"/>
      <c r="E60" s="49"/>
      <c r="F60" s="49"/>
      <c r="G60" s="49"/>
      <c r="H60" s="49"/>
      <c r="K60" s="47"/>
      <c r="L60" s="47" t="s">
        <v>507</v>
      </c>
      <c r="M60" s="48" t="s">
        <v>508</v>
      </c>
      <c r="N60" s="48" t="s">
        <v>509</v>
      </c>
    </row>
    <row r="61">
      <c r="A61" s="45"/>
      <c r="B61" s="45"/>
      <c r="C61" s="49"/>
      <c r="D61" s="49"/>
      <c r="E61" s="49"/>
      <c r="F61" s="49"/>
      <c r="G61" s="49"/>
      <c r="H61" s="49"/>
      <c r="K61" s="47"/>
      <c r="L61" s="47" t="s">
        <v>510</v>
      </c>
      <c r="M61" s="48" t="s">
        <v>511</v>
      </c>
      <c r="N61" s="48" t="s">
        <v>512</v>
      </c>
    </row>
    <row r="62">
      <c r="A62" s="45"/>
      <c r="B62" s="45"/>
      <c r="C62" s="49"/>
      <c r="D62" s="49"/>
      <c r="E62" s="49"/>
      <c r="F62" s="49"/>
      <c r="G62" s="49"/>
      <c r="H62" s="49"/>
      <c r="K62" s="47"/>
      <c r="L62" s="47" t="s">
        <v>513</v>
      </c>
      <c r="M62" s="48" t="s">
        <v>514</v>
      </c>
      <c r="N62" s="48" t="s">
        <v>515</v>
      </c>
    </row>
    <row r="63">
      <c r="A63" s="45"/>
      <c r="B63" s="45"/>
      <c r="C63" s="49"/>
      <c r="D63" s="49"/>
      <c r="E63" s="49"/>
      <c r="F63" s="49"/>
      <c r="G63" s="49"/>
      <c r="H63" s="49"/>
      <c r="K63" s="47"/>
      <c r="L63" s="47" t="s">
        <v>516</v>
      </c>
      <c r="M63" s="48" t="s">
        <v>517</v>
      </c>
      <c r="N63" s="48" t="s">
        <v>518</v>
      </c>
    </row>
    <row r="64">
      <c r="A64" s="45"/>
      <c r="B64" s="45"/>
      <c r="C64" s="49"/>
      <c r="D64" s="49"/>
      <c r="E64" s="49"/>
      <c r="F64" s="49"/>
      <c r="G64" s="49"/>
      <c r="H64" s="49"/>
      <c r="K64" s="47"/>
      <c r="L64" s="47" t="s">
        <v>519</v>
      </c>
      <c r="M64" s="48" t="s">
        <v>520</v>
      </c>
      <c r="N64" s="48" t="s">
        <v>521</v>
      </c>
    </row>
    <row r="65">
      <c r="A65" s="45"/>
      <c r="B65" s="45"/>
      <c r="C65" s="49"/>
      <c r="D65" s="49"/>
      <c r="E65" s="49"/>
      <c r="F65" s="49"/>
      <c r="G65" s="49"/>
      <c r="H65" s="49"/>
      <c r="K65" s="47"/>
      <c r="L65" s="47" t="s">
        <v>522</v>
      </c>
      <c r="M65" s="48" t="s">
        <v>523</v>
      </c>
      <c r="N65" s="48" t="s">
        <v>524</v>
      </c>
    </row>
    <row r="66">
      <c r="A66" s="45"/>
      <c r="B66" s="45"/>
      <c r="C66" s="49"/>
      <c r="D66" s="49"/>
      <c r="E66" s="49"/>
      <c r="F66" s="49"/>
      <c r="G66" s="49"/>
      <c r="H66" s="49"/>
      <c r="K66" s="47"/>
      <c r="L66" s="47" t="s">
        <v>525</v>
      </c>
      <c r="M66" s="48" t="s">
        <v>526</v>
      </c>
      <c r="N66" s="48" t="s">
        <v>527</v>
      </c>
    </row>
    <row r="67">
      <c r="A67" s="45"/>
      <c r="B67" s="45"/>
      <c r="C67" s="49"/>
      <c r="D67" s="49"/>
      <c r="E67" s="49"/>
      <c r="F67" s="49"/>
      <c r="G67" s="49"/>
      <c r="H67" s="49"/>
      <c r="K67" s="47"/>
      <c r="L67" s="47" t="s">
        <v>528</v>
      </c>
      <c r="M67" s="48" t="s">
        <v>529</v>
      </c>
      <c r="N67" s="48" t="s">
        <v>530</v>
      </c>
    </row>
    <row r="68">
      <c r="A68" s="45"/>
      <c r="B68" s="45"/>
      <c r="C68" s="49"/>
      <c r="D68" s="49"/>
      <c r="E68" s="49"/>
      <c r="F68" s="49"/>
      <c r="G68" s="49"/>
      <c r="H68" s="49"/>
      <c r="K68" s="47"/>
      <c r="L68" s="47" t="s">
        <v>531</v>
      </c>
      <c r="M68" s="48" t="s">
        <v>532</v>
      </c>
      <c r="N68" s="48" t="s">
        <v>533</v>
      </c>
    </row>
    <row r="69">
      <c r="A69" s="45"/>
      <c r="B69" s="45"/>
      <c r="C69" s="49"/>
      <c r="D69" s="49"/>
      <c r="E69" s="49"/>
      <c r="F69" s="49"/>
      <c r="G69" s="49"/>
      <c r="H69" s="49"/>
      <c r="K69" s="47"/>
      <c r="L69" s="47" t="s">
        <v>534</v>
      </c>
      <c r="M69" s="48" t="s">
        <v>535</v>
      </c>
      <c r="N69" s="48" t="s">
        <v>536</v>
      </c>
    </row>
    <row r="70">
      <c r="A70" s="45"/>
      <c r="B70" s="45"/>
      <c r="C70" s="49"/>
      <c r="D70" s="49"/>
      <c r="E70" s="49"/>
      <c r="F70" s="49"/>
      <c r="G70" s="49"/>
      <c r="H70" s="49"/>
      <c r="K70" s="47"/>
      <c r="L70" s="47" t="s">
        <v>537</v>
      </c>
      <c r="M70" s="48" t="s">
        <v>538</v>
      </c>
      <c r="N70" s="48" t="s">
        <v>539</v>
      </c>
    </row>
    <row r="71">
      <c r="A71" s="45"/>
      <c r="B71" s="45"/>
      <c r="C71" s="49"/>
      <c r="D71" s="49"/>
      <c r="E71" s="49"/>
      <c r="F71" s="49"/>
      <c r="G71" s="49"/>
      <c r="H71" s="49"/>
      <c r="K71" s="47"/>
      <c r="L71" s="47" t="s">
        <v>540</v>
      </c>
      <c r="M71" s="48" t="s">
        <v>541</v>
      </c>
      <c r="N71" s="48" t="s">
        <v>542</v>
      </c>
    </row>
    <row r="72">
      <c r="A72" s="45"/>
      <c r="B72" s="45"/>
      <c r="C72" s="49"/>
      <c r="D72" s="49"/>
      <c r="E72" s="49"/>
      <c r="F72" s="49"/>
      <c r="G72" s="49"/>
      <c r="H72" s="49"/>
      <c r="K72" s="47"/>
      <c r="L72" s="47" t="s">
        <v>543</v>
      </c>
      <c r="M72" s="48" t="s">
        <v>544</v>
      </c>
      <c r="N72" s="48" t="s">
        <v>545</v>
      </c>
    </row>
    <row r="73">
      <c r="A73" s="45"/>
      <c r="B73" s="45"/>
      <c r="C73" s="49"/>
      <c r="D73" s="49"/>
      <c r="E73" s="49"/>
      <c r="F73" s="49"/>
      <c r="G73" s="49"/>
      <c r="H73" s="49"/>
      <c r="K73" s="47"/>
      <c r="L73" s="47" t="s">
        <v>546</v>
      </c>
      <c r="M73" s="48" t="s">
        <v>547</v>
      </c>
      <c r="N73" s="48" t="s">
        <v>548</v>
      </c>
    </row>
    <row r="74">
      <c r="K74" s="47"/>
      <c r="L74" s="47" t="s">
        <v>549</v>
      </c>
      <c r="M74" s="48" t="s">
        <v>550</v>
      </c>
      <c r="N74" s="48" t="s">
        <v>551</v>
      </c>
    </row>
    <row r="75">
      <c r="K75" s="47"/>
      <c r="L75" s="47" t="s">
        <v>552</v>
      </c>
      <c r="M75" s="48" t="s">
        <v>553</v>
      </c>
      <c r="N75" s="48" t="s">
        <v>554</v>
      </c>
    </row>
    <row r="76">
      <c r="K76" s="47"/>
      <c r="L76" s="47" t="s">
        <v>555</v>
      </c>
      <c r="M76" s="48" t="s">
        <v>556</v>
      </c>
      <c r="N76" s="48" t="s">
        <v>557</v>
      </c>
    </row>
    <row r="77">
      <c r="K77" s="47"/>
      <c r="L77" s="47" t="s">
        <v>558</v>
      </c>
      <c r="M77" s="48" t="s">
        <v>559</v>
      </c>
      <c r="N77" s="48" t="s">
        <v>560</v>
      </c>
    </row>
    <row r="78">
      <c r="K78" s="47"/>
      <c r="L78" s="47" t="s">
        <v>561</v>
      </c>
      <c r="M78" s="48" t="s">
        <v>562</v>
      </c>
      <c r="N78" s="48" t="s">
        <v>563</v>
      </c>
    </row>
    <row r="79">
      <c r="K79" s="47"/>
      <c r="L79" s="47" t="s">
        <v>564</v>
      </c>
      <c r="M79" s="48" t="s">
        <v>565</v>
      </c>
      <c r="N79" s="48" t="s">
        <v>566</v>
      </c>
    </row>
    <row r="80">
      <c r="M80" s="48" t="s">
        <v>567</v>
      </c>
      <c r="N80" s="48" t="s">
        <v>568</v>
      </c>
    </row>
    <row r="81">
      <c r="M81" s="48" t="s">
        <v>569</v>
      </c>
      <c r="N81" s="48" t="s">
        <v>570</v>
      </c>
    </row>
    <row r="82">
      <c r="M82" s="48" t="s">
        <v>571</v>
      </c>
      <c r="N82" s="48" t="s">
        <v>572</v>
      </c>
    </row>
    <row r="83">
      <c r="M83" s="48" t="s">
        <v>573</v>
      </c>
      <c r="N83" s="48" t="s">
        <v>574</v>
      </c>
    </row>
    <row r="84">
      <c r="M84" s="48" t="s">
        <v>575</v>
      </c>
      <c r="N84" s="48" t="s">
        <v>576</v>
      </c>
    </row>
    <row r="85">
      <c r="M85" s="48" t="s">
        <v>577</v>
      </c>
      <c r="N85" s="48" t="s">
        <v>578</v>
      </c>
    </row>
    <row r="86">
      <c r="M86" s="48" t="s">
        <v>579</v>
      </c>
      <c r="N86" s="48" t="s">
        <v>580</v>
      </c>
    </row>
    <row r="87">
      <c r="M87" s="48" t="s">
        <v>581</v>
      </c>
      <c r="N87" s="48" t="s">
        <v>582</v>
      </c>
    </row>
    <row r="88">
      <c r="M88" s="48" t="s">
        <v>583</v>
      </c>
      <c r="N88" s="48" t="s">
        <v>584</v>
      </c>
    </row>
    <row r="89">
      <c r="N89" s="48" t="s">
        <v>585</v>
      </c>
    </row>
    <row r="90">
      <c r="N90" s="48" t="s">
        <v>586</v>
      </c>
    </row>
    <row r="91">
      <c r="N91" s="48" t="s">
        <v>587</v>
      </c>
    </row>
    <row r="92">
      <c r="N92" s="48" t="s">
        <v>588</v>
      </c>
    </row>
    <row r="93">
      <c r="N93" s="48" t="s">
        <v>589</v>
      </c>
    </row>
    <row r="94">
      <c r="N94" s="48" t="s">
        <v>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3.43"/>
    <col customWidth="1" min="10" max="10" width="17.43"/>
    <col customWidth="1" min="13" max="13" width="22.86"/>
    <col customWidth="1" min="14" max="14" width="25.71"/>
    <col customWidth="1" min="18" max="18" width="27.43"/>
  </cols>
  <sheetData>
    <row r="1">
      <c r="A1" s="52" t="s">
        <v>591</v>
      </c>
      <c r="B1" s="52" t="s">
        <v>592</v>
      </c>
      <c r="C1" s="52" t="s">
        <v>4</v>
      </c>
      <c r="D1" s="52" t="s">
        <v>593</v>
      </c>
      <c r="E1" s="52" t="s">
        <v>10</v>
      </c>
      <c r="F1" s="52" t="s">
        <v>12</v>
      </c>
      <c r="G1" s="52" t="s">
        <v>15</v>
      </c>
      <c r="H1" s="52" t="s">
        <v>17</v>
      </c>
      <c r="I1" s="52" t="s">
        <v>19</v>
      </c>
      <c r="J1" s="52" t="s">
        <v>20</v>
      </c>
      <c r="K1" s="52" t="s">
        <v>23</v>
      </c>
      <c r="L1" s="52" t="s">
        <v>24</v>
      </c>
      <c r="M1" s="52" t="s">
        <v>25</v>
      </c>
      <c r="N1" s="52" t="s">
        <v>26</v>
      </c>
      <c r="O1" s="52" t="s">
        <v>28</v>
      </c>
      <c r="P1" s="52" t="s">
        <v>32</v>
      </c>
      <c r="Q1" s="52" t="s">
        <v>35</v>
      </c>
      <c r="R1" s="52" t="s">
        <v>37</v>
      </c>
      <c r="S1" s="52" t="s">
        <v>39</v>
      </c>
      <c r="T1" s="53"/>
      <c r="U1" s="53"/>
      <c r="V1" s="53"/>
      <c r="W1" s="53"/>
      <c r="X1" s="53"/>
      <c r="Y1" s="53"/>
      <c r="Z1" s="53"/>
      <c r="AA1" s="53"/>
    </row>
    <row r="2">
      <c r="A2" s="44" t="s">
        <v>594</v>
      </c>
      <c r="B2" s="44" t="s">
        <v>595</v>
      </c>
      <c r="C2" s="44">
        <f t="shared" ref="C2:C4" si="1">RANDBETWEEN(14,99)</f>
        <v>23</v>
      </c>
      <c r="D2" s="44">
        <v>1.0</v>
      </c>
      <c r="E2" s="44" t="s">
        <v>596</v>
      </c>
      <c r="F2" s="44" t="s">
        <v>597</v>
      </c>
      <c r="G2" s="44" t="s">
        <v>598</v>
      </c>
      <c r="H2" s="44" t="s">
        <v>599</v>
      </c>
      <c r="I2" s="44" t="s">
        <v>600</v>
      </c>
      <c r="J2" s="44" t="s">
        <v>601</v>
      </c>
      <c r="K2" s="44" t="s">
        <v>602</v>
      </c>
      <c r="L2" s="44" t="s">
        <v>603</v>
      </c>
      <c r="M2" s="44" t="s">
        <v>604</v>
      </c>
      <c r="N2" s="44" t="s">
        <v>605</v>
      </c>
      <c r="O2" s="44" t="s">
        <v>606</v>
      </c>
      <c r="P2" s="44" t="s">
        <v>607</v>
      </c>
      <c r="Q2" s="44" t="s">
        <v>608</v>
      </c>
      <c r="R2" s="44" t="s">
        <v>609</v>
      </c>
      <c r="S2" s="44" t="s">
        <v>610</v>
      </c>
    </row>
    <row r="3">
      <c r="A3" s="44" t="s">
        <v>611</v>
      </c>
      <c r="B3" s="44" t="s">
        <v>612</v>
      </c>
      <c r="C3" s="44">
        <f t="shared" si="1"/>
        <v>34</v>
      </c>
      <c r="D3" s="44">
        <v>20.0</v>
      </c>
      <c r="E3" s="44" t="s">
        <v>613</v>
      </c>
      <c r="F3" s="44" t="s">
        <v>614</v>
      </c>
      <c r="G3" s="44" t="s">
        <v>615</v>
      </c>
      <c r="H3" s="44" t="s">
        <v>616</v>
      </c>
      <c r="I3" s="44" t="s">
        <v>617</v>
      </c>
      <c r="J3" s="44" t="s">
        <v>618</v>
      </c>
      <c r="K3" s="44" t="s">
        <v>619</v>
      </c>
      <c r="L3" s="44" t="s">
        <v>620</v>
      </c>
      <c r="M3" s="44" t="s">
        <v>621</v>
      </c>
      <c r="N3" s="44" t="s">
        <v>622</v>
      </c>
      <c r="O3" s="44" t="s">
        <v>623</v>
      </c>
      <c r="P3" s="44" t="s">
        <v>624</v>
      </c>
      <c r="Q3" s="44" t="s">
        <v>148</v>
      </c>
      <c r="R3" s="44" t="s">
        <v>625</v>
      </c>
      <c r="S3" s="44" t="s">
        <v>626</v>
      </c>
    </row>
    <row r="4">
      <c r="A4" s="44" t="s">
        <v>627</v>
      </c>
      <c r="B4" s="44" t="s">
        <v>628</v>
      </c>
      <c r="C4" s="44">
        <f t="shared" si="1"/>
        <v>83</v>
      </c>
      <c r="D4" s="44">
        <v>30.0</v>
      </c>
      <c r="E4" s="44" t="s">
        <v>629</v>
      </c>
      <c r="F4" s="44" t="s">
        <v>630</v>
      </c>
      <c r="G4" s="44" t="s">
        <v>631</v>
      </c>
      <c r="H4" s="44" t="s">
        <v>632</v>
      </c>
      <c r="I4" s="44" t="s">
        <v>633</v>
      </c>
      <c r="J4" s="44" t="s">
        <v>634</v>
      </c>
      <c r="K4" s="44" t="s">
        <v>635</v>
      </c>
      <c r="L4" s="44" t="s">
        <v>636</v>
      </c>
      <c r="M4" s="44" t="s">
        <v>637</v>
      </c>
      <c r="N4" s="44" t="s">
        <v>638</v>
      </c>
      <c r="O4" s="44" t="s">
        <v>639</v>
      </c>
      <c r="P4" s="44" t="s">
        <v>640</v>
      </c>
      <c r="Q4" s="44" t="s">
        <v>641</v>
      </c>
      <c r="R4" s="44" t="s">
        <v>642</v>
      </c>
      <c r="S4" s="44" t="s">
        <v>643</v>
      </c>
    </row>
    <row r="5">
      <c r="A5" s="44" t="s">
        <v>644</v>
      </c>
      <c r="B5" s="44" t="s">
        <v>645</v>
      </c>
      <c r="C5" s="44">
        <f t="shared" ref="C5:C7" si="2">RANDBETWEEN(100,199)</f>
        <v>110</v>
      </c>
      <c r="D5" s="44">
        <v>40.0</v>
      </c>
      <c r="E5" s="44" t="s">
        <v>646</v>
      </c>
      <c r="F5" s="44" t="s">
        <v>647</v>
      </c>
      <c r="G5" s="44" t="s">
        <v>648</v>
      </c>
      <c r="H5" s="44" t="s">
        <v>649</v>
      </c>
      <c r="I5" s="44" t="s">
        <v>650</v>
      </c>
      <c r="J5" s="44" t="s">
        <v>651</v>
      </c>
      <c r="K5" s="44" t="s">
        <v>652</v>
      </c>
      <c r="L5" s="44" t="s">
        <v>653</v>
      </c>
      <c r="M5" s="44" t="s">
        <v>654</v>
      </c>
      <c r="N5" s="44" t="s">
        <v>655</v>
      </c>
      <c r="O5" s="44" t="s">
        <v>656</v>
      </c>
      <c r="P5" s="44" t="s">
        <v>657</v>
      </c>
      <c r="Q5" s="44" t="s">
        <v>658</v>
      </c>
      <c r="R5" s="44" t="s">
        <v>659</v>
      </c>
      <c r="S5" s="44" t="s">
        <v>660</v>
      </c>
    </row>
    <row r="6">
      <c r="A6" s="44" t="s">
        <v>661</v>
      </c>
      <c r="B6" s="44" t="s">
        <v>662</v>
      </c>
      <c r="C6" s="44">
        <f t="shared" si="2"/>
        <v>100</v>
      </c>
      <c r="D6" s="44">
        <v>50.0</v>
      </c>
      <c r="E6" s="44" t="s">
        <v>663</v>
      </c>
      <c r="F6" s="44" t="s">
        <v>664</v>
      </c>
      <c r="G6" s="44" t="s">
        <v>665</v>
      </c>
      <c r="H6" s="44" t="s">
        <v>666</v>
      </c>
      <c r="I6" s="44" t="s">
        <v>667</v>
      </c>
      <c r="J6" s="44" t="s">
        <v>668</v>
      </c>
      <c r="K6" s="44" t="s">
        <v>669</v>
      </c>
      <c r="L6" s="44" t="s">
        <v>670</v>
      </c>
      <c r="M6" s="44" t="s">
        <v>671</v>
      </c>
      <c r="N6" s="44" t="s">
        <v>672</v>
      </c>
      <c r="O6" s="44" t="s">
        <v>673</v>
      </c>
      <c r="P6" s="44" t="s">
        <v>674</v>
      </c>
      <c r="Q6" s="44" t="s">
        <v>675</v>
      </c>
      <c r="R6" s="44" t="s">
        <v>676</v>
      </c>
      <c r="S6" s="44" t="s">
        <v>677</v>
      </c>
    </row>
    <row r="7">
      <c r="A7" s="44" t="s">
        <v>678</v>
      </c>
      <c r="B7" s="44" t="s">
        <v>679</v>
      </c>
      <c r="C7" s="44">
        <f t="shared" si="2"/>
        <v>130</v>
      </c>
      <c r="D7" s="44">
        <v>60.0</v>
      </c>
      <c r="E7" s="44" t="s">
        <v>680</v>
      </c>
      <c r="F7" s="44" t="s">
        <v>681</v>
      </c>
      <c r="G7" s="44" t="s">
        <v>682</v>
      </c>
      <c r="H7" s="44" t="s">
        <v>683</v>
      </c>
      <c r="I7" s="44" t="s">
        <v>684</v>
      </c>
      <c r="J7" s="44" t="s">
        <v>685</v>
      </c>
      <c r="K7" s="44" t="s">
        <v>686</v>
      </c>
      <c r="L7" s="44" t="s">
        <v>687</v>
      </c>
      <c r="M7" s="44" t="s">
        <v>688</v>
      </c>
      <c r="N7" s="44" t="s">
        <v>689</v>
      </c>
      <c r="O7" s="44" t="s">
        <v>690</v>
      </c>
      <c r="P7" s="44" t="s">
        <v>691</v>
      </c>
      <c r="Q7" s="44" t="s">
        <v>692</v>
      </c>
      <c r="R7" s="44" t="s">
        <v>144</v>
      </c>
      <c r="S7" s="44" t="s">
        <v>693</v>
      </c>
    </row>
    <row r="8">
      <c r="A8" s="44" t="s">
        <v>694</v>
      </c>
      <c r="B8" s="44" t="s">
        <v>695</v>
      </c>
      <c r="C8" s="44">
        <f t="shared" ref="C8:C9" si="3">RANDBETWEEN(200,849)</f>
        <v>354</v>
      </c>
      <c r="D8" s="44">
        <v>65.0</v>
      </c>
      <c r="E8" s="44" t="s">
        <v>696</v>
      </c>
      <c r="F8" s="44" t="s">
        <v>697</v>
      </c>
      <c r="G8" s="44" t="s">
        <v>698</v>
      </c>
      <c r="H8" s="44" t="s">
        <v>699</v>
      </c>
      <c r="I8" s="44" t="s">
        <v>700</v>
      </c>
      <c r="J8" s="44" t="s">
        <v>701</v>
      </c>
      <c r="K8" s="44" t="s">
        <v>702</v>
      </c>
      <c r="L8" s="44" t="s">
        <v>703</v>
      </c>
      <c r="M8" s="44" t="s">
        <v>704</v>
      </c>
      <c r="N8" s="44" t="s">
        <v>705</v>
      </c>
      <c r="O8" s="44" t="s">
        <v>706</v>
      </c>
      <c r="P8" s="44" t="s">
        <v>707</v>
      </c>
      <c r="Q8" s="44" t="s">
        <v>708</v>
      </c>
      <c r="R8" s="44" t="s">
        <v>709</v>
      </c>
      <c r="S8" s="44" t="s">
        <v>710</v>
      </c>
    </row>
    <row r="9">
      <c r="A9" s="44" t="s">
        <v>711</v>
      </c>
      <c r="B9" s="44" t="s">
        <v>712</v>
      </c>
      <c r="C9" s="44">
        <f t="shared" si="3"/>
        <v>381</v>
      </c>
      <c r="D9" s="44">
        <v>70.0</v>
      </c>
      <c r="E9" s="44" t="s">
        <v>713</v>
      </c>
      <c r="F9" s="44" t="s">
        <v>714</v>
      </c>
      <c r="G9" s="44" t="s">
        <v>715</v>
      </c>
      <c r="H9" s="44" t="s">
        <v>716</v>
      </c>
      <c r="I9" s="44" t="s">
        <v>717</v>
      </c>
      <c r="J9" s="44" t="s">
        <v>718</v>
      </c>
      <c r="K9" s="44" t="s">
        <v>719</v>
      </c>
      <c r="L9" s="44" t="s">
        <v>720</v>
      </c>
      <c r="M9" s="44" t="s">
        <v>721</v>
      </c>
      <c r="N9" s="44" t="s">
        <v>722</v>
      </c>
      <c r="O9" s="44" t="s">
        <v>723</v>
      </c>
      <c r="P9" s="44" t="s">
        <v>724</v>
      </c>
      <c r="Q9" s="44" t="s">
        <v>725</v>
      </c>
      <c r="R9" s="44" t="s">
        <v>726</v>
      </c>
      <c r="S9" s="44" t="s">
        <v>727</v>
      </c>
    </row>
    <row r="10">
      <c r="A10" s="44" t="s">
        <v>728</v>
      </c>
      <c r="B10" s="44" t="s">
        <v>729</v>
      </c>
      <c r="C10" s="44">
        <f t="shared" ref="C10:C11" si="4">RANDBETWEEN(850,1799)</f>
        <v>1457</v>
      </c>
      <c r="D10" s="44">
        <v>77.0</v>
      </c>
      <c r="E10" s="44" t="s">
        <v>730</v>
      </c>
      <c r="F10" s="44" t="s">
        <v>731</v>
      </c>
      <c r="G10" s="44" t="s">
        <v>732</v>
      </c>
      <c r="H10" s="44" t="s">
        <v>733</v>
      </c>
      <c r="I10" s="44" t="s">
        <v>734</v>
      </c>
      <c r="J10" s="44" t="s">
        <v>735</v>
      </c>
      <c r="K10" s="44" t="s">
        <v>736</v>
      </c>
      <c r="L10" s="44" t="s">
        <v>737</v>
      </c>
      <c r="M10" s="44" t="s">
        <v>738</v>
      </c>
      <c r="N10" s="44" t="s">
        <v>739</v>
      </c>
      <c r="O10" s="44" t="s">
        <v>740</v>
      </c>
      <c r="P10" s="44" t="s">
        <v>741</v>
      </c>
      <c r="Q10" s="44" t="s">
        <v>742</v>
      </c>
      <c r="R10" s="44" t="s">
        <v>743</v>
      </c>
      <c r="S10" s="44" t="s">
        <v>744</v>
      </c>
    </row>
    <row r="11">
      <c r="A11" s="44" t="s">
        <v>745</v>
      </c>
      <c r="B11" s="44" t="s">
        <v>746</v>
      </c>
      <c r="C11" s="44">
        <f t="shared" si="4"/>
        <v>1334</v>
      </c>
      <c r="D11" s="44">
        <v>81.0</v>
      </c>
      <c r="E11" s="44" t="s">
        <v>747</v>
      </c>
      <c r="F11" s="44" t="s">
        <v>748</v>
      </c>
      <c r="G11" s="44" t="s">
        <v>749</v>
      </c>
      <c r="H11" s="44" t="s">
        <v>750</v>
      </c>
      <c r="I11" s="44" t="s">
        <v>751</v>
      </c>
      <c r="J11" s="44" t="s">
        <v>752</v>
      </c>
      <c r="K11" s="44" t="s">
        <v>753</v>
      </c>
      <c r="L11" s="44" t="s">
        <v>754</v>
      </c>
      <c r="M11" s="44" t="s">
        <v>755</v>
      </c>
      <c r="N11" s="44" t="s">
        <v>756</v>
      </c>
      <c r="O11" s="44" t="s">
        <v>757</v>
      </c>
      <c r="P11" s="44" t="s">
        <v>758</v>
      </c>
      <c r="Q11" s="44" t="s">
        <v>759</v>
      </c>
      <c r="R11" s="44" t="s">
        <v>760</v>
      </c>
      <c r="S11" s="44" t="s">
        <v>761</v>
      </c>
    </row>
    <row r="12">
      <c r="A12" s="44" t="s">
        <v>762</v>
      </c>
      <c r="B12" s="44" t="s">
        <v>763</v>
      </c>
      <c r="C12" s="44">
        <f t="shared" ref="C12:C13" si="5">RANDBETWEEN(1800,4500)</f>
        <v>3329</v>
      </c>
      <c r="D12" s="44">
        <v>83.0</v>
      </c>
      <c r="E12" s="44" t="s">
        <v>764</v>
      </c>
      <c r="F12" s="44" t="s">
        <v>765</v>
      </c>
      <c r="G12" s="44" t="s">
        <v>766</v>
      </c>
      <c r="H12" s="44" t="s">
        <v>767</v>
      </c>
      <c r="I12" s="44" t="s">
        <v>768</v>
      </c>
      <c r="J12" s="44" t="s">
        <v>769</v>
      </c>
      <c r="K12" s="44"/>
      <c r="L12" s="44" t="s">
        <v>770</v>
      </c>
      <c r="M12" s="44" t="s">
        <v>771</v>
      </c>
      <c r="O12" s="44" t="s">
        <v>772</v>
      </c>
      <c r="P12" s="44" t="s">
        <v>773</v>
      </c>
      <c r="Q12" s="44" t="s">
        <v>774</v>
      </c>
      <c r="R12" s="44" t="s">
        <v>775</v>
      </c>
      <c r="S12" s="44" t="s">
        <v>776</v>
      </c>
    </row>
    <row r="13">
      <c r="A13" s="44" t="s">
        <v>777</v>
      </c>
      <c r="B13" s="44" t="s">
        <v>778</v>
      </c>
      <c r="C13" s="44">
        <f t="shared" si="5"/>
        <v>3555</v>
      </c>
      <c r="D13" s="44">
        <v>85.0</v>
      </c>
      <c r="E13" s="44" t="s">
        <v>779</v>
      </c>
      <c r="F13" s="44" t="s">
        <v>780</v>
      </c>
      <c r="G13" s="44" t="s">
        <v>781</v>
      </c>
      <c r="H13" s="44" t="s">
        <v>782</v>
      </c>
      <c r="I13" s="44" t="s">
        <v>783</v>
      </c>
      <c r="J13" s="44" t="s">
        <v>784</v>
      </c>
      <c r="K13" s="44"/>
      <c r="L13" s="44" t="s">
        <v>785</v>
      </c>
      <c r="M13" s="44" t="s">
        <v>786</v>
      </c>
      <c r="O13" s="44" t="s">
        <v>787</v>
      </c>
      <c r="P13" s="44" t="s">
        <v>788</v>
      </c>
      <c r="Q13" s="44" t="s">
        <v>789</v>
      </c>
      <c r="R13" s="44" t="s">
        <v>790</v>
      </c>
      <c r="S13" s="44" t="s">
        <v>791</v>
      </c>
    </row>
    <row r="14">
      <c r="A14" s="44" t="s">
        <v>792</v>
      </c>
      <c r="B14" s="44" t="s">
        <v>793</v>
      </c>
      <c r="C14" s="44">
        <f>RANDBETWEEN(4500,7999)</f>
        <v>6234</v>
      </c>
      <c r="D14" s="44">
        <v>89.0</v>
      </c>
      <c r="E14" s="44" t="s">
        <v>794</v>
      </c>
      <c r="F14" s="44" t="s">
        <v>795</v>
      </c>
      <c r="G14" s="44" t="s">
        <v>796</v>
      </c>
      <c r="H14" s="44" t="s">
        <v>797</v>
      </c>
      <c r="I14" s="44" t="s">
        <v>798</v>
      </c>
      <c r="J14" s="44" t="s">
        <v>799</v>
      </c>
      <c r="K14" s="44"/>
      <c r="L14" s="44" t="s">
        <v>800</v>
      </c>
      <c r="P14" s="44" t="s">
        <v>801</v>
      </c>
      <c r="Q14" s="44" t="s">
        <v>802</v>
      </c>
      <c r="R14" s="44" t="s">
        <v>803</v>
      </c>
      <c r="S14" s="44" t="s">
        <v>804</v>
      </c>
    </row>
    <row r="15">
      <c r="A15" s="44" t="s">
        <v>805</v>
      </c>
      <c r="B15" s="44" t="s">
        <v>806</v>
      </c>
      <c r="C15" s="44">
        <f>RANDBETWEEN(8000,25000)</f>
        <v>21615</v>
      </c>
      <c r="D15" s="44">
        <v>91.0</v>
      </c>
      <c r="E15" s="44" t="s">
        <v>807</v>
      </c>
      <c r="F15" s="44" t="s">
        <v>808</v>
      </c>
      <c r="G15" s="44" t="s">
        <v>809</v>
      </c>
      <c r="H15" s="44" t="s">
        <v>810</v>
      </c>
      <c r="I15" s="44" t="s">
        <v>811</v>
      </c>
      <c r="J15" s="44" t="s">
        <v>812</v>
      </c>
      <c r="K15" s="44"/>
      <c r="L15" s="44" t="s">
        <v>813</v>
      </c>
      <c r="P15" s="44" t="s">
        <v>814</v>
      </c>
      <c r="Q15" s="44" t="s">
        <v>815</v>
      </c>
      <c r="R15" s="44" t="s">
        <v>816</v>
      </c>
      <c r="S15" s="44" t="s">
        <v>817</v>
      </c>
    </row>
    <row r="16">
      <c r="A16" s="44" t="s">
        <v>818</v>
      </c>
      <c r="B16" s="44" t="s">
        <v>819</v>
      </c>
      <c r="D16" s="44">
        <v>92.0</v>
      </c>
      <c r="E16" s="44" t="s">
        <v>820</v>
      </c>
      <c r="F16" s="44" t="s">
        <v>821</v>
      </c>
      <c r="G16" s="44" t="s">
        <v>822</v>
      </c>
      <c r="H16" s="44" t="s">
        <v>823</v>
      </c>
      <c r="I16" s="44" t="s">
        <v>824</v>
      </c>
      <c r="J16" s="44" t="s">
        <v>825</v>
      </c>
      <c r="K16" s="44"/>
      <c r="L16" s="44" t="s">
        <v>826</v>
      </c>
      <c r="P16" s="44" t="s">
        <v>827</v>
      </c>
      <c r="Q16" s="44" t="s">
        <v>828</v>
      </c>
      <c r="R16" s="44" t="s">
        <v>829</v>
      </c>
      <c r="S16" s="44" t="s">
        <v>830</v>
      </c>
    </row>
    <row r="17">
      <c r="A17" s="44" t="s">
        <v>831</v>
      </c>
      <c r="B17" s="44" t="s">
        <v>832</v>
      </c>
      <c r="D17" s="44">
        <v>94.0</v>
      </c>
      <c r="E17" s="44" t="s">
        <v>833</v>
      </c>
      <c r="F17" s="44" t="s">
        <v>834</v>
      </c>
      <c r="G17" s="44" t="s">
        <v>835</v>
      </c>
      <c r="H17" s="44" t="s">
        <v>836</v>
      </c>
      <c r="I17" s="44" t="s">
        <v>837</v>
      </c>
      <c r="J17" s="44" t="s">
        <v>838</v>
      </c>
      <c r="K17" s="44"/>
      <c r="L17" s="44" t="s">
        <v>839</v>
      </c>
      <c r="P17" s="44" t="s">
        <v>840</v>
      </c>
      <c r="Q17" s="44" t="s">
        <v>841</v>
      </c>
      <c r="R17" s="44" t="s">
        <v>123</v>
      </c>
      <c r="S17" s="44" t="s">
        <v>842</v>
      </c>
    </row>
    <row r="18">
      <c r="A18" s="44" t="s">
        <v>843</v>
      </c>
      <c r="B18" s="44" t="s">
        <v>844</v>
      </c>
      <c r="D18" s="44">
        <v>95.0</v>
      </c>
      <c r="E18" s="44" t="s">
        <v>845</v>
      </c>
      <c r="F18" s="44" t="s">
        <v>846</v>
      </c>
      <c r="G18" s="44" t="s">
        <v>847</v>
      </c>
      <c r="H18" s="44" t="s">
        <v>848</v>
      </c>
      <c r="I18" s="44" t="s">
        <v>849</v>
      </c>
      <c r="J18" s="44" t="s">
        <v>850</v>
      </c>
      <c r="K18" s="44"/>
      <c r="L18" s="44" t="s">
        <v>851</v>
      </c>
      <c r="P18" s="44" t="s">
        <v>852</v>
      </c>
      <c r="Q18" s="44" t="s">
        <v>120</v>
      </c>
      <c r="R18" s="44" t="s">
        <v>146</v>
      </c>
      <c r="S18" s="44" t="s">
        <v>853</v>
      </c>
    </row>
    <row r="19">
      <c r="A19" s="44" t="s">
        <v>854</v>
      </c>
      <c r="B19" s="44" t="s">
        <v>855</v>
      </c>
      <c r="D19" s="44">
        <v>96.0</v>
      </c>
      <c r="E19" s="44" t="s">
        <v>856</v>
      </c>
      <c r="F19" s="44" t="s">
        <v>857</v>
      </c>
      <c r="G19" s="44" t="s">
        <v>858</v>
      </c>
      <c r="H19" s="44" t="s">
        <v>859</v>
      </c>
      <c r="I19" s="44" t="s">
        <v>860</v>
      </c>
      <c r="J19" s="44" t="s">
        <v>861</v>
      </c>
      <c r="K19" s="44"/>
      <c r="L19" s="44" t="s">
        <v>862</v>
      </c>
      <c r="P19" s="44" t="s">
        <v>863</v>
      </c>
      <c r="Q19" s="44" t="s">
        <v>864</v>
      </c>
      <c r="R19" s="44" t="s">
        <v>865</v>
      </c>
      <c r="S19" s="44" t="s">
        <v>866</v>
      </c>
    </row>
    <row r="20">
      <c r="A20" s="44" t="s">
        <v>867</v>
      </c>
      <c r="B20" s="44" t="s">
        <v>868</v>
      </c>
      <c r="D20" s="44">
        <v>99.0</v>
      </c>
      <c r="E20" s="44" t="s">
        <v>869</v>
      </c>
      <c r="F20" s="44" t="s">
        <v>870</v>
      </c>
      <c r="G20" s="44" t="s">
        <v>871</v>
      </c>
      <c r="H20" s="44" t="s">
        <v>872</v>
      </c>
      <c r="I20" s="44" t="s">
        <v>873</v>
      </c>
      <c r="J20" s="44" t="s">
        <v>874</v>
      </c>
      <c r="K20" s="44"/>
      <c r="L20" s="44" t="s">
        <v>875</v>
      </c>
      <c r="P20" s="44" t="s">
        <v>876</v>
      </c>
      <c r="Q20" s="44" t="s">
        <v>877</v>
      </c>
      <c r="R20" s="44" t="s">
        <v>878</v>
      </c>
      <c r="S20" s="44" t="s">
        <v>879</v>
      </c>
    </row>
    <row r="21">
      <c r="A21" s="44" t="s">
        <v>880</v>
      </c>
      <c r="B21" s="44" t="s">
        <v>881</v>
      </c>
      <c r="D21" s="44">
        <v>100.0</v>
      </c>
      <c r="E21" s="44" t="s">
        <v>882</v>
      </c>
      <c r="F21" s="44" t="s">
        <v>883</v>
      </c>
      <c r="G21" s="44" t="s">
        <v>884</v>
      </c>
      <c r="H21" s="44" t="s">
        <v>885</v>
      </c>
      <c r="I21" s="44" t="s">
        <v>886</v>
      </c>
      <c r="J21" s="44" t="s">
        <v>887</v>
      </c>
      <c r="K21" s="44"/>
      <c r="L21" s="44" t="s">
        <v>888</v>
      </c>
      <c r="P21" s="44" t="s">
        <v>889</v>
      </c>
      <c r="Q21" s="44" t="s">
        <v>890</v>
      </c>
      <c r="R21" s="44" t="s">
        <v>891</v>
      </c>
      <c r="S21" s="44" t="s">
        <v>892</v>
      </c>
    </row>
    <row r="22">
      <c r="A22" s="44" t="s">
        <v>893</v>
      </c>
      <c r="B22" s="44" t="s">
        <v>894</v>
      </c>
      <c r="D22" s="44"/>
      <c r="F22" s="44" t="s">
        <v>895</v>
      </c>
      <c r="G22" s="44" t="s">
        <v>896</v>
      </c>
      <c r="I22" s="44" t="s">
        <v>897</v>
      </c>
      <c r="J22" s="44" t="s">
        <v>898</v>
      </c>
      <c r="K22" s="44"/>
      <c r="L22" s="44"/>
      <c r="Q22" s="44" t="s">
        <v>899</v>
      </c>
      <c r="S22" s="44" t="s">
        <v>900</v>
      </c>
    </row>
    <row r="23">
      <c r="A23" s="44" t="s">
        <v>901</v>
      </c>
      <c r="B23" s="44" t="s">
        <v>902</v>
      </c>
      <c r="D23" s="44"/>
      <c r="F23" s="44" t="s">
        <v>903</v>
      </c>
      <c r="G23" s="44" t="s">
        <v>904</v>
      </c>
      <c r="I23" s="44" t="s">
        <v>905</v>
      </c>
      <c r="J23" s="44" t="s">
        <v>906</v>
      </c>
      <c r="K23" s="44"/>
      <c r="L23" s="44"/>
      <c r="Q23" s="44" t="s">
        <v>907</v>
      </c>
      <c r="S23" s="44" t="s">
        <v>908</v>
      </c>
    </row>
    <row r="24">
      <c r="A24" s="44" t="s">
        <v>909</v>
      </c>
      <c r="B24" s="44" t="s">
        <v>910</v>
      </c>
      <c r="D24" s="44"/>
      <c r="F24" s="44" t="s">
        <v>911</v>
      </c>
      <c r="G24" s="44" t="s">
        <v>912</v>
      </c>
      <c r="J24" s="44" t="s">
        <v>913</v>
      </c>
      <c r="K24" s="44"/>
      <c r="L24" s="44"/>
      <c r="Q24" s="44" t="s">
        <v>914</v>
      </c>
      <c r="S24" s="44" t="s">
        <v>915</v>
      </c>
    </row>
    <row r="25">
      <c r="A25" s="44" t="s">
        <v>916</v>
      </c>
      <c r="B25" s="44" t="s">
        <v>917</v>
      </c>
      <c r="D25" s="44"/>
      <c r="F25" s="44" t="s">
        <v>918</v>
      </c>
      <c r="G25" s="44" t="s">
        <v>919</v>
      </c>
      <c r="J25" s="44" t="s">
        <v>920</v>
      </c>
      <c r="Q25" s="44" t="s">
        <v>921</v>
      </c>
      <c r="S25" s="44" t="s">
        <v>922</v>
      </c>
    </row>
    <row r="26">
      <c r="A26" s="44" t="s">
        <v>923</v>
      </c>
      <c r="B26" s="44" t="s">
        <v>924</v>
      </c>
      <c r="D26" s="44"/>
      <c r="F26" s="44" t="s">
        <v>925</v>
      </c>
      <c r="G26" s="44" t="s">
        <v>926</v>
      </c>
      <c r="J26" s="44" t="s">
        <v>927</v>
      </c>
      <c r="Q26" s="44" t="s">
        <v>928</v>
      </c>
      <c r="S26" s="44" t="s">
        <v>929</v>
      </c>
    </row>
    <row r="27">
      <c r="A27" s="44" t="s">
        <v>930</v>
      </c>
      <c r="B27" s="44" t="s">
        <v>931</v>
      </c>
      <c r="D27" s="44"/>
      <c r="F27" s="44" t="s">
        <v>932</v>
      </c>
      <c r="G27" s="44" t="s">
        <v>933</v>
      </c>
      <c r="J27" s="44" t="s">
        <v>934</v>
      </c>
      <c r="Q27" s="44" t="s">
        <v>935</v>
      </c>
      <c r="S27" s="44" t="s">
        <v>936</v>
      </c>
    </row>
    <row r="28">
      <c r="A28" s="44" t="s">
        <v>937</v>
      </c>
      <c r="B28" s="44" t="s">
        <v>938</v>
      </c>
      <c r="D28" s="44"/>
      <c r="E28" s="44"/>
      <c r="F28" s="44" t="s">
        <v>939</v>
      </c>
      <c r="G28" s="44" t="s">
        <v>940</v>
      </c>
      <c r="J28" s="44" t="s">
        <v>941</v>
      </c>
      <c r="Q28" s="44" t="s">
        <v>942</v>
      </c>
      <c r="S28" s="44" t="s">
        <v>943</v>
      </c>
    </row>
    <row r="29">
      <c r="A29" s="44" t="s">
        <v>944</v>
      </c>
      <c r="B29" s="44" t="s">
        <v>945</v>
      </c>
      <c r="D29" s="44"/>
      <c r="E29" s="44"/>
      <c r="F29" s="44" t="s">
        <v>946</v>
      </c>
      <c r="G29" s="44" t="s">
        <v>947</v>
      </c>
      <c r="J29" s="44" t="s">
        <v>948</v>
      </c>
      <c r="Q29" s="44" t="s">
        <v>949</v>
      </c>
      <c r="S29" s="44" t="s">
        <v>950</v>
      </c>
    </row>
    <row r="30">
      <c r="A30" s="44" t="s">
        <v>951</v>
      </c>
      <c r="B30" s="44" t="s">
        <v>952</v>
      </c>
      <c r="D30" s="44"/>
      <c r="E30" s="44"/>
      <c r="F30" s="44" t="s">
        <v>953</v>
      </c>
      <c r="G30" s="44" t="s">
        <v>954</v>
      </c>
      <c r="J30" s="44" t="s">
        <v>955</v>
      </c>
      <c r="Q30" s="44" t="s">
        <v>956</v>
      </c>
      <c r="S30" s="44" t="s">
        <v>957</v>
      </c>
    </row>
    <row r="31">
      <c r="A31" s="44" t="s">
        <v>958</v>
      </c>
      <c r="B31" s="44" t="s">
        <v>959</v>
      </c>
      <c r="D31" s="44"/>
      <c r="E31" s="44"/>
      <c r="F31" s="44" t="s">
        <v>960</v>
      </c>
      <c r="G31" s="44" t="s">
        <v>961</v>
      </c>
      <c r="J31" s="44" t="s">
        <v>962</v>
      </c>
      <c r="Q31" s="44" t="s">
        <v>963</v>
      </c>
      <c r="S31" s="44" t="s">
        <v>964</v>
      </c>
    </row>
    <row r="32">
      <c r="A32" s="44" t="s">
        <v>965</v>
      </c>
      <c r="B32" s="44" t="s">
        <v>966</v>
      </c>
      <c r="D32" s="44"/>
      <c r="E32" s="44"/>
      <c r="F32" s="44" t="s">
        <v>967</v>
      </c>
      <c r="J32" s="44" t="s">
        <v>968</v>
      </c>
      <c r="Q32" s="44" t="s">
        <v>969</v>
      </c>
      <c r="S32" s="44" t="s">
        <v>970</v>
      </c>
    </row>
    <row r="33">
      <c r="A33" s="44" t="s">
        <v>971</v>
      </c>
      <c r="B33" s="44" t="s">
        <v>972</v>
      </c>
      <c r="D33" s="44"/>
      <c r="E33" s="44"/>
      <c r="F33" s="44" t="s">
        <v>973</v>
      </c>
      <c r="J33" s="44" t="s">
        <v>974</v>
      </c>
      <c r="Q33" s="44" t="s">
        <v>975</v>
      </c>
      <c r="S33" s="44" t="s">
        <v>976</v>
      </c>
    </row>
    <row r="34">
      <c r="A34" s="44" t="s">
        <v>977</v>
      </c>
      <c r="B34" s="44" t="s">
        <v>978</v>
      </c>
      <c r="D34" s="44"/>
      <c r="E34" s="44"/>
      <c r="F34" s="44" t="s">
        <v>979</v>
      </c>
      <c r="J34" s="44" t="s">
        <v>980</v>
      </c>
      <c r="Q34" s="44" t="s">
        <v>981</v>
      </c>
      <c r="S34" s="44" t="s">
        <v>982</v>
      </c>
    </row>
    <row r="35">
      <c r="A35" s="44" t="s">
        <v>983</v>
      </c>
      <c r="B35" s="44" t="s">
        <v>984</v>
      </c>
      <c r="D35" s="44"/>
      <c r="E35" s="44"/>
      <c r="F35" s="44" t="s">
        <v>985</v>
      </c>
      <c r="J35" s="44" t="s">
        <v>986</v>
      </c>
      <c r="Q35" s="44" t="s">
        <v>987</v>
      </c>
      <c r="S35" s="44" t="s">
        <v>988</v>
      </c>
    </row>
    <row r="36">
      <c r="A36" s="44" t="s">
        <v>989</v>
      </c>
      <c r="B36" s="44" t="s">
        <v>990</v>
      </c>
      <c r="D36" s="44"/>
      <c r="E36" s="44"/>
      <c r="F36" s="44" t="s">
        <v>991</v>
      </c>
      <c r="J36" s="44" t="s">
        <v>992</v>
      </c>
      <c r="Q36" s="44" t="s">
        <v>993</v>
      </c>
      <c r="S36" s="44" t="s">
        <v>994</v>
      </c>
    </row>
    <row r="37">
      <c r="A37" s="44" t="s">
        <v>995</v>
      </c>
      <c r="B37" s="44" t="s">
        <v>996</v>
      </c>
      <c r="D37" s="44"/>
      <c r="E37" s="44"/>
      <c r="F37" s="44" t="s">
        <v>997</v>
      </c>
      <c r="J37" s="44"/>
      <c r="Q37" s="44" t="s">
        <v>2</v>
      </c>
      <c r="S37" s="44" t="s">
        <v>998</v>
      </c>
    </row>
    <row r="38">
      <c r="A38" s="44" t="s">
        <v>999</v>
      </c>
      <c r="B38" s="44" t="s">
        <v>1000</v>
      </c>
      <c r="D38" s="44"/>
      <c r="E38" s="44"/>
      <c r="F38" s="44" t="s">
        <v>1001</v>
      </c>
      <c r="Q38" s="44" t="s">
        <v>1002</v>
      </c>
      <c r="S38" s="44" t="s">
        <v>1003</v>
      </c>
    </row>
    <row r="39">
      <c r="A39" s="44" t="s">
        <v>1004</v>
      </c>
      <c r="B39" s="44" t="s">
        <v>1005</v>
      </c>
      <c r="D39" s="44"/>
      <c r="E39" s="44"/>
      <c r="F39" s="44" t="s">
        <v>1006</v>
      </c>
      <c r="Q39" s="44" t="s">
        <v>1007</v>
      </c>
      <c r="S39" s="44" t="s">
        <v>1008</v>
      </c>
    </row>
    <row r="40">
      <c r="A40" s="44" t="s">
        <v>1009</v>
      </c>
      <c r="B40" s="44" t="s">
        <v>1010</v>
      </c>
      <c r="D40" s="44"/>
      <c r="E40" s="44"/>
      <c r="F40" s="44" t="s">
        <v>1011</v>
      </c>
      <c r="S40" s="44" t="s">
        <v>1012</v>
      </c>
    </row>
    <row r="41">
      <c r="A41" s="44" t="s">
        <v>1013</v>
      </c>
      <c r="B41" s="44" t="s">
        <v>1014</v>
      </c>
      <c r="D41" s="44"/>
      <c r="E41" s="44"/>
      <c r="F41" s="44" t="s">
        <v>1015</v>
      </c>
      <c r="S41" s="44" t="s">
        <v>1016</v>
      </c>
    </row>
    <row r="42">
      <c r="A42" s="44" t="s">
        <v>1017</v>
      </c>
      <c r="B42" s="44" t="s">
        <v>1018</v>
      </c>
      <c r="D42" s="44"/>
      <c r="E42" s="44"/>
      <c r="F42" s="44" t="s">
        <v>1019</v>
      </c>
      <c r="S42" s="44" t="s">
        <v>1020</v>
      </c>
    </row>
    <row r="43">
      <c r="A43" s="44" t="s">
        <v>1021</v>
      </c>
      <c r="B43" s="44" t="s">
        <v>1022</v>
      </c>
      <c r="D43" s="44"/>
      <c r="E43" s="44"/>
      <c r="F43" s="44" t="s">
        <v>1023</v>
      </c>
      <c r="S43" s="44" t="s">
        <v>1024</v>
      </c>
    </row>
    <row r="44">
      <c r="A44" s="44" t="s">
        <v>1025</v>
      </c>
      <c r="B44" s="44" t="s">
        <v>1026</v>
      </c>
      <c r="D44" s="44"/>
      <c r="E44" s="44"/>
      <c r="F44" s="44" t="s">
        <v>1027</v>
      </c>
      <c r="S44" s="44" t="s">
        <v>1028</v>
      </c>
    </row>
    <row r="45">
      <c r="A45" s="44" t="s">
        <v>1029</v>
      </c>
      <c r="B45" s="44" t="s">
        <v>1030</v>
      </c>
      <c r="D45" s="44"/>
      <c r="E45" s="44"/>
      <c r="F45" s="44" t="s">
        <v>1031</v>
      </c>
      <c r="S45" s="44" t="s">
        <v>1032</v>
      </c>
    </row>
    <row r="46">
      <c r="A46" s="44" t="s">
        <v>1033</v>
      </c>
      <c r="B46" s="44" t="s">
        <v>1034</v>
      </c>
      <c r="D46" s="44"/>
      <c r="E46" s="44"/>
      <c r="F46" s="44" t="s">
        <v>1035</v>
      </c>
      <c r="S46" s="44" t="s">
        <v>1036</v>
      </c>
    </row>
    <row r="47">
      <c r="A47" s="44" t="s">
        <v>1037</v>
      </c>
      <c r="B47" s="44" t="s">
        <v>1038</v>
      </c>
      <c r="D47" s="44"/>
      <c r="E47" s="44"/>
      <c r="F47" s="44" t="s">
        <v>1039</v>
      </c>
      <c r="S47" s="44" t="s">
        <v>1040</v>
      </c>
    </row>
    <row r="48">
      <c r="A48" s="44" t="s">
        <v>1041</v>
      </c>
      <c r="B48" s="44" t="s">
        <v>1042</v>
      </c>
      <c r="D48" s="44"/>
      <c r="E48" s="44"/>
      <c r="F48" s="44" t="s">
        <v>1043</v>
      </c>
      <c r="S48" s="44" t="s">
        <v>1044</v>
      </c>
    </row>
    <row r="49">
      <c r="A49" s="44" t="s">
        <v>1045</v>
      </c>
      <c r="B49" s="44" t="s">
        <v>1046</v>
      </c>
      <c r="D49" s="44"/>
      <c r="E49" s="44"/>
      <c r="F49" s="44" t="s">
        <v>1047</v>
      </c>
      <c r="S49" s="44" t="s">
        <v>1048</v>
      </c>
    </row>
    <row r="50">
      <c r="A50" s="44" t="s">
        <v>1049</v>
      </c>
      <c r="B50" s="44" t="s">
        <v>1050</v>
      </c>
      <c r="D50" s="44"/>
      <c r="E50" s="44"/>
      <c r="F50" s="44" t="s">
        <v>1051</v>
      </c>
      <c r="S50" s="44" t="s">
        <v>1052</v>
      </c>
    </row>
    <row r="51">
      <c r="A51" s="44" t="s">
        <v>1053</v>
      </c>
      <c r="B51" s="44" t="s">
        <v>1054</v>
      </c>
      <c r="D51" s="44"/>
      <c r="E51" s="44"/>
      <c r="F51" s="44" t="s">
        <v>1055</v>
      </c>
      <c r="S51" s="44" t="s">
        <v>1056</v>
      </c>
    </row>
    <row r="52">
      <c r="A52" s="44" t="s">
        <v>1057</v>
      </c>
      <c r="B52" s="44" t="s">
        <v>1058</v>
      </c>
      <c r="D52" s="44"/>
      <c r="E52" s="44"/>
      <c r="F52" s="44" t="s">
        <v>1059</v>
      </c>
      <c r="S52" s="44" t="s">
        <v>1060</v>
      </c>
    </row>
    <row r="53">
      <c r="A53" s="44" t="s">
        <v>1061</v>
      </c>
      <c r="B53" s="44" t="s">
        <v>1062</v>
      </c>
      <c r="D53" s="44"/>
      <c r="E53" s="44"/>
      <c r="F53" s="44" t="s">
        <v>1063</v>
      </c>
      <c r="S53" s="44" t="s">
        <v>1064</v>
      </c>
    </row>
    <row r="54">
      <c r="A54" s="44" t="s">
        <v>1065</v>
      </c>
      <c r="B54" s="44" t="s">
        <v>1066</v>
      </c>
      <c r="D54" s="44"/>
      <c r="E54" s="44"/>
      <c r="F54" s="44" t="s">
        <v>1067</v>
      </c>
      <c r="S54" s="44" t="s">
        <v>1068</v>
      </c>
    </row>
    <row r="55">
      <c r="A55" s="44" t="s">
        <v>818</v>
      </c>
      <c r="B55" s="44" t="s">
        <v>1069</v>
      </c>
      <c r="D55" s="44"/>
      <c r="E55" s="44"/>
      <c r="F55" s="44" t="s">
        <v>1070</v>
      </c>
      <c r="S55" s="44" t="s">
        <v>1071</v>
      </c>
    </row>
    <row r="56">
      <c r="A56" s="44" t="s">
        <v>1072</v>
      </c>
      <c r="B56" s="44" t="s">
        <v>1073</v>
      </c>
      <c r="D56" s="44"/>
      <c r="E56" s="44"/>
      <c r="F56" s="44" t="s">
        <v>1074</v>
      </c>
      <c r="S56" s="44" t="s">
        <v>1075</v>
      </c>
    </row>
    <row r="57">
      <c r="A57" s="44" t="s">
        <v>1076</v>
      </c>
      <c r="B57" s="44" t="s">
        <v>1077</v>
      </c>
      <c r="D57" s="44"/>
      <c r="E57" s="44"/>
      <c r="F57" s="44" t="s">
        <v>1078</v>
      </c>
      <c r="S57" s="44" t="s">
        <v>1079</v>
      </c>
    </row>
    <row r="58">
      <c r="A58" s="44" t="s">
        <v>1080</v>
      </c>
      <c r="B58" s="44" t="s">
        <v>1081</v>
      </c>
      <c r="D58" s="44"/>
      <c r="E58" s="44"/>
      <c r="F58" s="44" t="s">
        <v>1082</v>
      </c>
      <c r="S58" s="44" t="s">
        <v>1083</v>
      </c>
    </row>
    <row r="59">
      <c r="A59" s="44" t="s">
        <v>1084</v>
      </c>
      <c r="B59" s="44" t="s">
        <v>1085</v>
      </c>
      <c r="D59" s="44"/>
      <c r="E59" s="44"/>
      <c r="F59" s="44" t="s">
        <v>1086</v>
      </c>
      <c r="S59" s="44" t="s">
        <v>1087</v>
      </c>
    </row>
    <row r="60">
      <c r="A60" s="44" t="s">
        <v>1088</v>
      </c>
      <c r="B60" s="44" t="s">
        <v>612</v>
      </c>
      <c r="D60" s="44"/>
      <c r="E60" s="44"/>
      <c r="F60" s="44" t="s">
        <v>1089</v>
      </c>
      <c r="S60" s="44" t="s">
        <v>1090</v>
      </c>
    </row>
    <row r="61">
      <c r="A61" s="44" t="s">
        <v>1091</v>
      </c>
      <c r="B61" s="44" t="s">
        <v>945</v>
      </c>
      <c r="D61" s="44"/>
      <c r="E61" s="44"/>
      <c r="F61" s="44" t="s">
        <v>1092</v>
      </c>
      <c r="S61" s="44" t="s">
        <v>1093</v>
      </c>
    </row>
    <row r="62">
      <c r="A62" s="44" t="s">
        <v>1094</v>
      </c>
      <c r="B62" s="44" t="s">
        <v>945</v>
      </c>
      <c r="D62" s="44"/>
      <c r="E62" s="44"/>
      <c r="F62" s="44" t="s">
        <v>1095</v>
      </c>
      <c r="S62" s="44" t="s">
        <v>1096</v>
      </c>
    </row>
    <row r="63">
      <c r="A63" s="44" t="s">
        <v>1097</v>
      </c>
      <c r="B63" s="44" t="s">
        <v>1098</v>
      </c>
      <c r="D63" s="44"/>
      <c r="E63" s="44"/>
      <c r="F63" s="44" t="s">
        <v>1099</v>
      </c>
      <c r="S63" s="44" t="s">
        <v>1100</v>
      </c>
    </row>
    <row r="64">
      <c r="A64" s="44" t="s">
        <v>1025</v>
      </c>
      <c r="B64" s="44" t="s">
        <v>1101</v>
      </c>
      <c r="D64" s="44"/>
      <c r="E64" s="44"/>
      <c r="F64" s="44" t="s">
        <v>1102</v>
      </c>
      <c r="S64" s="44" t="s">
        <v>1103</v>
      </c>
    </row>
    <row r="65">
      <c r="A65" s="44" t="s">
        <v>1104</v>
      </c>
      <c r="B65" s="44" t="s">
        <v>1105</v>
      </c>
      <c r="D65" s="44"/>
      <c r="E65" s="44"/>
      <c r="F65" s="44" t="s">
        <v>1106</v>
      </c>
      <c r="S65" s="44" t="s">
        <v>1107</v>
      </c>
    </row>
    <row r="66">
      <c r="A66" s="44" t="s">
        <v>1108</v>
      </c>
      <c r="B66" s="44" t="s">
        <v>1109</v>
      </c>
      <c r="D66" s="44"/>
      <c r="E66" s="44"/>
      <c r="F66" s="44" t="s">
        <v>1110</v>
      </c>
      <c r="S66" s="44" t="s">
        <v>1111</v>
      </c>
    </row>
    <row r="67">
      <c r="A67" s="44" t="s">
        <v>1112</v>
      </c>
      <c r="B67" s="44" t="s">
        <v>1113</v>
      </c>
      <c r="D67" s="44"/>
      <c r="E67" s="44"/>
      <c r="F67" s="44" t="s">
        <v>1114</v>
      </c>
      <c r="S67" s="44" t="s">
        <v>1115</v>
      </c>
    </row>
    <row r="68">
      <c r="A68" s="44" t="s">
        <v>1116</v>
      </c>
      <c r="B68" s="44" t="s">
        <v>1117</v>
      </c>
      <c r="D68" s="44"/>
      <c r="E68" s="44"/>
      <c r="F68" s="44" t="s">
        <v>1118</v>
      </c>
      <c r="S68" s="44" t="s">
        <v>1119</v>
      </c>
    </row>
    <row r="69">
      <c r="A69" s="44" t="s">
        <v>644</v>
      </c>
      <c r="B69" s="44" t="s">
        <v>1113</v>
      </c>
      <c r="D69" s="44"/>
      <c r="E69" s="44"/>
      <c r="F69" s="44" t="s">
        <v>1120</v>
      </c>
      <c r="S69" s="44" t="s">
        <v>1121</v>
      </c>
    </row>
    <row r="70">
      <c r="A70" s="44" t="s">
        <v>644</v>
      </c>
      <c r="B70" s="44" t="s">
        <v>1122</v>
      </c>
      <c r="D70" s="44"/>
      <c r="E70" s="44"/>
      <c r="F70" s="44" t="s">
        <v>1123</v>
      </c>
      <c r="S70" s="44" t="s">
        <v>1124</v>
      </c>
    </row>
    <row r="71">
      <c r="A71" s="44" t="s">
        <v>190</v>
      </c>
      <c r="B71" s="44" t="s">
        <v>1125</v>
      </c>
      <c r="D71" s="44"/>
      <c r="E71" s="44"/>
      <c r="F71" s="44" t="s">
        <v>1126</v>
      </c>
      <c r="S71" s="44" t="s">
        <v>1127</v>
      </c>
    </row>
    <row r="72">
      <c r="A72" s="44" t="s">
        <v>1128</v>
      </c>
      <c r="B72" s="44" t="s">
        <v>1129</v>
      </c>
      <c r="D72" s="44"/>
      <c r="E72" s="44"/>
      <c r="F72" s="44" t="s">
        <v>1130</v>
      </c>
      <c r="S72" s="44" t="s">
        <v>1131</v>
      </c>
    </row>
    <row r="73">
      <c r="A73" s="44" t="s">
        <v>1132</v>
      </c>
      <c r="B73" s="44" t="s">
        <v>679</v>
      </c>
      <c r="D73" s="44"/>
      <c r="E73" s="44"/>
      <c r="F73" s="44" t="s">
        <v>1133</v>
      </c>
      <c r="S73" s="44" t="s">
        <v>1134</v>
      </c>
    </row>
    <row r="74">
      <c r="A74" s="44" t="s">
        <v>1088</v>
      </c>
      <c r="B74" s="44" t="s">
        <v>1135</v>
      </c>
      <c r="D74" s="44"/>
      <c r="E74" s="44"/>
      <c r="F74" s="44" t="s">
        <v>1136</v>
      </c>
      <c r="S74" s="44" t="s">
        <v>1137</v>
      </c>
    </row>
    <row r="75">
      <c r="A75" s="44" t="s">
        <v>1094</v>
      </c>
      <c r="B75" s="44" t="s">
        <v>1081</v>
      </c>
      <c r="D75" s="44"/>
      <c r="E75" s="44"/>
      <c r="F75" s="44" t="s">
        <v>1138</v>
      </c>
      <c r="S75" s="44" t="s">
        <v>1139</v>
      </c>
    </row>
    <row r="76">
      <c r="A76" s="44" t="s">
        <v>594</v>
      </c>
      <c r="B76" s="44" t="s">
        <v>1140</v>
      </c>
      <c r="D76" s="44"/>
      <c r="E76" s="44"/>
      <c r="F76" s="44" t="s">
        <v>1141</v>
      </c>
      <c r="S76" s="44" t="s">
        <v>1142</v>
      </c>
    </row>
    <row r="77">
      <c r="A77" s="44" t="s">
        <v>1143</v>
      </c>
      <c r="B77" s="44" t="s">
        <v>1144</v>
      </c>
      <c r="D77" s="44"/>
      <c r="E77" s="44"/>
      <c r="F77" s="44" t="s">
        <v>1145</v>
      </c>
      <c r="S77" s="44" t="s">
        <v>1146</v>
      </c>
    </row>
    <row r="78">
      <c r="A78" s="44" t="s">
        <v>1147</v>
      </c>
      <c r="B78" s="44" t="s">
        <v>1148</v>
      </c>
      <c r="D78" s="44"/>
      <c r="E78" s="44"/>
      <c r="F78" s="44" t="s">
        <v>1149</v>
      </c>
      <c r="S78" s="44" t="s">
        <v>1150</v>
      </c>
    </row>
    <row r="79">
      <c r="A79" s="44" t="s">
        <v>1151</v>
      </c>
      <c r="B79" s="44" t="s">
        <v>1152</v>
      </c>
      <c r="D79" s="44"/>
      <c r="E79" s="44"/>
      <c r="F79" s="44" t="s">
        <v>1153</v>
      </c>
      <c r="S79" s="44" t="s">
        <v>1154</v>
      </c>
    </row>
    <row r="80">
      <c r="A80" s="44" t="s">
        <v>1155</v>
      </c>
      <c r="B80" s="44" t="s">
        <v>1156</v>
      </c>
      <c r="D80" s="44"/>
      <c r="E80" s="44"/>
      <c r="F80" s="44" t="s">
        <v>1157</v>
      </c>
      <c r="S80" s="44" t="s">
        <v>1158</v>
      </c>
    </row>
    <row r="81">
      <c r="A81" s="44" t="s">
        <v>1159</v>
      </c>
      <c r="B81" s="44" t="s">
        <v>1160</v>
      </c>
      <c r="D81" s="44"/>
      <c r="E81" s="44"/>
      <c r="F81" s="44" t="s">
        <v>1161</v>
      </c>
      <c r="S81" s="44" t="s">
        <v>1162</v>
      </c>
    </row>
    <row r="82">
      <c r="A82" s="44" t="s">
        <v>1080</v>
      </c>
      <c r="B82" s="44" t="s">
        <v>1163</v>
      </c>
      <c r="D82" s="44"/>
      <c r="E82" s="44"/>
      <c r="F82" s="44" t="s">
        <v>1164</v>
      </c>
      <c r="S82" s="44" t="s">
        <v>1165</v>
      </c>
    </row>
    <row r="83">
      <c r="A83" s="44" t="s">
        <v>1166</v>
      </c>
      <c r="B83" s="44" t="s">
        <v>984</v>
      </c>
      <c r="D83" s="44"/>
      <c r="E83" s="44"/>
      <c r="F83" s="44" t="s">
        <v>1167</v>
      </c>
      <c r="S83" s="44" t="s">
        <v>1168</v>
      </c>
    </row>
    <row r="84">
      <c r="A84" s="44" t="s">
        <v>1169</v>
      </c>
      <c r="B84" s="44" t="s">
        <v>1170</v>
      </c>
      <c r="D84" s="44"/>
      <c r="E84" s="44"/>
      <c r="F84" s="44" t="s">
        <v>1171</v>
      </c>
      <c r="S84" s="44" t="s">
        <v>1172</v>
      </c>
    </row>
    <row r="85">
      <c r="A85" s="44" t="s">
        <v>1173</v>
      </c>
      <c r="B85" s="44" t="s">
        <v>1174</v>
      </c>
      <c r="D85" s="44"/>
      <c r="E85" s="44"/>
      <c r="F85" s="44" t="s">
        <v>1175</v>
      </c>
      <c r="S85" s="44" t="s">
        <v>1176</v>
      </c>
    </row>
    <row r="86">
      <c r="A86" s="44" t="s">
        <v>1177</v>
      </c>
      <c r="B86" s="44" t="s">
        <v>1178</v>
      </c>
      <c r="D86" s="44"/>
      <c r="E86" s="44"/>
      <c r="F86" s="44" t="s">
        <v>1179</v>
      </c>
      <c r="S86" s="44" t="s">
        <v>1180</v>
      </c>
    </row>
    <row r="87">
      <c r="A87" s="44" t="s">
        <v>1181</v>
      </c>
      <c r="B87" s="44" t="s">
        <v>1066</v>
      </c>
      <c r="D87" s="44"/>
      <c r="E87" s="44"/>
      <c r="F87" s="44" t="s">
        <v>1182</v>
      </c>
      <c r="S87" s="44" t="s">
        <v>1183</v>
      </c>
    </row>
    <row r="88">
      <c r="A88" s="44" t="s">
        <v>1184</v>
      </c>
      <c r="B88" s="44" t="s">
        <v>1073</v>
      </c>
      <c r="D88" s="44"/>
      <c r="E88" s="44"/>
      <c r="F88" s="44" t="s">
        <v>1185</v>
      </c>
      <c r="S88" s="44" t="s">
        <v>1186</v>
      </c>
    </row>
    <row r="89">
      <c r="A89" s="44" t="s">
        <v>1187</v>
      </c>
      <c r="B89" s="44" t="s">
        <v>1188</v>
      </c>
      <c r="D89" s="44"/>
      <c r="E89" s="44"/>
      <c r="F89" s="44" t="s">
        <v>1189</v>
      </c>
      <c r="S89" s="44" t="s">
        <v>1190</v>
      </c>
    </row>
    <row r="90">
      <c r="A90" s="44" t="s">
        <v>1191</v>
      </c>
      <c r="B90" s="44" t="s">
        <v>1192</v>
      </c>
      <c r="D90" s="44"/>
      <c r="E90" s="44"/>
      <c r="F90" s="44" t="s">
        <v>1193</v>
      </c>
      <c r="S90" s="44" t="s">
        <v>1194</v>
      </c>
    </row>
    <row r="91">
      <c r="A91" s="44" t="s">
        <v>1112</v>
      </c>
      <c r="B91" s="44" t="s">
        <v>1195</v>
      </c>
      <c r="D91" s="44"/>
      <c r="E91" s="44"/>
      <c r="F91" s="44" t="s">
        <v>1196</v>
      </c>
      <c r="S91" s="44" t="s">
        <v>1197</v>
      </c>
    </row>
    <row r="92">
      <c r="A92" s="44" t="s">
        <v>1025</v>
      </c>
      <c r="B92" s="44" t="s">
        <v>1058</v>
      </c>
      <c r="D92" s="44"/>
      <c r="E92" s="44"/>
      <c r="F92" s="44" t="s">
        <v>1198</v>
      </c>
      <c r="S92" s="44" t="s">
        <v>1199</v>
      </c>
    </row>
    <row r="93">
      <c r="A93" s="44" t="s">
        <v>1200</v>
      </c>
      <c r="B93" s="44" t="s">
        <v>1148</v>
      </c>
      <c r="D93" s="44"/>
      <c r="E93" s="44"/>
      <c r="F93" s="44" t="s">
        <v>1201</v>
      </c>
      <c r="S93" s="44" t="s">
        <v>1202</v>
      </c>
    </row>
    <row r="94">
      <c r="A94" s="44" t="s">
        <v>1203</v>
      </c>
      <c r="B94" s="44" t="s">
        <v>1014</v>
      </c>
      <c r="D94" s="44"/>
      <c r="E94" s="44"/>
      <c r="F94" s="44" t="s">
        <v>1204</v>
      </c>
      <c r="S94" s="44" t="s">
        <v>1205</v>
      </c>
    </row>
    <row r="95">
      <c r="A95" s="44" t="s">
        <v>1206</v>
      </c>
      <c r="B95" s="44" t="s">
        <v>1207</v>
      </c>
      <c r="D95" s="44"/>
      <c r="E95" s="44"/>
      <c r="F95" s="44" t="s">
        <v>1208</v>
      </c>
      <c r="S95" s="44" t="s">
        <v>1209</v>
      </c>
    </row>
    <row r="96">
      <c r="A96" s="44" t="s">
        <v>1210</v>
      </c>
      <c r="B96" s="44" t="s">
        <v>1188</v>
      </c>
      <c r="D96" s="44"/>
      <c r="E96" s="44"/>
      <c r="F96" s="44" t="s">
        <v>1211</v>
      </c>
      <c r="S96" s="44" t="s">
        <v>1212</v>
      </c>
    </row>
    <row r="97">
      <c r="A97" s="44" t="s">
        <v>1191</v>
      </c>
      <c r="B97" s="44" t="s">
        <v>972</v>
      </c>
      <c r="D97" s="44"/>
      <c r="E97" s="44"/>
      <c r="F97" s="44" t="s">
        <v>1213</v>
      </c>
      <c r="S97" s="44" t="s">
        <v>1214</v>
      </c>
    </row>
    <row r="98">
      <c r="A98" s="44" t="s">
        <v>1215</v>
      </c>
      <c r="B98" s="44" t="s">
        <v>1216</v>
      </c>
      <c r="D98" s="44"/>
      <c r="E98" s="44"/>
      <c r="F98" s="44" t="s">
        <v>1217</v>
      </c>
      <c r="S98" s="44" t="s">
        <v>1218</v>
      </c>
    </row>
    <row r="99">
      <c r="A99" s="44" t="s">
        <v>1088</v>
      </c>
      <c r="B99" s="44" t="s">
        <v>1058</v>
      </c>
      <c r="D99" s="44"/>
      <c r="E99" s="44"/>
      <c r="F99" s="44" t="s">
        <v>1219</v>
      </c>
      <c r="S99" s="44" t="s">
        <v>1220</v>
      </c>
    </row>
    <row r="100">
      <c r="A100" s="44" t="s">
        <v>1221</v>
      </c>
      <c r="B100" s="44" t="s">
        <v>868</v>
      </c>
      <c r="D100" s="44"/>
      <c r="E100" s="44"/>
      <c r="F100" s="44" t="s">
        <v>1222</v>
      </c>
      <c r="S100" s="44" t="s">
        <v>1223</v>
      </c>
    </row>
    <row r="101">
      <c r="A101" s="44" t="s">
        <v>1224</v>
      </c>
      <c r="B101" s="44" t="s">
        <v>1160</v>
      </c>
      <c r="D101" s="44"/>
      <c r="E101" s="44"/>
      <c r="F101" s="44" t="s">
        <v>1225</v>
      </c>
      <c r="S101" s="44" t="s">
        <v>1226</v>
      </c>
    </row>
    <row r="102">
      <c r="A102" s="44" t="s">
        <v>1173</v>
      </c>
      <c r="B102" s="44" t="s">
        <v>1227</v>
      </c>
      <c r="S102" s="44" t="s">
        <v>1228</v>
      </c>
    </row>
    <row r="103">
      <c r="A103" s="44" t="s">
        <v>1229</v>
      </c>
      <c r="B103" s="44" t="s">
        <v>1125</v>
      </c>
      <c r="S103" s="44" t="s">
        <v>1230</v>
      </c>
    </row>
    <row r="104">
      <c r="A104" s="44" t="s">
        <v>1009</v>
      </c>
      <c r="B104" s="44" t="s">
        <v>1231</v>
      </c>
      <c r="S104" s="44" t="s">
        <v>1232</v>
      </c>
    </row>
    <row r="105">
      <c r="A105" s="44" t="s">
        <v>1215</v>
      </c>
      <c r="B105" s="44" t="s">
        <v>972</v>
      </c>
      <c r="S105" s="44" t="s">
        <v>1233</v>
      </c>
    </row>
    <row r="106">
      <c r="A106" s="44" t="s">
        <v>1104</v>
      </c>
      <c r="B106" s="44" t="s">
        <v>1058</v>
      </c>
      <c r="S106" s="44" t="s">
        <v>1234</v>
      </c>
    </row>
    <row r="107">
      <c r="A107" s="44" t="s">
        <v>1235</v>
      </c>
      <c r="B107" s="44" t="s">
        <v>1236</v>
      </c>
      <c r="S107" s="44" t="s">
        <v>1237</v>
      </c>
    </row>
    <row r="108">
      <c r="A108" s="44" t="s">
        <v>1238</v>
      </c>
      <c r="B108" s="44" t="s">
        <v>1239</v>
      </c>
      <c r="S108" s="44" t="s">
        <v>1240</v>
      </c>
    </row>
    <row r="109">
      <c r="A109" s="44" t="s">
        <v>1241</v>
      </c>
      <c r="B109" s="44" t="s">
        <v>1242</v>
      </c>
      <c r="S109" s="44" t="s">
        <v>1243</v>
      </c>
    </row>
    <row r="110">
      <c r="A110" s="44" t="s">
        <v>1244</v>
      </c>
      <c r="B110" s="44" t="s">
        <v>1081</v>
      </c>
      <c r="S110" s="44" t="s">
        <v>1245</v>
      </c>
    </row>
    <row r="111">
      <c r="A111" s="44" t="s">
        <v>1246</v>
      </c>
      <c r="B111" s="44" t="s">
        <v>1247</v>
      </c>
      <c r="S111" s="44" t="s">
        <v>1248</v>
      </c>
    </row>
    <row r="112">
      <c r="A112" s="44" t="s">
        <v>1235</v>
      </c>
      <c r="B112" s="44" t="s">
        <v>612</v>
      </c>
      <c r="S112" s="44" t="s">
        <v>1249</v>
      </c>
    </row>
    <row r="113">
      <c r="A113" s="44" t="s">
        <v>1229</v>
      </c>
      <c r="B113" s="44" t="s">
        <v>1250</v>
      </c>
      <c r="S113" s="44" t="s">
        <v>1251</v>
      </c>
    </row>
    <row r="114">
      <c r="A114" s="44" t="s">
        <v>1252</v>
      </c>
      <c r="B114" s="44" t="s">
        <v>1253</v>
      </c>
      <c r="S114" s="44" t="s">
        <v>1254</v>
      </c>
    </row>
    <row r="115">
      <c r="A115" s="44" t="s">
        <v>1255</v>
      </c>
      <c r="B115" s="44" t="s">
        <v>1253</v>
      </c>
      <c r="S115" s="44" t="s">
        <v>1256</v>
      </c>
    </row>
    <row r="116">
      <c r="A116" s="44" t="s">
        <v>1065</v>
      </c>
      <c r="B116" s="44" t="s">
        <v>1257</v>
      </c>
      <c r="S116" s="44" t="s">
        <v>1258</v>
      </c>
    </row>
    <row r="117">
      <c r="A117" s="44" t="s">
        <v>1238</v>
      </c>
      <c r="B117" s="44" t="s">
        <v>1259</v>
      </c>
      <c r="S117" s="44" t="s">
        <v>1260</v>
      </c>
    </row>
    <row r="118">
      <c r="A118" s="44" t="s">
        <v>1091</v>
      </c>
      <c r="B118" s="44" t="s">
        <v>1261</v>
      </c>
      <c r="S118" s="44" t="s">
        <v>1262</v>
      </c>
    </row>
    <row r="119">
      <c r="A119" s="44" t="s">
        <v>1263</v>
      </c>
      <c r="B119" s="44" t="s">
        <v>990</v>
      </c>
      <c r="S119" s="44" t="s">
        <v>1264</v>
      </c>
    </row>
    <row r="120">
      <c r="A120" s="44" t="s">
        <v>1265</v>
      </c>
      <c r="B120" s="44" t="s">
        <v>1066</v>
      </c>
      <c r="S120" s="44" t="s">
        <v>1266</v>
      </c>
    </row>
    <row r="121">
      <c r="A121" s="44" t="s">
        <v>1267</v>
      </c>
      <c r="B121" s="44" t="s">
        <v>1152</v>
      </c>
      <c r="S121" s="44" t="s">
        <v>1268</v>
      </c>
    </row>
    <row r="122">
      <c r="A122" s="44" t="s">
        <v>1116</v>
      </c>
      <c r="B122" s="44" t="s">
        <v>1269</v>
      </c>
      <c r="S122" s="44" t="s">
        <v>1270</v>
      </c>
    </row>
    <row r="123">
      <c r="A123" s="44" t="s">
        <v>1271</v>
      </c>
      <c r="B123" s="44" t="s">
        <v>1188</v>
      </c>
      <c r="S123" s="44" t="s">
        <v>1272</v>
      </c>
    </row>
    <row r="124">
      <c r="A124" s="44" t="s">
        <v>1273</v>
      </c>
      <c r="B124" s="44" t="s">
        <v>1274</v>
      </c>
      <c r="S124" s="44" t="s">
        <v>1275</v>
      </c>
    </row>
    <row r="125">
      <c r="A125" s="44" t="s">
        <v>1116</v>
      </c>
      <c r="B125" s="44" t="s">
        <v>1276</v>
      </c>
      <c r="S125" s="44" t="s">
        <v>1277</v>
      </c>
    </row>
    <row r="126">
      <c r="A126" s="44" t="s">
        <v>1061</v>
      </c>
      <c r="B126" s="44" t="s">
        <v>1278</v>
      </c>
      <c r="S126" s="44" t="s">
        <v>1279</v>
      </c>
    </row>
    <row r="127">
      <c r="A127" s="44" t="s">
        <v>1280</v>
      </c>
      <c r="B127" s="44" t="s">
        <v>679</v>
      </c>
      <c r="S127" s="44" t="s">
        <v>1281</v>
      </c>
    </row>
    <row r="128">
      <c r="A128" s="44" t="s">
        <v>1282</v>
      </c>
      <c r="B128" s="44" t="s">
        <v>1283</v>
      </c>
      <c r="S128" s="44" t="s">
        <v>1284</v>
      </c>
    </row>
    <row r="129">
      <c r="A129" s="44" t="s">
        <v>1285</v>
      </c>
      <c r="B129" s="44" t="s">
        <v>1188</v>
      </c>
      <c r="S129" s="44" t="s">
        <v>1286</v>
      </c>
    </row>
    <row r="130">
      <c r="A130" s="44" t="s">
        <v>1285</v>
      </c>
      <c r="B130" s="44" t="s">
        <v>1239</v>
      </c>
      <c r="S130" s="44" t="s">
        <v>1287</v>
      </c>
    </row>
    <row r="131">
      <c r="A131" s="44" t="s">
        <v>1288</v>
      </c>
      <c r="B131" s="44" t="s">
        <v>1231</v>
      </c>
      <c r="S131" s="44" t="s">
        <v>1289</v>
      </c>
    </row>
    <row r="132">
      <c r="A132" s="44" t="s">
        <v>1290</v>
      </c>
      <c r="B132" s="44" t="s">
        <v>1291</v>
      </c>
      <c r="S132" s="44" t="s">
        <v>1292</v>
      </c>
    </row>
    <row r="133">
      <c r="A133" s="44" t="s">
        <v>1169</v>
      </c>
      <c r="B133" s="44" t="s">
        <v>1253</v>
      </c>
      <c r="S133" s="44" t="s">
        <v>1293</v>
      </c>
    </row>
    <row r="134">
      <c r="A134" s="44" t="s">
        <v>1294</v>
      </c>
      <c r="B134" s="44" t="s">
        <v>990</v>
      </c>
      <c r="S134" s="44" t="s">
        <v>1295</v>
      </c>
    </row>
    <row r="135">
      <c r="A135" s="44" t="s">
        <v>1191</v>
      </c>
      <c r="B135" s="44" t="s">
        <v>1135</v>
      </c>
      <c r="S135" s="44" t="s">
        <v>1296</v>
      </c>
    </row>
    <row r="136">
      <c r="A136" s="44" t="s">
        <v>1132</v>
      </c>
      <c r="B136" s="44" t="s">
        <v>1207</v>
      </c>
      <c r="S136" s="44" t="s">
        <v>1297</v>
      </c>
    </row>
    <row r="137">
      <c r="A137" s="44" t="s">
        <v>1263</v>
      </c>
      <c r="B137" s="44" t="s">
        <v>1144</v>
      </c>
      <c r="S137" s="44" t="s">
        <v>1298</v>
      </c>
    </row>
    <row r="138">
      <c r="A138" s="44" t="s">
        <v>1104</v>
      </c>
      <c r="B138" s="44" t="s">
        <v>1299</v>
      </c>
      <c r="S138" s="44" t="s">
        <v>1300</v>
      </c>
    </row>
    <row r="139">
      <c r="A139" s="44" t="s">
        <v>1282</v>
      </c>
      <c r="B139" s="44" t="s">
        <v>1301</v>
      </c>
      <c r="S139" s="44" t="s">
        <v>1302</v>
      </c>
    </row>
    <row r="140">
      <c r="A140" s="44" t="s">
        <v>1303</v>
      </c>
      <c r="B140" s="44" t="s">
        <v>1304</v>
      </c>
      <c r="S140" s="44" t="s">
        <v>1305</v>
      </c>
    </row>
    <row r="141">
      <c r="A141" s="44" t="s">
        <v>1306</v>
      </c>
      <c r="B141" s="44" t="s">
        <v>1307</v>
      </c>
      <c r="S141" s="44" t="s">
        <v>1308</v>
      </c>
    </row>
    <row r="142">
      <c r="A142" s="44" t="s">
        <v>1181</v>
      </c>
      <c r="B142" s="44" t="s">
        <v>1174</v>
      </c>
      <c r="S142" s="44" t="s">
        <v>1309</v>
      </c>
    </row>
    <row r="143">
      <c r="A143" s="44" t="s">
        <v>1310</v>
      </c>
      <c r="B143" s="44" t="s">
        <v>1257</v>
      </c>
      <c r="S143" s="44" t="s">
        <v>1311</v>
      </c>
    </row>
    <row r="144">
      <c r="A144" s="44" t="s">
        <v>1285</v>
      </c>
      <c r="B144" s="44" t="s">
        <v>1312</v>
      </c>
      <c r="S144" s="44" t="s">
        <v>1313</v>
      </c>
    </row>
    <row r="145">
      <c r="A145" s="44" t="s">
        <v>1285</v>
      </c>
      <c r="B145" s="44" t="s">
        <v>1069</v>
      </c>
      <c r="S145" s="44" t="s">
        <v>1314</v>
      </c>
    </row>
    <row r="146">
      <c r="A146" s="44" t="s">
        <v>1310</v>
      </c>
      <c r="B146" s="44" t="s">
        <v>1315</v>
      </c>
      <c r="S146" s="44" t="s">
        <v>1316</v>
      </c>
    </row>
    <row r="147">
      <c r="A147" s="44" t="s">
        <v>1317</v>
      </c>
      <c r="B147" s="44" t="s">
        <v>1170</v>
      </c>
      <c r="S147" s="44" t="s">
        <v>1318</v>
      </c>
    </row>
    <row r="148">
      <c r="A148" s="44" t="s">
        <v>1104</v>
      </c>
      <c r="B148" s="44" t="s">
        <v>1319</v>
      </c>
      <c r="S148" s="44" t="s">
        <v>1320</v>
      </c>
    </row>
    <row r="149">
      <c r="A149" s="44" t="s">
        <v>1128</v>
      </c>
      <c r="B149" s="44" t="s">
        <v>1163</v>
      </c>
      <c r="S149" s="44" t="s">
        <v>1321</v>
      </c>
    </row>
    <row r="150">
      <c r="A150" s="44" t="s">
        <v>1244</v>
      </c>
      <c r="B150" s="44" t="s">
        <v>1081</v>
      </c>
      <c r="S150" s="44" t="s">
        <v>1322</v>
      </c>
    </row>
    <row r="151">
      <c r="A151" s="44" t="s">
        <v>1246</v>
      </c>
      <c r="B151" s="44" t="s">
        <v>1247</v>
      </c>
      <c r="S151" s="44" t="s">
        <v>1323</v>
      </c>
    </row>
    <row r="152">
      <c r="A152" s="44" t="s">
        <v>1235</v>
      </c>
      <c r="B152" s="44" t="s">
        <v>612</v>
      </c>
      <c r="S152" s="44" t="s">
        <v>1324</v>
      </c>
    </row>
    <row r="153">
      <c r="A153" s="44" t="s">
        <v>1229</v>
      </c>
      <c r="B153" s="44" t="s">
        <v>1250</v>
      </c>
      <c r="S153" s="44" t="s">
        <v>1325</v>
      </c>
    </row>
    <row r="154">
      <c r="A154" s="44" t="s">
        <v>1252</v>
      </c>
      <c r="B154" s="44" t="s">
        <v>1253</v>
      </c>
      <c r="S154" s="44" t="s">
        <v>1326</v>
      </c>
    </row>
    <row r="155">
      <c r="A155" s="44" t="s">
        <v>1255</v>
      </c>
      <c r="B155" s="44" t="s">
        <v>1253</v>
      </c>
      <c r="S155" s="44" t="s">
        <v>1327</v>
      </c>
    </row>
    <row r="156">
      <c r="A156" s="44" t="s">
        <v>1065</v>
      </c>
      <c r="B156" s="44" t="s">
        <v>1257</v>
      </c>
      <c r="S156" s="44" t="s">
        <v>1328</v>
      </c>
    </row>
    <row r="157">
      <c r="A157" s="44" t="s">
        <v>1329</v>
      </c>
      <c r="S157" s="44" t="s">
        <v>1330</v>
      </c>
    </row>
    <row r="158">
      <c r="A158" s="44" t="s">
        <v>1331</v>
      </c>
      <c r="S158" s="44" t="s">
        <v>1332</v>
      </c>
    </row>
    <row r="159">
      <c r="S159" s="44" t="s">
        <v>1333</v>
      </c>
    </row>
    <row r="160">
      <c r="S160" s="44" t="s">
        <v>1334</v>
      </c>
    </row>
    <row r="161">
      <c r="S161" s="44" t="s">
        <v>1335</v>
      </c>
    </row>
    <row r="162">
      <c r="S162" s="44" t="s">
        <v>1336</v>
      </c>
    </row>
    <row r="163">
      <c r="S163" s="44" t="s">
        <v>1337</v>
      </c>
    </row>
    <row r="164">
      <c r="S164" s="44" t="s">
        <v>1338</v>
      </c>
    </row>
    <row r="165">
      <c r="S165" s="44" t="s">
        <v>1339</v>
      </c>
    </row>
    <row r="166">
      <c r="S166" s="44" t="s">
        <v>1340</v>
      </c>
    </row>
    <row r="167">
      <c r="S167" s="44" t="s">
        <v>1341</v>
      </c>
    </row>
    <row r="168">
      <c r="S168" s="44" t="s">
        <v>1342</v>
      </c>
    </row>
    <row r="169">
      <c r="S169" s="44" t="s">
        <v>1343</v>
      </c>
    </row>
    <row r="170">
      <c r="S170" s="44" t="s">
        <v>1344</v>
      </c>
    </row>
    <row r="171">
      <c r="S171" s="44" t="s">
        <v>1345</v>
      </c>
    </row>
    <row r="172">
      <c r="S172" s="44" t="s">
        <v>1346</v>
      </c>
    </row>
    <row r="173">
      <c r="S173" s="44" t="s">
        <v>1347</v>
      </c>
    </row>
    <row r="174">
      <c r="S174" s="44" t="s">
        <v>1348</v>
      </c>
    </row>
    <row r="175">
      <c r="S175" s="44" t="s">
        <v>1349</v>
      </c>
    </row>
    <row r="176">
      <c r="S176" s="44" t="s">
        <v>1350</v>
      </c>
    </row>
    <row r="177">
      <c r="S177" s="44" t="s">
        <v>1351</v>
      </c>
    </row>
    <row r="178">
      <c r="S178" s="44" t="s">
        <v>1352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4.57"/>
    <col customWidth="1" min="2" max="2" width="13.57"/>
    <col customWidth="1" min="3" max="3" width="21.86"/>
    <col customWidth="1" min="4" max="4" width="13.57"/>
    <col customWidth="1" min="5" max="5" width="30.71"/>
    <col customWidth="1" min="6" max="6" width="13.57"/>
    <col customWidth="1" min="7" max="7" width="29.71"/>
    <col customWidth="1" min="8" max="8" width="13.57"/>
    <col customWidth="1" min="9" max="9" width="29.57"/>
    <col customWidth="1" min="10" max="10" width="15.29"/>
  </cols>
  <sheetData>
    <row r="1">
      <c r="A1" s="52" t="s">
        <v>6</v>
      </c>
      <c r="B1" s="52" t="s">
        <v>1353</v>
      </c>
      <c r="C1" s="52" t="s">
        <v>1354</v>
      </c>
      <c r="D1" s="52" t="s">
        <v>1355</v>
      </c>
      <c r="E1" s="52" t="s">
        <v>1356</v>
      </c>
      <c r="F1" s="52" t="s">
        <v>1357</v>
      </c>
      <c r="G1" s="52" t="s">
        <v>1</v>
      </c>
      <c r="H1" s="52" t="s">
        <v>1358</v>
      </c>
      <c r="I1" s="52" t="s">
        <v>1359</v>
      </c>
      <c r="J1" s="52" t="s">
        <v>1360</v>
      </c>
      <c r="K1" s="53"/>
      <c r="L1" s="53"/>
      <c r="M1" s="53"/>
      <c r="N1" s="53"/>
      <c r="O1" s="53"/>
      <c r="P1" s="53"/>
      <c r="Q1" s="53"/>
      <c r="R1" s="53"/>
      <c r="S1" s="53"/>
      <c r="T1" s="53"/>
      <c r="U1" s="53"/>
      <c r="V1" s="53"/>
      <c r="W1" s="53"/>
      <c r="X1" s="53"/>
      <c r="Y1" s="53"/>
      <c r="Z1" s="53"/>
      <c r="AA1" s="53"/>
      <c r="AB1" s="53"/>
      <c r="AC1" s="53"/>
      <c r="AD1" s="53"/>
      <c r="AE1" s="53"/>
    </row>
    <row r="2">
      <c r="A2" t="str">
        <f t="shared" ref="A2:A11" si="1">VLOOKUP(RANDBETWEEN(1,100),B:C,2,TRUE)</f>
        <v>Middle-class home</v>
      </c>
      <c r="B2" s="44">
        <v>1.0</v>
      </c>
      <c r="C2" s="44" t="s">
        <v>1361</v>
      </c>
      <c r="D2" s="44">
        <v>1.0</v>
      </c>
      <c r="E2" s="44" t="s">
        <v>1362</v>
      </c>
      <c r="F2" s="44">
        <v>1.0</v>
      </c>
      <c r="G2" s="44" t="s">
        <v>1363</v>
      </c>
      <c r="H2" s="44">
        <v>1.0</v>
      </c>
      <c r="I2" s="44" t="s">
        <v>1364</v>
      </c>
      <c r="J2" s="44" t="s">
        <v>1365</v>
      </c>
    </row>
    <row r="3">
      <c r="A3" t="str">
        <f t="shared" si="1"/>
        <v>Middle-class home</v>
      </c>
      <c r="B3" s="44">
        <v>11.0</v>
      </c>
      <c r="C3" s="44" t="s">
        <v>1366</v>
      </c>
      <c r="D3" s="44">
        <v>50.0</v>
      </c>
      <c r="E3" s="44" t="s">
        <v>1367</v>
      </c>
      <c r="F3" s="44">
        <v>36.0</v>
      </c>
      <c r="G3" s="44" t="s">
        <v>1368</v>
      </c>
      <c r="H3" s="44">
        <v>17.0</v>
      </c>
      <c r="I3" s="44" t="s">
        <v>1369</v>
      </c>
      <c r="J3" s="44" t="s">
        <v>1370</v>
      </c>
    </row>
    <row r="4">
      <c r="A4" t="str">
        <f t="shared" si="1"/>
        <v>Lavish, guarded mansion</v>
      </c>
      <c r="B4" s="44">
        <v>50.0</v>
      </c>
      <c r="C4" s="44" t="s">
        <v>1371</v>
      </c>
      <c r="D4" s="44">
        <v>55.0</v>
      </c>
      <c r="E4" s="44" t="s">
        <v>1372</v>
      </c>
      <c r="F4" s="44">
        <v>58.0</v>
      </c>
      <c r="G4" s="44" t="s">
        <v>1373</v>
      </c>
      <c r="H4" s="44">
        <v>25.0</v>
      </c>
      <c r="I4" s="44" t="s">
        <v>1374</v>
      </c>
      <c r="J4" s="44" t="s">
        <v>1375</v>
      </c>
    </row>
    <row r="5">
      <c r="A5" t="str">
        <f t="shared" si="1"/>
        <v>Abandoned squat</v>
      </c>
      <c r="B5" s="44">
        <v>65.0</v>
      </c>
      <c r="C5" s="44" t="s">
        <v>1376</v>
      </c>
      <c r="D5" s="44">
        <v>60.0</v>
      </c>
      <c r="E5" s="44" t="s">
        <v>1377</v>
      </c>
      <c r="F5" s="44">
        <v>68.0</v>
      </c>
      <c r="G5" s="44" t="s">
        <v>1378</v>
      </c>
      <c r="H5" s="44">
        <v>50.0</v>
      </c>
      <c r="I5" s="44" t="s">
        <v>1379</v>
      </c>
      <c r="J5" s="44" t="s">
        <v>1380</v>
      </c>
    </row>
    <row r="6">
      <c r="A6" t="str">
        <f t="shared" si="1"/>
        <v>Crowded tenement</v>
      </c>
      <c r="B6" s="44">
        <v>80.0</v>
      </c>
      <c r="C6" s="44" t="s">
        <v>1381</v>
      </c>
      <c r="D6" s="44">
        <v>70.0</v>
      </c>
      <c r="E6" s="44" t="s">
        <v>1382</v>
      </c>
      <c r="F6" s="44">
        <v>70.0</v>
      </c>
      <c r="G6" s="44" t="s">
        <v>1383</v>
      </c>
      <c r="H6" s="44">
        <v>70.0</v>
      </c>
      <c r="I6" s="44" t="s">
        <v>1384</v>
      </c>
      <c r="J6" s="44" t="s">
        <v>1385</v>
      </c>
    </row>
    <row r="7">
      <c r="A7" t="str">
        <f t="shared" si="1"/>
        <v>Orphanage</v>
      </c>
      <c r="B7" s="44">
        <v>91.0</v>
      </c>
      <c r="C7" s="44" t="s">
        <v>1386</v>
      </c>
      <c r="D7" s="44">
        <v>94.0</v>
      </c>
      <c r="E7" s="44" t="s">
        <v>1387</v>
      </c>
      <c r="F7" s="44">
        <v>74.0</v>
      </c>
      <c r="G7" s="44" t="s">
        <v>1388</v>
      </c>
      <c r="H7" s="44">
        <v>75.0</v>
      </c>
      <c r="I7" s="44" t="s">
        <v>1389</v>
      </c>
      <c r="J7" s="44" t="s">
        <v>1390</v>
      </c>
    </row>
    <row r="8">
      <c r="A8" t="str">
        <f t="shared" si="1"/>
        <v>Hidden slavers' den</v>
      </c>
      <c r="B8" s="44">
        <v>94.0</v>
      </c>
      <c r="C8" s="44" t="s">
        <v>1391</v>
      </c>
      <c r="D8" s="44"/>
      <c r="F8" s="44">
        <v>82.0</v>
      </c>
      <c r="G8" s="44" t="s">
        <v>1392</v>
      </c>
      <c r="H8" s="44">
        <v>88.0</v>
      </c>
      <c r="I8" s="44" t="s">
        <v>1393</v>
      </c>
      <c r="J8" s="44" t="s">
        <v>1394</v>
      </c>
    </row>
    <row r="9">
      <c r="A9" t="str">
        <f t="shared" si="1"/>
        <v>Lavish, guarded mansion</v>
      </c>
      <c r="B9" s="44">
        <v>97.0</v>
      </c>
      <c r="C9" s="44" t="s">
        <v>1395</v>
      </c>
      <c r="D9" s="44"/>
      <c r="F9" s="44">
        <v>90.0</v>
      </c>
      <c r="G9" s="44" t="s">
        <v>1396</v>
      </c>
      <c r="H9" s="44">
        <v>95.0</v>
      </c>
      <c r="I9" s="44" t="s">
        <v>1397</v>
      </c>
      <c r="J9" s="44" t="s">
        <v>1398</v>
      </c>
    </row>
    <row r="10">
      <c r="A10" t="str">
        <f t="shared" si="1"/>
        <v>Orphanage</v>
      </c>
      <c r="B10" s="44"/>
      <c r="D10" s="44"/>
      <c r="F10" s="44">
        <v>93.0</v>
      </c>
      <c r="G10" s="44" t="s">
        <v>1399</v>
      </c>
      <c r="H10" s="44"/>
      <c r="J10" s="44" t="s">
        <v>1389</v>
      </c>
    </row>
    <row r="11">
      <c r="A11" t="str">
        <f t="shared" si="1"/>
        <v>Abandoned squat</v>
      </c>
      <c r="B11" s="44"/>
      <c r="D11" s="44"/>
      <c r="F11" s="44"/>
      <c r="H11" s="44"/>
      <c r="J11" s="44" t="s">
        <v>1400</v>
      </c>
    </row>
    <row r="12">
      <c r="A12" t="str">
        <f t="shared" ref="A12:A13" si="2">VLOOKUP(RANDBETWEEN(1,100),D:E,2,TRUE)</f>
        <v>Home of ascetics</v>
      </c>
      <c r="B12" s="44"/>
      <c r="D12" s="44"/>
      <c r="F12" s="44"/>
      <c r="H12" s="44"/>
      <c r="J12" s="44" t="s">
        <v>1401</v>
      </c>
    </row>
    <row r="13">
      <c r="A13" t="str">
        <f t="shared" si="2"/>
        <v>Abandoned shrine</v>
      </c>
      <c r="B13" s="44"/>
      <c r="D13" s="44"/>
      <c r="F13" s="44"/>
      <c r="H13" s="44"/>
      <c r="J13" s="44" t="s">
        <v>1402</v>
      </c>
    </row>
    <row r="14">
      <c r="A14" t="str">
        <f t="shared" ref="A14:A16" si="3">VLOOKUP(RANDBETWEEN(1,100),F:G,2,TRUE)</f>
        <v>Members-only club</v>
      </c>
      <c r="B14" s="44"/>
      <c r="D14" s="44"/>
      <c r="F14" s="44"/>
      <c r="H14" s="44"/>
      <c r="J14" s="44" t="s">
        <v>1403</v>
      </c>
    </row>
    <row r="15">
      <c r="A15" t="str">
        <f t="shared" si="3"/>
        <v>Brothel</v>
      </c>
      <c r="B15" s="44"/>
      <c r="D15" s="44"/>
      <c r="F15" s="44"/>
      <c r="H15" s="44"/>
      <c r="J15" s="44" t="s">
        <v>1404</v>
      </c>
    </row>
    <row r="16">
      <c r="A16" t="str">
        <f t="shared" si="3"/>
        <v>Raucous dive</v>
      </c>
      <c r="B16" s="44"/>
      <c r="D16" s="44"/>
      <c r="F16" s="44"/>
      <c r="H16" s="44"/>
      <c r="J16" s="44" t="s">
        <v>1405</v>
      </c>
    </row>
    <row r="17">
      <c r="A17" t="str">
        <f t="shared" ref="A17:A19" si="4">"Warehouse: "&amp;VLOOKUP(RANDBETWEEN(1,100),H:I,2)</f>
        <v>Warehouse: Cheap goods</v>
      </c>
      <c r="B17" s="44"/>
      <c r="D17" s="44"/>
      <c r="F17" s="44"/>
      <c r="H17" s="44"/>
      <c r="J17" s="44" t="s">
        <v>1406</v>
      </c>
    </row>
    <row r="18">
      <c r="A18" t="str">
        <f t="shared" si="4"/>
        <v>Warehouse: Weapons/armor</v>
      </c>
      <c r="B18" s="44"/>
      <c r="D18" s="44"/>
      <c r="F18" s="44"/>
      <c r="H18" s="44"/>
      <c r="J18" s="44" t="s">
        <v>1407</v>
      </c>
    </row>
    <row r="19">
      <c r="A19" t="str">
        <f t="shared" si="4"/>
        <v>Warehouse: Secret smuggler's den</v>
      </c>
      <c r="B19" s="44"/>
      <c r="D19" s="44"/>
      <c r="F19" s="44"/>
      <c r="H19" s="44"/>
      <c r="J19" s="44" t="s">
        <v>1408</v>
      </c>
    </row>
    <row r="20">
      <c r="A20" t="str">
        <f t="shared" ref="A20:A21" si="5">"Shop: "&amp;INDEX(J:J,RANDBETWEEN(2,COUNTA(J:J)))</f>
        <v>Shop: Undertaker</v>
      </c>
      <c r="B20" s="44"/>
      <c r="D20" s="44"/>
      <c r="F20" s="44"/>
      <c r="H20" s="44"/>
      <c r="J20" s="44" t="s">
        <v>1409</v>
      </c>
    </row>
    <row r="21">
      <c r="A21" t="str">
        <f t="shared" si="5"/>
        <v>Shop: Carpenter</v>
      </c>
      <c r="B21" s="44"/>
      <c r="D21" s="44"/>
      <c r="F21" s="44"/>
      <c r="H21" s="44"/>
      <c r="J21" s="44" t="s">
        <v>1410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4.29"/>
    <col customWidth="1" min="3" max="3" width="38.57"/>
    <col customWidth="1" min="4" max="4" width="32.29"/>
    <col customWidth="1" min="5" max="5" width="41.29"/>
    <col customWidth="1" min="6" max="6" width="42.43"/>
    <col customWidth="1" min="7" max="7" width="40.14"/>
    <col customWidth="1" min="8" max="8" width="35.71"/>
    <col customWidth="1" min="9" max="10" width="35.0"/>
  </cols>
  <sheetData>
    <row r="1">
      <c r="A1" s="52" t="s">
        <v>1411</v>
      </c>
      <c r="B1" s="52" t="s">
        <v>16</v>
      </c>
      <c r="C1" s="52" t="s">
        <v>1412</v>
      </c>
      <c r="D1" s="52" t="s">
        <v>1413</v>
      </c>
      <c r="E1" s="52" t="s">
        <v>1414</v>
      </c>
      <c r="F1" s="52" t="s">
        <v>1415</v>
      </c>
      <c r="G1" s="52" t="s">
        <v>8</v>
      </c>
      <c r="H1" s="52" t="s">
        <v>1416</v>
      </c>
      <c r="I1" s="53"/>
      <c r="J1" s="53"/>
    </row>
    <row r="2">
      <c r="A2" s="44" t="s">
        <v>1417</v>
      </c>
      <c r="B2" s="44" t="s">
        <v>1418</v>
      </c>
      <c r="C2" s="44" t="s">
        <v>1419</v>
      </c>
      <c r="D2" s="44" t="s">
        <v>1420</v>
      </c>
      <c r="E2" s="44" t="s">
        <v>1421</v>
      </c>
      <c r="F2" s="44" t="s">
        <v>1422</v>
      </c>
      <c r="G2" s="44" t="s">
        <v>1423</v>
      </c>
      <c r="H2" s="44" t="s">
        <v>1424</v>
      </c>
    </row>
    <row r="3">
      <c r="A3" s="44" t="s">
        <v>1425</v>
      </c>
      <c r="B3" s="44" t="s">
        <v>1426</v>
      </c>
      <c r="C3" s="44" t="s">
        <v>1427</v>
      </c>
      <c r="D3" s="44" t="s">
        <v>1428</v>
      </c>
      <c r="E3" s="44" t="s">
        <v>1429</v>
      </c>
      <c r="F3" s="44" t="s">
        <v>1430</v>
      </c>
      <c r="G3" s="44" t="s">
        <v>1431</v>
      </c>
      <c r="H3" s="44" t="s">
        <v>1432</v>
      </c>
    </row>
    <row r="4">
      <c r="A4" s="44" t="s">
        <v>1433</v>
      </c>
      <c r="B4" s="44" t="s">
        <v>1434</v>
      </c>
      <c r="C4" s="44" t="s">
        <v>1435</v>
      </c>
      <c r="D4" s="44" t="s">
        <v>1436</v>
      </c>
      <c r="E4" s="44" t="s">
        <v>1437</v>
      </c>
      <c r="F4" s="44" t="s">
        <v>1438</v>
      </c>
      <c r="G4" s="44" t="s">
        <v>1439</v>
      </c>
      <c r="H4" s="44" t="s">
        <v>1440</v>
      </c>
    </row>
    <row r="5">
      <c r="A5" s="44" t="s">
        <v>1441</v>
      </c>
      <c r="B5" s="44" t="s">
        <v>1442</v>
      </c>
      <c r="C5" s="44" t="s">
        <v>1443</v>
      </c>
      <c r="D5" s="44" t="s">
        <v>1444</v>
      </c>
      <c r="E5" s="44" t="s">
        <v>1445</v>
      </c>
      <c r="F5" s="44" t="s">
        <v>1446</v>
      </c>
      <c r="G5" s="44" t="s">
        <v>1447</v>
      </c>
      <c r="H5" s="44" t="s">
        <v>1448</v>
      </c>
    </row>
    <row r="6">
      <c r="A6" s="44" t="s">
        <v>1449</v>
      </c>
      <c r="B6" s="44" t="s">
        <v>1450</v>
      </c>
      <c r="C6" s="44" t="s">
        <v>1451</v>
      </c>
      <c r="D6" s="44" t="s">
        <v>1452</v>
      </c>
      <c r="E6" s="44" t="s">
        <v>1453</v>
      </c>
      <c r="F6" s="44" t="s">
        <v>1454</v>
      </c>
      <c r="G6" s="44" t="s">
        <v>1455</v>
      </c>
    </row>
    <row r="7">
      <c r="A7" s="44" t="s">
        <v>1456</v>
      </c>
      <c r="B7" s="44" t="s">
        <v>1457</v>
      </c>
      <c r="C7" s="44" t="s">
        <v>1458</v>
      </c>
      <c r="D7" s="44" t="s">
        <v>1459</v>
      </c>
      <c r="E7" s="44" t="s">
        <v>1460</v>
      </c>
      <c r="F7" s="44" t="s">
        <v>1461</v>
      </c>
      <c r="G7" s="44" t="s">
        <v>1462</v>
      </c>
    </row>
    <row r="8">
      <c r="A8" s="44" t="s">
        <v>1463</v>
      </c>
      <c r="B8" s="44" t="s">
        <v>1464</v>
      </c>
      <c r="C8" s="44" t="s">
        <v>1465</v>
      </c>
      <c r="E8" s="44" t="s">
        <v>1466</v>
      </c>
      <c r="F8" s="44" t="s">
        <v>1467</v>
      </c>
      <c r="G8" s="44" t="s">
        <v>1468</v>
      </c>
    </row>
    <row r="9">
      <c r="A9" s="44" t="s">
        <v>1469</v>
      </c>
      <c r="B9" s="44" t="s">
        <v>1470</v>
      </c>
      <c r="C9" s="44" t="s">
        <v>1471</v>
      </c>
      <c r="E9" s="44" t="s">
        <v>1472</v>
      </c>
      <c r="F9" s="44" t="s">
        <v>1473</v>
      </c>
      <c r="G9" s="44" t="s">
        <v>1474</v>
      </c>
    </row>
    <row r="10">
      <c r="A10" s="44" t="s">
        <v>1475</v>
      </c>
      <c r="B10" s="44" t="s">
        <v>1476</v>
      </c>
      <c r="C10" s="44" t="s">
        <v>1477</v>
      </c>
      <c r="E10" s="44" t="s">
        <v>1478</v>
      </c>
      <c r="F10" s="44" t="s">
        <v>1479</v>
      </c>
    </row>
    <row r="11">
      <c r="A11" s="44" t="s">
        <v>1480</v>
      </c>
      <c r="B11" s="44" t="s">
        <v>1481</v>
      </c>
      <c r="C11" s="44" t="s">
        <v>1482</v>
      </c>
      <c r="E11" s="44" t="s">
        <v>1483</v>
      </c>
      <c r="F11" s="44" t="s">
        <v>1484</v>
      </c>
    </row>
    <row r="12">
      <c r="A12" s="44" t="s">
        <v>1485</v>
      </c>
      <c r="B12" s="44" t="s">
        <v>1486</v>
      </c>
      <c r="C12" s="44" t="s">
        <v>1487</v>
      </c>
      <c r="E12" s="44" t="s">
        <v>1488</v>
      </c>
      <c r="F12" s="44" t="s">
        <v>1489</v>
      </c>
    </row>
    <row r="13">
      <c r="A13" s="44" t="s">
        <v>1490</v>
      </c>
      <c r="B13" s="44" t="s">
        <v>1491</v>
      </c>
      <c r="C13" s="44" t="s">
        <v>1492</v>
      </c>
      <c r="E13" s="44" t="s">
        <v>1493</v>
      </c>
      <c r="F13" s="44" t="s">
        <v>1494</v>
      </c>
    </row>
    <row r="14">
      <c r="A14" s="44" t="s">
        <v>1495</v>
      </c>
      <c r="C14" s="44" t="s">
        <v>1496</v>
      </c>
      <c r="E14" s="44" t="s">
        <v>1497</v>
      </c>
      <c r="F14" s="44" t="s">
        <v>1498</v>
      </c>
      <c r="G14" s="44"/>
    </row>
    <row r="15">
      <c r="A15" s="44" t="s">
        <v>1499</v>
      </c>
      <c r="C15" s="44" t="s">
        <v>1500</v>
      </c>
      <c r="E15" s="44" t="s">
        <v>1501</v>
      </c>
      <c r="F15" s="44" t="s">
        <v>1502</v>
      </c>
      <c r="G15" s="44"/>
    </row>
    <row r="16">
      <c r="A16" s="44" t="s">
        <v>1503</v>
      </c>
      <c r="C16" s="44" t="s">
        <v>1504</v>
      </c>
      <c r="E16" s="44" t="s">
        <v>1505</v>
      </c>
      <c r="F16" s="44" t="s">
        <v>1506</v>
      </c>
      <c r="G16" s="44"/>
    </row>
    <row r="17">
      <c r="A17" s="44" t="s">
        <v>1507</v>
      </c>
      <c r="C17" s="44" t="s">
        <v>1508</v>
      </c>
      <c r="E17" s="44" t="s">
        <v>1509</v>
      </c>
      <c r="F17" s="44" t="s">
        <v>1510</v>
      </c>
      <c r="G17" s="44"/>
    </row>
    <row r="18">
      <c r="A18" s="44" t="s">
        <v>1511</v>
      </c>
      <c r="C18" s="44" t="s">
        <v>1512</v>
      </c>
      <c r="E18" s="44" t="s">
        <v>1513</v>
      </c>
      <c r="F18" s="44" t="s">
        <v>1514</v>
      </c>
      <c r="G18" s="44"/>
    </row>
    <row r="19">
      <c r="A19" s="44" t="s">
        <v>1515</v>
      </c>
      <c r="C19" s="44" t="s">
        <v>1516</v>
      </c>
      <c r="E19" s="44" t="s">
        <v>1517</v>
      </c>
      <c r="F19" s="44" t="s">
        <v>1518</v>
      </c>
      <c r="G19" s="44"/>
    </row>
    <row r="20">
      <c r="A20" s="44" t="s">
        <v>1519</v>
      </c>
      <c r="C20" s="44" t="s">
        <v>1520</v>
      </c>
      <c r="E20" s="44" t="s">
        <v>1521</v>
      </c>
      <c r="F20" s="44" t="s">
        <v>1522</v>
      </c>
      <c r="G20" s="44"/>
    </row>
    <row r="21">
      <c r="A21" s="44" t="s">
        <v>1523</v>
      </c>
      <c r="C21" s="44" t="s">
        <v>1524</v>
      </c>
      <c r="E21" s="44" t="s">
        <v>1525</v>
      </c>
      <c r="F21" s="44" t="s">
        <v>1526</v>
      </c>
      <c r="G21" s="44"/>
    </row>
    <row r="22">
      <c r="F22" s="44" t="s">
        <v>1527</v>
      </c>
      <c r="G22" s="44"/>
    </row>
    <row r="23">
      <c r="F23" s="44" t="s">
        <v>1528</v>
      </c>
      <c r="G23" s="44"/>
    </row>
    <row r="24">
      <c r="F24" s="44" t="s">
        <v>1529</v>
      </c>
      <c r="G24" s="44"/>
    </row>
    <row r="25">
      <c r="F25" s="44" t="s">
        <v>1530</v>
      </c>
      <c r="G25" s="44"/>
    </row>
    <row r="26">
      <c r="F26" s="44" t="s">
        <v>1531</v>
      </c>
      <c r="G26" s="44"/>
    </row>
    <row r="27">
      <c r="F27" s="44" t="s">
        <v>1532</v>
      </c>
      <c r="G27" s="44"/>
    </row>
    <row r="28">
      <c r="F28" s="44" t="s">
        <v>1533</v>
      </c>
      <c r="G28" s="44"/>
    </row>
    <row r="29">
      <c r="F29" s="44" t="s">
        <v>1534</v>
      </c>
      <c r="G29" s="44"/>
    </row>
    <row r="30">
      <c r="F30" s="44" t="s">
        <v>1535</v>
      </c>
      <c r="G30" s="44"/>
    </row>
    <row r="31">
      <c r="F31" s="44" t="s">
        <v>1536</v>
      </c>
      <c r="G31" s="44"/>
    </row>
    <row r="32">
      <c r="F32" s="44" t="s">
        <v>1537</v>
      </c>
      <c r="G32" s="44"/>
    </row>
    <row r="33">
      <c r="F33" s="44" t="s">
        <v>1538</v>
      </c>
      <c r="G33" s="44"/>
    </row>
    <row r="34">
      <c r="F34" s="44" t="s">
        <v>1539</v>
      </c>
      <c r="G34" s="44"/>
    </row>
    <row r="35">
      <c r="F35" s="44" t="s">
        <v>1540</v>
      </c>
    </row>
    <row r="36">
      <c r="F36" s="44" t="s">
        <v>1541</v>
      </c>
    </row>
    <row r="37">
      <c r="F37" s="44" t="s">
        <v>1542</v>
      </c>
    </row>
    <row r="38">
      <c r="F38" s="44" t="s">
        <v>1543</v>
      </c>
    </row>
    <row r="39">
      <c r="F39" s="44" t="s">
        <v>1544</v>
      </c>
    </row>
    <row r="40">
      <c r="F40" s="44" t="s">
        <v>1545</v>
      </c>
    </row>
    <row r="41">
      <c r="F41" s="44" t="s">
        <v>1546</v>
      </c>
    </row>
    <row r="42">
      <c r="F42" s="44" t="s">
        <v>1547</v>
      </c>
    </row>
    <row r="43">
      <c r="F43" s="44" t="s">
        <v>1548</v>
      </c>
    </row>
    <row r="44">
      <c r="F44" s="44" t="s">
        <v>1549</v>
      </c>
    </row>
    <row r="45">
      <c r="F45" s="44" t="s">
        <v>1550</v>
      </c>
    </row>
    <row r="46">
      <c r="F46" s="44" t="s">
        <v>1551</v>
      </c>
    </row>
    <row r="47">
      <c r="F47" s="44" t="s">
        <v>1552</v>
      </c>
    </row>
    <row r="48">
      <c r="F48" s="44" t="s">
        <v>1553</v>
      </c>
    </row>
    <row r="49">
      <c r="F49" s="44" t="s">
        <v>1554</v>
      </c>
    </row>
    <row r="50">
      <c r="F50" s="44" t="s">
        <v>1555</v>
      </c>
    </row>
    <row r="51">
      <c r="F51" s="44" t="s">
        <v>1556</v>
      </c>
    </row>
    <row r="52">
      <c r="F52" s="44" t="s">
        <v>1557</v>
      </c>
    </row>
    <row r="53">
      <c r="F53" s="44" t="s">
        <v>1558</v>
      </c>
    </row>
    <row r="54">
      <c r="F54" s="44" t="s">
        <v>1559</v>
      </c>
    </row>
    <row r="55">
      <c r="F55" s="44" t="s">
        <v>1560</v>
      </c>
    </row>
    <row r="56">
      <c r="F56" s="44" t="s">
        <v>1561</v>
      </c>
    </row>
    <row r="57">
      <c r="F57" s="44" t="s">
        <v>1562</v>
      </c>
    </row>
    <row r="58">
      <c r="F58" s="44" t="s">
        <v>1563</v>
      </c>
    </row>
    <row r="59">
      <c r="F59" s="44" t="s">
        <v>1564</v>
      </c>
    </row>
    <row r="60">
      <c r="F60" s="44" t="s">
        <v>1565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 customWidth="1" min="3" max="3" width="32.86"/>
  </cols>
  <sheetData>
    <row r="1">
      <c r="A1" s="54" t="s">
        <v>1566</v>
      </c>
      <c r="B1" s="54" t="s">
        <v>1567</v>
      </c>
      <c r="C1" s="52" t="s">
        <v>1568</v>
      </c>
      <c r="D1" s="52" t="s">
        <v>1569</v>
      </c>
      <c r="E1" s="52" t="s">
        <v>21</v>
      </c>
      <c r="F1" s="52" t="s">
        <v>1570</v>
      </c>
      <c r="G1" s="52" t="s">
        <v>1571</v>
      </c>
      <c r="H1" s="52" t="s">
        <v>1572</v>
      </c>
      <c r="I1" s="52" t="s">
        <v>1573</v>
      </c>
      <c r="J1" s="52" t="s">
        <v>1574</v>
      </c>
      <c r="K1" s="53"/>
      <c r="L1" s="53"/>
      <c r="M1" s="53"/>
      <c r="N1" s="53"/>
      <c r="O1" s="53"/>
      <c r="P1" s="53"/>
      <c r="Q1" s="53"/>
      <c r="R1" s="53"/>
      <c r="S1" s="53"/>
      <c r="T1" s="53"/>
      <c r="U1" s="53"/>
      <c r="V1" s="53"/>
      <c r="W1" s="53"/>
      <c r="X1" s="53"/>
      <c r="Y1" s="53"/>
      <c r="Z1" s="53"/>
    </row>
    <row r="2">
      <c r="A2" s="55" t="s">
        <v>1575</v>
      </c>
      <c r="B2" s="51" t="s">
        <v>1576</v>
      </c>
      <c r="C2" t="str">
        <f t="array" ref="C2">CONCATENATE("The ",INDEX(G:G,RANDBETWEEN(2,COUNTA(G:G)))," ",INDEX(H:H,RANDBETWEEN(2,COUNTA(H:H))))</f>
        <v>The Intelligent Squire</v>
      </c>
      <c r="D2" s="44" t="s">
        <v>1577</v>
      </c>
      <c r="E2" s="44" t="str">
        <f t="array" ref="E2">INDEX(B:B,RANDBETWEEN(2,COUNTA(B:B)))</f>
        <v>Fernshaper</v>
      </c>
      <c r="F2" s="44" t="s">
        <v>1578</v>
      </c>
      <c r="G2" s="44" t="s">
        <v>1579</v>
      </c>
      <c r="H2" s="44" t="s">
        <v>1580</v>
      </c>
      <c r="I2" s="44" t="s">
        <v>1581</v>
      </c>
      <c r="J2" s="44" t="s">
        <v>1582</v>
      </c>
    </row>
    <row r="3">
      <c r="A3" s="55" t="s">
        <v>1583</v>
      </c>
      <c r="B3" s="51" t="s">
        <v>1584</v>
      </c>
      <c r="C3" t="str">
        <f t="array" ref="C3">CONCATENATE("The ",INDEX(H:H,RANDBETWEEN(2,COUNTA(H:H)))," and ",INDEX(H:H,RANDBETWEEN(2,COUNTA(H:H))))</f>
        <v>The Angel and Lamb</v>
      </c>
      <c r="D3" s="44" t="s">
        <v>1585</v>
      </c>
      <c r="E3" s="44"/>
      <c r="F3" s="44" t="s">
        <v>1586</v>
      </c>
      <c r="G3" s="44" t="s">
        <v>271</v>
      </c>
      <c r="H3" s="44" t="s">
        <v>1587</v>
      </c>
      <c r="I3" s="44" t="s">
        <v>1588</v>
      </c>
      <c r="J3" s="44" t="s">
        <v>1589</v>
      </c>
    </row>
    <row r="4">
      <c r="A4" s="55" t="s">
        <v>1590</v>
      </c>
      <c r="B4" s="51" t="s">
        <v>1591</v>
      </c>
      <c r="C4" t="str">
        <f t="array" ref="C4">CONCATENATE("The ",INDEX(H:H,RANDBETWEEN(2,COUNTA(H:H)))," and the ",INDEX(H:H,RANDBETWEEN(2,COUNTA(H:H))))</f>
        <v>The Horseman and the Barbarian</v>
      </c>
      <c r="D4" s="44" t="s">
        <v>1592</v>
      </c>
      <c r="E4" s="44"/>
      <c r="F4" s="44" t="s">
        <v>1593</v>
      </c>
      <c r="G4" s="44" t="s">
        <v>1594</v>
      </c>
      <c r="H4" s="44" t="s">
        <v>1595</v>
      </c>
      <c r="I4" s="44" t="s">
        <v>1596</v>
      </c>
      <c r="J4" s="44" t="s">
        <v>1597</v>
      </c>
    </row>
    <row r="5">
      <c r="A5" s="55" t="s">
        <v>1598</v>
      </c>
      <c r="B5" s="51" t="s">
        <v>1599</v>
      </c>
      <c r="C5" t="str">
        <f t="array" ref="C5">CONCATENATE("The ",INDEX(H:H,RANDBETWEEN(2,COUNTA(H:H))),"'s ",INDEX(I:I,RANDBETWEEN(2,COUNTA(I:I))))</f>
        <v>The Dwarf's Acolyte</v>
      </c>
      <c r="D5" s="44" t="s">
        <v>1600</v>
      </c>
      <c r="E5" s="44"/>
      <c r="F5" s="44" t="s">
        <v>1601</v>
      </c>
      <c r="G5" s="44" t="s">
        <v>1602</v>
      </c>
      <c r="H5" s="44" t="s">
        <v>971</v>
      </c>
      <c r="I5" s="44" t="s">
        <v>1603</v>
      </c>
      <c r="J5" s="44" t="s">
        <v>1604</v>
      </c>
    </row>
    <row r="6">
      <c r="A6" s="55" t="s">
        <v>1605</v>
      </c>
      <c r="B6" s="51" t="s">
        <v>1606</v>
      </c>
      <c r="C6" t="str">
        <f t="array" ref="C6">CONCATENATE("The ",INDEX(H:H,RANDBETWEEN(2,COUNTA(H:H)))," and the ",INDEX(I:I,RANDBETWEEN(2,COUNTA(I:I))))</f>
        <v>The Pony and the Mother</v>
      </c>
      <c r="D6" s="44" t="s">
        <v>1607</v>
      </c>
      <c r="E6" s="44"/>
      <c r="F6" s="44" t="s">
        <v>1608</v>
      </c>
      <c r="G6" s="44" t="s">
        <v>1609</v>
      </c>
      <c r="H6" s="44" t="s">
        <v>1610</v>
      </c>
      <c r="I6" s="44" t="s">
        <v>1611</v>
      </c>
      <c r="J6" s="44" t="s">
        <v>1612</v>
      </c>
    </row>
    <row r="7">
      <c r="A7" s="55" t="s">
        <v>1613</v>
      </c>
      <c r="B7" s="51" t="s">
        <v>1614</v>
      </c>
      <c r="C7" t="str">
        <f t="array" ref="C7">CONCATENATE("The ",INDEX(F:F,RANDBETWEEN(2,COUNTA(F:F)))," ",INDEX(H:H,RANDBETWEEN(2,COUNTA(H:H))))</f>
        <v>The Slashing Ogre</v>
      </c>
      <c r="D7" s="44" t="s">
        <v>190</v>
      </c>
      <c r="E7" s="44"/>
      <c r="F7" s="44" t="s">
        <v>1615</v>
      </c>
      <c r="G7" s="44" t="s">
        <v>1241</v>
      </c>
      <c r="H7" s="44" t="s">
        <v>1616</v>
      </c>
      <c r="I7" s="44" t="s">
        <v>1617</v>
      </c>
      <c r="J7" s="44" t="s">
        <v>1618</v>
      </c>
    </row>
    <row r="8">
      <c r="A8" s="55" t="s">
        <v>1619</v>
      </c>
      <c r="B8" s="51" t="s">
        <v>1620</v>
      </c>
      <c r="C8" t="str">
        <f t="array" ref="C8">CONCATENATE(INDEX(D:D,RANDBETWEEN(2,COUNTA(D:D)))," ",E2,"'s ",INDEX(J:J,RANDBETWEEN(2,COUNTA(J:J))))</f>
        <v>Madam Fernshaper's Bowl</v>
      </c>
      <c r="D8" s="44"/>
      <c r="E8" s="44"/>
      <c r="F8" s="44" t="s">
        <v>1621</v>
      </c>
      <c r="G8" s="44" t="s">
        <v>1622</v>
      </c>
      <c r="H8" s="44" t="s">
        <v>1623</v>
      </c>
      <c r="I8" s="44" t="s">
        <v>1624</v>
      </c>
      <c r="J8" s="44" t="s">
        <v>1625</v>
      </c>
    </row>
    <row r="9">
      <c r="A9" s="55" t="s">
        <v>1626</v>
      </c>
      <c r="B9" s="51" t="s">
        <v>1627</v>
      </c>
      <c r="D9" s="44"/>
      <c r="E9" s="44"/>
      <c r="F9" s="44" t="s">
        <v>1628</v>
      </c>
      <c r="G9" s="44" t="s">
        <v>1629</v>
      </c>
      <c r="H9" s="44" t="s">
        <v>1630</v>
      </c>
      <c r="I9" s="44" t="s">
        <v>1631</v>
      </c>
      <c r="J9" s="44" t="s">
        <v>1632</v>
      </c>
    </row>
    <row r="10">
      <c r="A10" s="55" t="s">
        <v>1633</v>
      </c>
      <c r="B10" s="51" t="s">
        <v>1634</v>
      </c>
      <c r="D10" s="44"/>
      <c r="E10" s="44"/>
      <c r="F10" s="44" t="s">
        <v>1635</v>
      </c>
      <c r="G10" s="44" t="s">
        <v>1636</v>
      </c>
      <c r="H10" s="44" t="s">
        <v>1637</v>
      </c>
      <c r="I10" s="44" t="s">
        <v>1638</v>
      </c>
      <c r="J10" s="44"/>
    </row>
    <row r="11">
      <c r="A11" s="55" t="s">
        <v>1639</v>
      </c>
      <c r="B11" s="51" t="s">
        <v>1640</v>
      </c>
      <c r="D11" s="44"/>
      <c r="E11" s="44"/>
      <c r="F11" s="44" t="s">
        <v>1641</v>
      </c>
      <c r="G11" s="44" t="s">
        <v>1642</v>
      </c>
      <c r="H11" s="44" t="s">
        <v>1643</v>
      </c>
      <c r="I11" s="44" t="s">
        <v>1644</v>
      </c>
    </row>
    <row r="12">
      <c r="A12" s="55" t="s">
        <v>1645</v>
      </c>
      <c r="B12" s="51" t="s">
        <v>1646</v>
      </c>
      <c r="D12" s="44"/>
      <c r="E12" s="44"/>
      <c r="F12" s="44" t="s">
        <v>1647</v>
      </c>
      <c r="G12" s="44" t="s">
        <v>1112</v>
      </c>
      <c r="H12" s="44" t="s">
        <v>1271</v>
      </c>
      <c r="I12" s="44" t="s">
        <v>1648</v>
      </c>
    </row>
    <row r="13">
      <c r="A13" s="55" t="s">
        <v>1649</v>
      </c>
      <c r="B13" s="51" t="s">
        <v>1650</v>
      </c>
      <c r="C13" s="44"/>
      <c r="D13" s="44"/>
      <c r="E13" s="44"/>
      <c r="F13" s="44" t="s">
        <v>1651</v>
      </c>
      <c r="G13" s="44" t="s">
        <v>1652</v>
      </c>
      <c r="H13" s="44" t="s">
        <v>1653</v>
      </c>
      <c r="I13" s="44" t="s">
        <v>1654</v>
      </c>
    </row>
    <row r="14">
      <c r="A14" s="55" t="s">
        <v>1655</v>
      </c>
      <c r="B14" s="51" t="s">
        <v>1656</v>
      </c>
      <c r="C14" s="44"/>
      <c r="D14" s="44"/>
      <c r="E14" s="44"/>
      <c r="F14" s="44" t="s">
        <v>1657</v>
      </c>
      <c r="G14" s="44" t="s">
        <v>1658</v>
      </c>
      <c r="H14" s="44" t="s">
        <v>909</v>
      </c>
      <c r="I14" s="44" t="s">
        <v>1659</v>
      </c>
    </row>
    <row r="15">
      <c r="A15" s="55" t="s">
        <v>1660</v>
      </c>
      <c r="B15" s="51" t="s">
        <v>1661</v>
      </c>
      <c r="C15" s="44"/>
      <c r="D15" s="44"/>
      <c r="E15" s="44"/>
      <c r="F15" s="44" t="s">
        <v>1662</v>
      </c>
      <c r="G15" s="44" t="s">
        <v>1663</v>
      </c>
      <c r="H15" s="44" t="s">
        <v>1664</v>
      </c>
      <c r="I15" s="44" t="s">
        <v>1665</v>
      </c>
    </row>
    <row r="16">
      <c r="A16" s="55" t="s">
        <v>1666</v>
      </c>
      <c r="B16" s="51" t="s">
        <v>1667</v>
      </c>
      <c r="C16" s="44"/>
      <c r="D16" s="44"/>
      <c r="E16" s="44"/>
      <c r="F16" s="44" t="s">
        <v>1668</v>
      </c>
      <c r="G16" s="44" t="s">
        <v>439</v>
      </c>
      <c r="H16" s="44" t="s">
        <v>1669</v>
      </c>
      <c r="I16" s="44" t="s">
        <v>1648</v>
      </c>
    </row>
    <row r="17">
      <c r="A17" s="55" t="s">
        <v>1670</v>
      </c>
      <c r="B17" s="51" t="s">
        <v>1671</v>
      </c>
      <c r="C17" s="44"/>
      <c r="D17" s="44"/>
      <c r="E17" s="44"/>
      <c r="F17" s="44" t="s">
        <v>1672</v>
      </c>
      <c r="G17" s="44" t="s">
        <v>1673</v>
      </c>
      <c r="H17" s="44" t="s">
        <v>1674</v>
      </c>
      <c r="I17" s="44" t="s">
        <v>1675</v>
      </c>
    </row>
    <row r="18">
      <c r="A18" s="55" t="s">
        <v>1676</v>
      </c>
      <c r="B18" s="51" t="s">
        <v>1677</v>
      </c>
      <c r="C18" s="44"/>
      <c r="D18" s="44"/>
      <c r="E18" s="44"/>
      <c r="F18" s="44" t="s">
        <v>1678</v>
      </c>
      <c r="G18" s="44" t="s">
        <v>1679</v>
      </c>
      <c r="H18" s="44" t="s">
        <v>1680</v>
      </c>
      <c r="I18" s="44" t="s">
        <v>1681</v>
      </c>
    </row>
    <row r="19">
      <c r="A19" s="55" t="s">
        <v>1682</v>
      </c>
      <c r="B19" s="51" t="s">
        <v>1683</v>
      </c>
      <c r="D19" s="44"/>
      <c r="E19" s="44"/>
      <c r="F19" s="44" t="s">
        <v>1684</v>
      </c>
      <c r="G19" s="44" t="s">
        <v>1685</v>
      </c>
      <c r="H19" s="44" t="s">
        <v>1686</v>
      </c>
      <c r="I19" s="44" t="s">
        <v>1687</v>
      </c>
    </row>
    <row r="20">
      <c r="A20" s="55" t="s">
        <v>1688</v>
      </c>
      <c r="B20" s="51" t="s">
        <v>1689</v>
      </c>
      <c r="D20" s="44"/>
      <c r="E20" s="44"/>
      <c r="F20" s="44" t="s">
        <v>1690</v>
      </c>
      <c r="G20" s="44" t="s">
        <v>374</v>
      </c>
      <c r="H20" s="44" t="s">
        <v>1691</v>
      </c>
      <c r="I20" s="44" t="s">
        <v>1410</v>
      </c>
    </row>
    <row r="21">
      <c r="A21" s="55" t="s">
        <v>1692</v>
      </c>
      <c r="B21" s="51" t="s">
        <v>1693</v>
      </c>
      <c r="D21" s="44"/>
      <c r="E21" s="44"/>
      <c r="F21" s="44" t="s">
        <v>1694</v>
      </c>
      <c r="G21" s="44" t="s">
        <v>1695</v>
      </c>
      <c r="H21" s="44" t="s">
        <v>1696</v>
      </c>
      <c r="I21" s="44" t="s">
        <v>1697</v>
      </c>
    </row>
    <row r="22">
      <c r="A22" s="55" t="s">
        <v>1698</v>
      </c>
      <c r="B22" s="51" t="s">
        <v>1699</v>
      </c>
      <c r="D22" s="44"/>
      <c r="E22" s="44"/>
      <c r="F22" s="44" t="s">
        <v>1700</v>
      </c>
      <c r="G22" s="44" t="s">
        <v>1701</v>
      </c>
      <c r="H22" s="44" t="s">
        <v>1702</v>
      </c>
      <c r="I22" s="44" t="s">
        <v>1703</v>
      </c>
    </row>
    <row r="23">
      <c r="A23" s="55" t="s">
        <v>1704</v>
      </c>
      <c r="B23" s="51" t="s">
        <v>1705</v>
      </c>
      <c r="D23" s="44"/>
      <c r="E23" s="44"/>
      <c r="F23" s="44" t="s">
        <v>1706</v>
      </c>
      <c r="G23" s="44" t="s">
        <v>1707</v>
      </c>
      <c r="H23" s="44" t="s">
        <v>1708</v>
      </c>
      <c r="I23" s="44" t="s">
        <v>1709</v>
      </c>
    </row>
    <row r="24">
      <c r="A24" s="55" t="s">
        <v>1710</v>
      </c>
      <c r="B24" s="51" t="s">
        <v>1711</v>
      </c>
      <c r="D24" s="44"/>
      <c r="E24" s="44"/>
      <c r="F24" s="44" t="s">
        <v>1712</v>
      </c>
      <c r="G24" s="44" t="s">
        <v>401</v>
      </c>
      <c r="H24" s="44" t="s">
        <v>1713</v>
      </c>
      <c r="I24" s="44" t="s">
        <v>1714</v>
      </c>
    </row>
    <row r="25">
      <c r="A25" s="55" t="s">
        <v>1715</v>
      </c>
      <c r="B25" s="51" t="s">
        <v>1716</v>
      </c>
      <c r="D25" s="44"/>
      <c r="E25" s="44"/>
      <c r="F25" s="44" t="s">
        <v>1717</v>
      </c>
      <c r="G25" s="44" t="s">
        <v>1718</v>
      </c>
      <c r="H25" s="44" t="s">
        <v>1719</v>
      </c>
      <c r="I25" s="44" t="s">
        <v>977</v>
      </c>
    </row>
    <row r="26">
      <c r="A26" s="55" t="s">
        <v>1720</v>
      </c>
      <c r="B26" s="51" t="s">
        <v>1721</v>
      </c>
      <c r="D26" s="44"/>
      <c r="E26" s="44"/>
      <c r="F26" s="44" t="s">
        <v>1722</v>
      </c>
      <c r="G26" s="44" t="s">
        <v>1723</v>
      </c>
      <c r="H26" s="44" t="s">
        <v>1724</v>
      </c>
      <c r="I26" s="44" t="s">
        <v>1285</v>
      </c>
    </row>
    <row r="27">
      <c r="A27" s="55" t="s">
        <v>1725</v>
      </c>
      <c r="B27" s="51" t="s">
        <v>1726</v>
      </c>
      <c r="D27" s="44"/>
      <c r="E27" s="44"/>
      <c r="F27" s="44" t="s">
        <v>1727</v>
      </c>
      <c r="G27" s="44" t="s">
        <v>1728</v>
      </c>
      <c r="H27" s="44" t="s">
        <v>1729</v>
      </c>
      <c r="I27" s="44" t="s">
        <v>1730</v>
      </c>
    </row>
    <row r="28">
      <c r="A28" s="55" t="s">
        <v>1731</v>
      </c>
      <c r="B28" s="51" t="s">
        <v>1732</v>
      </c>
      <c r="D28" s="44"/>
      <c r="E28" s="44"/>
      <c r="F28" s="44" t="s">
        <v>1733</v>
      </c>
      <c r="G28" s="44" t="s">
        <v>1734</v>
      </c>
      <c r="H28" s="44" t="s">
        <v>1735</v>
      </c>
      <c r="I28" s="44" t="s">
        <v>1736</v>
      </c>
    </row>
    <row r="29">
      <c r="A29" s="55" t="s">
        <v>1737</v>
      </c>
      <c r="B29" s="51" t="s">
        <v>1738</v>
      </c>
      <c r="D29" s="44"/>
      <c r="E29" s="44"/>
      <c r="F29" s="44" t="s">
        <v>1739</v>
      </c>
      <c r="G29" s="44" t="s">
        <v>1740</v>
      </c>
      <c r="H29" s="44" t="s">
        <v>1741</v>
      </c>
      <c r="I29" s="44" t="s">
        <v>1616</v>
      </c>
    </row>
    <row r="30">
      <c r="A30" s="55" t="s">
        <v>1742</v>
      </c>
      <c r="B30" s="51" t="s">
        <v>1743</v>
      </c>
      <c r="D30" s="44"/>
      <c r="E30" s="44"/>
      <c r="F30" s="44" t="s">
        <v>1679</v>
      </c>
      <c r="G30" s="44" t="s">
        <v>1744</v>
      </c>
      <c r="H30" s="44" t="s">
        <v>1745</v>
      </c>
      <c r="I30" s="44" t="s">
        <v>1746</v>
      </c>
    </row>
    <row r="31">
      <c r="A31" s="55" t="s">
        <v>1747</v>
      </c>
      <c r="B31" s="51" t="s">
        <v>1748</v>
      </c>
      <c r="D31" s="44"/>
      <c r="E31" s="44"/>
      <c r="F31" s="44" t="s">
        <v>1749</v>
      </c>
      <c r="G31" s="44" t="s">
        <v>1091</v>
      </c>
      <c r="H31" s="44" t="s">
        <v>1750</v>
      </c>
      <c r="I31" s="44" t="s">
        <v>1751</v>
      </c>
    </row>
    <row r="32">
      <c r="A32" s="55" t="s">
        <v>1752</v>
      </c>
      <c r="B32" s="51" t="s">
        <v>1753</v>
      </c>
      <c r="D32" s="44"/>
      <c r="E32" s="44"/>
      <c r="F32" s="44" t="s">
        <v>1754</v>
      </c>
      <c r="G32" s="44" t="s">
        <v>1755</v>
      </c>
      <c r="H32" s="44" t="s">
        <v>1756</v>
      </c>
      <c r="I32" s="44" t="s">
        <v>1757</v>
      </c>
    </row>
    <row r="33">
      <c r="A33" s="44" t="s">
        <v>1758</v>
      </c>
      <c r="B33" s="51" t="s">
        <v>1759</v>
      </c>
      <c r="D33" s="44"/>
      <c r="E33" s="44"/>
      <c r="F33" s="44" t="s">
        <v>1760</v>
      </c>
      <c r="G33" s="44" t="s">
        <v>1761</v>
      </c>
      <c r="H33" s="44" t="s">
        <v>1762</v>
      </c>
      <c r="I33" s="44" t="s">
        <v>1763</v>
      </c>
    </row>
    <row r="34">
      <c r="A34" s="44" t="s">
        <v>1764</v>
      </c>
      <c r="B34" s="51" t="s">
        <v>1765</v>
      </c>
      <c r="D34" s="44"/>
      <c r="E34" s="44"/>
      <c r="F34" s="44" t="s">
        <v>1766</v>
      </c>
      <c r="G34" s="44" t="s">
        <v>1767</v>
      </c>
      <c r="H34" s="44" t="s">
        <v>1768</v>
      </c>
      <c r="I34" s="44" t="s">
        <v>1769</v>
      </c>
    </row>
    <row r="35">
      <c r="A35" s="44" t="s">
        <v>1770</v>
      </c>
      <c r="B35" s="51" t="s">
        <v>1771</v>
      </c>
      <c r="D35" s="44"/>
      <c r="E35" s="44"/>
      <c r="F35" s="44" t="s">
        <v>1772</v>
      </c>
      <c r="G35" s="44" t="s">
        <v>1773</v>
      </c>
      <c r="H35" s="44" t="s">
        <v>1774</v>
      </c>
      <c r="I35" s="44" t="s">
        <v>1775</v>
      </c>
    </row>
    <row r="36">
      <c r="A36" s="44" t="s">
        <v>1776</v>
      </c>
      <c r="B36" s="51" t="s">
        <v>1777</v>
      </c>
      <c r="D36" s="44"/>
      <c r="E36" s="44"/>
      <c r="F36" s="44" t="s">
        <v>1778</v>
      </c>
      <c r="G36" s="44" t="s">
        <v>1779</v>
      </c>
      <c r="H36" s="44" t="s">
        <v>1780</v>
      </c>
      <c r="I36" s="44" t="s">
        <v>1781</v>
      </c>
    </row>
    <row r="37">
      <c r="A37" s="44" t="s">
        <v>1782</v>
      </c>
      <c r="B37" s="51" t="s">
        <v>1783</v>
      </c>
      <c r="D37" s="44"/>
      <c r="E37" s="44"/>
      <c r="F37" s="44" t="s">
        <v>1784</v>
      </c>
      <c r="G37" s="44" t="s">
        <v>1785</v>
      </c>
      <c r="H37" s="44" t="s">
        <v>1786</v>
      </c>
      <c r="I37" s="44" t="s">
        <v>1787</v>
      </c>
    </row>
    <row r="38">
      <c r="A38" s="44" t="s">
        <v>1788</v>
      </c>
      <c r="B38" s="51" t="s">
        <v>1789</v>
      </c>
      <c r="D38" s="44"/>
      <c r="E38" s="44"/>
      <c r="F38" s="44" t="s">
        <v>1790</v>
      </c>
      <c r="G38" s="44" t="s">
        <v>1791</v>
      </c>
      <c r="H38" s="44" t="s">
        <v>1792</v>
      </c>
      <c r="I38" s="44" t="s">
        <v>1793</v>
      </c>
    </row>
    <row r="39">
      <c r="A39" s="44" t="s">
        <v>1794</v>
      </c>
      <c r="B39" s="51" t="s">
        <v>1795</v>
      </c>
      <c r="D39" s="44"/>
      <c r="E39" s="44"/>
      <c r="F39" s="44" t="s">
        <v>1796</v>
      </c>
      <c r="G39" s="44" t="s">
        <v>1797</v>
      </c>
      <c r="H39" s="44" t="s">
        <v>1798</v>
      </c>
      <c r="I39" s="44" t="s">
        <v>1799</v>
      </c>
    </row>
    <row r="40">
      <c r="A40" s="44" t="s">
        <v>1800</v>
      </c>
      <c r="B40" s="51" t="s">
        <v>1801</v>
      </c>
      <c r="D40" s="44"/>
      <c r="E40" s="44"/>
      <c r="F40" s="44" t="s">
        <v>1802</v>
      </c>
      <c r="G40" s="44" t="s">
        <v>1803</v>
      </c>
      <c r="H40" s="44" t="s">
        <v>1804</v>
      </c>
      <c r="I40" s="44" t="s">
        <v>745</v>
      </c>
    </row>
    <row r="41">
      <c r="A41" s="44" t="s">
        <v>1805</v>
      </c>
      <c r="B41" s="51" t="s">
        <v>1806</v>
      </c>
      <c r="D41" s="44"/>
      <c r="E41" s="44"/>
      <c r="F41" s="44" t="s">
        <v>1807</v>
      </c>
      <c r="G41" s="44" t="s">
        <v>1808</v>
      </c>
      <c r="H41" s="44" t="s">
        <v>1809</v>
      </c>
      <c r="I41" s="44" t="s">
        <v>1810</v>
      </c>
    </row>
    <row r="42">
      <c r="A42" s="44" t="s">
        <v>1811</v>
      </c>
      <c r="B42" s="51" t="s">
        <v>1812</v>
      </c>
      <c r="D42" s="44"/>
      <c r="E42" s="44"/>
      <c r="F42" s="44" t="s">
        <v>1813</v>
      </c>
      <c r="G42" s="44" t="s">
        <v>1814</v>
      </c>
      <c r="H42" s="44" t="s">
        <v>1815</v>
      </c>
      <c r="I42" s="44" t="s">
        <v>1816</v>
      </c>
    </row>
    <row r="43">
      <c r="A43" s="44" t="s">
        <v>1817</v>
      </c>
      <c r="B43" s="51" t="s">
        <v>1818</v>
      </c>
      <c r="D43" s="44"/>
      <c r="E43" s="44"/>
      <c r="F43" s="44" t="s">
        <v>1819</v>
      </c>
      <c r="G43" s="44" t="s">
        <v>1820</v>
      </c>
      <c r="H43" s="44" t="s">
        <v>1821</v>
      </c>
      <c r="I43" s="44" t="s">
        <v>1611</v>
      </c>
    </row>
    <row r="44">
      <c r="A44" s="44" t="s">
        <v>1822</v>
      </c>
      <c r="B44" s="51" t="s">
        <v>1823</v>
      </c>
      <c r="D44" s="44"/>
      <c r="E44" s="44"/>
      <c r="F44" s="44" t="s">
        <v>1824</v>
      </c>
      <c r="G44" s="44" t="s">
        <v>1825</v>
      </c>
      <c r="H44" s="44" t="s">
        <v>1826</v>
      </c>
      <c r="I44" s="44" t="s">
        <v>1827</v>
      </c>
    </row>
    <row r="45">
      <c r="A45" s="44" t="s">
        <v>1828</v>
      </c>
      <c r="B45" s="51" t="s">
        <v>1829</v>
      </c>
      <c r="D45" s="44"/>
      <c r="E45" s="44"/>
      <c r="F45" s="44" t="s">
        <v>1830</v>
      </c>
      <c r="G45" s="44" t="s">
        <v>1831</v>
      </c>
      <c r="H45" s="44" t="s">
        <v>1832</v>
      </c>
      <c r="I45" s="44" t="s">
        <v>1833</v>
      </c>
    </row>
    <row r="46">
      <c r="A46" s="44" t="s">
        <v>1834</v>
      </c>
      <c r="B46" s="51" t="s">
        <v>1835</v>
      </c>
      <c r="D46" s="44"/>
      <c r="E46" s="44"/>
      <c r="F46" s="44" t="s">
        <v>1836</v>
      </c>
      <c r="G46" s="44" t="s">
        <v>1837</v>
      </c>
      <c r="H46" s="44" t="s">
        <v>1838</v>
      </c>
      <c r="I46" s="44" t="s">
        <v>1839</v>
      </c>
    </row>
    <row r="47">
      <c r="A47" s="44" t="s">
        <v>1840</v>
      </c>
      <c r="B47" s="51" t="s">
        <v>1841</v>
      </c>
      <c r="D47" s="44"/>
      <c r="E47" s="44"/>
      <c r="F47" s="44" t="s">
        <v>1842</v>
      </c>
      <c r="G47" s="44" t="s">
        <v>1843</v>
      </c>
      <c r="H47" s="44" t="s">
        <v>1844</v>
      </c>
      <c r="I47" s="44" t="s">
        <v>1845</v>
      </c>
    </row>
    <row r="48">
      <c r="A48" s="44" t="s">
        <v>1846</v>
      </c>
      <c r="B48" s="51" t="s">
        <v>1847</v>
      </c>
      <c r="D48" s="44"/>
      <c r="E48" s="44"/>
      <c r="F48" s="44" t="s">
        <v>1848</v>
      </c>
      <c r="G48" s="44" t="s">
        <v>1849</v>
      </c>
      <c r="H48" s="44" t="s">
        <v>1850</v>
      </c>
      <c r="I48" s="44" t="s">
        <v>1851</v>
      </c>
    </row>
    <row r="49">
      <c r="A49" s="44" t="s">
        <v>1852</v>
      </c>
      <c r="B49" s="51" t="s">
        <v>1853</v>
      </c>
      <c r="D49" s="44"/>
      <c r="E49" s="44"/>
      <c r="F49" s="44" t="s">
        <v>1854</v>
      </c>
      <c r="G49" s="44" t="s">
        <v>1855</v>
      </c>
      <c r="H49" s="44" t="s">
        <v>1856</v>
      </c>
      <c r="I49" s="44" t="s">
        <v>1857</v>
      </c>
    </row>
    <row r="50">
      <c r="A50" s="44" t="s">
        <v>1858</v>
      </c>
      <c r="B50" s="51" t="s">
        <v>1859</v>
      </c>
      <c r="D50" s="44"/>
      <c r="E50" s="44"/>
      <c r="F50" s="44" t="s">
        <v>1860</v>
      </c>
      <c r="G50" s="44" t="s">
        <v>1861</v>
      </c>
      <c r="H50" s="44" t="s">
        <v>1862</v>
      </c>
      <c r="I50" s="44" t="s">
        <v>1597</v>
      </c>
    </row>
    <row r="51">
      <c r="A51" s="44" t="s">
        <v>1863</v>
      </c>
      <c r="B51" s="51" t="s">
        <v>1864</v>
      </c>
      <c r="D51" s="44"/>
      <c r="E51" s="44"/>
      <c r="F51" s="44" t="s">
        <v>1865</v>
      </c>
      <c r="G51" s="44" t="s">
        <v>1866</v>
      </c>
      <c r="H51" s="44" t="s">
        <v>1867</v>
      </c>
      <c r="I51" s="44" t="s">
        <v>1868</v>
      </c>
    </row>
    <row r="52">
      <c r="A52" s="44" t="s">
        <v>1869</v>
      </c>
      <c r="B52" s="51" t="s">
        <v>1870</v>
      </c>
      <c r="D52" s="44"/>
      <c r="E52" s="44"/>
      <c r="F52" s="44" t="s">
        <v>1871</v>
      </c>
      <c r="G52" s="44" t="s">
        <v>1872</v>
      </c>
      <c r="H52" s="44" t="s">
        <v>1873</v>
      </c>
      <c r="I52" s="44" t="s">
        <v>1874</v>
      </c>
    </row>
    <row r="53">
      <c r="A53" s="44" t="s">
        <v>1875</v>
      </c>
      <c r="B53" s="51" t="s">
        <v>1876</v>
      </c>
      <c r="D53" s="44"/>
      <c r="E53" s="44"/>
      <c r="F53" s="44" t="s">
        <v>1877</v>
      </c>
      <c r="G53" s="44" t="s">
        <v>1878</v>
      </c>
      <c r="H53" s="44" t="s">
        <v>1879</v>
      </c>
      <c r="I53" s="44" t="s">
        <v>1880</v>
      </c>
    </row>
    <row r="54">
      <c r="A54" s="44" t="s">
        <v>1881</v>
      </c>
      <c r="B54" s="51" t="s">
        <v>1882</v>
      </c>
      <c r="D54" s="44"/>
      <c r="E54" s="44"/>
      <c r="F54" s="44" t="s">
        <v>1883</v>
      </c>
      <c r="G54" s="44" t="s">
        <v>1884</v>
      </c>
      <c r="H54" s="44" t="s">
        <v>1885</v>
      </c>
      <c r="I54" s="44" t="s">
        <v>1886</v>
      </c>
    </row>
    <row r="55">
      <c r="A55" s="44" t="s">
        <v>1887</v>
      </c>
      <c r="B55" s="51" t="s">
        <v>1888</v>
      </c>
      <c r="D55" s="44"/>
      <c r="E55" s="44"/>
      <c r="F55" s="44" t="s">
        <v>1889</v>
      </c>
      <c r="G55" s="44" t="s">
        <v>1890</v>
      </c>
      <c r="H55" s="44" t="s">
        <v>1891</v>
      </c>
      <c r="I55" s="44" t="s">
        <v>1892</v>
      </c>
    </row>
    <row r="56">
      <c r="A56" s="44" t="s">
        <v>1893</v>
      </c>
      <c r="B56" s="51" t="s">
        <v>1894</v>
      </c>
      <c r="D56" s="44"/>
      <c r="E56" s="44"/>
      <c r="F56" s="44" t="s">
        <v>1895</v>
      </c>
      <c r="G56" s="44" t="s">
        <v>1896</v>
      </c>
      <c r="H56" s="44" t="s">
        <v>901</v>
      </c>
      <c r="I56" s="44" t="s">
        <v>1897</v>
      </c>
    </row>
    <row r="57">
      <c r="A57" s="44" t="s">
        <v>1898</v>
      </c>
      <c r="B57" s="51" t="s">
        <v>1899</v>
      </c>
      <c r="D57" s="44"/>
      <c r="E57" s="44"/>
      <c r="F57" s="44" t="s">
        <v>1900</v>
      </c>
      <c r="G57" s="44" t="s">
        <v>1901</v>
      </c>
      <c r="H57" s="44" t="s">
        <v>937</v>
      </c>
      <c r="I57" s="44" t="s">
        <v>1902</v>
      </c>
    </row>
    <row r="58">
      <c r="A58" s="44" t="s">
        <v>1903</v>
      </c>
      <c r="B58" s="51" t="s">
        <v>1904</v>
      </c>
      <c r="D58" s="44"/>
      <c r="E58" s="44"/>
      <c r="F58" s="44" t="s">
        <v>1905</v>
      </c>
      <c r="G58" s="44" t="s">
        <v>1906</v>
      </c>
      <c r="H58" s="44" t="s">
        <v>1907</v>
      </c>
      <c r="I58" s="44" t="s">
        <v>1908</v>
      </c>
    </row>
    <row r="59">
      <c r="A59" s="44" t="s">
        <v>1909</v>
      </c>
      <c r="B59" s="51" t="s">
        <v>1910</v>
      </c>
      <c r="D59" s="44"/>
      <c r="E59" s="44"/>
      <c r="F59" s="44" t="s">
        <v>1911</v>
      </c>
      <c r="G59" s="44" t="s">
        <v>1912</v>
      </c>
      <c r="H59" s="44" t="s">
        <v>1913</v>
      </c>
      <c r="I59" s="44" t="s">
        <v>1914</v>
      </c>
    </row>
    <row r="60">
      <c r="A60" s="44" t="s">
        <v>1915</v>
      </c>
      <c r="B60" s="51" t="s">
        <v>1916</v>
      </c>
      <c r="D60" s="44"/>
      <c r="E60" s="44"/>
      <c r="F60" s="44" t="s">
        <v>1917</v>
      </c>
      <c r="G60" s="44" t="s">
        <v>1918</v>
      </c>
      <c r="H60" s="44" t="s">
        <v>1919</v>
      </c>
      <c r="I60" s="44" t="s">
        <v>1920</v>
      </c>
    </row>
    <row r="61">
      <c r="A61" s="44" t="s">
        <v>1921</v>
      </c>
      <c r="B61" s="51" t="s">
        <v>1922</v>
      </c>
      <c r="D61" s="44"/>
      <c r="E61" s="44"/>
      <c r="F61" s="44" t="s">
        <v>1923</v>
      </c>
      <c r="G61" s="44" t="s">
        <v>1924</v>
      </c>
      <c r="H61" s="44" t="s">
        <v>1925</v>
      </c>
      <c r="I61" s="44" t="s">
        <v>1926</v>
      </c>
    </row>
    <row r="62">
      <c r="A62" s="44" t="s">
        <v>1927</v>
      </c>
      <c r="B62" s="51" t="s">
        <v>1928</v>
      </c>
      <c r="D62" s="44"/>
      <c r="E62" s="44"/>
      <c r="F62" s="44" t="s">
        <v>1929</v>
      </c>
      <c r="G62" s="44" t="s">
        <v>1280</v>
      </c>
      <c r="H62" s="44" t="s">
        <v>1930</v>
      </c>
      <c r="I62" s="44" t="s">
        <v>1931</v>
      </c>
    </row>
    <row r="63">
      <c r="A63" s="44" t="s">
        <v>1932</v>
      </c>
      <c r="B63" s="51" t="s">
        <v>1933</v>
      </c>
      <c r="D63" s="44"/>
      <c r="E63" s="44"/>
      <c r="F63" s="44" t="s">
        <v>1934</v>
      </c>
      <c r="G63" s="44" t="s">
        <v>1935</v>
      </c>
      <c r="H63" s="44" t="s">
        <v>1936</v>
      </c>
      <c r="I63" s="44" t="s">
        <v>1937</v>
      </c>
    </row>
    <row r="64">
      <c r="A64" s="44" t="s">
        <v>1938</v>
      </c>
      <c r="B64" s="51" t="s">
        <v>1939</v>
      </c>
      <c r="D64" s="44"/>
      <c r="E64" s="44"/>
      <c r="F64" s="44" t="s">
        <v>1940</v>
      </c>
      <c r="G64" s="44" t="s">
        <v>1941</v>
      </c>
      <c r="H64" s="44" t="s">
        <v>1942</v>
      </c>
      <c r="I64" s="44" t="s">
        <v>1943</v>
      </c>
    </row>
    <row r="65">
      <c r="A65" s="44" t="s">
        <v>1944</v>
      </c>
      <c r="B65" s="51" t="s">
        <v>1945</v>
      </c>
      <c r="D65" s="44"/>
      <c r="E65" s="44"/>
      <c r="F65" s="44" t="s">
        <v>1946</v>
      </c>
      <c r="G65" s="44" t="s">
        <v>1947</v>
      </c>
      <c r="H65" s="44" t="s">
        <v>1948</v>
      </c>
      <c r="I65" s="44" t="s">
        <v>1949</v>
      </c>
    </row>
    <row r="66">
      <c r="A66" s="44" t="s">
        <v>1950</v>
      </c>
      <c r="B66" s="51" t="s">
        <v>1951</v>
      </c>
      <c r="D66" s="44"/>
      <c r="E66" s="44"/>
      <c r="F66" s="44" t="s">
        <v>1952</v>
      </c>
      <c r="G66" s="44" t="s">
        <v>1953</v>
      </c>
      <c r="H66" s="44" t="s">
        <v>1954</v>
      </c>
      <c r="I66" s="44" t="s">
        <v>1955</v>
      </c>
    </row>
    <row r="67">
      <c r="A67" s="44" t="s">
        <v>1956</v>
      </c>
      <c r="B67" s="51" t="s">
        <v>1957</v>
      </c>
      <c r="D67" s="44"/>
      <c r="E67" s="44"/>
      <c r="F67" s="44" t="s">
        <v>1958</v>
      </c>
      <c r="G67" s="44" t="s">
        <v>1959</v>
      </c>
      <c r="H67" s="44" t="s">
        <v>1960</v>
      </c>
      <c r="I67" s="44" t="s">
        <v>1961</v>
      </c>
    </row>
    <row r="68">
      <c r="A68" s="44" t="s">
        <v>1962</v>
      </c>
      <c r="B68" s="51" t="s">
        <v>1963</v>
      </c>
      <c r="D68" s="44"/>
      <c r="E68" s="44"/>
      <c r="F68" s="44" t="s">
        <v>1964</v>
      </c>
      <c r="G68" s="44" t="s">
        <v>1965</v>
      </c>
      <c r="H68" s="44" t="s">
        <v>1966</v>
      </c>
      <c r="I68" s="44" t="s">
        <v>1967</v>
      </c>
    </row>
    <row r="69">
      <c r="A69" s="44" t="s">
        <v>1968</v>
      </c>
      <c r="B69" s="51" t="s">
        <v>1969</v>
      </c>
      <c r="D69" s="44"/>
      <c r="E69" s="44"/>
      <c r="F69" s="44" t="s">
        <v>1970</v>
      </c>
      <c r="G69" s="44" t="s">
        <v>1971</v>
      </c>
      <c r="H69" s="44" t="s">
        <v>1972</v>
      </c>
      <c r="I69" s="44" t="s">
        <v>1638</v>
      </c>
    </row>
    <row r="70">
      <c r="A70" s="44" t="s">
        <v>1973</v>
      </c>
      <c r="B70" s="51" t="s">
        <v>1974</v>
      </c>
      <c r="D70" s="44"/>
      <c r="E70" s="44"/>
      <c r="F70" s="44" t="s">
        <v>1975</v>
      </c>
      <c r="G70" s="44" t="s">
        <v>1976</v>
      </c>
      <c r="H70" s="44" t="s">
        <v>1977</v>
      </c>
      <c r="I70" s="44" t="s">
        <v>1978</v>
      </c>
    </row>
    <row r="71">
      <c r="A71" s="44" t="s">
        <v>1979</v>
      </c>
      <c r="B71" s="51" t="s">
        <v>1980</v>
      </c>
      <c r="D71" s="44"/>
      <c r="E71" s="44"/>
      <c r="F71" s="44" t="s">
        <v>1981</v>
      </c>
      <c r="G71" s="44" t="s">
        <v>1982</v>
      </c>
      <c r="H71" s="44" t="s">
        <v>1983</v>
      </c>
      <c r="I71" s="44" t="s">
        <v>644</v>
      </c>
    </row>
    <row r="72">
      <c r="A72" s="44" t="s">
        <v>1984</v>
      </c>
      <c r="B72" s="51" t="s">
        <v>1985</v>
      </c>
      <c r="D72" s="44"/>
      <c r="E72" s="44"/>
      <c r="F72" s="44" t="s">
        <v>1986</v>
      </c>
      <c r="G72" s="44" t="s">
        <v>1987</v>
      </c>
      <c r="H72" s="44" t="s">
        <v>1988</v>
      </c>
      <c r="I72" s="44" t="s">
        <v>1989</v>
      </c>
    </row>
    <row r="73">
      <c r="A73" s="44" t="s">
        <v>1990</v>
      </c>
      <c r="B73" s="51" t="s">
        <v>1991</v>
      </c>
      <c r="D73" s="44"/>
      <c r="E73" s="44"/>
      <c r="F73" s="44" t="s">
        <v>1992</v>
      </c>
      <c r="G73" s="44" t="s">
        <v>1993</v>
      </c>
      <c r="H73" s="44" t="s">
        <v>1994</v>
      </c>
      <c r="I73" s="44" t="s">
        <v>711</v>
      </c>
    </row>
    <row r="74">
      <c r="A74" s="44" t="s">
        <v>1995</v>
      </c>
      <c r="B74" s="51" t="s">
        <v>1996</v>
      </c>
      <c r="D74" s="44"/>
      <c r="E74" s="44"/>
      <c r="F74" s="44" t="s">
        <v>1997</v>
      </c>
      <c r="G74" s="44" t="s">
        <v>1998</v>
      </c>
      <c r="H74" s="44" t="s">
        <v>1999</v>
      </c>
      <c r="I74" s="44" t="s">
        <v>611</v>
      </c>
    </row>
    <row r="75">
      <c r="A75" s="44" t="s">
        <v>2000</v>
      </c>
      <c r="B75" s="51" t="s">
        <v>2001</v>
      </c>
      <c r="D75" s="44"/>
      <c r="E75" s="44"/>
      <c r="F75" s="44" t="s">
        <v>2002</v>
      </c>
      <c r="G75" s="44" t="s">
        <v>2003</v>
      </c>
      <c r="H75" s="44" t="s">
        <v>2004</v>
      </c>
      <c r="I75" s="44" t="s">
        <v>594</v>
      </c>
    </row>
    <row r="76">
      <c r="A76" s="44" t="s">
        <v>2005</v>
      </c>
      <c r="B76" s="51" t="s">
        <v>2006</v>
      </c>
      <c r="D76" s="44"/>
      <c r="E76" s="44"/>
      <c r="F76" s="44" t="s">
        <v>2007</v>
      </c>
      <c r="G76" s="44" t="s">
        <v>2008</v>
      </c>
      <c r="H76" s="44" t="s">
        <v>2009</v>
      </c>
      <c r="I76" s="44" t="s">
        <v>2010</v>
      </c>
    </row>
    <row r="77">
      <c r="A77" s="44" t="s">
        <v>2011</v>
      </c>
      <c r="B77" s="51" t="s">
        <v>2012</v>
      </c>
      <c r="D77" s="44"/>
      <c r="E77" s="44"/>
      <c r="F77" s="44" t="s">
        <v>2013</v>
      </c>
      <c r="G77" s="44" t="s">
        <v>2014</v>
      </c>
      <c r="H77" s="44" t="s">
        <v>2015</v>
      </c>
      <c r="I77" s="44" t="s">
        <v>2016</v>
      </c>
    </row>
    <row r="78">
      <c r="A78" s="44" t="s">
        <v>2017</v>
      </c>
      <c r="B78" s="51" t="s">
        <v>2018</v>
      </c>
      <c r="D78" s="44"/>
      <c r="E78" s="44"/>
      <c r="F78" s="44" t="s">
        <v>2019</v>
      </c>
      <c r="G78" s="44" t="s">
        <v>2020</v>
      </c>
      <c r="H78" s="44" t="s">
        <v>2021</v>
      </c>
      <c r="I78" s="44" t="s">
        <v>2022</v>
      </c>
    </row>
    <row r="79">
      <c r="A79" s="44" t="s">
        <v>2023</v>
      </c>
      <c r="B79" s="51" t="s">
        <v>2024</v>
      </c>
      <c r="D79" s="44"/>
      <c r="E79" s="44"/>
      <c r="F79" s="44" t="s">
        <v>2025</v>
      </c>
      <c r="G79" s="44" t="s">
        <v>2026</v>
      </c>
      <c r="H79" s="44" t="s">
        <v>2027</v>
      </c>
      <c r="I79" s="44" t="s">
        <v>2028</v>
      </c>
    </row>
    <row r="80">
      <c r="A80" s="44" t="s">
        <v>2029</v>
      </c>
      <c r="B80" s="51" t="s">
        <v>2030</v>
      </c>
      <c r="D80" s="44"/>
      <c r="E80" s="44"/>
      <c r="F80" s="44" t="s">
        <v>2031</v>
      </c>
      <c r="G80" s="44" t="s">
        <v>2032</v>
      </c>
      <c r="H80" s="44" t="s">
        <v>2033</v>
      </c>
      <c r="I80" s="44" t="s">
        <v>2034</v>
      </c>
    </row>
    <row r="81">
      <c r="A81" s="44" t="s">
        <v>2035</v>
      </c>
      <c r="B81" s="51" t="s">
        <v>2036</v>
      </c>
      <c r="D81" s="44"/>
      <c r="E81" s="44"/>
      <c r="F81" s="44" t="s">
        <v>2037</v>
      </c>
      <c r="G81" s="44" t="s">
        <v>364</v>
      </c>
      <c r="H81" s="44" t="s">
        <v>2038</v>
      </c>
      <c r="I81" s="44" t="s">
        <v>2039</v>
      </c>
    </row>
    <row r="82">
      <c r="A82" s="44" t="s">
        <v>2040</v>
      </c>
      <c r="B82" s="51" t="s">
        <v>2041</v>
      </c>
      <c r="D82" s="44"/>
      <c r="E82" s="44"/>
      <c r="F82" s="44" t="s">
        <v>2042</v>
      </c>
      <c r="G82" s="44" t="s">
        <v>764</v>
      </c>
      <c r="H82" s="44" t="s">
        <v>2043</v>
      </c>
      <c r="I82" s="44" t="s">
        <v>2044</v>
      </c>
    </row>
    <row r="83">
      <c r="A83" s="44" t="s">
        <v>2045</v>
      </c>
      <c r="B83" s="51" t="s">
        <v>2046</v>
      </c>
      <c r="D83" s="44"/>
      <c r="E83" s="44"/>
      <c r="F83" s="44" t="s">
        <v>2047</v>
      </c>
      <c r="G83" s="44" t="s">
        <v>1778</v>
      </c>
      <c r="H83" s="44" t="s">
        <v>2048</v>
      </c>
      <c r="I83" s="44" t="s">
        <v>2049</v>
      </c>
    </row>
    <row r="84">
      <c r="A84" s="44" t="s">
        <v>2050</v>
      </c>
      <c r="B84" s="51" t="s">
        <v>2051</v>
      </c>
      <c r="D84" s="44"/>
      <c r="E84" s="44"/>
      <c r="F84" s="44" t="s">
        <v>2052</v>
      </c>
      <c r="G84" s="44" t="s">
        <v>2053</v>
      </c>
      <c r="H84" s="44" t="s">
        <v>2054</v>
      </c>
      <c r="I84" s="44" t="s">
        <v>2055</v>
      </c>
    </row>
    <row r="85">
      <c r="A85" s="44" t="s">
        <v>2056</v>
      </c>
      <c r="B85" s="51" t="s">
        <v>2057</v>
      </c>
      <c r="D85" s="44"/>
      <c r="E85" s="44"/>
      <c r="F85" s="44" t="s">
        <v>2058</v>
      </c>
      <c r="G85" s="44" t="s">
        <v>2059</v>
      </c>
      <c r="H85" s="44" t="s">
        <v>2060</v>
      </c>
      <c r="I85" s="44" t="s">
        <v>594</v>
      </c>
    </row>
    <row r="86">
      <c r="A86" s="44" t="s">
        <v>2061</v>
      </c>
      <c r="B86" s="51" t="s">
        <v>2062</v>
      </c>
      <c r="D86" s="44"/>
      <c r="E86" s="44"/>
      <c r="F86" s="44" t="s">
        <v>2063</v>
      </c>
      <c r="G86" s="44" t="s">
        <v>2064</v>
      </c>
      <c r="H86" s="44" t="s">
        <v>2065</v>
      </c>
      <c r="I86" s="44" t="s">
        <v>2066</v>
      </c>
    </row>
    <row r="87">
      <c r="A87" s="44" t="s">
        <v>2067</v>
      </c>
      <c r="B87" s="51" t="s">
        <v>2068</v>
      </c>
      <c r="D87" s="44"/>
      <c r="E87" s="44"/>
      <c r="F87" s="44" t="s">
        <v>2069</v>
      </c>
      <c r="G87" s="44" t="s">
        <v>2070</v>
      </c>
      <c r="H87" s="44" t="s">
        <v>2071</v>
      </c>
      <c r="I87" s="44" t="s">
        <v>2072</v>
      </c>
    </row>
    <row r="88">
      <c r="A88" s="44" t="s">
        <v>2073</v>
      </c>
      <c r="B88" s="51" t="s">
        <v>2074</v>
      </c>
      <c r="D88" s="44"/>
      <c r="E88" s="44"/>
      <c r="F88" s="44" t="s">
        <v>2075</v>
      </c>
      <c r="G88" s="44" t="s">
        <v>2076</v>
      </c>
      <c r="H88" s="44" t="s">
        <v>2077</v>
      </c>
      <c r="I88" s="44" t="s">
        <v>2078</v>
      </c>
    </row>
    <row r="89">
      <c r="A89" s="44" t="s">
        <v>2079</v>
      </c>
      <c r="B89" s="51" t="s">
        <v>2080</v>
      </c>
      <c r="D89" s="44"/>
      <c r="E89" s="44"/>
      <c r="F89" s="44" t="s">
        <v>2081</v>
      </c>
      <c r="G89" s="44" t="s">
        <v>2082</v>
      </c>
      <c r="H89" s="44" t="s">
        <v>2083</v>
      </c>
      <c r="I89" s="44" t="s">
        <v>2084</v>
      </c>
    </row>
    <row r="90">
      <c r="A90" s="44" t="s">
        <v>2085</v>
      </c>
      <c r="B90" s="51" t="s">
        <v>2086</v>
      </c>
      <c r="D90" s="44"/>
      <c r="E90" s="44"/>
      <c r="F90" s="44" t="s">
        <v>2087</v>
      </c>
      <c r="G90" s="44" t="s">
        <v>2088</v>
      </c>
      <c r="H90" s="44" t="s">
        <v>2089</v>
      </c>
      <c r="I90" s="44" t="s">
        <v>2090</v>
      </c>
    </row>
    <row r="91">
      <c r="A91" s="44" t="s">
        <v>2091</v>
      </c>
      <c r="B91" s="51" t="s">
        <v>2092</v>
      </c>
      <c r="D91" s="44"/>
      <c r="E91" s="44"/>
      <c r="F91" s="44" t="s">
        <v>2093</v>
      </c>
      <c r="G91" s="44" t="s">
        <v>2094</v>
      </c>
      <c r="H91" s="44" t="s">
        <v>2095</v>
      </c>
      <c r="I91" s="44" t="s">
        <v>2096</v>
      </c>
    </row>
    <row r="92">
      <c r="A92" s="44" t="s">
        <v>2097</v>
      </c>
      <c r="B92" s="51" t="s">
        <v>2098</v>
      </c>
      <c r="D92" s="44"/>
      <c r="E92" s="44"/>
      <c r="F92" s="44" t="s">
        <v>2099</v>
      </c>
      <c r="G92" s="44" t="s">
        <v>742</v>
      </c>
      <c r="H92" s="44" t="s">
        <v>2100</v>
      </c>
      <c r="I92" s="44" t="s">
        <v>2101</v>
      </c>
    </row>
    <row r="93">
      <c r="A93" s="44" t="s">
        <v>2102</v>
      </c>
      <c r="B93" s="51" t="s">
        <v>2103</v>
      </c>
      <c r="D93" s="44"/>
      <c r="E93" s="44"/>
      <c r="F93" s="44" t="s">
        <v>2104</v>
      </c>
      <c r="G93" s="44" t="s">
        <v>2105</v>
      </c>
      <c r="H93" s="44" t="s">
        <v>2106</v>
      </c>
      <c r="I93" s="44" t="s">
        <v>1845</v>
      </c>
    </row>
    <row r="94">
      <c r="A94" s="44" t="s">
        <v>2107</v>
      </c>
      <c r="B94" s="51" t="s">
        <v>2108</v>
      </c>
      <c r="D94" s="44"/>
      <c r="E94" s="44"/>
      <c r="F94" s="44" t="s">
        <v>2109</v>
      </c>
      <c r="G94" s="44" t="s">
        <v>2110</v>
      </c>
      <c r="H94" s="44" t="s">
        <v>2111</v>
      </c>
      <c r="I94" s="44" t="s">
        <v>2112</v>
      </c>
    </row>
    <row r="95">
      <c r="A95" s="44" t="s">
        <v>2113</v>
      </c>
      <c r="B95" s="51" t="s">
        <v>2114</v>
      </c>
      <c r="D95" s="44"/>
      <c r="E95" s="44"/>
      <c r="F95" s="44" t="s">
        <v>2115</v>
      </c>
      <c r="G95" s="44" t="s">
        <v>2116</v>
      </c>
      <c r="H95" s="44" t="s">
        <v>1833</v>
      </c>
      <c r="I95" s="44" t="s">
        <v>1143</v>
      </c>
    </row>
    <row r="96">
      <c r="A96" s="44" t="s">
        <v>2117</v>
      </c>
      <c r="B96" s="51" t="s">
        <v>2118</v>
      </c>
      <c r="D96" s="44"/>
      <c r="E96" s="44"/>
      <c r="F96" s="44" t="s">
        <v>2119</v>
      </c>
      <c r="G96" s="44" t="s">
        <v>2120</v>
      </c>
      <c r="H96" s="44" t="s">
        <v>2121</v>
      </c>
      <c r="I96" s="44" t="s">
        <v>2122</v>
      </c>
    </row>
    <row r="97">
      <c r="A97" s="44" t="s">
        <v>2123</v>
      </c>
      <c r="B97" s="51" t="s">
        <v>2124</v>
      </c>
      <c r="D97" s="44"/>
      <c r="E97" s="44"/>
      <c r="F97" s="44" t="s">
        <v>2125</v>
      </c>
      <c r="G97" s="44" t="s">
        <v>2126</v>
      </c>
      <c r="H97" s="44" t="s">
        <v>2127</v>
      </c>
      <c r="I97" s="44" t="s">
        <v>2128</v>
      </c>
    </row>
    <row r="98">
      <c r="A98" s="44" t="s">
        <v>2129</v>
      </c>
      <c r="B98" s="51" t="s">
        <v>2130</v>
      </c>
      <c r="D98" s="44"/>
      <c r="E98" s="44"/>
      <c r="F98" s="44" t="s">
        <v>2131</v>
      </c>
      <c r="G98" s="44" t="s">
        <v>2132</v>
      </c>
      <c r="H98" s="44" t="s">
        <v>2133</v>
      </c>
      <c r="I98" s="44" t="s">
        <v>2134</v>
      </c>
    </row>
    <row r="99">
      <c r="A99" s="44" t="s">
        <v>2135</v>
      </c>
      <c r="B99" s="51" t="s">
        <v>2136</v>
      </c>
      <c r="D99" s="44"/>
      <c r="E99" s="44"/>
      <c r="F99" s="44" t="s">
        <v>2137</v>
      </c>
      <c r="G99" s="44" t="s">
        <v>2138</v>
      </c>
      <c r="H99" s="44" t="s">
        <v>1409</v>
      </c>
      <c r="I99" s="44" t="s">
        <v>2139</v>
      </c>
    </row>
    <row r="100">
      <c r="A100" s="44" t="s">
        <v>2140</v>
      </c>
      <c r="B100" s="51" t="s">
        <v>2141</v>
      </c>
      <c r="D100" s="44"/>
      <c r="E100" s="44"/>
      <c r="F100" s="44" t="s">
        <v>2142</v>
      </c>
      <c r="G100" s="44" t="s">
        <v>2143</v>
      </c>
      <c r="H100" s="44" t="s">
        <v>2144</v>
      </c>
      <c r="I100" s="44" t="s">
        <v>2145</v>
      </c>
    </row>
    <row r="101">
      <c r="A101" s="44" t="s">
        <v>2146</v>
      </c>
      <c r="B101" s="51" t="s">
        <v>2147</v>
      </c>
      <c r="D101" s="44"/>
      <c r="E101" s="44"/>
      <c r="F101" s="44" t="s">
        <v>2148</v>
      </c>
      <c r="G101" s="44" t="s">
        <v>2149</v>
      </c>
      <c r="H101" s="44" t="s">
        <v>2150</v>
      </c>
      <c r="I101" s="44" t="s">
        <v>2151</v>
      </c>
    </row>
    <row r="102">
      <c r="A102" s="44" t="s">
        <v>2152</v>
      </c>
      <c r="B102" s="51" t="s">
        <v>2153</v>
      </c>
    </row>
    <row r="103">
      <c r="A103" s="44" t="s">
        <v>2154</v>
      </c>
      <c r="B103" s="51" t="s">
        <v>2155</v>
      </c>
    </row>
    <row r="104">
      <c r="A104" s="44" t="s">
        <v>2156</v>
      </c>
      <c r="B104" s="51" t="s">
        <v>2157</v>
      </c>
    </row>
    <row r="105">
      <c r="A105" s="44" t="s">
        <v>2158</v>
      </c>
      <c r="B105" s="51" t="s">
        <v>2159</v>
      </c>
    </row>
    <row r="106">
      <c r="A106" s="44" t="s">
        <v>2160</v>
      </c>
      <c r="B106" s="51" t="s">
        <v>2161</v>
      </c>
    </row>
    <row r="107">
      <c r="A107" s="44" t="s">
        <v>2162</v>
      </c>
      <c r="B107" s="51" t="s">
        <v>2163</v>
      </c>
    </row>
    <row r="108">
      <c r="A108" s="44" t="s">
        <v>2164</v>
      </c>
      <c r="B108" s="51" t="s">
        <v>2165</v>
      </c>
    </row>
    <row r="109">
      <c r="A109" s="44" t="s">
        <v>2166</v>
      </c>
      <c r="B109" s="51" t="s">
        <v>2167</v>
      </c>
    </row>
    <row r="110">
      <c r="A110" s="44" t="s">
        <v>2168</v>
      </c>
      <c r="B110" s="51" t="s">
        <v>2169</v>
      </c>
    </row>
    <row r="111">
      <c r="A111" s="44" t="s">
        <v>2170</v>
      </c>
      <c r="B111" s="51" t="s">
        <v>2171</v>
      </c>
    </row>
    <row r="112">
      <c r="A112" s="44" t="s">
        <v>2172</v>
      </c>
      <c r="B112" s="51" t="s">
        <v>2171</v>
      </c>
    </row>
    <row r="113">
      <c r="A113" s="44" t="s">
        <v>2173</v>
      </c>
      <c r="B113" s="51" t="s">
        <v>2174</v>
      </c>
    </row>
    <row r="114">
      <c r="A114" s="44" t="s">
        <v>2175</v>
      </c>
      <c r="B114" s="51" t="s">
        <v>2176</v>
      </c>
    </row>
    <row r="115">
      <c r="A115" s="44" t="s">
        <v>2177</v>
      </c>
      <c r="B115" s="51" t="s">
        <v>2178</v>
      </c>
    </row>
    <row r="116">
      <c r="A116" s="44" t="s">
        <v>2179</v>
      </c>
      <c r="B116" s="51" t="s">
        <v>2180</v>
      </c>
    </row>
    <row r="117">
      <c r="A117" s="44" t="s">
        <v>2181</v>
      </c>
      <c r="B117" s="51" t="s">
        <v>2182</v>
      </c>
    </row>
    <row r="118">
      <c r="A118" s="44" t="s">
        <v>2183</v>
      </c>
      <c r="B118" s="51" t="s">
        <v>2184</v>
      </c>
    </row>
    <row r="119">
      <c r="A119" s="44" t="s">
        <v>2185</v>
      </c>
      <c r="B119" s="51" t="s">
        <v>2186</v>
      </c>
    </row>
    <row r="120">
      <c r="A120" s="44" t="s">
        <v>2187</v>
      </c>
      <c r="B120" s="51" t="s">
        <v>2188</v>
      </c>
    </row>
    <row r="121">
      <c r="A121" s="44" t="s">
        <v>2189</v>
      </c>
      <c r="B121" s="51" t="s">
        <v>2190</v>
      </c>
    </row>
    <row r="122">
      <c r="A122" s="44" t="s">
        <v>2191</v>
      </c>
      <c r="B122" s="51" t="s">
        <v>2192</v>
      </c>
    </row>
    <row r="123">
      <c r="A123" s="44" t="s">
        <v>2193</v>
      </c>
      <c r="B123" s="51" t="s">
        <v>2194</v>
      </c>
    </row>
    <row r="124">
      <c r="A124" s="44" t="s">
        <v>2195</v>
      </c>
      <c r="B124" s="51" t="s">
        <v>2196</v>
      </c>
    </row>
    <row r="125">
      <c r="A125" s="44" t="s">
        <v>2197</v>
      </c>
      <c r="B125" s="51" t="s">
        <v>2198</v>
      </c>
    </row>
    <row r="126">
      <c r="A126" s="44" t="s">
        <v>2199</v>
      </c>
      <c r="B126" s="51" t="s">
        <v>2200</v>
      </c>
    </row>
    <row r="127">
      <c r="A127" s="44" t="s">
        <v>2201</v>
      </c>
      <c r="B127" s="51" t="s">
        <v>2202</v>
      </c>
    </row>
    <row r="128">
      <c r="A128" s="44" t="s">
        <v>2203</v>
      </c>
      <c r="B128" s="51" t="s">
        <v>2204</v>
      </c>
    </row>
    <row r="129">
      <c r="A129" s="44" t="s">
        <v>2205</v>
      </c>
      <c r="B129" s="51" t="s">
        <v>1080</v>
      </c>
    </row>
    <row r="130">
      <c r="A130" s="44" t="s">
        <v>2206</v>
      </c>
      <c r="B130" s="51" t="s">
        <v>2207</v>
      </c>
    </row>
    <row r="131">
      <c r="A131" s="44" t="s">
        <v>2208</v>
      </c>
      <c r="B131" s="51" t="s">
        <v>2209</v>
      </c>
    </row>
    <row r="132">
      <c r="A132" s="44" t="s">
        <v>2210</v>
      </c>
      <c r="B132" s="51" t="s">
        <v>2211</v>
      </c>
    </row>
    <row r="133">
      <c r="A133" s="44" t="s">
        <v>2212</v>
      </c>
      <c r="B133" s="51" t="s">
        <v>2213</v>
      </c>
    </row>
    <row r="134">
      <c r="A134" s="44" t="s">
        <v>2214</v>
      </c>
      <c r="B134" s="51" t="s">
        <v>2215</v>
      </c>
    </row>
    <row r="135">
      <c r="A135" s="44" t="s">
        <v>2216</v>
      </c>
      <c r="B135" s="51" t="s">
        <v>2217</v>
      </c>
    </row>
    <row r="136">
      <c r="A136" s="44" t="s">
        <v>2218</v>
      </c>
      <c r="B136" s="51" t="s">
        <v>2219</v>
      </c>
    </row>
    <row r="137">
      <c r="A137" s="44" t="s">
        <v>2220</v>
      </c>
      <c r="B137" s="51" t="s">
        <v>2221</v>
      </c>
    </row>
    <row r="138">
      <c r="A138" s="44" t="s">
        <v>2222</v>
      </c>
      <c r="B138" s="51" t="s">
        <v>2223</v>
      </c>
    </row>
    <row r="139">
      <c r="A139" s="44" t="s">
        <v>2224</v>
      </c>
      <c r="B139" s="51" t="s">
        <v>2180</v>
      </c>
    </row>
    <row r="140">
      <c r="A140" s="44" t="s">
        <v>2225</v>
      </c>
      <c r="B140" s="51" t="s">
        <v>2226</v>
      </c>
    </row>
    <row r="141">
      <c r="A141" s="44" t="s">
        <v>2227</v>
      </c>
      <c r="B141" s="51" t="s">
        <v>2228</v>
      </c>
    </row>
    <row r="142">
      <c r="A142" s="44" t="s">
        <v>2229</v>
      </c>
      <c r="B142" s="51" t="s">
        <v>2230</v>
      </c>
    </row>
    <row r="143">
      <c r="A143" s="44" t="s">
        <v>2231</v>
      </c>
      <c r="B143" s="51" t="s">
        <v>2232</v>
      </c>
    </row>
    <row r="144">
      <c r="A144" s="44" t="s">
        <v>2233</v>
      </c>
      <c r="B144" s="51" t="s">
        <v>2234</v>
      </c>
    </row>
    <row r="145">
      <c r="A145" s="44" t="s">
        <v>2235</v>
      </c>
      <c r="B145" s="51" t="s">
        <v>2236</v>
      </c>
    </row>
    <row r="146">
      <c r="A146" s="44" t="s">
        <v>2237</v>
      </c>
      <c r="B146" s="51" t="s">
        <v>2238</v>
      </c>
    </row>
    <row r="147">
      <c r="A147" s="44" t="s">
        <v>2239</v>
      </c>
      <c r="B147" s="51" t="s">
        <v>2240</v>
      </c>
    </row>
    <row r="148">
      <c r="A148" s="44" t="s">
        <v>2241</v>
      </c>
      <c r="B148" s="51" t="s">
        <v>2159</v>
      </c>
    </row>
    <row r="149">
      <c r="A149" s="44" t="s">
        <v>2242</v>
      </c>
      <c r="B149" s="51" t="s">
        <v>2243</v>
      </c>
    </row>
    <row r="150">
      <c r="A150" s="44" t="s">
        <v>2244</v>
      </c>
      <c r="B150" s="51" t="s">
        <v>2161</v>
      </c>
    </row>
    <row r="151">
      <c r="A151" s="44" t="s">
        <v>2245</v>
      </c>
      <c r="B151" s="51" t="s">
        <v>2171</v>
      </c>
    </row>
    <row r="152">
      <c r="A152" s="44" t="s">
        <v>2246</v>
      </c>
      <c r="B152" s="51" t="s">
        <v>2247</v>
      </c>
    </row>
    <row r="153">
      <c r="A153" s="44" t="s">
        <v>2248</v>
      </c>
      <c r="B153" s="51" t="s">
        <v>2249</v>
      </c>
    </row>
    <row r="154">
      <c r="A154" s="44" t="s">
        <v>2250</v>
      </c>
      <c r="B154" s="51" t="s">
        <v>2251</v>
      </c>
    </row>
    <row r="155">
      <c r="A155" s="44" t="s">
        <v>2252</v>
      </c>
      <c r="B155" s="51" t="s">
        <v>2253</v>
      </c>
    </row>
    <row r="156">
      <c r="A156" s="44" t="s">
        <v>2254</v>
      </c>
      <c r="B156" s="51" t="s">
        <v>2255</v>
      </c>
    </row>
    <row r="157">
      <c r="A157" s="44" t="s">
        <v>2256</v>
      </c>
      <c r="B157" s="51" t="s">
        <v>2257</v>
      </c>
    </row>
    <row r="158">
      <c r="A158" s="44" t="s">
        <v>2258</v>
      </c>
      <c r="B158" s="51" t="s">
        <v>1057</v>
      </c>
    </row>
    <row r="159">
      <c r="A159" s="44" t="s">
        <v>2259</v>
      </c>
      <c r="B159" s="51" t="s">
        <v>2260</v>
      </c>
    </row>
    <row r="160">
      <c r="A160" s="44" t="s">
        <v>2261</v>
      </c>
      <c r="B160" s="51" t="s">
        <v>2262</v>
      </c>
    </row>
    <row r="161">
      <c r="A161" s="44" t="s">
        <v>2263</v>
      </c>
      <c r="B161" s="51" t="s">
        <v>2264</v>
      </c>
    </row>
    <row r="162">
      <c r="A162" s="44" t="s">
        <v>2265</v>
      </c>
      <c r="B162" s="51" t="s">
        <v>2266</v>
      </c>
    </row>
    <row r="163">
      <c r="A163" s="44" t="s">
        <v>2267</v>
      </c>
      <c r="B163" s="51" t="s">
        <v>2268</v>
      </c>
    </row>
    <row r="164">
      <c r="A164" s="44" t="s">
        <v>2269</v>
      </c>
      <c r="B164" s="51" t="s">
        <v>2270</v>
      </c>
    </row>
    <row r="165">
      <c r="A165" s="44" t="s">
        <v>2271</v>
      </c>
      <c r="B165" s="51" t="s">
        <v>2272</v>
      </c>
    </row>
    <row r="166">
      <c r="A166" s="44" t="s">
        <v>2273</v>
      </c>
      <c r="B166" s="51" t="s">
        <v>2274</v>
      </c>
    </row>
    <row r="167">
      <c r="A167" s="44" t="s">
        <v>2275</v>
      </c>
      <c r="B167" s="51" t="s">
        <v>2276</v>
      </c>
    </row>
    <row r="168">
      <c r="A168" s="44" t="s">
        <v>2277</v>
      </c>
      <c r="B168" s="51" t="s">
        <v>2278</v>
      </c>
    </row>
    <row r="169">
      <c r="A169" s="44" t="s">
        <v>2279</v>
      </c>
      <c r="B169" s="51" t="s">
        <v>2280</v>
      </c>
    </row>
    <row r="170">
      <c r="A170" s="44" t="s">
        <v>2281</v>
      </c>
      <c r="B170" s="51" t="s">
        <v>2282</v>
      </c>
    </row>
    <row r="171">
      <c r="A171" s="44" t="s">
        <v>2283</v>
      </c>
      <c r="B171" s="51" t="s">
        <v>2284</v>
      </c>
    </row>
    <row r="172">
      <c r="A172" s="44" t="s">
        <v>2285</v>
      </c>
      <c r="B172" s="51" t="s">
        <v>2286</v>
      </c>
    </row>
    <row r="173">
      <c r="A173" s="44" t="s">
        <v>2287</v>
      </c>
      <c r="B173" s="51" t="s">
        <v>2288</v>
      </c>
    </row>
    <row r="174">
      <c r="A174" s="44" t="s">
        <v>2289</v>
      </c>
      <c r="B174" s="51" t="s">
        <v>2290</v>
      </c>
    </row>
    <row r="175">
      <c r="A175" s="44" t="s">
        <v>2291</v>
      </c>
      <c r="B175" s="51" t="s">
        <v>2292</v>
      </c>
    </row>
    <row r="176">
      <c r="A176" s="44" t="s">
        <v>2293</v>
      </c>
      <c r="B176" s="51" t="s">
        <v>2294</v>
      </c>
    </row>
    <row r="177">
      <c r="A177" s="44" t="s">
        <v>2295</v>
      </c>
      <c r="B177" s="51" t="s">
        <v>2296</v>
      </c>
    </row>
    <row r="178">
      <c r="A178" s="44" t="s">
        <v>2297</v>
      </c>
      <c r="B178" s="51" t="s">
        <v>2298</v>
      </c>
    </row>
    <row r="179">
      <c r="A179" s="44" t="s">
        <v>2299</v>
      </c>
      <c r="B179" s="51" t="s">
        <v>2300</v>
      </c>
    </row>
    <row r="180">
      <c r="A180" s="44" t="s">
        <v>2301</v>
      </c>
      <c r="B180" s="51" t="s">
        <v>2302</v>
      </c>
    </row>
    <row r="181">
      <c r="A181" s="44" t="s">
        <v>2303</v>
      </c>
      <c r="B181" s="51" t="s">
        <v>2304</v>
      </c>
    </row>
    <row r="182">
      <c r="A182" s="44" t="s">
        <v>2305</v>
      </c>
      <c r="B182" s="51" t="s">
        <v>2306</v>
      </c>
    </row>
    <row r="183">
      <c r="A183" s="44" t="s">
        <v>2307</v>
      </c>
      <c r="B183" s="51" t="s">
        <v>2308</v>
      </c>
    </row>
    <row r="184">
      <c r="A184" s="44" t="s">
        <v>2309</v>
      </c>
      <c r="B184" s="51" t="s">
        <v>2310</v>
      </c>
    </row>
    <row r="185">
      <c r="A185" s="44" t="s">
        <v>2311</v>
      </c>
      <c r="B185" s="51" t="s">
        <v>2312</v>
      </c>
    </row>
    <row r="186">
      <c r="A186" s="44" t="s">
        <v>2313</v>
      </c>
      <c r="B186" s="51" t="s">
        <v>2314</v>
      </c>
    </row>
    <row r="187">
      <c r="A187" s="44" t="s">
        <v>2315</v>
      </c>
      <c r="B187" s="51" t="s">
        <v>2316</v>
      </c>
    </row>
    <row r="188">
      <c r="A188" s="44" t="s">
        <v>2317</v>
      </c>
      <c r="B188" s="51" t="s">
        <v>2318</v>
      </c>
    </row>
    <row r="189">
      <c r="A189" s="44" t="s">
        <v>2319</v>
      </c>
      <c r="B189" s="51" t="s">
        <v>2320</v>
      </c>
    </row>
    <row r="190">
      <c r="A190" s="44" t="s">
        <v>2321</v>
      </c>
      <c r="B190" s="51" t="s">
        <v>2322</v>
      </c>
    </row>
    <row r="191">
      <c r="A191" s="44" t="s">
        <v>2323</v>
      </c>
      <c r="B191" s="51" t="s">
        <v>2324</v>
      </c>
    </row>
    <row r="192">
      <c r="A192" s="44" t="s">
        <v>2325</v>
      </c>
      <c r="B192" s="51" t="s">
        <v>2326</v>
      </c>
    </row>
    <row r="193">
      <c r="A193" s="44" t="s">
        <v>2327</v>
      </c>
      <c r="B193" s="51" t="s">
        <v>2328</v>
      </c>
    </row>
    <row r="194">
      <c r="A194" s="44" t="s">
        <v>2329</v>
      </c>
      <c r="B194" s="51" t="s">
        <v>2330</v>
      </c>
    </row>
    <row r="195">
      <c r="A195" s="44" t="s">
        <v>2331</v>
      </c>
      <c r="B195" s="51" t="s">
        <v>2332</v>
      </c>
    </row>
    <row r="196">
      <c r="A196" s="44" t="s">
        <v>2333</v>
      </c>
      <c r="B196" s="51" t="s">
        <v>2334</v>
      </c>
    </row>
    <row r="197">
      <c r="A197" s="44" t="s">
        <v>2335</v>
      </c>
      <c r="B197" s="51" t="s">
        <v>2336</v>
      </c>
    </row>
    <row r="198">
      <c r="A198" s="44" t="s">
        <v>2337</v>
      </c>
      <c r="B198" s="55" t="s">
        <v>2338</v>
      </c>
    </row>
    <row r="199">
      <c r="A199" s="44" t="s">
        <v>2339</v>
      </c>
      <c r="B199" s="55" t="s">
        <v>2340</v>
      </c>
    </row>
    <row r="200">
      <c r="A200" s="44" t="s">
        <v>2341</v>
      </c>
      <c r="B200" s="55" t="s">
        <v>2342</v>
      </c>
    </row>
    <row r="201">
      <c r="A201" s="55"/>
      <c r="B201" s="55" t="s">
        <v>2343</v>
      </c>
    </row>
    <row r="202">
      <c r="A202" s="55"/>
      <c r="B202" s="55" t="s">
        <v>2344</v>
      </c>
    </row>
    <row r="203">
      <c r="A203" s="55"/>
      <c r="B203" s="55" t="s">
        <v>2345</v>
      </c>
    </row>
    <row r="204">
      <c r="A204" s="55"/>
      <c r="B204" s="55" t="s">
        <v>2346</v>
      </c>
    </row>
    <row r="205">
      <c r="A205" s="55"/>
      <c r="B205" s="55" t="s">
        <v>2347</v>
      </c>
    </row>
    <row r="206">
      <c r="A206" s="55"/>
      <c r="B206" s="55" t="s">
        <v>2348</v>
      </c>
    </row>
    <row r="207">
      <c r="A207" s="55"/>
      <c r="B207" s="55" t="s">
        <v>2349</v>
      </c>
    </row>
    <row r="208">
      <c r="A208" s="55"/>
      <c r="B208" s="55" t="s">
        <v>2350</v>
      </c>
    </row>
    <row r="209">
      <c r="A209" s="55"/>
      <c r="B209" s="55" t="s">
        <v>2351</v>
      </c>
    </row>
    <row r="210">
      <c r="A210" s="55"/>
      <c r="B210" s="55" t="s">
        <v>2352</v>
      </c>
    </row>
    <row r="211">
      <c r="A211" s="55"/>
      <c r="B211" s="55" t="s">
        <v>2353</v>
      </c>
    </row>
    <row r="212">
      <c r="A212" s="55"/>
      <c r="B212" s="55" t="s">
        <v>2354</v>
      </c>
    </row>
    <row r="213">
      <c r="A213" s="55"/>
      <c r="B213" s="55" t="s">
        <v>2355</v>
      </c>
    </row>
    <row r="214">
      <c r="A214" s="55"/>
      <c r="B214" s="55" t="s">
        <v>2356</v>
      </c>
    </row>
    <row r="215">
      <c r="A215" s="55"/>
      <c r="B215" s="55" t="s">
        <v>2357</v>
      </c>
    </row>
    <row r="216">
      <c r="A216" s="55"/>
      <c r="B216" s="55" t="s">
        <v>2358</v>
      </c>
    </row>
    <row r="217">
      <c r="A217" s="55"/>
      <c r="B217" s="55" t="s">
        <v>2359</v>
      </c>
    </row>
    <row r="218">
      <c r="A218" s="55"/>
      <c r="B218" s="55" t="s">
        <v>2360</v>
      </c>
    </row>
    <row r="219">
      <c r="A219" s="55"/>
      <c r="B219" s="55" t="s">
        <v>2361</v>
      </c>
    </row>
    <row r="220">
      <c r="A220" s="55"/>
      <c r="B220" s="55" t="s">
        <v>2362</v>
      </c>
    </row>
    <row r="221">
      <c r="A221" s="55"/>
      <c r="B221" s="55" t="s">
        <v>2363</v>
      </c>
    </row>
    <row r="222">
      <c r="A222" s="55"/>
      <c r="B222" s="55" t="s">
        <v>2364</v>
      </c>
    </row>
    <row r="223">
      <c r="A223" s="55"/>
      <c r="B223" s="55" t="s">
        <v>2365</v>
      </c>
    </row>
    <row r="224">
      <c r="A224" s="55"/>
      <c r="B224" s="55" t="s">
        <v>2139</v>
      </c>
    </row>
    <row r="225">
      <c r="A225" s="55"/>
      <c r="B225" s="55" t="s">
        <v>2366</v>
      </c>
    </row>
    <row r="226">
      <c r="A226" s="55"/>
      <c r="B226" s="55" t="s">
        <v>2367</v>
      </c>
    </row>
    <row r="227">
      <c r="A227" s="55"/>
      <c r="B227" s="55" t="s">
        <v>2368</v>
      </c>
    </row>
    <row r="228">
      <c r="A228" s="55"/>
      <c r="B228" s="55"/>
    </row>
    <row r="229">
      <c r="A229" s="55"/>
      <c r="B229" s="55"/>
    </row>
    <row r="230">
      <c r="A230" s="55"/>
      <c r="B230" s="55"/>
    </row>
    <row r="231">
      <c r="A231" s="55"/>
      <c r="B231" s="55"/>
    </row>
    <row r="232">
      <c r="A232" s="55"/>
      <c r="B232" s="55"/>
    </row>
    <row r="233">
      <c r="A233" s="55"/>
      <c r="B233" s="55"/>
    </row>
    <row r="234">
      <c r="A234" s="55"/>
      <c r="B23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5" max="5" width="38.71"/>
    <col customWidth="1" min="7" max="7" width="21.0"/>
    <col customWidth="1" min="9" max="9" width="32.86"/>
    <col customWidth="1" min="10" max="10" width="28.14"/>
    <col customWidth="1" min="11" max="11" width="38.43"/>
    <col customWidth="1" min="14" max="14" width="46.71"/>
  </cols>
  <sheetData>
    <row r="1">
      <c r="A1" s="52" t="s">
        <v>2369</v>
      </c>
      <c r="B1" s="52" t="s">
        <v>2370</v>
      </c>
      <c r="C1" s="52" t="s">
        <v>2371</v>
      </c>
      <c r="D1" s="52" t="s">
        <v>2372</v>
      </c>
      <c r="E1" s="52" t="s">
        <v>6</v>
      </c>
      <c r="F1" s="52" t="s">
        <v>2373</v>
      </c>
      <c r="G1" s="52" t="s">
        <v>9</v>
      </c>
      <c r="H1" s="52" t="s">
        <v>2374</v>
      </c>
      <c r="I1" s="52" t="s">
        <v>2375</v>
      </c>
      <c r="J1" s="52" t="s">
        <v>2376</v>
      </c>
      <c r="K1" s="52" t="s">
        <v>14</v>
      </c>
      <c r="L1" s="52" t="s">
        <v>2377</v>
      </c>
      <c r="M1" s="52" t="s">
        <v>2378</v>
      </c>
      <c r="N1" s="52" t="s">
        <v>2379</v>
      </c>
      <c r="O1" s="52" t="s">
        <v>2380</v>
      </c>
      <c r="P1" s="53"/>
      <c r="Q1" s="53"/>
      <c r="R1" s="53"/>
      <c r="S1" s="53"/>
      <c r="T1" s="53"/>
      <c r="U1" s="53"/>
      <c r="V1" s="53"/>
      <c r="W1" s="53"/>
      <c r="X1" s="53"/>
      <c r="Y1" s="53"/>
      <c r="Z1" s="53"/>
    </row>
    <row r="2">
      <c r="A2" s="44" t="s">
        <v>2381</v>
      </c>
      <c r="B2" s="44" t="s">
        <v>2382</v>
      </c>
      <c r="C2" s="44" t="s">
        <v>2383</v>
      </c>
      <c r="D2" s="44" t="s">
        <v>2384</v>
      </c>
      <c r="E2" s="44" t="str">
        <f t="array" ref="E2">CONCATENATE("A ",INDEX(F:F,RANDBETWEEN(2,COUNTA(F:F)))," structure with impenetrable stone walls")</f>
        <v>A pentagonal structure with impenetrable stone walls</v>
      </c>
      <c r="F2" s="44" t="s">
        <v>2385</v>
      </c>
      <c r="G2" s="44" t="s">
        <v>2386</v>
      </c>
      <c r="H2" s="44" t="s">
        <v>2387</v>
      </c>
      <c r="I2" s="44" t="s">
        <v>2388</v>
      </c>
      <c r="J2" s="44" t="s">
        <v>2389</v>
      </c>
      <c r="K2" s="44" t="s">
        <v>2390</v>
      </c>
      <c r="L2" s="44" t="s">
        <v>2391</v>
      </c>
      <c r="M2" s="44" t="s">
        <v>2392</v>
      </c>
      <c r="N2" s="44" t="s">
        <v>2393</v>
      </c>
      <c r="O2" s="44" t="s">
        <v>2394</v>
      </c>
    </row>
    <row r="3">
      <c r="A3" s="44" t="s">
        <v>2395</v>
      </c>
      <c r="B3" s="44" t="s">
        <v>2396</v>
      </c>
      <c r="C3" s="44" t="s">
        <v>2397</v>
      </c>
      <c r="D3" s="44" t="s">
        <v>2398</v>
      </c>
      <c r="E3" s="44" t="str">
        <f t="array" ref="E3">CONCATENATE("An intricate ",INDEX(F:F,RANDBETWEEN(2,COUNTA(F:F)))," structure of stone arches and columns")</f>
        <v>An intricate square structure of stone arches and columns</v>
      </c>
      <c r="F3" s="44" t="s">
        <v>2399</v>
      </c>
      <c r="G3" s="44" t="s">
        <v>2400</v>
      </c>
      <c r="H3" s="44" t="s">
        <v>2401</v>
      </c>
      <c r="I3" s="44" t="s">
        <v>2402</v>
      </c>
      <c r="J3" s="44" t="s">
        <v>2403</v>
      </c>
      <c r="K3" s="44" t="s">
        <v>2404</v>
      </c>
      <c r="L3" s="44" t="s">
        <v>2405</v>
      </c>
      <c r="M3" s="44" t="s">
        <v>2406</v>
      </c>
      <c r="N3" s="44" t="s">
        <v>2407</v>
      </c>
      <c r="O3" s="44" t="s">
        <v>2408</v>
      </c>
    </row>
    <row r="4">
      <c r="A4" s="44" t="s">
        <v>2409</v>
      </c>
      <c r="B4" s="44" t="s">
        <v>2410</v>
      </c>
      <c r="C4" s="44" t="s">
        <v>2411</v>
      </c>
      <c r="D4" s="44" t="s">
        <v>2412</v>
      </c>
      <c r="E4" s="44" t="str">
        <f t="array" ref="E4">CONCATENATE("A colorful ",INDEX(F:F,RANDBETWEEN(2,COUNTA(F:F)))," structure of painted wood and plaster")</f>
        <v>A colorful cruciform structure of painted wood and plaster</v>
      </c>
      <c r="F4" s="44" t="s">
        <v>2413</v>
      </c>
      <c r="G4" s="44" t="s">
        <v>2414</v>
      </c>
      <c r="H4" s="44" t="s">
        <v>1125</v>
      </c>
      <c r="I4" s="44" t="s">
        <v>2415</v>
      </c>
      <c r="J4" s="44" t="s">
        <v>2416</v>
      </c>
      <c r="K4" s="44" t="s">
        <v>2417</v>
      </c>
      <c r="L4" s="44" t="s">
        <v>2418</v>
      </c>
      <c r="M4" s="44" t="s">
        <v>2419</v>
      </c>
      <c r="N4" s="44" t="s">
        <v>2420</v>
      </c>
      <c r="O4" s="44" t="s">
        <v>2421</v>
      </c>
    </row>
    <row r="5">
      <c r="A5" s="44" t="s">
        <v>2422</v>
      </c>
      <c r="B5" s="44" t="s">
        <v>2423</v>
      </c>
      <c r="C5" s="44" t="s">
        <v>2424</v>
      </c>
      <c r="D5" s="44" t="s">
        <v>2425</v>
      </c>
      <c r="E5" s="44" t="str">
        <f t="array" ref="E5">CONCATENATE("A sturdy ",INDEX(F:F,RANDBETWEEN(2,COUNTA(F:F)))," structure of finished wood")</f>
        <v>A sturdy triangular structure of finished wood</v>
      </c>
      <c r="F5" s="44" t="s">
        <v>2426</v>
      </c>
      <c r="G5" s="44" t="s">
        <v>2427</v>
      </c>
      <c r="H5" s="44" t="s">
        <v>2428</v>
      </c>
      <c r="I5" s="44" t="s">
        <v>2429</v>
      </c>
      <c r="J5" s="44" t="s">
        <v>2430</v>
      </c>
      <c r="K5" s="44" t="s">
        <v>2431</v>
      </c>
      <c r="L5" s="44" t="s">
        <v>2432</v>
      </c>
      <c r="M5" s="44" t="s">
        <v>2433</v>
      </c>
      <c r="N5" s="44" t="s">
        <v>2434</v>
      </c>
      <c r="O5" s="44" t="s">
        <v>2435</v>
      </c>
    </row>
    <row r="6">
      <c r="A6" s="44" t="s">
        <v>2436</v>
      </c>
      <c r="B6" s="44" t="s">
        <v>2410</v>
      </c>
      <c r="C6" s="44" t="s">
        <v>2437</v>
      </c>
      <c r="D6" s="44" t="s">
        <v>2438</v>
      </c>
      <c r="E6" s="44" t="str">
        <f t="array" ref="E6">CONCATENATE("A solid ",INDEX(F:F,RANDBETWEEN(2,COUNTA(F:F)))," structure of oven-fired clay bricks")</f>
        <v>A solid rectangular structure of oven-fired clay bricks</v>
      </c>
      <c r="F6" s="44" t="s">
        <v>2439</v>
      </c>
      <c r="G6" s="44" t="s">
        <v>2440</v>
      </c>
      <c r="H6" s="44" t="s">
        <v>2441</v>
      </c>
      <c r="I6" s="44" t="s">
        <v>2442</v>
      </c>
      <c r="J6" s="44" t="s">
        <v>2443</v>
      </c>
      <c r="K6" s="44" t="s">
        <v>2444</v>
      </c>
      <c r="N6" s="44" t="s">
        <v>2445</v>
      </c>
      <c r="O6" s="44" t="s">
        <v>2446</v>
      </c>
    </row>
    <row r="7">
      <c r="A7" s="44" t="s">
        <v>2447</v>
      </c>
      <c r="B7" s="44" t="s">
        <v>2448</v>
      </c>
      <c r="C7" s="44" t="s">
        <v>2449</v>
      </c>
      <c r="D7" s="44" t="s">
        <v>2450</v>
      </c>
      <c r="E7" t="str">
        <f t="array" ref="E7">CONCATENATE("A large ",INDEX(F:F,RANDBETWEEN(2,COUNTA(F:F)))," structure with immense ",INDEX(H:H,RANDBETWEEN(2,COUNTA(H:H)))," doors")</f>
        <v>A large square structure with immense gold doors</v>
      </c>
      <c r="F7" s="44" t="s">
        <v>2451</v>
      </c>
      <c r="G7" s="44" t="s">
        <v>2452</v>
      </c>
      <c r="H7" s="44"/>
      <c r="I7" s="44" t="s">
        <v>2453</v>
      </c>
      <c r="J7" s="44" t="s">
        <v>2454</v>
      </c>
      <c r="K7" s="44" t="s">
        <v>2455</v>
      </c>
      <c r="N7" s="44" t="s">
        <v>2456</v>
      </c>
    </row>
    <row r="8">
      <c r="A8" s="44" t="s">
        <v>2457</v>
      </c>
      <c r="B8" s="44" t="s">
        <v>2458</v>
      </c>
      <c r="C8" s="44" t="s">
        <v>2459</v>
      </c>
      <c r="F8" s="44" t="s">
        <v>2460</v>
      </c>
      <c r="G8" s="44" t="s">
        <v>2461</v>
      </c>
      <c r="I8" s="44" t="s">
        <v>2462</v>
      </c>
      <c r="K8" s="44" t="s">
        <v>2463</v>
      </c>
      <c r="N8" s="44" t="s">
        <v>2464</v>
      </c>
    </row>
    <row r="9">
      <c r="A9" s="44" t="s">
        <v>2465</v>
      </c>
      <c r="B9" s="44" t="s">
        <v>2466</v>
      </c>
      <c r="C9" s="44" t="s">
        <v>2467</v>
      </c>
      <c r="F9" s="44" t="s">
        <v>2468</v>
      </c>
      <c r="G9" s="44" t="s">
        <v>2469</v>
      </c>
      <c r="I9" s="44" t="s">
        <v>2470</v>
      </c>
      <c r="K9" s="44" t="s">
        <v>2471</v>
      </c>
      <c r="N9" s="44" t="s">
        <v>2472</v>
      </c>
    </row>
    <row r="10">
      <c r="A10" s="44" t="s">
        <v>2473</v>
      </c>
      <c r="B10" s="44" t="s">
        <v>2474</v>
      </c>
      <c r="C10" s="44" t="s">
        <v>2475</v>
      </c>
      <c r="F10" s="44" t="s">
        <v>2476</v>
      </c>
      <c r="K10" s="44" t="s">
        <v>2477</v>
      </c>
      <c r="N10" s="44" t="s">
        <v>2478</v>
      </c>
    </row>
    <row r="11">
      <c r="A11" s="44" t="s">
        <v>2479</v>
      </c>
      <c r="B11" s="44" t="s">
        <v>2480</v>
      </c>
      <c r="C11" s="44" t="s">
        <v>2481</v>
      </c>
      <c r="K11" s="44" t="s">
        <v>2482</v>
      </c>
      <c r="N11" s="44" t="s">
        <v>2483</v>
      </c>
    </row>
    <row r="12">
      <c r="A12" s="44" t="s">
        <v>2484</v>
      </c>
      <c r="B12" s="44" t="s">
        <v>2485</v>
      </c>
      <c r="C12" s="44" t="s">
        <v>2486</v>
      </c>
      <c r="K12" s="44" t="s">
        <v>2487</v>
      </c>
      <c r="N12" s="44" t="s">
        <v>2488</v>
      </c>
    </row>
    <row r="13">
      <c r="A13" s="44" t="s">
        <v>2489</v>
      </c>
      <c r="B13" s="44" t="s">
        <v>2490</v>
      </c>
      <c r="C13" s="44" t="s">
        <v>2491</v>
      </c>
      <c r="K13" s="44" t="s">
        <v>2492</v>
      </c>
      <c r="N13" s="44" t="s">
        <v>2493</v>
      </c>
    </row>
    <row r="14">
      <c r="A14" s="44" t="s">
        <v>2494</v>
      </c>
      <c r="B14" s="44" t="s">
        <v>2410</v>
      </c>
      <c r="K14" s="44" t="s">
        <v>2495</v>
      </c>
      <c r="N14" s="44" t="s">
        <v>2496</v>
      </c>
    </row>
    <row r="15">
      <c r="A15" s="44" t="s">
        <v>2497</v>
      </c>
      <c r="B15" s="44" t="s">
        <v>2498</v>
      </c>
      <c r="K15" s="44" t="s">
        <v>2499</v>
      </c>
      <c r="N15" s="44" t="s">
        <v>2500</v>
      </c>
    </row>
    <row r="16">
      <c r="A16" s="44" t="s">
        <v>2501</v>
      </c>
      <c r="B16" s="44" t="s">
        <v>2502</v>
      </c>
      <c r="K16" s="44" t="s">
        <v>2503</v>
      </c>
      <c r="N16" s="44" t="s">
        <v>2504</v>
      </c>
    </row>
    <row r="17">
      <c r="A17" s="44" t="s">
        <v>2505</v>
      </c>
      <c r="B17" s="44" t="s">
        <v>2506</v>
      </c>
      <c r="K17" s="44" t="s">
        <v>2507</v>
      </c>
      <c r="N17" s="44" t="s">
        <v>2508</v>
      </c>
    </row>
    <row r="18">
      <c r="A18" s="44" t="s">
        <v>2509</v>
      </c>
      <c r="B18" s="44" t="s">
        <v>2510</v>
      </c>
      <c r="K18" s="44" t="s">
        <v>2511</v>
      </c>
      <c r="N18" s="44" t="s">
        <v>2512</v>
      </c>
    </row>
    <row r="19">
      <c r="A19" s="44" t="s">
        <v>2513</v>
      </c>
      <c r="B19" s="44" t="s">
        <v>2514</v>
      </c>
      <c r="K19" s="44" t="s">
        <v>2515</v>
      </c>
      <c r="N19" s="44" t="s">
        <v>2516</v>
      </c>
    </row>
    <row r="20">
      <c r="A20" s="44" t="s">
        <v>2517</v>
      </c>
      <c r="B20" s="44" t="s">
        <v>2518</v>
      </c>
      <c r="K20" t="str">
        <f t="array" ref="K20">CONCATENATE("A crypt for ",INDEX(L:L,RANDBETWEEN(2,COUNTA(L:L))))</f>
        <v>A crypt for a well-known hero</v>
      </c>
      <c r="N20" s="44" t="s">
        <v>2519</v>
      </c>
    </row>
    <row r="21">
      <c r="A21" s="44" t="s">
        <v>2520</v>
      </c>
      <c r="B21" s="44" t="s">
        <v>2521</v>
      </c>
      <c r="K21" t="str">
        <f t="array" ref="K21">CONCATENATE("A room reserved for ",INDEX(M:M,RANDBETWEEN(2,COUNTA(M:M))))</f>
        <v>A room reserved for divinations</v>
      </c>
      <c r="N21" s="44" t="s">
        <v>2522</v>
      </c>
    </row>
    <row r="22">
      <c r="A22" s="44" t="s">
        <v>2523</v>
      </c>
      <c r="B22" s="44" t="s">
        <v>2524</v>
      </c>
    </row>
    <row r="23">
      <c r="A23" s="44" t="s">
        <v>2525</v>
      </c>
      <c r="B23" s="44" t="s">
        <v>2458</v>
      </c>
    </row>
    <row r="24">
      <c r="A24" s="44" t="s">
        <v>2526</v>
      </c>
      <c r="B24" s="44" t="s">
        <v>2396</v>
      </c>
    </row>
    <row r="25">
      <c r="A25" s="44" t="s">
        <v>2527</v>
      </c>
      <c r="B25" s="44" t="s">
        <v>2528</v>
      </c>
    </row>
    <row r="26">
      <c r="A26" s="44" t="s">
        <v>2529</v>
      </c>
      <c r="B26" s="44" t="s">
        <v>2530</v>
      </c>
    </row>
    <row r="27">
      <c r="A27" s="44" t="s">
        <v>2531</v>
      </c>
      <c r="B27" s="44" t="s">
        <v>2532</v>
      </c>
    </row>
    <row r="28">
      <c r="A28" s="44" t="s">
        <v>2533</v>
      </c>
      <c r="B28" s="44" t="s">
        <v>2534</v>
      </c>
    </row>
    <row r="29">
      <c r="A29" s="44" t="s">
        <v>2535</v>
      </c>
      <c r="B29" s="44" t="s">
        <v>2536</v>
      </c>
    </row>
    <row r="30">
      <c r="A30" s="44" t="s">
        <v>2537</v>
      </c>
      <c r="B30" s="44" t="s">
        <v>2538</v>
      </c>
    </row>
    <row r="31">
      <c r="A31" s="44" t="s">
        <v>2539</v>
      </c>
      <c r="B31" s="44" t="s">
        <v>2540</v>
      </c>
    </row>
    <row r="32">
      <c r="A32" s="44" t="s">
        <v>2541</v>
      </c>
      <c r="B32" s="44" t="s">
        <v>2536</v>
      </c>
    </row>
    <row r="33">
      <c r="A33" s="44" t="s">
        <v>2542</v>
      </c>
      <c r="B33" s="44" t="s">
        <v>2396</v>
      </c>
    </row>
    <row r="34">
      <c r="A34" s="44" t="s">
        <v>2543</v>
      </c>
      <c r="B34" s="44" t="s">
        <v>2544</v>
      </c>
    </row>
    <row r="35">
      <c r="A35" s="44" t="s">
        <v>2545</v>
      </c>
      <c r="B35" s="44" t="s">
        <v>2546</v>
      </c>
    </row>
    <row r="36">
      <c r="A36" s="44" t="s">
        <v>2547</v>
      </c>
      <c r="B36" s="44" t="s">
        <v>2544</v>
      </c>
    </row>
    <row r="37">
      <c r="A37" s="44" t="s">
        <v>2548</v>
      </c>
      <c r="B37" s="44" t="s">
        <v>2514</v>
      </c>
    </row>
    <row r="38">
      <c r="A38" s="44" t="s">
        <v>2549</v>
      </c>
      <c r="B38" s="44" t="s">
        <v>2550</v>
      </c>
    </row>
    <row r="39">
      <c r="A39" s="44" t="s">
        <v>2551</v>
      </c>
      <c r="B39" s="44" t="s">
        <v>2552</v>
      </c>
    </row>
    <row r="40">
      <c r="A40" s="44" t="s">
        <v>2553</v>
      </c>
      <c r="B40" s="44" t="s">
        <v>2554</v>
      </c>
    </row>
    <row r="41">
      <c r="A41" s="44" t="s">
        <v>2555</v>
      </c>
      <c r="B41" s="44" t="s">
        <v>2556</v>
      </c>
    </row>
    <row r="42">
      <c r="A42" s="44" t="s">
        <v>2557</v>
      </c>
      <c r="B42" s="44" t="s">
        <v>2558</v>
      </c>
    </row>
    <row r="43">
      <c r="A43" s="44" t="s">
        <v>2559</v>
      </c>
      <c r="B43" s="44" t="s">
        <v>2560</v>
      </c>
    </row>
    <row r="44">
      <c r="A44" s="44" t="s">
        <v>2561</v>
      </c>
      <c r="B44" s="44" t="s">
        <v>2562</v>
      </c>
    </row>
    <row r="45">
      <c r="A45" s="44" t="s">
        <v>2563</v>
      </c>
      <c r="B45" s="44" t="s">
        <v>2564</v>
      </c>
    </row>
    <row r="46">
      <c r="A46" s="44" t="s">
        <v>2565</v>
      </c>
      <c r="B46" s="44" t="s">
        <v>2566</v>
      </c>
    </row>
    <row r="47">
      <c r="A47" s="44" t="s">
        <v>2567</v>
      </c>
      <c r="B47" s="44" t="s">
        <v>2480</v>
      </c>
    </row>
    <row r="48">
      <c r="A48" s="44" t="s">
        <v>2568</v>
      </c>
      <c r="B48" s="44" t="s">
        <v>2556</v>
      </c>
    </row>
    <row r="49">
      <c r="A49" s="44" t="s">
        <v>2447</v>
      </c>
      <c r="B49" s="44" t="s">
        <v>2514</v>
      </c>
    </row>
    <row r="50">
      <c r="A50" s="44" t="s">
        <v>2569</v>
      </c>
      <c r="B50" s="44" t="s">
        <v>2396</v>
      </c>
    </row>
    <row r="51">
      <c r="A51" s="44" t="s">
        <v>2570</v>
      </c>
      <c r="B51" s="44" t="s">
        <v>2528</v>
      </c>
    </row>
    <row r="52">
      <c r="A52" s="44" t="s">
        <v>2571</v>
      </c>
      <c r="B52" s="44" t="s">
        <v>2572</v>
      </c>
    </row>
    <row r="53">
      <c r="A53" s="44" t="s">
        <v>2573</v>
      </c>
      <c r="B53" s="44" t="s">
        <v>2574</v>
      </c>
    </row>
    <row r="54">
      <c r="A54" s="44" t="s">
        <v>2575</v>
      </c>
      <c r="B54" s="44" t="s">
        <v>2576</v>
      </c>
    </row>
    <row r="55">
      <c r="A55" s="44" t="s">
        <v>2577</v>
      </c>
      <c r="B55" s="44" t="s">
        <v>2578</v>
      </c>
    </row>
    <row r="56">
      <c r="A56" s="44" t="s">
        <v>2579</v>
      </c>
      <c r="B56" s="44" t="s">
        <v>2458</v>
      </c>
    </row>
    <row r="57">
      <c r="A57" s="44" t="s">
        <v>2580</v>
      </c>
      <c r="B57" s="44" t="s">
        <v>2581</v>
      </c>
    </row>
    <row r="58">
      <c r="A58" s="44" t="s">
        <v>2582</v>
      </c>
      <c r="B58" s="44" t="s">
        <v>2558</v>
      </c>
    </row>
    <row r="59">
      <c r="A59" s="44" t="s">
        <v>2583</v>
      </c>
      <c r="B59" s="44" t="s">
        <v>2584</v>
      </c>
    </row>
    <row r="60">
      <c r="A60" s="44" t="s">
        <v>2555</v>
      </c>
      <c r="B60" s="44" t="s">
        <v>2585</v>
      </c>
    </row>
    <row r="61">
      <c r="A61" s="44" t="s">
        <v>2586</v>
      </c>
      <c r="B61" s="44" t="s">
        <v>2521</v>
      </c>
    </row>
    <row r="62">
      <c r="A62" s="44" t="s">
        <v>2587</v>
      </c>
      <c r="B62" s="44" t="s">
        <v>2588</v>
      </c>
    </row>
    <row r="63">
      <c r="A63" s="44" t="s">
        <v>2589</v>
      </c>
      <c r="B63" s="44" t="s">
        <v>2590</v>
      </c>
    </row>
    <row r="64">
      <c r="A64" s="44" t="s">
        <v>2591</v>
      </c>
      <c r="B64" s="44" t="s">
        <v>2592</v>
      </c>
    </row>
    <row r="65">
      <c r="A65" s="44" t="s">
        <v>2593</v>
      </c>
      <c r="B65" s="44" t="s">
        <v>2594</v>
      </c>
    </row>
    <row r="66">
      <c r="A66" s="44" t="s">
        <v>2595</v>
      </c>
      <c r="B66" s="44" t="s">
        <v>2581</v>
      </c>
    </row>
    <row r="67">
      <c r="A67" s="44" t="s">
        <v>2596</v>
      </c>
      <c r="B67" s="44" t="s">
        <v>2585</v>
      </c>
    </row>
    <row r="68">
      <c r="A68" s="44" t="s">
        <v>2597</v>
      </c>
      <c r="B68" s="44" t="s">
        <v>2598</v>
      </c>
    </row>
    <row r="69">
      <c r="A69" s="44" t="s">
        <v>2599</v>
      </c>
      <c r="B69" s="44" t="s">
        <v>2556</v>
      </c>
    </row>
    <row r="70">
      <c r="A70" s="44" t="s">
        <v>2600</v>
      </c>
      <c r="B70" s="44" t="s">
        <v>2601</v>
      </c>
    </row>
    <row r="71">
      <c r="A71" s="44" t="s">
        <v>2602</v>
      </c>
      <c r="B71" s="44" t="s">
        <v>2603</v>
      </c>
    </row>
    <row r="72">
      <c r="A72" s="44" t="s">
        <v>2604</v>
      </c>
      <c r="B72" s="44" t="s">
        <v>2605</v>
      </c>
    </row>
    <row r="73">
      <c r="A73" s="44" t="s">
        <v>2606</v>
      </c>
      <c r="B73" s="44" t="s">
        <v>2607</v>
      </c>
    </row>
    <row r="74">
      <c r="A74" s="44" t="s">
        <v>2608</v>
      </c>
      <c r="B74" s="44" t="s">
        <v>2609</v>
      </c>
    </row>
    <row r="75">
      <c r="A75" s="44" t="s">
        <v>2610</v>
      </c>
      <c r="B75" s="44" t="s">
        <v>2584</v>
      </c>
    </row>
    <row r="76">
      <c r="A76" s="44" t="s">
        <v>2611</v>
      </c>
      <c r="B76" s="44" t="s">
        <v>2612</v>
      </c>
    </row>
    <row r="77">
      <c r="A77" s="44" t="s">
        <v>2613</v>
      </c>
      <c r="B77" s="44" t="s">
        <v>2614</v>
      </c>
    </row>
    <row r="78">
      <c r="A78" s="44" t="s">
        <v>2615</v>
      </c>
      <c r="B78" s="44" t="s">
        <v>2616</v>
      </c>
    </row>
    <row r="79">
      <c r="A79" s="44" t="s">
        <v>2617</v>
      </c>
      <c r="B79" s="44" t="s">
        <v>2558</v>
      </c>
    </row>
    <row r="80">
      <c r="A80" s="44" t="s">
        <v>2618</v>
      </c>
      <c r="B80" s="44" t="s">
        <v>2601</v>
      </c>
    </row>
    <row r="81">
      <c r="A81" s="44" t="s">
        <v>2619</v>
      </c>
      <c r="B81" s="44" t="s">
        <v>2620</v>
      </c>
    </row>
    <row r="82">
      <c r="A82" s="44" t="s">
        <v>2621</v>
      </c>
      <c r="B82" s="44" t="s">
        <v>2622</v>
      </c>
    </row>
    <row r="83">
      <c r="A83" s="44" t="s">
        <v>2623</v>
      </c>
      <c r="B83" s="44" t="s">
        <v>2624</v>
      </c>
    </row>
    <row r="84">
      <c r="A84" s="44" t="s">
        <v>2625</v>
      </c>
      <c r="B84" s="44" t="s">
        <v>2616</v>
      </c>
    </row>
    <row r="85">
      <c r="A85" s="44" t="s">
        <v>2626</v>
      </c>
      <c r="B85" s="44" t="s">
        <v>2396</v>
      </c>
    </row>
    <row r="86">
      <c r="A86" s="44" t="s">
        <v>2627</v>
      </c>
      <c r="B86" s="44" t="s">
        <v>2628</v>
      </c>
    </row>
    <row r="87">
      <c r="A87" s="44" t="s">
        <v>2629</v>
      </c>
      <c r="B87" s="44" t="s">
        <v>2630</v>
      </c>
    </row>
    <row r="88">
      <c r="A88" s="44" t="s">
        <v>2631</v>
      </c>
      <c r="B88" s="44" t="s">
        <v>2632</v>
      </c>
    </row>
    <row r="89">
      <c r="A89" s="44" t="s">
        <v>2633</v>
      </c>
      <c r="B89" s="44" t="s">
        <v>2474</v>
      </c>
    </row>
    <row r="90">
      <c r="A90" s="44" t="s">
        <v>2634</v>
      </c>
      <c r="B90" s="44" t="s">
        <v>2635</v>
      </c>
    </row>
    <row r="91">
      <c r="A91" s="44" t="s">
        <v>2636</v>
      </c>
      <c r="B91" s="44" t="s">
        <v>2637</v>
      </c>
    </row>
    <row r="92">
      <c r="A92" s="44" t="s">
        <v>2638</v>
      </c>
      <c r="B92" s="44" t="s">
        <v>2639</v>
      </c>
    </row>
    <row r="93">
      <c r="A93" s="44" t="s">
        <v>2640</v>
      </c>
      <c r="B93" s="44" t="s">
        <v>2641</v>
      </c>
    </row>
    <row r="94">
      <c r="A94" s="44" t="s">
        <v>2642</v>
      </c>
      <c r="B94" s="44" t="s">
        <v>2566</v>
      </c>
    </row>
    <row r="95">
      <c r="A95" s="44" t="s">
        <v>2571</v>
      </c>
      <c r="B95" s="44" t="s">
        <v>2576</v>
      </c>
    </row>
    <row r="96">
      <c r="A96" s="44" t="s">
        <v>2643</v>
      </c>
      <c r="B96" s="44" t="s">
        <v>2603</v>
      </c>
    </row>
    <row r="97">
      <c r="A97" s="44" t="s">
        <v>2644</v>
      </c>
      <c r="B97" s="44" t="s">
        <v>2645</v>
      </c>
    </row>
    <row r="98">
      <c r="A98" s="44" t="s">
        <v>2646</v>
      </c>
      <c r="B98" s="44" t="s">
        <v>2647</v>
      </c>
    </row>
    <row r="99">
      <c r="A99" s="44" t="s">
        <v>2648</v>
      </c>
      <c r="B99" s="44" t="s">
        <v>2649</v>
      </c>
    </row>
    <row r="100">
      <c r="A100" s="44" t="s">
        <v>2650</v>
      </c>
      <c r="B100" s="44" t="s">
        <v>2651</v>
      </c>
    </row>
    <row r="101">
      <c r="A101" s="44" t="s">
        <v>2652</v>
      </c>
      <c r="B101" s="44" t="s">
        <v>2396</v>
      </c>
    </row>
    <row r="102">
      <c r="A102" s="44" t="s">
        <v>2653</v>
      </c>
      <c r="B102" s="44" t="s">
        <v>2654</v>
      </c>
    </row>
    <row r="103">
      <c r="A103" s="44" t="s">
        <v>2655</v>
      </c>
      <c r="B103" s="44" t="s">
        <v>2656</v>
      </c>
    </row>
    <row r="104">
      <c r="A104" s="44" t="s">
        <v>2657</v>
      </c>
      <c r="B104" s="44" t="s">
        <v>2532</v>
      </c>
    </row>
    <row r="105">
      <c r="A105" s="44" t="s">
        <v>2658</v>
      </c>
      <c r="B105" s="44" t="s">
        <v>2562</v>
      </c>
    </row>
    <row r="106">
      <c r="A106" s="44" t="s">
        <v>2659</v>
      </c>
      <c r="B106" s="44" t="s">
        <v>2660</v>
      </c>
    </row>
    <row r="107">
      <c r="A107" s="44" t="s">
        <v>2661</v>
      </c>
      <c r="B107" s="44" t="s">
        <v>2576</v>
      </c>
    </row>
    <row r="108">
      <c r="A108" s="44" t="s">
        <v>2638</v>
      </c>
      <c r="B108" s="44" t="s">
        <v>2647</v>
      </c>
    </row>
    <row r="109">
      <c r="A109" s="44" t="s">
        <v>2662</v>
      </c>
      <c r="B109" s="44" t="s">
        <v>2663</v>
      </c>
    </row>
    <row r="110">
      <c r="A110" s="44" t="s">
        <v>2571</v>
      </c>
      <c r="B110" s="44" t="s">
        <v>2649</v>
      </c>
    </row>
    <row r="111">
      <c r="A111" s="44" t="s">
        <v>2664</v>
      </c>
      <c r="B111" s="44" t="s">
        <v>2665</v>
      </c>
    </row>
    <row r="112">
      <c r="A112" s="44" t="s">
        <v>2666</v>
      </c>
      <c r="B112" s="44" t="s">
        <v>2598</v>
      </c>
    </row>
    <row r="113">
      <c r="A113" s="44" t="s">
        <v>2667</v>
      </c>
      <c r="B113" s="44" t="s">
        <v>2668</v>
      </c>
    </row>
    <row r="114">
      <c r="A114" s="44" t="s">
        <v>2669</v>
      </c>
      <c r="B114" s="44" t="s">
        <v>2576</v>
      </c>
    </row>
    <row r="115">
      <c r="A115" s="44" t="s">
        <v>2670</v>
      </c>
      <c r="B115" s="44" t="s">
        <v>2585</v>
      </c>
    </row>
    <row r="116">
      <c r="A116" s="44" t="s">
        <v>2636</v>
      </c>
      <c r="B116" s="44" t="s">
        <v>2671</v>
      </c>
    </row>
    <row r="117">
      <c r="A117" s="44" t="s">
        <v>2672</v>
      </c>
      <c r="B117" s="44" t="s">
        <v>2598</v>
      </c>
    </row>
    <row r="118">
      <c r="A118" s="44" t="s">
        <v>2673</v>
      </c>
      <c r="B118" s="44" t="s">
        <v>2448</v>
      </c>
    </row>
    <row r="119">
      <c r="A119" s="44" t="s">
        <v>2674</v>
      </c>
      <c r="B119" s="44" t="s">
        <v>2675</v>
      </c>
    </row>
    <row r="120">
      <c r="A120" s="44" t="s">
        <v>2676</v>
      </c>
      <c r="B120" s="44" t="s">
        <v>2677</v>
      </c>
    </row>
    <row r="121">
      <c r="A121" s="44" t="s">
        <v>2678</v>
      </c>
      <c r="B121" s="44" t="s">
        <v>2679</v>
      </c>
    </row>
    <row r="122">
      <c r="A122" s="44" t="s">
        <v>2680</v>
      </c>
      <c r="B122" s="44" t="s">
        <v>2681</v>
      </c>
    </row>
    <row r="123">
      <c r="A123" s="44" t="s">
        <v>2682</v>
      </c>
      <c r="B123" s="44" t="s">
        <v>2514</v>
      </c>
    </row>
    <row r="124">
      <c r="A124" s="44" t="s">
        <v>2683</v>
      </c>
      <c r="B124" s="44" t="s">
        <v>2684</v>
      </c>
    </row>
    <row r="125">
      <c r="A125" s="44" t="s">
        <v>2664</v>
      </c>
      <c r="B125" s="44" t="s">
        <v>2685</v>
      </c>
    </row>
    <row r="126">
      <c r="A126" s="44" t="s">
        <v>2686</v>
      </c>
      <c r="B126" s="44" t="s">
        <v>2677</v>
      </c>
    </row>
    <row r="127">
      <c r="A127" s="44" t="s">
        <v>2687</v>
      </c>
      <c r="B127" s="44" t="s">
        <v>2688</v>
      </c>
    </row>
    <row r="128">
      <c r="A128" s="44" t="s">
        <v>2689</v>
      </c>
      <c r="B128" s="44" t="s">
        <v>2647</v>
      </c>
    </row>
    <row r="129">
      <c r="A129" s="44" t="s">
        <v>2690</v>
      </c>
      <c r="B129" s="44" t="s">
        <v>2691</v>
      </c>
    </row>
    <row r="130">
      <c r="A130" s="44" t="s">
        <v>2085</v>
      </c>
      <c r="B130" s="44" t="s">
        <v>2692</v>
      </c>
    </row>
    <row r="131">
      <c r="A131" s="44" t="s">
        <v>2693</v>
      </c>
      <c r="B131" s="44" t="s">
        <v>2694</v>
      </c>
    </row>
    <row r="132">
      <c r="A132" s="44" t="s">
        <v>2695</v>
      </c>
      <c r="B132" s="44" t="s">
        <v>2558</v>
      </c>
    </row>
    <row r="133">
      <c r="A133" s="44" t="s">
        <v>2696</v>
      </c>
      <c r="B133" s="44" t="s">
        <v>2697</v>
      </c>
    </row>
    <row r="134">
      <c r="A134" s="44" t="s">
        <v>2698</v>
      </c>
      <c r="B134" s="44" t="s">
        <v>2699</v>
      </c>
    </row>
    <row r="135">
      <c r="A135" s="44" t="s">
        <v>2700</v>
      </c>
      <c r="B135" s="44" t="s">
        <v>2639</v>
      </c>
    </row>
    <row r="136">
      <c r="A136" s="44" t="s">
        <v>2701</v>
      </c>
      <c r="B136" s="44" t="s">
        <v>2702</v>
      </c>
    </row>
    <row r="137">
      <c r="A137" s="44" t="s">
        <v>2680</v>
      </c>
      <c r="B137" s="44" t="s">
        <v>2703</v>
      </c>
    </row>
    <row r="138">
      <c r="A138" s="44" t="s">
        <v>2704</v>
      </c>
      <c r="B138" s="44" t="s">
        <v>2649</v>
      </c>
    </row>
    <row r="139">
      <c r="A139" s="44" t="s">
        <v>2705</v>
      </c>
      <c r="B139" s="44" t="s">
        <v>2578</v>
      </c>
    </row>
    <row r="140">
      <c r="A140" s="44" t="s">
        <v>2706</v>
      </c>
      <c r="B140" s="44" t="s">
        <v>2707</v>
      </c>
    </row>
    <row r="141">
      <c r="A141" s="44" t="s">
        <v>2708</v>
      </c>
      <c r="B141" s="44" t="s">
        <v>2688</v>
      </c>
    </row>
    <row r="142">
      <c r="A142" s="44" t="s">
        <v>2709</v>
      </c>
      <c r="B142" s="44" t="s">
        <v>2710</v>
      </c>
    </row>
    <row r="143">
      <c r="A143" s="44" t="s">
        <v>2711</v>
      </c>
      <c r="B143" s="44" t="s">
        <v>2576</v>
      </c>
    </row>
    <row r="144">
      <c r="A144" s="44" t="s">
        <v>2712</v>
      </c>
      <c r="B144" s="44" t="s">
        <v>2713</v>
      </c>
    </row>
    <row r="145">
      <c r="A145" s="44" t="s">
        <v>2714</v>
      </c>
      <c r="B145" s="44" t="s">
        <v>2554</v>
      </c>
    </row>
    <row r="146">
      <c r="A146" s="44" t="s">
        <v>2634</v>
      </c>
      <c r="B146" s="44" t="s">
        <v>2715</v>
      </c>
    </row>
    <row r="147">
      <c r="A147" s="44" t="s">
        <v>2716</v>
      </c>
      <c r="B147" s="44" t="s">
        <v>2717</v>
      </c>
    </row>
    <row r="148">
      <c r="A148" s="44" t="s">
        <v>2718</v>
      </c>
      <c r="B148" s="44" t="s">
        <v>2719</v>
      </c>
    </row>
    <row r="149">
      <c r="A149" s="44" t="s">
        <v>2720</v>
      </c>
      <c r="B149" s="44" t="s">
        <v>2502</v>
      </c>
    </row>
    <row r="150">
      <c r="A150" s="44" t="s">
        <v>2721</v>
      </c>
      <c r="B150" s="44" t="s">
        <v>2722</v>
      </c>
    </row>
    <row r="151">
      <c r="A151" s="44" t="s">
        <v>2723</v>
      </c>
      <c r="B151" s="44" t="s">
        <v>2423</v>
      </c>
    </row>
    <row r="152">
      <c r="A152" s="44" t="s">
        <v>2724</v>
      </c>
      <c r="B152" s="44" t="s">
        <v>2458</v>
      </c>
    </row>
    <row r="153">
      <c r="A153" s="44" t="s">
        <v>2725</v>
      </c>
      <c r="B153" s="44" t="s">
        <v>2726</v>
      </c>
    </row>
    <row r="154">
      <c r="A154" s="44" t="s">
        <v>2727</v>
      </c>
      <c r="B154" s="44" t="s">
        <v>2502</v>
      </c>
    </row>
    <row r="155">
      <c r="A155" s="44" t="s">
        <v>2728</v>
      </c>
      <c r="B155" s="44" t="s">
        <v>2715</v>
      </c>
    </row>
    <row r="156">
      <c r="A156" s="44" t="s">
        <v>2729</v>
      </c>
      <c r="B156" s="44" t="s">
        <v>2694</v>
      </c>
    </row>
    <row r="157">
      <c r="A157" s="44" t="s">
        <v>2730</v>
      </c>
      <c r="B157" s="44" t="s">
        <v>2628</v>
      </c>
    </row>
    <row r="158">
      <c r="A158" s="44" t="s">
        <v>2731</v>
      </c>
      <c r="B158" s="44" t="s">
        <v>2732</v>
      </c>
    </row>
    <row r="159">
      <c r="A159" s="44" t="s">
        <v>2733</v>
      </c>
      <c r="B159" s="44" t="s">
        <v>2734</v>
      </c>
    </row>
    <row r="160">
      <c r="A160" s="44" t="s">
        <v>2735</v>
      </c>
      <c r="B160" s="44" t="s">
        <v>2736</v>
      </c>
    </row>
    <row r="161">
      <c r="A161" s="44" t="s">
        <v>2657</v>
      </c>
      <c r="B161" s="44" t="s">
        <v>2558</v>
      </c>
    </row>
    <row r="162">
      <c r="A162" s="44" t="s">
        <v>2737</v>
      </c>
      <c r="B162" s="44" t="s">
        <v>2607</v>
      </c>
    </row>
    <row r="163">
      <c r="A163" s="44" t="s">
        <v>2602</v>
      </c>
      <c r="B163" s="44" t="s">
        <v>2458</v>
      </c>
    </row>
    <row r="164">
      <c r="A164" s="44" t="s">
        <v>2738</v>
      </c>
      <c r="B164" s="44" t="s">
        <v>2739</v>
      </c>
    </row>
    <row r="165">
      <c r="A165" s="44" t="s">
        <v>2606</v>
      </c>
      <c r="B165" s="44" t="s">
        <v>2574</v>
      </c>
    </row>
    <row r="166">
      <c r="A166" s="44" t="s">
        <v>2740</v>
      </c>
      <c r="B166" s="44" t="s">
        <v>2713</v>
      </c>
    </row>
    <row r="167">
      <c r="A167" s="44" t="s">
        <v>2741</v>
      </c>
      <c r="B167" s="44" t="s">
        <v>2742</v>
      </c>
    </row>
    <row r="168">
      <c r="A168" s="44" t="s">
        <v>2743</v>
      </c>
      <c r="B168" s="44" t="s">
        <v>2744</v>
      </c>
    </row>
    <row r="169">
      <c r="A169" s="44" t="s">
        <v>2745</v>
      </c>
      <c r="B169" s="44" t="s">
        <v>2410</v>
      </c>
    </row>
    <row r="170">
      <c r="A170" s="44" t="s">
        <v>2600</v>
      </c>
      <c r="B170" s="44" t="s">
        <v>2746</v>
      </c>
    </row>
    <row r="171">
      <c r="A171" s="44" t="s">
        <v>2747</v>
      </c>
      <c r="B171" s="44" t="s">
        <v>2748</v>
      </c>
    </row>
    <row r="172">
      <c r="A172" s="44" t="s">
        <v>2749</v>
      </c>
      <c r="B172" s="44" t="s">
        <v>2750</v>
      </c>
    </row>
    <row r="173">
      <c r="A173" s="44" t="s">
        <v>2751</v>
      </c>
      <c r="B173" s="44" t="s">
        <v>2719</v>
      </c>
    </row>
    <row r="174">
      <c r="A174" s="44" t="s">
        <v>2752</v>
      </c>
      <c r="B174" s="44" t="s">
        <v>2753</v>
      </c>
    </row>
    <row r="175">
      <c r="A175" s="44" t="s">
        <v>2754</v>
      </c>
      <c r="B175" s="44" t="s">
        <v>2755</v>
      </c>
    </row>
    <row r="176">
      <c r="A176" s="44" t="s">
        <v>2756</v>
      </c>
      <c r="B176" s="44" t="s">
        <v>2757</v>
      </c>
    </row>
    <row r="177">
      <c r="A177" s="44" t="s">
        <v>2758</v>
      </c>
      <c r="B177" s="44" t="s">
        <v>2490</v>
      </c>
    </row>
    <row r="178">
      <c r="A178" s="44" t="s">
        <v>2759</v>
      </c>
      <c r="B178" s="44" t="s">
        <v>2732</v>
      </c>
    </row>
    <row r="179">
      <c r="A179" s="44" t="s">
        <v>2760</v>
      </c>
      <c r="B179" s="44" t="s">
        <v>2750</v>
      </c>
    </row>
    <row r="180">
      <c r="A180" s="44" t="s">
        <v>2489</v>
      </c>
      <c r="B180" s="44" t="s">
        <v>2761</v>
      </c>
    </row>
    <row r="181">
      <c r="A181" s="44" t="s">
        <v>2762</v>
      </c>
      <c r="B181" s="44" t="s">
        <v>2732</v>
      </c>
    </row>
    <row r="182">
      <c r="A182" s="44" t="s">
        <v>2763</v>
      </c>
      <c r="B182" s="44" t="s">
        <v>2717</v>
      </c>
    </row>
    <row r="183">
      <c r="A183" s="44" t="s">
        <v>2618</v>
      </c>
      <c r="B183" s="44" t="s">
        <v>2764</v>
      </c>
    </row>
    <row r="184">
      <c r="A184" s="44" t="s">
        <v>2765</v>
      </c>
      <c r="B184" s="44" t="s">
        <v>2766</v>
      </c>
    </row>
    <row r="185">
      <c r="A185" s="44" t="s">
        <v>2767</v>
      </c>
      <c r="B185" s="44" t="s">
        <v>2768</v>
      </c>
    </row>
    <row r="186">
      <c r="A186" s="44" t="s">
        <v>2569</v>
      </c>
      <c r="B186" s="44" t="s">
        <v>2769</v>
      </c>
    </row>
    <row r="187">
      <c r="A187" s="44" t="s">
        <v>2436</v>
      </c>
      <c r="B187" s="44" t="s">
        <v>2770</v>
      </c>
    </row>
    <row r="188">
      <c r="A188" s="44" t="s">
        <v>2771</v>
      </c>
      <c r="B188" s="44" t="s">
        <v>2528</v>
      </c>
    </row>
    <row r="189">
      <c r="A189" s="44" t="s">
        <v>2772</v>
      </c>
      <c r="B189" s="44" t="s">
        <v>2566</v>
      </c>
    </row>
    <row r="190">
      <c r="A190" s="44" t="s">
        <v>2773</v>
      </c>
      <c r="B190" s="44" t="s">
        <v>2598</v>
      </c>
    </row>
    <row r="191">
      <c r="A191" s="44" t="s">
        <v>2774</v>
      </c>
      <c r="B191" s="44" t="s">
        <v>2632</v>
      </c>
    </row>
    <row r="192">
      <c r="A192" s="44" t="s">
        <v>2775</v>
      </c>
      <c r="B192" s="44" t="s">
        <v>2776</v>
      </c>
    </row>
    <row r="193">
      <c r="A193" s="44" t="s">
        <v>2777</v>
      </c>
      <c r="B193" s="44" t="s">
        <v>2603</v>
      </c>
    </row>
    <row r="194">
      <c r="A194" s="44" t="s">
        <v>2778</v>
      </c>
      <c r="B194" s="44" t="s">
        <v>2719</v>
      </c>
    </row>
    <row r="195">
      <c r="A195" s="44" t="s">
        <v>2779</v>
      </c>
      <c r="B195" s="44" t="s">
        <v>2780</v>
      </c>
    </row>
    <row r="196">
      <c r="A196" s="44" t="s">
        <v>2773</v>
      </c>
      <c r="B196" s="44" t="s">
        <v>2585</v>
      </c>
    </row>
    <row r="197">
      <c r="A197" s="44" t="s">
        <v>2781</v>
      </c>
      <c r="B197" s="44" t="s">
        <v>2694</v>
      </c>
    </row>
    <row r="198">
      <c r="A198" s="44" t="s">
        <v>2782</v>
      </c>
      <c r="B198" s="44" t="s">
        <v>2739</v>
      </c>
    </row>
    <row r="199">
      <c r="A199" s="44" t="s">
        <v>2778</v>
      </c>
      <c r="B199" s="44" t="s">
        <v>2632</v>
      </c>
    </row>
    <row r="200">
      <c r="A200" s="44" t="s">
        <v>2783</v>
      </c>
      <c r="B200" s="44" t="s">
        <v>2630</v>
      </c>
    </row>
    <row r="201">
      <c r="A201" s="44" t="s">
        <v>2784</v>
      </c>
      <c r="B201" s="44" t="s">
        <v>2641</v>
      </c>
    </row>
    <row r="202">
      <c r="A202" s="44" t="s">
        <v>2785</v>
      </c>
      <c r="B202" s="44" t="s">
        <v>2410</v>
      </c>
    </row>
    <row r="203">
      <c r="A203" s="44" t="s">
        <v>2786</v>
      </c>
      <c r="B203" s="44" t="s">
        <v>2448</v>
      </c>
    </row>
    <row r="204">
      <c r="A204" s="44" t="s">
        <v>2787</v>
      </c>
      <c r="B204" s="44" t="s">
        <v>2788</v>
      </c>
    </row>
    <row r="205">
      <c r="A205" s="44" t="s">
        <v>2789</v>
      </c>
      <c r="B205" s="44" t="s">
        <v>2502</v>
      </c>
    </row>
    <row r="206">
      <c r="A206" s="44" t="s">
        <v>2790</v>
      </c>
      <c r="B206" s="44" t="s">
        <v>2540</v>
      </c>
    </row>
    <row r="207">
      <c r="A207" s="44" t="s">
        <v>2791</v>
      </c>
      <c r="B207" s="44" t="s">
        <v>2576</v>
      </c>
    </row>
    <row r="208">
      <c r="A208" s="44" t="s">
        <v>2792</v>
      </c>
      <c r="B208" s="44" t="s">
        <v>2750</v>
      </c>
    </row>
    <row r="209">
      <c r="A209" s="44" t="s">
        <v>2793</v>
      </c>
      <c r="B209" s="44" t="s">
        <v>2746</v>
      </c>
    </row>
    <row r="210">
      <c r="A210" s="44" t="s">
        <v>2794</v>
      </c>
      <c r="B210" s="44" t="s">
        <v>2594</v>
      </c>
    </row>
    <row r="211">
      <c r="A211" s="44" t="s">
        <v>2600</v>
      </c>
      <c r="B211" s="44" t="s">
        <v>2502</v>
      </c>
    </row>
    <row r="212">
      <c r="A212" s="44" t="s">
        <v>2720</v>
      </c>
      <c r="B212" s="44" t="s">
        <v>2795</v>
      </c>
    </row>
    <row r="213">
      <c r="A213" s="44" t="s">
        <v>2796</v>
      </c>
      <c r="B213" s="44" t="s">
        <v>2694</v>
      </c>
    </row>
    <row r="214">
      <c r="A214" s="44" t="s">
        <v>1776</v>
      </c>
      <c r="B214" s="44" t="s">
        <v>2556</v>
      </c>
    </row>
    <row r="215">
      <c r="A215" s="44" t="s">
        <v>2724</v>
      </c>
      <c r="B215" s="44" t="s">
        <v>2458</v>
      </c>
    </row>
    <row r="216">
      <c r="A216" s="44" t="s">
        <v>2587</v>
      </c>
      <c r="B216" s="44" t="s">
        <v>2532</v>
      </c>
    </row>
    <row r="217">
      <c r="A217" s="44" t="s">
        <v>2674</v>
      </c>
      <c r="B217" s="44" t="s">
        <v>2688</v>
      </c>
    </row>
    <row r="218">
      <c r="A218" s="44" t="s">
        <v>2381</v>
      </c>
      <c r="B218" s="44" t="s">
        <v>2746</v>
      </c>
    </row>
    <row r="219">
      <c r="A219" s="44" t="s">
        <v>2797</v>
      </c>
      <c r="B219" s="44" t="s">
        <v>2739</v>
      </c>
    </row>
    <row r="220">
      <c r="A220" s="44" t="s">
        <v>2798</v>
      </c>
      <c r="B220" s="44" t="s">
        <v>2671</v>
      </c>
    </row>
    <row r="221">
      <c r="A221" s="44" t="s">
        <v>2799</v>
      </c>
      <c r="B221" s="44" t="s">
        <v>2556</v>
      </c>
    </row>
    <row r="222">
      <c r="A222" s="44" t="s">
        <v>2800</v>
      </c>
      <c r="B222" s="44" t="s">
        <v>2755</v>
      </c>
    </row>
    <row r="223">
      <c r="A223" s="44" t="s">
        <v>2801</v>
      </c>
      <c r="B223" s="44" t="s">
        <v>2715</v>
      </c>
    </row>
    <row r="224">
      <c r="A224" s="44" t="s">
        <v>2802</v>
      </c>
      <c r="B224" s="44" t="s">
        <v>2558</v>
      </c>
    </row>
    <row r="225">
      <c r="A225" s="44" t="s">
        <v>2803</v>
      </c>
      <c r="B225" s="44" t="s">
        <v>2668</v>
      </c>
    </row>
    <row r="226">
      <c r="A226" s="44" t="s">
        <v>2804</v>
      </c>
      <c r="B226" s="44" t="s">
        <v>2458</v>
      </c>
    </row>
    <row r="227">
      <c r="A227" s="44" t="s">
        <v>2805</v>
      </c>
      <c r="B227" s="44" t="s">
        <v>2641</v>
      </c>
    </row>
    <row r="228">
      <c r="A228" s="44" t="s">
        <v>2085</v>
      </c>
      <c r="B228" s="44" t="s">
        <v>2806</v>
      </c>
    </row>
    <row r="229">
      <c r="A229" s="44" t="s">
        <v>2657</v>
      </c>
      <c r="B229" s="44" t="s">
        <v>2713</v>
      </c>
    </row>
    <row r="230">
      <c r="A230" s="44" t="s">
        <v>2807</v>
      </c>
      <c r="B230" s="44" t="s">
        <v>2536</v>
      </c>
    </row>
    <row r="231">
      <c r="A231" s="44" t="s">
        <v>2808</v>
      </c>
      <c r="B231" s="44" t="s">
        <v>2809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43"/>
    <col customWidth="1" min="2" max="2" width="5.43"/>
  </cols>
  <sheetData>
    <row r="1">
      <c r="A1" s="1" t="s">
        <v>29</v>
      </c>
      <c r="B1" s="12" t="s">
        <v>31</v>
      </c>
      <c r="C1" s="52"/>
      <c r="D1" s="52" t="s">
        <v>2810</v>
      </c>
      <c r="E1" s="52" t="s">
        <v>2811</v>
      </c>
      <c r="F1" s="52" t="s">
        <v>2812</v>
      </c>
      <c r="G1" s="52" t="s">
        <v>2813</v>
      </c>
      <c r="H1" s="52" t="s">
        <v>2814</v>
      </c>
      <c r="I1" s="52" t="s">
        <v>2815</v>
      </c>
      <c r="J1" s="52"/>
      <c r="K1" s="52"/>
      <c r="L1" s="52"/>
      <c r="M1" s="52"/>
      <c r="N1" s="52"/>
      <c r="O1" s="52"/>
      <c r="P1" s="53"/>
      <c r="Q1" s="53"/>
      <c r="R1" s="53"/>
      <c r="S1" s="53"/>
      <c r="T1" s="53"/>
      <c r="U1" s="53"/>
      <c r="V1" s="53"/>
      <c r="W1" s="53"/>
      <c r="X1" s="53"/>
      <c r="Y1" s="53"/>
      <c r="Z1" s="53"/>
      <c r="AA1" s="53"/>
      <c r="AB1" s="53"/>
      <c r="AC1" s="53"/>
      <c r="AD1" s="53"/>
    </row>
    <row r="2">
      <c r="A2" s="27" t="str">
        <f t="array" ref="A2">INDEX(D:D,RANDBETWEEN(2,COUNTA(D:D)))</f>
        <v>Hot porridge</v>
      </c>
      <c r="B2" s="56">
        <f>RANDBETWEEN(10,16)</f>
        <v>10</v>
      </c>
      <c r="C2" s="44"/>
      <c r="D2" s="44" t="s">
        <v>2816</v>
      </c>
      <c r="E2" s="44" t="s">
        <v>2817</v>
      </c>
      <c r="F2" s="44" t="s">
        <v>2818</v>
      </c>
      <c r="G2" s="44" t="s">
        <v>2819</v>
      </c>
      <c r="H2" s="44" t="s">
        <v>2820</v>
      </c>
      <c r="I2" s="44" t="s">
        <v>2821</v>
      </c>
      <c r="J2" s="44"/>
      <c r="K2" s="44"/>
      <c r="L2" s="44"/>
      <c r="M2" s="44"/>
      <c r="N2" s="44"/>
      <c r="O2" s="44"/>
    </row>
    <row r="3">
      <c r="A3" s="27" t="str">
        <f t="array" ref="A3">CONCATENATE(INDEX(D:D,RANDBETWEEN(2,COUNTA(D:D)))," and ",INDEX(E:E,RANDBETWEEN(2,COUNTA(E:E))))</f>
        <v>Hot porridge and Mild sausage</v>
      </c>
      <c r="B3" s="56">
        <f>RANDBETWEEN(8,11)</f>
        <v>11</v>
      </c>
      <c r="C3" s="44"/>
      <c r="D3" s="44" t="s">
        <v>2822</v>
      </c>
      <c r="E3" s="44" t="s">
        <v>2823</v>
      </c>
      <c r="F3" s="44" t="s">
        <v>2824</v>
      </c>
      <c r="G3" s="44" t="s">
        <v>2825</v>
      </c>
      <c r="H3" s="44" t="s">
        <v>2826</v>
      </c>
      <c r="I3" s="44" t="s">
        <v>611</v>
      </c>
      <c r="J3" s="44"/>
      <c r="K3" s="44"/>
      <c r="L3" s="44"/>
      <c r="M3" s="44"/>
      <c r="N3" s="44"/>
      <c r="O3" s="44"/>
    </row>
    <row r="4">
      <c r="A4" s="27" t="str">
        <f t="array" ref="A4">CONCATENATE(INDEX(D:D,RANDBETWEEN(2,COUNTA(D:D)))," with ",INDEX(G:G,RANDBETWEEN(2,COUNTA(G:G))))</f>
        <v>Hard cheese with Apples</v>
      </c>
      <c r="B4" s="56">
        <f t="shared" ref="B4:B6" si="1">RANDBETWEEN(8,14)</f>
        <v>9</v>
      </c>
      <c r="C4" s="44"/>
      <c r="D4" s="44" t="s">
        <v>2827</v>
      </c>
      <c r="E4" s="44" t="s">
        <v>2828</v>
      </c>
      <c r="F4" s="44" t="s">
        <v>2829</v>
      </c>
      <c r="G4" s="44" t="s">
        <v>2830</v>
      </c>
      <c r="H4" s="44" t="s">
        <v>2831</v>
      </c>
      <c r="I4" s="44" t="s">
        <v>2832</v>
      </c>
      <c r="J4" s="44"/>
      <c r="K4" s="44"/>
      <c r="L4" s="44"/>
      <c r="M4" s="44"/>
      <c r="N4" s="44"/>
      <c r="O4" s="44"/>
    </row>
    <row r="5">
      <c r="A5" s="27" t="str">
        <f t="array" ref="A5">CONCATENATE(INDEX(D:D,RANDBETWEEN(2,COUNTA(D:D)))," and ",INDEX(E:E,RANDBETWEEN(2,COUNTA(E:E)))," with ",INDEX(F:F,RANDBETWEEN(2,COUNTA(F:F))))</f>
        <v>Scrambled eggs and Sweet sausage with Tomatoes</v>
      </c>
      <c r="B5" s="56">
        <f t="shared" si="1"/>
        <v>11</v>
      </c>
      <c r="C5" s="44"/>
      <c r="D5" s="44" t="s">
        <v>2833</v>
      </c>
      <c r="E5" s="44" t="s">
        <v>2834</v>
      </c>
      <c r="F5" s="44" t="s">
        <v>2835</v>
      </c>
      <c r="G5" s="44" t="s">
        <v>2836</v>
      </c>
      <c r="H5" s="44" t="s">
        <v>2837</v>
      </c>
      <c r="I5" s="44" t="s">
        <v>2838</v>
      </c>
      <c r="J5" s="44"/>
      <c r="K5" s="44"/>
      <c r="L5" s="44"/>
      <c r="M5" s="44"/>
      <c r="N5" s="44"/>
      <c r="O5" s="44"/>
    </row>
    <row r="6">
      <c r="A6" s="27" t="str">
        <f t="array" ref="A6">CONCATENATE(INDEX(D:D,RANDBETWEEN(2,COUNTA(D:D)))," and ",INDEX(E:E,RANDBETWEEN(2,COUNTA(E:E)))," with ",INDEX(H:H,RANDBETWEEN(2,COUNTA(H:H))))</f>
        <v>Thin porridge and Sour yogurt with Corn bread</v>
      </c>
      <c r="B6" s="56">
        <f t="shared" si="1"/>
        <v>12</v>
      </c>
      <c r="C6" s="44"/>
      <c r="D6" s="44" t="s">
        <v>2839</v>
      </c>
      <c r="E6" s="44" t="s">
        <v>2840</v>
      </c>
      <c r="F6" s="44" t="s">
        <v>2841</v>
      </c>
      <c r="G6" s="44" t="s">
        <v>2842</v>
      </c>
      <c r="H6" s="44" t="s">
        <v>2843</v>
      </c>
      <c r="I6" s="44" t="s">
        <v>43</v>
      </c>
      <c r="J6" s="44"/>
      <c r="K6" s="44"/>
      <c r="L6" s="44"/>
      <c r="M6" s="44"/>
      <c r="N6" s="44"/>
      <c r="O6" s="44"/>
    </row>
    <row r="7">
      <c r="A7" s="27" t="str">
        <f t="shared" ref="A7:A8" si="2">CONCATENATE("Side of ",INDEX(H:H,RANDBETWEEN(2,COUNTA(H:H))))</f>
        <v>Side of Crusty bread</v>
      </c>
      <c r="B7" s="56">
        <f t="shared" ref="B7:B8" si="3">RANDBETWEEN(5,8)</f>
        <v>7</v>
      </c>
      <c r="C7" s="44"/>
      <c r="D7" s="44" t="s">
        <v>2844</v>
      </c>
      <c r="E7" s="44" t="s">
        <v>2845</v>
      </c>
      <c r="F7" s="44" t="s">
        <v>2846</v>
      </c>
      <c r="G7" s="44" t="s">
        <v>2847</v>
      </c>
      <c r="H7" s="44" t="s">
        <v>2848</v>
      </c>
      <c r="I7" s="44" t="s">
        <v>2849</v>
      </c>
      <c r="J7" s="44"/>
      <c r="K7" s="44"/>
      <c r="L7" s="44"/>
      <c r="M7" s="44"/>
      <c r="N7" s="44"/>
      <c r="O7" s="44"/>
    </row>
    <row r="8">
      <c r="A8" s="27" t="str">
        <f t="shared" si="2"/>
        <v>Side of Pungent cheese</v>
      </c>
      <c r="B8" s="56">
        <f t="shared" si="3"/>
        <v>6</v>
      </c>
      <c r="C8" s="44"/>
      <c r="D8" s="44" t="s">
        <v>2850</v>
      </c>
      <c r="E8" s="44" t="s">
        <v>2851</v>
      </c>
      <c r="F8" s="44" t="s">
        <v>2852</v>
      </c>
      <c r="H8" s="44" t="s">
        <v>2853</v>
      </c>
      <c r="I8" s="44" t="s">
        <v>44</v>
      </c>
      <c r="J8" s="44"/>
      <c r="K8" s="44"/>
      <c r="L8" s="44"/>
      <c r="M8" s="44"/>
      <c r="N8" s="44"/>
      <c r="O8" s="44"/>
    </row>
    <row r="9">
      <c r="A9" s="27" t="str">
        <f t="shared" ref="A9:A11" si="4">INDEX(I:I,RANDBETWEEN(2,COUNTA(I:I)))</f>
        <v>Coffee</v>
      </c>
      <c r="B9" s="56">
        <f t="shared" ref="B9:B11" si="5">RANDBETWEEN(4,7)</f>
        <v>4</v>
      </c>
      <c r="C9" s="44"/>
      <c r="D9" s="44" t="s">
        <v>2854</v>
      </c>
      <c r="E9" s="44" t="s">
        <v>2855</v>
      </c>
      <c r="F9" s="44" t="s">
        <v>2856</v>
      </c>
      <c r="H9" s="44" t="s">
        <v>2857</v>
      </c>
      <c r="I9" s="44" t="s">
        <v>2858</v>
      </c>
      <c r="J9" s="44"/>
      <c r="K9" s="44"/>
      <c r="L9" s="44"/>
      <c r="M9" s="44"/>
      <c r="N9" s="44"/>
      <c r="O9" s="44"/>
    </row>
    <row r="10">
      <c r="A10" s="27" t="str">
        <f t="shared" si="4"/>
        <v>Stout</v>
      </c>
      <c r="B10" s="56">
        <f t="shared" si="5"/>
        <v>7</v>
      </c>
      <c r="C10" s="44"/>
      <c r="D10" s="44" t="s">
        <v>2859</v>
      </c>
      <c r="E10" s="44" t="s">
        <v>2860</v>
      </c>
      <c r="H10" s="44" t="s">
        <v>2861</v>
      </c>
      <c r="I10" s="44" t="s">
        <v>2862</v>
      </c>
      <c r="K10" s="44"/>
      <c r="L10" s="44"/>
      <c r="M10" s="44"/>
      <c r="O10" s="44"/>
    </row>
    <row r="11">
      <c r="A11" s="27" t="str">
        <f t="shared" si="4"/>
        <v>Coffee</v>
      </c>
      <c r="B11" s="56">
        <f t="shared" si="5"/>
        <v>5</v>
      </c>
      <c r="C11" s="44"/>
      <c r="D11" s="44" t="s">
        <v>2863</v>
      </c>
      <c r="E11" s="44" t="s">
        <v>2864</v>
      </c>
      <c r="H11" s="44" t="s">
        <v>2865</v>
      </c>
      <c r="I11" s="44" t="s">
        <v>2866</v>
      </c>
      <c r="K11" s="44"/>
      <c r="L11" s="44"/>
      <c r="M11" s="44"/>
      <c r="O11" s="44"/>
    </row>
    <row r="12">
      <c r="A12" s="3"/>
      <c r="B12" s="14"/>
      <c r="C12" s="44"/>
      <c r="D12" s="44" t="s">
        <v>2867</v>
      </c>
      <c r="H12" s="44" t="s">
        <v>2868</v>
      </c>
      <c r="K12" s="44"/>
      <c r="L12" s="44"/>
      <c r="M12" s="44"/>
      <c r="O12" s="44"/>
    </row>
    <row r="13">
      <c r="A13" s="27"/>
      <c r="B13" s="56"/>
      <c r="C13" s="44"/>
      <c r="D13" s="44" t="s">
        <v>2869</v>
      </c>
      <c r="H13" s="44" t="s">
        <v>2870</v>
      </c>
      <c r="K13" s="44"/>
      <c r="L13" s="44"/>
      <c r="M13" s="44"/>
      <c r="O13" s="4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3"/>
      <c r="B50" s="14"/>
    </row>
    <row r="51">
      <c r="A51" s="3"/>
      <c r="B51" s="14"/>
    </row>
    <row r="52">
      <c r="A52" s="3"/>
      <c r="B52" s="14"/>
    </row>
    <row r="53">
      <c r="A53" s="3"/>
      <c r="B53" s="14"/>
    </row>
    <row r="54">
      <c r="A54" s="3"/>
      <c r="B54" s="14"/>
    </row>
    <row r="55">
      <c r="A55" s="3"/>
      <c r="B55" s="14"/>
    </row>
    <row r="56">
      <c r="A56" s="3"/>
      <c r="B56" s="14"/>
    </row>
    <row r="57">
      <c r="A57" s="3"/>
      <c r="B57" s="14"/>
    </row>
    <row r="58">
      <c r="A58" s="3"/>
      <c r="B58" s="14"/>
    </row>
    <row r="59">
      <c r="A59" s="3"/>
      <c r="B59" s="14"/>
    </row>
    <row r="60">
      <c r="A60" s="3"/>
      <c r="B60" s="14"/>
    </row>
    <row r="61">
      <c r="A61" s="3"/>
      <c r="B61" s="14"/>
    </row>
    <row r="62">
      <c r="A62" s="3"/>
      <c r="B62" s="14"/>
    </row>
    <row r="63">
      <c r="A63" s="3"/>
      <c r="B63" s="14"/>
    </row>
    <row r="64">
      <c r="A64" s="3"/>
      <c r="B64" s="14"/>
    </row>
    <row r="65">
      <c r="A65" s="3"/>
      <c r="B65" s="14"/>
    </row>
    <row r="66">
      <c r="A66" s="3"/>
      <c r="B66" s="14"/>
    </row>
    <row r="67">
      <c r="A67" s="3"/>
      <c r="B67" s="14"/>
    </row>
    <row r="68">
      <c r="A68" s="3"/>
      <c r="B68" s="14"/>
    </row>
    <row r="69">
      <c r="A69" s="3"/>
      <c r="B69" s="14"/>
    </row>
    <row r="70">
      <c r="A70" s="3"/>
      <c r="B70" s="14"/>
    </row>
    <row r="71">
      <c r="A71" s="3"/>
      <c r="B71" s="14"/>
    </row>
    <row r="72">
      <c r="A72" s="3"/>
      <c r="B72" s="14"/>
    </row>
    <row r="73">
      <c r="A73" s="3"/>
      <c r="B73" s="14"/>
    </row>
    <row r="74">
      <c r="A74" s="3"/>
      <c r="B74" s="14"/>
    </row>
    <row r="75">
      <c r="A75" s="3"/>
      <c r="B75" s="14"/>
    </row>
    <row r="76">
      <c r="A76" s="3"/>
      <c r="B76" s="14"/>
    </row>
    <row r="77">
      <c r="A77" s="3"/>
      <c r="B77" s="14"/>
    </row>
    <row r="78">
      <c r="A78" s="3"/>
      <c r="B78" s="14"/>
    </row>
    <row r="79">
      <c r="A79" s="3"/>
      <c r="B79" s="14"/>
    </row>
    <row r="80">
      <c r="A80" s="3"/>
      <c r="B80" s="14"/>
    </row>
    <row r="81">
      <c r="A81" s="3"/>
      <c r="B81" s="14"/>
    </row>
    <row r="82">
      <c r="A82" s="3"/>
      <c r="B82" s="14"/>
    </row>
    <row r="83">
      <c r="A83" s="3"/>
      <c r="B83" s="14"/>
    </row>
    <row r="84">
      <c r="A84" s="3"/>
      <c r="B84" s="14"/>
    </row>
    <row r="85">
      <c r="A85" s="3"/>
      <c r="B85" s="14"/>
    </row>
    <row r="86">
      <c r="A86" s="3"/>
      <c r="B86" s="14"/>
    </row>
    <row r="87">
      <c r="A87" s="3"/>
      <c r="B87" s="14"/>
    </row>
    <row r="88">
      <c r="A88" s="3"/>
      <c r="B88" s="14"/>
    </row>
    <row r="89">
      <c r="A89" s="3"/>
      <c r="B89" s="14"/>
    </row>
    <row r="90">
      <c r="A90" s="3"/>
      <c r="B90" s="14"/>
    </row>
    <row r="91">
      <c r="A91" s="3"/>
      <c r="B91" s="14"/>
    </row>
    <row r="92">
      <c r="A92" s="3"/>
      <c r="B92" s="14"/>
    </row>
    <row r="93">
      <c r="A93" s="3"/>
      <c r="B93" s="14"/>
    </row>
    <row r="94">
      <c r="A94" s="3"/>
      <c r="B94" s="14"/>
    </row>
    <row r="95">
      <c r="A95" s="3"/>
      <c r="B95" s="14"/>
    </row>
    <row r="96">
      <c r="A96" s="3"/>
      <c r="B96" s="14"/>
    </row>
    <row r="97">
      <c r="A97" s="3"/>
      <c r="B97" s="14"/>
    </row>
    <row r="98">
      <c r="A98" s="3"/>
      <c r="B98" s="14"/>
    </row>
    <row r="99">
      <c r="A99" s="3"/>
      <c r="B99" s="14"/>
    </row>
    <row r="100">
      <c r="A100" s="3"/>
      <c r="B100" s="14"/>
    </row>
    <row r="101">
      <c r="A101" s="3"/>
      <c r="B101" s="14"/>
    </row>
    <row r="102">
      <c r="A102" s="3"/>
      <c r="B102" s="14"/>
    </row>
    <row r="103">
      <c r="A103" s="3"/>
      <c r="B103" s="14"/>
    </row>
    <row r="104">
      <c r="A104" s="3"/>
      <c r="B104" s="14"/>
    </row>
    <row r="105">
      <c r="A105" s="3"/>
      <c r="B105" s="14"/>
    </row>
    <row r="106">
      <c r="A106" s="3"/>
      <c r="B106" s="14"/>
    </row>
    <row r="107">
      <c r="A107" s="3"/>
      <c r="B107" s="14"/>
    </row>
    <row r="108">
      <c r="A108" s="3"/>
      <c r="B108" s="14"/>
    </row>
    <row r="109">
      <c r="A109" s="3"/>
      <c r="B109" s="14"/>
    </row>
    <row r="110">
      <c r="A110" s="3"/>
      <c r="B110" s="14"/>
    </row>
    <row r="111">
      <c r="A111" s="3"/>
      <c r="B111" s="14"/>
    </row>
    <row r="112">
      <c r="A112" s="3"/>
      <c r="B112" s="14"/>
    </row>
    <row r="113">
      <c r="A113" s="3"/>
      <c r="B113" s="14"/>
    </row>
    <row r="114">
      <c r="A114" s="3"/>
      <c r="B114" s="14"/>
    </row>
    <row r="115">
      <c r="A115" s="3"/>
      <c r="B115" s="14"/>
    </row>
    <row r="116">
      <c r="A116" s="3"/>
      <c r="B116" s="14"/>
    </row>
    <row r="117">
      <c r="A117" s="3"/>
      <c r="B117" s="14"/>
    </row>
    <row r="118">
      <c r="A118" s="3"/>
      <c r="B118" s="14"/>
    </row>
    <row r="119">
      <c r="A119" s="3"/>
      <c r="B119" s="14"/>
    </row>
    <row r="120">
      <c r="A120" s="3"/>
      <c r="B120" s="14"/>
    </row>
    <row r="121">
      <c r="A121" s="3"/>
      <c r="B121" s="14"/>
    </row>
    <row r="122">
      <c r="A122" s="3"/>
      <c r="B122" s="14"/>
    </row>
    <row r="123">
      <c r="A123" s="3"/>
      <c r="B123" s="14"/>
    </row>
    <row r="124">
      <c r="A124" s="3"/>
      <c r="B124" s="14"/>
    </row>
    <row r="125">
      <c r="A125" s="3"/>
      <c r="B125" s="14"/>
    </row>
    <row r="126">
      <c r="A126" s="3"/>
      <c r="B126" s="14"/>
    </row>
    <row r="127">
      <c r="A127" s="3"/>
      <c r="B127" s="14"/>
    </row>
    <row r="128">
      <c r="A128" s="3"/>
      <c r="B128" s="14"/>
    </row>
    <row r="129">
      <c r="A129" s="3"/>
      <c r="B129" s="14"/>
    </row>
    <row r="130">
      <c r="A130" s="3"/>
      <c r="B130" s="14"/>
    </row>
    <row r="131">
      <c r="A131" s="3"/>
      <c r="B131" s="14"/>
    </row>
    <row r="132">
      <c r="A132" s="3"/>
      <c r="B132" s="14"/>
    </row>
    <row r="133">
      <c r="A133" s="3"/>
      <c r="B133" s="14"/>
    </row>
    <row r="134">
      <c r="A134" s="3"/>
      <c r="B134" s="14"/>
    </row>
    <row r="135">
      <c r="A135" s="3"/>
      <c r="B135" s="14"/>
    </row>
    <row r="136">
      <c r="A136" s="3"/>
      <c r="B136" s="14"/>
    </row>
    <row r="137">
      <c r="A137" s="3"/>
      <c r="B137" s="14"/>
    </row>
    <row r="138">
      <c r="A138" s="3"/>
      <c r="B138" s="14"/>
    </row>
    <row r="139">
      <c r="A139" s="3"/>
      <c r="B139" s="14"/>
    </row>
    <row r="140">
      <c r="A140" s="3"/>
      <c r="B140" s="14"/>
    </row>
    <row r="141">
      <c r="A141" s="3"/>
      <c r="B141" s="14"/>
    </row>
    <row r="142">
      <c r="A142" s="3"/>
      <c r="B142" s="14"/>
    </row>
    <row r="143">
      <c r="A143" s="3"/>
      <c r="B143" s="14"/>
    </row>
    <row r="144">
      <c r="A144" s="3"/>
      <c r="B144" s="14"/>
    </row>
    <row r="145">
      <c r="A145" s="3"/>
      <c r="B145" s="14"/>
    </row>
    <row r="146">
      <c r="A146" s="3"/>
      <c r="B146" s="14"/>
    </row>
    <row r="147">
      <c r="A147" s="3"/>
      <c r="B147" s="14"/>
    </row>
    <row r="148">
      <c r="A148" s="3"/>
      <c r="B148" s="14"/>
    </row>
    <row r="149">
      <c r="A149" s="3"/>
      <c r="B149" s="14"/>
    </row>
    <row r="150">
      <c r="A150" s="3"/>
      <c r="B150" s="14"/>
    </row>
    <row r="151">
      <c r="A151" s="3"/>
      <c r="B151" s="14"/>
    </row>
    <row r="152">
      <c r="A152" s="3"/>
      <c r="B152" s="14"/>
    </row>
    <row r="153">
      <c r="A153" s="3"/>
      <c r="B153" s="14"/>
    </row>
    <row r="154">
      <c r="A154" s="3"/>
      <c r="B154" s="14"/>
    </row>
    <row r="155">
      <c r="A155" s="3"/>
      <c r="B155" s="14"/>
    </row>
    <row r="156">
      <c r="A156" s="3"/>
      <c r="B156" s="14"/>
    </row>
    <row r="157">
      <c r="A157" s="3"/>
      <c r="B157" s="14"/>
    </row>
    <row r="158">
      <c r="A158" s="3"/>
      <c r="B158" s="14"/>
    </row>
    <row r="159">
      <c r="A159" s="3"/>
      <c r="B159" s="14"/>
    </row>
    <row r="160">
      <c r="A160" s="3"/>
      <c r="B160" s="14"/>
    </row>
    <row r="161">
      <c r="A161" s="3"/>
      <c r="B161" s="14"/>
    </row>
    <row r="162">
      <c r="A162" s="3"/>
      <c r="B162" s="14"/>
    </row>
    <row r="163">
      <c r="A163" s="3"/>
      <c r="B163" s="14"/>
    </row>
    <row r="164">
      <c r="A164" s="3"/>
      <c r="B164" s="14"/>
    </row>
    <row r="165">
      <c r="A165" s="3"/>
      <c r="B165" s="14"/>
    </row>
    <row r="166">
      <c r="A166" s="3"/>
      <c r="B166" s="14"/>
    </row>
    <row r="167">
      <c r="A167" s="3"/>
      <c r="B167" s="14"/>
    </row>
    <row r="168">
      <c r="A168" s="3"/>
      <c r="B168" s="14"/>
    </row>
    <row r="169">
      <c r="A169" s="3"/>
      <c r="B169" s="14"/>
    </row>
    <row r="170">
      <c r="A170" s="3"/>
      <c r="B170" s="14"/>
    </row>
    <row r="171">
      <c r="A171" s="3"/>
      <c r="B171" s="14"/>
    </row>
    <row r="172">
      <c r="A172" s="3"/>
      <c r="B172" s="14"/>
    </row>
    <row r="173">
      <c r="A173" s="3"/>
      <c r="B173" s="14"/>
    </row>
    <row r="174">
      <c r="A174" s="3"/>
      <c r="B174" s="14"/>
    </row>
    <row r="175">
      <c r="A175" s="3"/>
      <c r="B175" s="14"/>
    </row>
    <row r="176">
      <c r="A176" s="3"/>
      <c r="B176" s="14"/>
    </row>
    <row r="177">
      <c r="A177" s="3"/>
      <c r="B177" s="14"/>
    </row>
    <row r="178">
      <c r="A178" s="3"/>
      <c r="B178" s="14"/>
    </row>
    <row r="179">
      <c r="A179" s="3"/>
      <c r="B179" s="14"/>
    </row>
    <row r="180">
      <c r="A180" s="3"/>
      <c r="B180" s="14"/>
    </row>
    <row r="181">
      <c r="A181" s="3"/>
      <c r="B181" s="14"/>
    </row>
    <row r="182">
      <c r="A182" s="3"/>
      <c r="B182" s="14"/>
    </row>
    <row r="183">
      <c r="A183" s="3"/>
      <c r="B183" s="14"/>
    </row>
    <row r="184">
      <c r="A184" s="3"/>
      <c r="B184" s="14"/>
    </row>
    <row r="185">
      <c r="A185" s="3"/>
      <c r="B185" s="14"/>
    </row>
    <row r="186">
      <c r="A186" s="3"/>
      <c r="B186" s="14"/>
    </row>
    <row r="187">
      <c r="A187" s="3"/>
      <c r="B187" s="14"/>
    </row>
    <row r="188">
      <c r="A188" s="3"/>
      <c r="B188" s="14"/>
    </row>
    <row r="189">
      <c r="A189" s="3"/>
      <c r="B189" s="14"/>
    </row>
    <row r="190">
      <c r="A190" s="3"/>
      <c r="B190" s="14"/>
    </row>
    <row r="191">
      <c r="A191" s="3"/>
      <c r="B191" s="14"/>
    </row>
    <row r="192">
      <c r="A192" s="3"/>
      <c r="B192" s="14"/>
    </row>
    <row r="193">
      <c r="A193" s="3"/>
      <c r="B193" s="14"/>
    </row>
    <row r="194">
      <c r="A194" s="3"/>
      <c r="B194" s="14"/>
    </row>
    <row r="195">
      <c r="A195" s="3"/>
      <c r="B195" s="14"/>
    </row>
    <row r="196">
      <c r="A196" s="3"/>
      <c r="B196" s="14"/>
    </row>
    <row r="197">
      <c r="A197" s="3"/>
      <c r="B197" s="14"/>
    </row>
    <row r="198">
      <c r="A198" s="3"/>
      <c r="B198" s="14"/>
    </row>
    <row r="199">
      <c r="A199" s="3"/>
      <c r="B199" s="14"/>
    </row>
    <row r="200">
      <c r="A200" s="3"/>
      <c r="B200" s="14"/>
    </row>
    <row r="201">
      <c r="A201" s="3"/>
      <c r="B201" s="14"/>
    </row>
    <row r="202">
      <c r="A202" s="3"/>
      <c r="B202" s="14"/>
    </row>
    <row r="203">
      <c r="A203" s="3"/>
      <c r="B203" s="14"/>
    </row>
    <row r="204">
      <c r="A204" s="3"/>
      <c r="B204" s="14"/>
    </row>
    <row r="205">
      <c r="A205" s="3"/>
      <c r="B205" s="14"/>
    </row>
    <row r="206">
      <c r="A206" s="3"/>
      <c r="B206" s="14"/>
    </row>
    <row r="207">
      <c r="A207" s="3"/>
      <c r="B207" s="14"/>
    </row>
    <row r="208">
      <c r="A208" s="3"/>
      <c r="B208" s="14"/>
    </row>
    <row r="209">
      <c r="A209" s="3"/>
      <c r="B209" s="14"/>
    </row>
    <row r="210">
      <c r="A210" s="3"/>
      <c r="B210" s="14"/>
    </row>
    <row r="211">
      <c r="A211" s="3"/>
      <c r="B211" s="14"/>
    </row>
    <row r="212">
      <c r="A212" s="3"/>
      <c r="B212" s="14"/>
    </row>
    <row r="213">
      <c r="A213" s="3"/>
      <c r="B213" s="14"/>
    </row>
    <row r="214">
      <c r="A214" s="3"/>
      <c r="B214" s="14"/>
    </row>
    <row r="215">
      <c r="A215" s="3"/>
      <c r="B215" s="14"/>
    </row>
    <row r="216">
      <c r="A216" s="3"/>
      <c r="B216" s="14"/>
    </row>
    <row r="217">
      <c r="A217" s="3"/>
      <c r="B217" s="14"/>
    </row>
    <row r="218">
      <c r="A218" s="3"/>
      <c r="B218" s="14"/>
    </row>
    <row r="219">
      <c r="A219" s="3"/>
      <c r="B219" s="14"/>
    </row>
    <row r="220">
      <c r="A220" s="3"/>
      <c r="B220" s="14"/>
    </row>
    <row r="221">
      <c r="A221" s="3"/>
      <c r="B221" s="14"/>
    </row>
    <row r="222">
      <c r="A222" s="3"/>
      <c r="B222" s="14"/>
    </row>
    <row r="223">
      <c r="A223" s="3"/>
      <c r="B223" s="14"/>
    </row>
    <row r="224">
      <c r="A224" s="3"/>
      <c r="B224" s="14"/>
    </row>
    <row r="225">
      <c r="A225" s="3"/>
      <c r="B225" s="14"/>
    </row>
    <row r="226">
      <c r="A226" s="3"/>
      <c r="B226" s="14"/>
    </row>
    <row r="227">
      <c r="A227" s="3"/>
      <c r="B227" s="14"/>
    </row>
    <row r="228">
      <c r="A228" s="3"/>
      <c r="B228" s="14"/>
    </row>
    <row r="229">
      <c r="A229" s="3"/>
      <c r="B229" s="14"/>
    </row>
    <row r="230">
      <c r="A230" s="3"/>
      <c r="B230" s="14"/>
    </row>
    <row r="231">
      <c r="A231" s="3"/>
      <c r="B231" s="14"/>
    </row>
    <row r="232">
      <c r="A232" s="3"/>
      <c r="B232" s="14"/>
    </row>
    <row r="233">
      <c r="A233" s="3"/>
      <c r="B233" s="14"/>
    </row>
    <row r="234">
      <c r="A234" s="3"/>
      <c r="B234" s="14"/>
    </row>
    <row r="235">
      <c r="A235" s="3"/>
      <c r="B235" s="14"/>
    </row>
    <row r="236">
      <c r="A236" s="3"/>
      <c r="B236" s="14"/>
    </row>
    <row r="237">
      <c r="A237" s="3"/>
      <c r="B237" s="14"/>
    </row>
    <row r="238">
      <c r="A238" s="3"/>
      <c r="B238" s="14"/>
    </row>
    <row r="239">
      <c r="A239" s="3"/>
      <c r="B239" s="14"/>
    </row>
    <row r="240">
      <c r="A240" s="3"/>
      <c r="B240" s="14"/>
    </row>
    <row r="241">
      <c r="A241" s="3"/>
      <c r="B241" s="14"/>
    </row>
    <row r="242">
      <c r="A242" s="3"/>
      <c r="B242" s="14"/>
    </row>
    <row r="243">
      <c r="A243" s="3"/>
      <c r="B243" s="14"/>
    </row>
    <row r="244">
      <c r="A244" s="3"/>
      <c r="B244" s="14"/>
    </row>
    <row r="245">
      <c r="A245" s="3"/>
      <c r="B245" s="14"/>
    </row>
    <row r="246">
      <c r="A246" s="3"/>
      <c r="B246" s="14"/>
    </row>
    <row r="247">
      <c r="A247" s="3"/>
      <c r="B247" s="14"/>
    </row>
    <row r="248">
      <c r="A248" s="3"/>
      <c r="B248" s="14"/>
    </row>
    <row r="249">
      <c r="A249" s="3"/>
      <c r="B249" s="14"/>
    </row>
    <row r="250">
      <c r="A250" s="3"/>
      <c r="B250" s="14"/>
    </row>
    <row r="251">
      <c r="A251" s="3"/>
      <c r="B251" s="14"/>
    </row>
    <row r="252">
      <c r="A252" s="3"/>
      <c r="B252" s="14"/>
    </row>
    <row r="253">
      <c r="A253" s="3"/>
      <c r="B253" s="14"/>
    </row>
    <row r="254">
      <c r="A254" s="3"/>
      <c r="B254" s="14"/>
    </row>
    <row r="255">
      <c r="A255" s="3"/>
      <c r="B255" s="14"/>
    </row>
    <row r="256">
      <c r="A256" s="3"/>
      <c r="B256" s="14"/>
    </row>
    <row r="257">
      <c r="A257" s="3"/>
      <c r="B257" s="14"/>
    </row>
    <row r="258">
      <c r="A258" s="3"/>
      <c r="B258" s="14"/>
    </row>
    <row r="259">
      <c r="A259" s="3"/>
      <c r="B259" s="14"/>
    </row>
    <row r="260">
      <c r="A260" s="3"/>
      <c r="B260" s="14"/>
    </row>
    <row r="261">
      <c r="A261" s="3"/>
      <c r="B261" s="14"/>
    </row>
    <row r="262">
      <c r="A262" s="3"/>
      <c r="B262" s="14"/>
    </row>
    <row r="263">
      <c r="A263" s="3"/>
      <c r="B263" s="14"/>
    </row>
    <row r="264">
      <c r="A264" s="3"/>
      <c r="B264" s="14"/>
    </row>
    <row r="265">
      <c r="A265" s="3"/>
      <c r="B265" s="14"/>
    </row>
    <row r="266">
      <c r="A266" s="3"/>
      <c r="B266" s="14"/>
    </row>
    <row r="267">
      <c r="A267" s="3"/>
      <c r="B267" s="14"/>
    </row>
    <row r="268">
      <c r="A268" s="3"/>
      <c r="B268" s="14"/>
    </row>
    <row r="269">
      <c r="A269" s="3"/>
      <c r="B269" s="14"/>
    </row>
    <row r="270">
      <c r="A270" s="3"/>
      <c r="B270" s="14"/>
    </row>
    <row r="271">
      <c r="A271" s="3"/>
      <c r="B271" s="14"/>
    </row>
    <row r="272">
      <c r="A272" s="3"/>
      <c r="B272" s="14"/>
    </row>
    <row r="273">
      <c r="A273" s="3"/>
      <c r="B273" s="14"/>
    </row>
    <row r="274">
      <c r="A274" s="3"/>
      <c r="B274" s="14"/>
    </row>
    <row r="275">
      <c r="A275" s="3"/>
      <c r="B275" s="14"/>
    </row>
    <row r="276">
      <c r="A276" s="3"/>
      <c r="B276" s="14"/>
    </row>
    <row r="277">
      <c r="A277" s="3"/>
      <c r="B277" s="14"/>
    </row>
    <row r="278">
      <c r="A278" s="3"/>
      <c r="B278" s="14"/>
    </row>
    <row r="279">
      <c r="A279" s="3"/>
      <c r="B279" s="14"/>
    </row>
    <row r="280">
      <c r="A280" s="3"/>
      <c r="B280" s="14"/>
    </row>
    <row r="281">
      <c r="A281" s="3"/>
      <c r="B281" s="14"/>
    </row>
    <row r="282">
      <c r="A282" s="3"/>
      <c r="B282" s="14"/>
    </row>
    <row r="283">
      <c r="A283" s="3"/>
      <c r="B283" s="14"/>
    </row>
    <row r="284">
      <c r="A284" s="3"/>
      <c r="B284" s="14"/>
    </row>
    <row r="285">
      <c r="A285" s="3"/>
      <c r="B285" s="14"/>
    </row>
    <row r="286">
      <c r="A286" s="3"/>
      <c r="B286" s="14"/>
    </row>
    <row r="287">
      <c r="A287" s="3"/>
      <c r="B287" s="14"/>
    </row>
    <row r="288">
      <c r="A288" s="3"/>
      <c r="B288" s="14"/>
    </row>
    <row r="289">
      <c r="A289" s="3"/>
      <c r="B289" s="14"/>
    </row>
    <row r="290">
      <c r="A290" s="3"/>
      <c r="B290" s="14"/>
    </row>
    <row r="291">
      <c r="A291" s="3"/>
      <c r="B291" s="14"/>
    </row>
    <row r="292">
      <c r="A292" s="3"/>
      <c r="B292" s="14"/>
    </row>
    <row r="293">
      <c r="A293" s="3"/>
      <c r="B293" s="14"/>
    </row>
    <row r="294">
      <c r="A294" s="3"/>
      <c r="B294" s="14"/>
    </row>
    <row r="295">
      <c r="A295" s="3"/>
      <c r="B295" s="14"/>
    </row>
    <row r="296">
      <c r="A296" s="3"/>
      <c r="B296" s="14"/>
    </row>
    <row r="297">
      <c r="A297" s="3"/>
      <c r="B297" s="14"/>
    </row>
    <row r="298">
      <c r="A298" s="3"/>
      <c r="B298" s="14"/>
    </row>
    <row r="299">
      <c r="A299" s="3"/>
      <c r="B299" s="14"/>
    </row>
    <row r="300">
      <c r="A300" s="3"/>
      <c r="B300" s="14"/>
    </row>
    <row r="301">
      <c r="A301" s="3"/>
      <c r="B301" s="14"/>
    </row>
    <row r="302">
      <c r="A302" s="3"/>
      <c r="B302" s="14"/>
    </row>
    <row r="303">
      <c r="A303" s="3"/>
      <c r="B303" s="14"/>
    </row>
    <row r="304">
      <c r="A304" s="3"/>
      <c r="B304" s="14"/>
    </row>
    <row r="305">
      <c r="A305" s="3"/>
      <c r="B305" s="14"/>
    </row>
    <row r="306">
      <c r="A306" s="3"/>
      <c r="B306" s="14"/>
    </row>
    <row r="307">
      <c r="A307" s="3"/>
      <c r="B307" s="14"/>
    </row>
    <row r="308">
      <c r="A308" s="3"/>
      <c r="B308" s="14"/>
    </row>
    <row r="309">
      <c r="A309" s="3"/>
      <c r="B309" s="14"/>
    </row>
    <row r="310">
      <c r="A310" s="3"/>
      <c r="B310" s="14"/>
    </row>
    <row r="311">
      <c r="A311" s="3"/>
      <c r="B311" s="14"/>
    </row>
    <row r="312">
      <c r="A312" s="3"/>
      <c r="B312" s="14"/>
    </row>
    <row r="313">
      <c r="A313" s="3"/>
      <c r="B313" s="14"/>
    </row>
    <row r="314">
      <c r="A314" s="3"/>
      <c r="B314" s="14"/>
    </row>
    <row r="315">
      <c r="A315" s="3"/>
      <c r="B315" s="14"/>
    </row>
    <row r="316">
      <c r="A316" s="3"/>
      <c r="B316" s="14"/>
    </row>
    <row r="317">
      <c r="A317" s="3"/>
      <c r="B317" s="14"/>
    </row>
    <row r="318">
      <c r="A318" s="3"/>
      <c r="B318" s="14"/>
    </row>
    <row r="319">
      <c r="A319" s="3"/>
      <c r="B319" s="14"/>
    </row>
    <row r="320">
      <c r="A320" s="3"/>
      <c r="B320" s="14"/>
    </row>
    <row r="321">
      <c r="A321" s="3"/>
      <c r="B321" s="14"/>
    </row>
    <row r="322">
      <c r="A322" s="3"/>
      <c r="B322" s="14"/>
    </row>
    <row r="323">
      <c r="A323" s="3"/>
      <c r="B323" s="14"/>
    </row>
    <row r="324">
      <c r="A324" s="3"/>
      <c r="B324" s="14"/>
    </row>
    <row r="325">
      <c r="A325" s="3"/>
      <c r="B325" s="14"/>
    </row>
    <row r="326">
      <c r="A326" s="3"/>
      <c r="B326" s="14"/>
    </row>
    <row r="327">
      <c r="A327" s="3"/>
      <c r="B327" s="14"/>
    </row>
    <row r="328">
      <c r="A328" s="3"/>
      <c r="B328" s="14"/>
    </row>
    <row r="329">
      <c r="A329" s="3"/>
      <c r="B329" s="14"/>
    </row>
    <row r="330">
      <c r="A330" s="3"/>
      <c r="B330" s="14"/>
    </row>
    <row r="331">
      <c r="A331" s="3"/>
      <c r="B331" s="14"/>
    </row>
    <row r="332">
      <c r="A332" s="3"/>
      <c r="B332" s="14"/>
    </row>
    <row r="333">
      <c r="A333" s="3"/>
      <c r="B333" s="14"/>
    </row>
    <row r="334">
      <c r="A334" s="3"/>
      <c r="B334" s="14"/>
    </row>
    <row r="335">
      <c r="A335" s="3"/>
      <c r="B335" s="14"/>
    </row>
    <row r="336">
      <c r="A336" s="3"/>
      <c r="B336" s="14"/>
    </row>
    <row r="337">
      <c r="A337" s="3"/>
      <c r="B337" s="14"/>
    </row>
    <row r="338">
      <c r="A338" s="3"/>
      <c r="B338" s="14"/>
    </row>
    <row r="339">
      <c r="A339" s="3"/>
      <c r="B339" s="14"/>
    </row>
    <row r="340">
      <c r="A340" s="3"/>
      <c r="B340" s="14"/>
    </row>
    <row r="341">
      <c r="A341" s="3"/>
      <c r="B341" s="14"/>
    </row>
    <row r="342">
      <c r="A342" s="3"/>
      <c r="B342" s="14"/>
    </row>
    <row r="343">
      <c r="A343" s="3"/>
      <c r="B343" s="14"/>
    </row>
    <row r="344">
      <c r="A344" s="3"/>
      <c r="B344" s="14"/>
    </row>
    <row r="345">
      <c r="A345" s="3"/>
      <c r="B345" s="14"/>
    </row>
    <row r="346">
      <c r="A346" s="3"/>
      <c r="B346" s="14"/>
    </row>
    <row r="347">
      <c r="A347" s="3"/>
      <c r="B347" s="14"/>
    </row>
    <row r="348">
      <c r="A348" s="3"/>
      <c r="B348" s="14"/>
    </row>
    <row r="349">
      <c r="A349" s="3"/>
      <c r="B349" s="14"/>
    </row>
    <row r="350">
      <c r="A350" s="3"/>
      <c r="B350" s="14"/>
    </row>
    <row r="351">
      <c r="A351" s="3"/>
      <c r="B351" s="14"/>
    </row>
    <row r="352">
      <c r="A352" s="3"/>
      <c r="B352" s="14"/>
    </row>
    <row r="353">
      <c r="A353" s="3"/>
      <c r="B353" s="14"/>
    </row>
    <row r="354">
      <c r="A354" s="3"/>
      <c r="B354" s="14"/>
    </row>
    <row r="355">
      <c r="A355" s="3"/>
      <c r="B355" s="14"/>
    </row>
    <row r="356">
      <c r="A356" s="3"/>
      <c r="B356" s="14"/>
    </row>
    <row r="357">
      <c r="A357" s="3"/>
      <c r="B357" s="14"/>
    </row>
    <row r="358">
      <c r="A358" s="3"/>
      <c r="B358" s="14"/>
    </row>
    <row r="359">
      <c r="A359" s="3"/>
      <c r="B359" s="14"/>
    </row>
    <row r="360">
      <c r="A360" s="3"/>
      <c r="B360" s="14"/>
    </row>
    <row r="361">
      <c r="A361" s="3"/>
      <c r="B361" s="14"/>
    </row>
    <row r="362">
      <c r="A362" s="3"/>
      <c r="B362" s="14"/>
    </row>
    <row r="363">
      <c r="A363" s="3"/>
      <c r="B363" s="14"/>
    </row>
    <row r="364">
      <c r="A364" s="3"/>
      <c r="B364" s="14"/>
    </row>
    <row r="365">
      <c r="A365" s="3"/>
      <c r="B365" s="14"/>
    </row>
    <row r="366">
      <c r="A366" s="3"/>
      <c r="B366" s="14"/>
    </row>
    <row r="367">
      <c r="A367" s="3"/>
      <c r="B367" s="14"/>
    </row>
    <row r="368">
      <c r="A368" s="3"/>
      <c r="B368" s="14"/>
    </row>
    <row r="369">
      <c r="A369" s="3"/>
      <c r="B369" s="14"/>
    </row>
    <row r="370">
      <c r="A370" s="3"/>
      <c r="B370" s="14"/>
    </row>
    <row r="371">
      <c r="A371" s="3"/>
      <c r="B371" s="14"/>
    </row>
    <row r="372">
      <c r="A372" s="3"/>
      <c r="B372" s="14"/>
    </row>
    <row r="373">
      <c r="A373" s="3"/>
      <c r="B373" s="14"/>
    </row>
    <row r="374">
      <c r="A374" s="3"/>
      <c r="B374" s="14"/>
    </row>
    <row r="375">
      <c r="A375" s="3"/>
      <c r="B375" s="14"/>
    </row>
    <row r="376">
      <c r="A376" s="3"/>
      <c r="B376" s="14"/>
    </row>
    <row r="377">
      <c r="A377" s="3"/>
      <c r="B377" s="14"/>
    </row>
    <row r="378">
      <c r="A378" s="3"/>
      <c r="B378" s="14"/>
    </row>
    <row r="379">
      <c r="A379" s="3"/>
      <c r="B379" s="14"/>
    </row>
    <row r="380">
      <c r="A380" s="3"/>
      <c r="B380" s="14"/>
    </row>
    <row r="381">
      <c r="A381" s="3"/>
      <c r="B381" s="14"/>
    </row>
    <row r="382">
      <c r="A382" s="3"/>
      <c r="B382" s="14"/>
    </row>
    <row r="383">
      <c r="A383" s="3"/>
      <c r="B383" s="14"/>
    </row>
    <row r="384">
      <c r="A384" s="3"/>
      <c r="B384" s="14"/>
    </row>
    <row r="385">
      <c r="A385" s="3"/>
      <c r="B385" s="14"/>
    </row>
    <row r="386">
      <c r="A386" s="3"/>
      <c r="B386" s="14"/>
    </row>
    <row r="387">
      <c r="A387" s="3"/>
      <c r="B387" s="14"/>
    </row>
    <row r="388">
      <c r="A388" s="3"/>
      <c r="B388" s="14"/>
    </row>
    <row r="389">
      <c r="A389" s="3"/>
      <c r="B389" s="14"/>
    </row>
    <row r="390">
      <c r="A390" s="3"/>
      <c r="B390" s="14"/>
    </row>
    <row r="391">
      <c r="A391" s="3"/>
      <c r="B391" s="14"/>
    </row>
    <row r="392">
      <c r="A392" s="3"/>
      <c r="B392" s="14"/>
    </row>
    <row r="393">
      <c r="A393" s="3"/>
      <c r="B393" s="14"/>
    </row>
    <row r="394">
      <c r="A394" s="3"/>
      <c r="B394" s="14"/>
    </row>
    <row r="395">
      <c r="A395" s="3"/>
      <c r="B395" s="14"/>
    </row>
    <row r="396">
      <c r="A396" s="3"/>
      <c r="B396" s="14"/>
    </row>
    <row r="397">
      <c r="A397" s="3"/>
      <c r="B397" s="14"/>
    </row>
    <row r="398">
      <c r="A398" s="3"/>
      <c r="B398" s="14"/>
    </row>
    <row r="399">
      <c r="A399" s="3"/>
      <c r="B399" s="14"/>
    </row>
    <row r="400">
      <c r="A400" s="3"/>
      <c r="B400" s="14"/>
    </row>
    <row r="401">
      <c r="A401" s="3"/>
      <c r="B401" s="14"/>
    </row>
    <row r="402">
      <c r="A402" s="3"/>
      <c r="B402" s="14"/>
    </row>
    <row r="403">
      <c r="A403" s="3"/>
      <c r="B403" s="14"/>
    </row>
    <row r="404">
      <c r="A404" s="3"/>
      <c r="B404" s="14"/>
    </row>
    <row r="405">
      <c r="A405" s="3"/>
      <c r="B405" s="14"/>
    </row>
    <row r="406">
      <c r="A406" s="3"/>
      <c r="B406" s="14"/>
    </row>
    <row r="407">
      <c r="A407" s="3"/>
      <c r="B407" s="14"/>
    </row>
    <row r="408">
      <c r="A408" s="3"/>
      <c r="B408" s="14"/>
    </row>
    <row r="409">
      <c r="A409" s="3"/>
      <c r="B409" s="14"/>
    </row>
    <row r="410">
      <c r="A410" s="3"/>
      <c r="B410" s="14"/>
    </row>
    <row r="411">
      <c r="A411" s="3"/>
      <c r="B411" s="14"/>
    </row>
    <row r="412">
      <c r="A412" s="3"/>
      <c r="B412" s="14"/>
    </row>
    <row r="413">
      <c r="A413" s="3"/>
      <c r="B413" s="14"/>
    </row>
    <row r="414">
      <c r="A414" s="3"/>
      <c r="B414" s="14"/>
    </row>
    <row r="415">
      <c r="A415" s="3"/>
      <c r="B415" s="14"/>
    </row>
    <row r="416">
      <c r="A416" s="3"/>
      <c r="B416" s="14"/>
    </row>
    <row r="417">
      <c r="A417" s="3"/>
      <c r="B417" s="14"/>
    </row>
    <row r="418">
      <c r="A418" s="3"/>
      <c r="B418" s="14"/>
    </row>
    <row r="419">
      <c r="A419" s="3"/>
      <c r="B419" s="14"/>
    </row>
    <row r="420">
      <c r="A420" s="3"/>
      <c r="B420" s="14"/>
    </row>
    <row r="421">
      <c r="A421" s="3"/>
      <c r="B421" s="14"/>
    </row>
    <row r="422">
      <c r="A422" s="3"/>
      <c r="B422" s="14"/>
    </row>
    <row r="423">
      <c r="A423" s="3"/>
      <c r="B423" s="14"/>
    </row>
    <row r="424">
      <c r="A424" s="3"/>
      <c r="B424" s="14"/>
    </row>
    <row r="425">
      <c r="A425" s="3"/>
      <c r="B425" s="14"/>
    </row>
    <row r="426">
      <c r="A426" s="3"/>
      <c r="B426" s="14"/>
    </row>
    <row r="427">
      <c r="A427" s="3"/>
      <c r="B427" s="14"/>
    </row>
    <row r="428">
      <c r="A428" s="3"/>
      <c r="B428" s="14"/>
    </row>
    <row r="429">
      <c r="A429" s="3"/>
      <c r="B429" s="14"/>
    </row>
    <row r="430">
      <c r="A430" s="3"/>
      <c r="B430" s="14"/>
    </row>
    <row r="431">
      <c r="A431" s="3"/>
      <c r="B431" s="14"/>
    </row>
    <row r="432">
      <c r="A432" s="3"/>
      <c r="B432" s="14"/>
    </row>
    <row r="433">
      <c r="A433" s="3"/>
      <c r="B433" s="14"/>
    </row>
    <row r="434">
      <c r="A434" s="3"/>
      <c r="B434" s="14"/>
    </row>
    <row r="435">
      <c r="A435" s="3"/>
      <c r="B435" s="14"/>
    </row>
    <row r="436">
      <c r="A436" s="3"/>
      <c r="B436" s="14"/>
    </row>
    <row r="437">
      <c r="A437" s="3"/>
      <c r="B437" s="14"/>
    </row>
    <row r="438">
      <c r="A438" s="3"/>
      <c r="B438" s="14"/>
    </row>
    <row r="439">
      <c r="A439" s="3"/>
      <c r="B439" s="14"/>
    </row>
    <row r="440">
      <c r="A440" s="3"/>
      <c r="B440" s="14"/>
    </row>
    <row r="441">
      <c r="A441" s="3"/>
      <c r="B441" s="14"/>
    </row>
    <row r="442">
      <c r="A442" s="3"/>
      <c r="B442" s="14"/>
    </row>
    <row r="443">
      <c r="A443" s="3"/>
      <c r="B443" s="14"/>
    </row>
    <row r="444">
      <c r="A444" s="3"/>
      <c r="B444" s="14"/>
    </row>
    <row r="445">
      <c r="A445" s="3"/>
      <c r="B445" s="14"/>
    </row>
    <row r="446">
      <c r="A446" s="3"/>
      <c r="B446" s="14"/>
    </row>
    <row r="447">
      <c r="A447" s="3"/>
      <c r="B447" s="14"/>
    </row>
    <row r="448">
      <c r="A448" s="3"/>
      <c r="B448" s="14"/>
    </row>
    <row r="449">
      <c r="A449" s="3"/>
      <c r="B449" s="14"/>
    </row>
    <row r="450">
      <c r="A450" s="3"/>
      <c r="B450" s="14"/>
    </row>
    <row r="451">
      <c r="A451" s="3"/>
      <c r="B451" s="14"/>
    </row>
    <row r="452">
      <c r="A452" s="3"/>
      <c r="B452" s="14"/>
    </row>
    <row r="453">
      <c r="A453" s="3"/>
      <c r="B453" s="14"/>
    </row>
    <row r="454">
      <c r="A454" s="3"/>
      <c r="B454" s="14"/>
    </row>
    <row r="455">
      <c r="A455" s="3"/>
      <c r="B455" s="14"/>
    </row>
    <row r="456">
      <c r="A456" s="3"/>
      <c r="B456" s="14"/>
    </row>
    <row r="457">
      <c r="A457" s="3"/>
      <c r="B457" s="14"/>
    </row>
    <row r="458">
      <c r="A458" s="3"/>
      <c r="B458" s="14"/>
    </row>
    <row r="459">
      <c r="A459" s="3"/>
      <c r="B459" s="14"/>
    </row>
    <row r="460">
      <c r="A460" s="3"/>
      <c r="B460" s="14"/>
    </row>
    <row r="461">
      <c r="A461" s="3"/>
      <c r="B461" s="14"/>
    </row>
    <row r="462">
      <c r="A462" s="3"/>
      <c r="B462" s="14"/>
    </row>
    <row r="463">
      <c r="A463" s="3"/>
      <c r="B463" s="14"/>
    </row>
    <row r="464">
      <c r="A464" s="3"/>
      <c r="B464" s="14"/>
    </row>
    <row r="465">
      <c r="A465" s="3"/>
      <c r="B465" s="14"/>
    </row>
    <row r="466">
      <c r="A466" s="3"/>
      <c r="B466" s="14"/>
    </row>
    <row r="467">
      <c r="A467" s="3"/>
      <c r="B467" s="14"/>
    </row>
    <row r="468">
      <c r="A468" s="3"/>
      <c r="B468" s="14"/>
    </row>
    <row r="469">
      <c r="A469" s="3"/>
      <c r="B469" s="14"/>
    </row>
    <row r="470">
      <c r="A470" s="3"/>
      <c r="B470" s="14"/>
    </row>
    <row r="471">
      <c r="A471" s="3"/>
      <c r="B471" s="14"/>
    </row>
    <row r="472">
      <c r="A472" s="3"/>
      <c r="B472" s="14"/>
    </row>
    <row r="473">
      <c r="A473" s="3"/>
      <c r="B473" s="14"/>
    </row>
    <row r="474">
      <c r="A474" s="3"/>
      <c r="B474" s="14"/>
    </row>
    <row r="475">
      <c r="A475" s="3"/>
      <c r="B475" s="14"/>
    </row>
    <row r="476">
      <c r="A476" s="3"/>
      <c r="B476" s="14"/>
    </row>
    <row r="477">
      <c r="A477" s="3"/>
      <c r="B477" s="14"/>
    </row>
    <row r="478">
      <c r="A478" s="3"/>
      <c r="B478" s="14"/>
    </row>
    <row r="479">
      <c r="A479" s="3"/>
      <c r="B479" s="14"/>
    </row>
    <row r="480">
      <c r="A480" s="3"/>
      <c r="B480" s="14"/>
    </row>
    <row r="481">
      <c r="A481" s="3"/>
      <c r="B481" s="14"/>
    </row>
    <row r="482">
      <c r="A482" s="3"/>
      <c r="B482" s="14"/>
    </row>
    <row r="483">
      <c r="A483" s="3"/>
      <c r="B483" s="14"/>
    </row>
    <row r="484">
      <c r="A484" s="3"/>
      <c r="B484" s="14"/>
    </row>
    <row r="485">
      <c r="A485" s="3"/>
      <c r="B485" s="14"/>
    </row>
    <row r="486">
      <c r="A486" s="3"/>
      <c r="B486" s="14"/>
    </row>
    <row r="487">
      <c r="A487" s="3"/>
      <c r="B487" s="14"/>
    </row>
    <row r="488">
      <c r="A488" s="3"/>
      <c r="B488" s="14"/>
    </row>
    <row r="489">
      <c r="A489" s="3"/>
      <c r="B489" s="14"/>
    </row>
    <row r="490">
      <c r="A490" s="3"/>
      <c r="B490" s="14"/>
    </row>
    <row r="491">
      <c r="A491" s="3"/>
      <c r="B491" s="14"/>
    </row>
    <row r="492">
      <c r="A492" s="3"/>
      <c r="B492" s="14"/>
    </row>
    <row r="493">
      <c r="A493" s="3"/>
      <c r="B493" s="14"/>
    </row>
    <row r="494">
      <c r="A494" s="3"/>
      <c r="B494" s="14"/>
    </row>
    <row r="495">
      <c r="A495" s="3"/>
      <c r="B495" s="14"/>
    </row>
    <row r="496">
      <c r="A496" s="3"/>
      <c r="B496" s="14"/>
    </row>
    <row r="497">
      <c r="A497" s="3"/>
      <c r="B497" s="14"/>
    </row>
    <row r="498">
      <c r="A498" s="3"/>
      <c r="B498" s="14"/>
    </row>
    <row r="499">
      <c r="A499" s="3"/>
      <c r="B499" s="14"/>
    </row>
    <row r="500">
      <c r="A500" s="3"/>
      <c r="B500" s="14"/>
    </row>
    <row r="501">
      <c r="A501" s="3"/>
      <c r="B501" s="14"/>
    </row>
    <row r="502">
      <c r="A502" s="3"/>
      <c r="B502" s="14"/>
    </row>
    <row r="503">
      <c r="A503" s="3"/>
      <c r="B503" s="14"/>
    </row>
    <row r="504">
      <c r="A504" s="3"/>
      <c r="B504" s="14"/>
    </row>
    <row r="505">
      <c r="A505" s="3"/>
      <c r="B505" s="14"/>
    </row>
    <row r="506">
      <c r="A506" s="3"/>
      <c r="B506" s="14"/>
    </row>
    <row r="507">
      <c r="A507" s="3"/>
      <c r="B507" s="14"/>
    </row>
    <row r="508">
      <c r="A508" s="3"/>
      <c r="B508" s="14"/>
    </row>
    <row r="509">
      <c r="A509" s="3"/>
      <c r="B509" s="14"/>
    </row>
    <row r="510">
      <c r="A510" s="3"/>
      <c r="B510" s="14"/>
    </row>
    <row r="511">
      <c r="A511" s="3"/>
      <c r="B511" s="14"/>
    </row>
    <row r="512">
      <c r="A512" s="3"/>
      <c r="B512" s="14"/>
    </row>
    <row r="513">
      <c r="A513" s="3"/>
      <c r="B513" s="14"/>
    </row>
    <row r="514">
      <c r="A514" s="3"/>
      <c r="B514" s="14"/>
    </row>
    <row r="515">
      <c r="A515" s="3"/>
      <c r="B515" s="14"/>
    </row>
    <row r="516">
      <c r="A516" s="3"/>
      <c r="B516" s="14"/>
    </row>
    <row r="517">
      <c r="A517" s="3"/>
      <c r="B517" s="14"/>
    </row>
    <row r="518">
      <c r="A518" s="3"/>
      <c r="B518" s="14"/>
    </row>
    <row r="519">
      <c r="A519" s="3"/>
      <c r="B519" s="14"/>
    </row>
    <row r="520">
      <c r="A520" s="3"/>
      <c r="B520" s="14"/>
    </row>
    <row r="521">
      <c r="A521" s="3"/>
      <c r="B521" s="14"/>
    </row>
    <row r="522">
      <c r="A522" s="3"/>
      <c r="B522" s="14"/>
    </row>
    <row r="523">
      <c r="A523" s="3"/>
      <c r="B523" s="14"/>
    </row>
    <row r="524">
      <c r="A524" s="3"/>
      <c r="B524" s="14"/>
    </row>
    <row r="525">
      <c r="A525" s="3"/>
      <c r="B525" s="14"/>
    </row>
    <row r="526">
      <c r="A526" s="3"/>
      <c r="B526" s="14"/>
    </row>
    <row r="527">
      <c r="A527" s="3"/>
      <c r="B527" s="14"/>
    </row>
    <row r="528">
      <c r="A528" s="3"/>
      <c r="B528" s="14"/>
    </row>
    <row r="529">
      <c r="A529" s="3"/>
      <c r="B529" s="14"/>
    </row>
    <row r="530">
      <c r="A530" s="3"/>
      <c r="B530" s="14"/>
    </row>
    <row r="531">
      <c r="A531" s="3"/>
      <c r="B531" s="14"/>
    </row>
    <row r="532">
      <c r="A532" s="3"/>
      <c r="B532" s="14"/>
    </row>
    <row r="533">
      <c r="A533" s="3"/>
      <c r="B533" s="14"/>
    </row>
    <row r="534">
      <c r="A534" s="3"/>
      <c r="B534" s="14"/>
    </row>
    <row r="535">
      <c r="A535" s="3"/>
      <c r="B535" s="14"/>
    </row>
    <row r="536">
      <c r="A536" s="3"/>
      <c r="B536" s="14"/>
    </row>
    <row r="537">
      <c r="A537" s="3"/>
      <c r="B537" s="14"/>
    </row>
    <row r="538">
      <c r="A538" s="3"/>
      <c r="B538" s="14"/>
    </row>
    <row r="539">
      <c r="A539" s="3"/>
      <c r="B539" s="14"/>
    </row>
    <row r="540">
      <c r="A540" s="3"/>
      <c r="B540" s="14"/>
    </row>
    <row r="541">
      <c r="A541" s="3"/>
      <c r="B541" s="14"/>
    </row>
    <row r="542">
      <c r="A542" s="3"/>
      <c r="B542" s="14"/>
    </row>
    <row r="543">
      <c r="A543" s="3"/>
      <c r="B543" s="14"/>
    </row>
    <row r="544">
      <c r="A544" s="3"/>
      <c r="B544" s="14"/>
    </row>
    <row r="545">
      <c r="A545" s="3"/>
      <c r="B545" s="14"/>
    </row>
    <row r="546">
      <c r="A546" s="3"/>
      <c r="B546" s="14"/>
    </row>
    <row r="547">
      <c r="A547" s="3"/>
      <c r="B547" s="14"/>
    </row>
    <row r="548">
      <c r="A548" s="3"/>
      <c r="B548" s="14"/>
    </row>
    <row r="549">
      <c r="A549" s="3"/>
      <c r="B549" s="14"/>
    </row>
    <row r="550">
      <c r="A550" s="3"/>
      <c r="B550" s="14"/>
    </row>
    <row r="551">
      <c r="A551" s="3"/>
      <c r="B551" s="14"/>
    </row>
    <row r="552">
      <c r="A552" s="3"/>
      <c r="B552" s="14"/>
    </row>
    <row r="553">
      <c r="A553" s="3"/>
      <c r="B553" s="14"/>
    </row>
    <row r="554">
      <c r="A554" s="3"/>
      <c r="B554" s="14"/>
    </row>
    <row r="555">
      <c r="A555" s="3"/>
      <c r="B555" s="14"/>
    </row>
    <row r="556">
      <c r="A556" s="3"/>
      <c r="B556" s="14"/>
    </row>
    <row r="557">
      <c r="A557" s="3"/>
      <c r="B557" s="14"/>
    </row>
    <row r="558">
      <c r="A558" s="3"/>
      <c r="B558" s="14"/>
    </row>
    <row r="559">
      <c r="A559" s="3"/>
      <c r="B559" s="14"/>
    </row>
    <row r="560">
      <c r="A560" s="3"/>
      <c r="B560" s="14"/>
    </row>
    <row r="561">
      <c r="A561" s="3"/>
      <c r="B561" s="14"/>
    </row>
    <row r="562">
      <c r="A562" s="3"/>
      <c r="B562" s="14"/>
    </row>
    <row r="563">
      <c r="A563" s="3"/>
      <c r="B563" s="14"/>
    </row>
    <row r="564">
      <c r="A564" s="3"/>
      <c r="B564" s="14"/>
    </row>
    <row r="565">
      <c r="A565" s="3"/>
      <c r="B565" s="14"/>
    </row>
    <row r="566">
      <c r="A566" s="3"/>
      <c r="B566" s="14"/>
    </row>
    <row r="567">
      <c r="A567" s="3"/>
      <c r="B567" s="14"/>
    </row>
    <row r="568">
      <c r="A568" s="3"/>
      <c r="B568" s="14"/>
    </row>
    <row r="569">
      <c r="A569" s="3"/>
      <c r="B569" s="14"/>
    </row>
    <row r="570">
      <c r="A570" s="3"/>
      <c r="B570" s="14"/>
    </row>
    <row r="571">
      <c r="A571" s="3"/>
      <c r="B571" s="14"/>
    </row>
    <row r="572">
      <c r="A572" s="3"/>
      <c r="B572" s="14"/>
    </row>
    <row r="573">
      <c r="A573" s="3"/>
      <c r="B573" s="14"/>
    </row>
    <row r="574">
      <c r="A574" s="3"/>
      <c r="B574" s="14"/>
    </row>
    <row r="575">
      <c r="A575" s="3"/>
      <c r="B575" s="14"/>
    </row>
    <row r="576">
      <c r="A576" s="3"/>
      <c r="B576" s="14"/>
    </row>
    <row r="577">
      <c r="A577" s="3"/>
      <c r="B577" s="14"/>
    </row>
    <row r="578">
      <c r="A578" s="3"/>
      <c r="B578" s="14"/>
    </row>
    <row r="579">
      <c r="A579" s="3"/>
      <c r="B579" s="14"/>
    </row>
    <row r="580">
      <c r="A580" s="3"/>
      <c r="B580" s="14"/>
    </row>
    <row r="581">
      <c r="A581" s="3"/>
      <c r="B581" s="14"/>
    </row>
    <row r="582">
      <c r="A582" s="3"/>
      <c r="B582" s="14"/>
    </row>
    <row r="583">
      <c r="A583" s="3"/>
      <c r="B583" s="14"/>
    </row>
    <row r="584">
      <c r="A584" s="3"/>
      <c r="B584" s="14"/>
    </row>
    <row r="585">
      <c r="A585" s="3"/>
      <c r="B585" s="14"/>
    </row>
    <row r="586">
      <c r="A586" s="3"/>
      <c r="B586" s="14"/>
    </row>
    <row r="587">
      <c r="A587" s="3"/>
      <c r="B587" s="14"/>
    </row>
    <row r="588">
      <c r="A588" s="3"/>
      <c r="B588" s="14"/>
    </row>
    <row r="589">
      <c r="A589" s="3"/>
      <c r="B589" s="14"/>
    </row>
    <row r="590">
      <c r="A590" s="3"/>
      <c r="B590" s="14"/>
    </row>
    <row r="591">
      <c r="A591" s="3"/>
      <c r="B591" s="14"/>
    </row>
    <row r="592">
      <c r="A592" s="3"/>
      <c r="B592" s="14"/>
    </row>
    <row r="593">
      <c r="A593" s="3"/>
      <c r="B593" s="14"/>
    </row>
    <row r="594">
      <c r="A594" s="3"/>
      <c r="B594" s="14"/>
    </row>
    <row r="595">
      <c r="A595" s="3"/>
      <c r="B595" s="14"/>
    </row>
    <row r="596">
      <c r="A596" s="3"/>
      <c r="B596" s="14"/>
    </row>
    <row r="597">
      <c r="A597" s="3"/>
      <c r="B597" s="14"/>
    </row>
    <row r="598">
      <c r="A598" s="3"/>
      <c r="B598" s="14"/>
    </row>
    <row r="599">
      <c r="A599" s="3"/>
      <c r="B599" s="14"/>
    </row>
    <row r="600">
      <c r="A600" s="3"/>
      <c r="B600" s="14"/>
    </row>
    <row r="601">
      <c r="A601" s="3"/>
      <c r="B601" s="14"/>
    </row>
    <row r="602">
      <c r="A602" s="3"/>
      <c r="B602" s="14"/>
    </row>
    <row r="603">
      <c r="A603" s="3"/>
      <c r="B603" s="14"/>
    </row>
    <row r="604">
      <c r="A604" s="3"/>
      <c r="B604" s="14"/>
    </row>
    <row r="605">
      <c r="A605" s="3"/>
      <c r="B605" s="14"/>
    </row>
    <row r="606">
      <c r="A606" s="3"/>
      <c r="B606" s="14"/>
    </row>
    <row r="607">
      <c r="A607" s="3"/>
      <c r="B607" s="14"/>
    </row>
    <row r="608">
      <c r="A608" s="3"/>
      <c r="B608" s="14"/>
    </row>
    <row r="609">
      <c r="A609" s="3"/>
      <c r="B609" s="14"/>
    </row>
    <row r="610">
      <c r="A610" s="3"/>
      <c r="B610" s="14"/>
    </row>
    <row r="611">
      <c r="A611" s="3"/>
      <c r="B611" s="14"/>
    </row>
    <row r="612">
      <c r="A612" s="3"/>
      <c r="B612" s="14"/>
    </row>
    <row r="613">
      <c r="A613" s="3"/>
      <c r="B613" s="14"/>
    </row>
    <row r="614">
      <c r="A614" s="3"/>
      <c r="B614" s="14"/>
    </row>
    <row r="615">
      <c r="A615" s="3"/>
      <c r="B615" s="14"/>
    </row>
    <row r="616">
      <c r="A616" s="3"/>
      <c r="B616" s="14"/>
    </row>
    <row r="617">
      <c r="A617" s="3"/>
      <c r="B617" s="14"/>
    </row>
    <row r="618">
      <c r="A618" s="3"/>
      <c r="B618" s="14"/>
    </row>
    <row r="619">
      <c r="A619" s="3"/>
      <c r="B619" s="14"/>
    </row>
    <row r="620">
      <c r="A620" s="3"/>
      <c r="B620" s="14"/>
    </row>
    <row r="621">
      <c r="A621" s="3"/>
      <c r="B621" s="14"/>
    </row>
    <row r="622">
      <c r="A622" s="3"/>
      <c r="B622" s="14"/>
    </row>
    <row r="623">
      <c r="A623" s="3"/>
      <c r="B623" s="14"/>
    </row>
    <row r="624">
      <c r="A624" s="3"/>
      <c r="B624" s="14"/>
    </row>
    <row r="625">
      <c r="A625" s="3"/>
      <c r="B625" s="14"/>
    </row>
    <row r="626">
      <c r="A626" s="3"/>
      <c r="B626" s="14"/>
    </row>
    <row r="627">
      <c r="A627" s="3"/>
      <c r="B627" s="14"/>
    </row>
    <row r="628">
      <c r="A628" s="3"/>
      <c r="B628" s="14"/>
    </row>
    <row r="629">
      <c r="A629" s="3"/>
      <c r="B629" s="14"/>
    </row>
    <row r="630">
      <c r="A630" s="3"/>
      <c r="B630" s="14"/>
    </row>
    <row r="631">
      <c r="A631" s="3"/>
      <c r="B631" s="14"/>
    </row>
    <row r="632">
      <c r="A632" s="3"/>
      <c r="B632" s="14"/>
    </row>
    <row r="633">
      <c r="A633" s="3"/>
      <c r="B633" s="14"/>
    </row>
    <row r="634">
      <c r="A634" s="3"/>
      <c r="B634" s="14"/>
    </row>
    <row r="635">
      <c r="A635" s="3"/>
      <c r="B635" s="14"/>
    </row>
    <row r="636">
      <c r="A636" s="3"/>
      <c r="B636" s="14"/>
    </row>
    <row r="637">
      <c r="A637" s="3"/>
      <c r="B637" s="14"/>
    </row>
    <row r="638">
      <c r="A638" s="3"/>
      <c r="B638" s="14"/>
    </row>
    <row r="639">
      <c r="A639" s="3"/>
      <c r="B639" s="14"/>
    </row>
    <row r="640">
      <c r="A640" s="3"/>
      <c r="B640" s="14"/>
    </row>
    <row r="641">
      <c r="A641" s="3"/>
      <c r="B641" s="14"/>
    </row>
    <row r="642">
      <c r="A642" s="3"/>
      <c r="B642" s="14"/>
    </row>
    <row r="643">
      <c r="A643" s="3"/>
      <c r="B643" s="14"/>
    </row>
    <row r="644">
      <c r="A644" s="3"/>
      <c r="B644" s="14"/>
    </row>
    <row r="645">
      <c r="A645" s="3"/>
      <c r="B645" s="14"/>
    </row>
    <row r="646">
      <c r="A646" s="3"/>
      <c r="B646" s="14"/>
    </row>
    <row r="647">
      <c r="A647" s="3"/>
      <c r="B647" s="14"/>
    </row>
    <row r="648">
      <c r="A648" s="3"/>
      <c r="B648" s="14"/>
    </row>
    <row r="649">
      <c r="A649" s="3"/>
      <c r="B649" s="14"/>
    </row>
    <row r="650">
      <c r="A650" s="3"/>
      <c r="B650" s="14"/>
    </row>
    <row r="651">
      <c r="A651" s="3"/>
      <c r="B651" s="14"/>
    </row>
    <row r="652">
      <c r="A652" s="3"/>
      <c r="B652" s="14"/>
    </row>
    <row r="653">
      <c r="A653" s="3"/>
      <c r="B653" s="14"/>
    </row>
    <row r="654">
      <c r="A654" s="3"/>
      <c r="B654" s="14"/>
    </row>
    <row r="655">
      <c r="A655" s="3"/>
      <c r="B655" s="14"/>
    </row>
    <row r="656">
      <c r="A656" s="3"/>
      <c r="B656" s="14"/>
    </row>
    <row r="657">
      <c r="A657" s="3"/>
      <c r="B657" s="14"/>
    </row>
    <row r="658">
      <c r="A658" s="3"/>
      <c r="B658" s="14"/>
    </row>
    <row r="659">
      <c r="A659" s="3"/>
      <c r="B659" s="14"/>
    </row>
    <row r="660">
      <c r="A660" s="3"/>
      <c r="B660" s="14"/>
    </row>
    <row r="661">
      <c r="A661" s="3"/>
      <c r="B661" s="14"/>
    </row>
    <row r="662">
      <c r="A662" s="3"/>
      <c r="B662" s="14"/>
    </row>
    <row r="663">
      <c r="A663" s="3"/>
      <c r="B663" s="14"/>
    </row>
    <row r="664">
      <c r="A664" s="3"/>
      <c r="B664" s="14"/>
    </row>
    <row r="665">
      <c r="A665" s="3"/>
      <c r="B665" s="14"/>
    </row>
    <row r="666">
      <c r="A666" s="3"/>
      <c r="B666" s="14"/>
    </row>
    <row r="667">
      <c r="A667" s="3"/>
      <c r="B667" s="14"/>
    </row>
    <row r="668">
      <c r="A668" s="3"/>
      <c r="B668" s="14"/>
    </row>
    <row r="669">
      <c r="A669" s="3"/>
      <c r="B669" s="14"/>
    </row>
    <row r="670">
      <c r="A670" s="3"/>
      <c r="B670" s="14"/>
    </row>
    <row r="671">
      <c r="A671" s="3"/>
      <c r="B671" s="14"/>
    </row>
    <row r="672">
      <c r="A672" s="3"/>
      <c r="B672" s="14"/>
    </row>
    <row r="673">
      <c r="A673" s="3"/>
      <c r="B673" s="14"/>
    </row>
    <row r="674">
      <c r="A674" s="3"/>
      <c r="B674" s="14"/>
    </row>
    <row r="675">
      <c r="A675" s="3"/>
      <c r="B675" s="14"/>
    </row>
    <row r="676">
      <c r="A676" s="3"/>
      <c r="B676" s="14"/>
    </row>
    <row r="677">
      <c r="A677" s="3"/>
      <c r="B677" s="14"/>
    </row>
    <row r="678">
      <c r="A678" s="3"/>
      <c r="B678" s="14"/>
    </row>
    <row r="679">
      <c r="A679" s="3"/>
      <c r="B679" s="14"/>
    </row>
    <row r="680">
      <c r="A680" s="3"/>
      <c r="B680" s="14"/>
    </row>
    <row r="681">
      <c r="A681" s="3"/>
      <c r="B681" s="14"/>
    </row>
    <row r="682">
      <c r="A682" s="3"/>
      <c r="B682" s="14"/>
    </row>
    <row r="683">
      <c r="A683" s="3"/>
      <c r="B683" s="14"/>
    </row>
    <row r="684">
      <c r="A684" s="3"/>
      <c r="B684" s="14"/>
    </row>
    <row r="685">
      <c r="A685" s="3"/>
      <c r="B685" s="14"/>
    </row>
    <row r="686">
      <c r="A686" s="3"/>
      <c r="B686" s="14"/>
    </row>
    <row r="687">
      <c r="A687" s="3"/>
      <c r="B687" s="14"/>
    </row>
    <row r="688">
      <c r="A688" s="3"/>
      <c r="B688" s="14"/>
    </row>
    <row r="689">
      <c r="A689" s="3"/>
      <c r="B689" s="14"/>
    </row>
    <row r="690">
      <c r="A690" s="3"/>
      <c r="B690" s="14"/>
    </row>
    <row r="691">
      <c r="A691" s="3"/>
      <c r="B691" s="14"/>
    </row>
    <row r="692">
      <c r="A692" s="3"/>
      <c r="B692" s="14"/>
    </row>
    <row r="693">
      <c r="A693" s="3"/>
      <c r="B693" s="14"/>
    </row>
    <row r="694">
      <c r="A694" s="3"/>
      <c r="B694" s="14"/>
    </row>
    <row r="695">
      <c r="A695" s="3"/>
      <c r="B695" s="14"/>
    </row>
    <row r="696">
      <c r="A696" s="3"/>
      <c r="B696" s="14"/>
    </row>
    <row r="697">
      <c r="A697" s="3"/>
      <c r="B697" s="14"/>
    </row>
    <row r="698">
      <c r="A698" s="3"/>
      <c r="B698" s="14"/>
    </row>
    <row r="699">
      <c r="A699" s="3"/>
      <c r="B699" s="14"/>
    </row>
    <row r="700">
      <c r="A700" s="3"/>
      <c r="B700" s="14"/>
    </row>
    <row r="701">
      <c r="A701" s="3"/>
      <c r="B701" s="14"/>
    </row>
    <row r="702">
      <c r="A702" s="3"/>
      <c r="B702" s="14"/>
    </row>
    <row r="703">
      <c r="A703" s="3"/>
      <c r="B703" s="14"/>
    </row>
    <row r="704">
      <c r="A704" s="3"/>
      <c r="B704" s="14"/>
    </row>
    <row r="705">
      <c r="A705" s="3"/>
      <c r="B705" s="14"/>
    </row>
    <row r="706">
      <c r="A706" s="3"/>
      <c r="B706" s="14"/>
    </row>
    <row r="707">
      <c r="A707" s="3"/>
      <c r="B707" s="14"/>
    </row>
    <row r="708">
      <c r="A708" s="3"/>
      <c r="B708" s="14"/>
    </row>
    <row r="709">
      <c r="A709" s="3"/>
      <c r="B709" s="14"/>
    </row>
    <row r="710">
      <c r="A710" s="3"/>
      <c r="B710" s="14"/>
    </row>
    <row r="711">
      <c r="A711" s="3"/>
      <c r="B711" s="14"/>
    </row>
    <row r="712">
      <c r="A712" s="3"/>
      <c r="B712" s="14"/>
    </row>
    <row r="713">
      <c r="A713" s="3"/>
      <c r="B713" s="14"/>
    </row>
    <row r="714">
      <c r="A714" s="3"/>
      <c r="B714" s="14"/>
    </row>
    <row r="715">
      <c r="A715" s="3"/>
      <c r="B715" s="14"/>
    </row>
    <row r="716">
      <c r="A716" s="3"/>
      <c r="B716" s="14"/>
    </row>
    <row r="717">
      <c r="A717" s="3"/>
      <c r="B717" s="14"/>
    </row>
    <row r="718">
      <c r="A718" s="3"/>
      <c r="B718" s="14"/>
    </row>
    <row r="719">
      <c r="A719" s="3"/>
      <c r="B719" s="14"/>
    </row>
    <row r="720">
      <c r="A720" s="3"/>
      <c r="B720" s="14"/>
    </row>
    <row r="721">
      <c r="A721" s="3"/>
      <c r="B721" s="14"/>
    </row>
    <row r="722">
      <c r="A722" s="3"/>
      <c r="B722" s="14"/>
    </row>
    <row r="723">
      <c r="A723" s="3"/>
      <c r="B723" s="14"/>
    </row>
    <row r="724">
      <c r="A724" s="3"/>
      <c r="B724" s="14"/>
    </row>
    <row r="725">
      <c r="A725" s="3"/>
      <c r="B725" s="14"/>
    </row>
    <row r="726">
      <c r="A726" s="3"/>
      <c r="B726" s="14"/>
    </row>
    <row r="727">
      <c r="A727" s="3"/>
      <c r="B727" s="14"/>
    </row>
    <row r="728">
      <c r="A728" s="3"/>
      <c r="B728" s="14"/>
    </row>
    <row r="729">
      <c r="A729" s="3"/>
      <c r="B729" s="14"/>
    </row>
    <row r="730">
      <c r="A730" s="3"/>
      <c r="B730" s="14"/>
    </row>
    <row r="731">
      <c r="A731" s="3"/>
      <c r="B731" s="14"/>
    </row>
    <row r="732">
      <c r="A732" s="3"/>
      <c r="B732" s="14"/>
    </row>
    <row r="733">
      <c r="A733" s="3"/>
      <c r="B733" s="14"/>
    </row>
    <row r="734">
      <c r="A734" s="3"/>
      <c r="B734" s="14"/>
    </row>
    <row r="735">
      <c r="A735" s="3"/>
      <c r="B735" s="14"/>
    </row>
    <row r="736">
      <c r="A736" s="3"/>
      <c r="B736" s="14"/>
    </row>
    <row r="737">
      <c r="A737" s="3"/>
      <c r="B737" s="14"/>
    </row>
    <row r="738">
      <c r="A738" s="3"/>
      <c r="B738" s="14"/>
    </row>
    <row r="739">
      <c r="A739" s="3"/>
      <c r="B739" s="14"/>
    </row>
    <row r="740">
      <c r="A740" s="3"/>
      <c r="B740" s="14"/>
    </row>
    <row r="741">
      <c r="A741" s="3"/>
      <c r="B741" s="14"/>
    </row>
    <row r="742">
      <c r="A742" s="3"/>
      <c r="B742" s="14"/>
    </row>
    <row r="743">
      <c r="A743" s="3"/>
      <c r="B743" s="14"/>
    </row>
    <row r="744">
      <c r="A744" s="3"/>
      <c r="B744" s="14"/>
    </row>
    <row r="745">
      <c r="A745" s="3"/>
      <c r="B745" s="14"/>
    </row>
    <row r="746">
      <c r="A746" s="3"/>
      <c r="B746" s="14"/>
    </row>
    <row r="747">
      <c r="A747" s="3"/>
      <c r="B747" s="14"/>
    </row>
    <row r="748">
      <c r="A748" s="3"/>
      <c r="B748" s="14"/>
    </row>
    <row r="749">
      <c r="A749" s="3"/>
      <c r="B749" s="14"/>
    </row>
    <row r="750">
      <c r="A750" s="3"/>
      <c r="B750" s="14"/>
    </row>
    <row r="751">
      <c r="A751" s="3"/>
      <c r="B751" s="14"/>
    </row>
    <row r="752">
      <c r="A752" s="3"/>
      <c r="B752" s="14"/>
    </row>
    <row r="753">
      <c r="A753" s="3"/>
      <c r="B753" s="14"/>
    </row>
    <row r="754">
      <c r="A754" s="3"/>
      <c r="B754" s="14"/>
    </row>
    <row r="755">
      <c r="A755" s="3"/>
      <c r="B755" s="14"/>
    </row>
    <row r="756">
      <c r="A756" s="3"/>
      <c r="B756" s="14"/>
    </row>
    <row r="757">
      <c r="A757" s="3"/>
      <c r="B757" s="14"/>
    </row>
    <row r="758">
      <c r="A758" s="3"/>
      <c r="B758" s="14"/>
    </row>
    <row r="759">
      <c r="A759" s="3"/>
      <c r="B759" s="14"/>
    </row>
    <row r="760">
      <c r="A760" s="3"/>
      <c r="B760" s="14"/>
    </row>
    <row r="761">
      <c r="A761" s="3"/>
      <c r="B761" s="14"/>
    </row>
    <row r="762">
      <c r="A762" s="3"/>
      <c r="B762" s="14"/>
    </row>
    <row r="763">
      <c r="A763" s="3"/>
      <c r="B763" s="14"/>
    </row>
    <row r="764">
      <c r="A764" s="3"/>
      <c r="B764" s="14"/>
    </row>
    <row r="765">
      <c r="A765" s="3"/>
      <c r="B765" s="14"/>
    </row>
    <row r="766">
      <c r="A766" s="3"/>
      <c r="B766" s="14"/>
    </row>
    <row r="767">
      <c r="A767" s="3"/>
      <c r="B767" s="14"/>
    </row>
    <row r="768">
      <c r="A768" s="3"/>
      <c r="B768" s="14"/>
    </row>
    <row r="769">
      <c r="A769" s="3"/>
      <c r="B769" s="14"/>
    </row>
    <row r="770">
      <c r="A770" s="3"/>
      <c r="B770" s="14"/>
    </row>
    <row r="771">
      <c r="A771" s="3"/>
      <c r="B771" s="14"/>
    </row>
    <row r="772">
      <c r="A772" s="3"/>
      <c r="B772" s="14"/>
    </row>
    <row r="773">
      <c r="A773" s="3"/>
      <c r="B773" s="14"/>
    </row>
    <row r="774">
      <c r="A774" s="3"/>
      <c r="B774" s="14"/>
    </row>
    <row r="775">
      <c r="A775" s="3"/>
      <c r="B775" s="14"/>
    </row>
    <row r="776">
      <c r="A776" s="3"/>
      <c r="B776" s="14"/>
    </row>
    <row r="777">
      <c r="A777" s="3"/>
      <c r="B777" s="14"/>
    </row>
    <row r="778">
      <c r="A778" s="3"/>
      <c r="B778" s="14"/>
    </row>
    <row r="779">
      <c r="A779" s="3"/>
      <c r="B779" s="14"/>
    </row>
    <row r="780">
      <c r="A780" s="3"/>
      <c r="B780" s="14"/>
    </row>
    <row r="781">
      <c r="A781" s="3"/>
      <c r="B781" s="14"/>
    </row>
    <row r="782">
      <c r="A782" s="3"/>
      <c r="B782" s="14"/>
    </row>
    <row r="783">
      <c r="A783" s="3"/>
      <c r="B783" s="14"/>
    </row>
    <row r="784">
      <c r="A784" s="3"/>
      <c r="B784" s="14"/>
    </row>
    <row r="785">
      <c r="A785" s="3"/>
      <c r="B785" s="14"/>
    </row>
    <row r="786">
      <c r="A786" s="3"/>
      <c r="B786" s="14"/>
    </row>
    <row r="787">
      <c r="A787" s="3"/>
      <c r="B787" s="14"/>
    </row>
    <row r="788">
      <c r="A788" s="3"/>
      <c r="B788" s="14"/>
    </row>
    <row r="789">
      <c r="A789" s="3"/>
      <c r="B789" s="14"/>
    </row>
    <row r="790">
      <c r="A790" s="3"/>
      <c r="B790" s="14"/>
    </row>
    <row r="791">
      <c r="A791" s="3"/>
      <c r="B791" s="14"/>
    </row>
    <row r="792">
      <c r="A792" s="3"/>
      <c r="B792" s="14"/>
    </row>
    <row r="793">
      <c r="A793" s="3"/>
      <c r="B793" s="14"/>
    </row>
    <row r="794">
      <c r="A794" s="3"/>
      <c r="B794" s="14"/>
    </row>
    <row r="795">
      <c r="A795" s="3"/>
      <c r="B795" s="14"/>
    </row>
    <row r="796">
      <c r="A796" s="3"/>
      <c r="B796" s="14"/>
    </row>
    <row r="797">
      <c r="A797" s="3"/>
      <c r="B797" s="14"/>
    </row>
    <row r="798">
      <c r="A798" s="3"/>
      <c r="B798" s="14"/>
    </row>
    <row r="799">
      <c r="A799" s="3"/>
      <c r="B799" s="14"/>
    </row>
    <row r="800">
      <c r="A800" s="3"/>
      <c r="B800" s="14"/>
    </row>
    <row r="801">
      <c r="A801" s="3"/>
      <c r="B801" s="14"/>
    </row>
    <row r="802">
      <c r="A802" s="3"/>
      <c r="B802" s="14"/>
    </row>
    <row r="803">
      <c r="A803" s="3"/>
      <c r="B803" s="14"/>
    </row>
    <row r="804">
      <c r="A804" s="3"/>
      <c r="B804" s="14"/>
    </row>
    <row r="805">
      <c r="A805" s="3"/>
      <c r="B805" s="14"/>
    </row>
    <row r="806">
      <c r="A806" s="3"/>
      <c r="B806" s="14"/>
    </row>
    <row r="807">
      <c r="A807" s="3"/>
      <c r="B807" s="14"/>
    </row>
    <row r="808">
      <c r="A808" s="3"/>
      <c r="B808" s="14"/>
    </row>
    <row r="809">
      <c r="A809" s="3"/>
      <c r="B809" s="14"/>
    </row>
    <row r="810">
      <c r="A810" s="3"/>
      <c r="B810" s="14"/>
    </row>
    <row r="811">
      <c r="A811" s="3"/>
      <c r="B811" s="14"/>
    </row>
    <row r="812">
      <c r="A812" s="3"/>
      <c r="B812" s="14"/>
    </row>
    <row r="813">
      <c r="A813" s="3"/>
      <c r="B813" s="14"/>
    </row>
    <row r="814">
      <c r="A814" s="3"/>
      <c r="B814" s="14"/>
    </row>
    <row r="815">
      <c r="A815" s="3"/>
      <c r="B815" s="14"/>
    </row>
    <row r="816">
      <c r="A816" s="3"/>
      <c r="B816" s="14"/>
    </row>
    <row r="817">
      <c r="A817" s="3"/>
      <c r="B817" s="14"/>
    </row>
    <row r="818">
      <c r="A818" s="3"/>
      <c r="B818" s="14"/>
    </row>
    <row r="819">
      <c r="A819" s="3"/>
      <c r="B819" s="14"/>
    </row>
    <row r="820">
      <c r="A820" s="3"/>
      <c r="B820" s="14"/>
    </row>
    <row r="821">
      <c r="A821" s="3"/>
      <c r="B821" s="14"/>
    </row>
    <row r="822">
      <c r="A822" s="3"/>
      <c r="B822" s="14"/>
    </row>
    <row r="823">
      <c r="A823" s="3"/>
      <c r="B823" s="14"/>
    </row>
    <row r="824">
      <c r="A824" s="3"/>
      <c r="B824" s="14"/>
    </row>
    <row r="825">
      <c r="A825" s="3"/>
      <c r="B825" s="14"/>
    </row>
    <row r="826">
      <c r="A826" s="3"/>
      <c r="B826" s="14"/>
    </row>
    <row r="827">
      <c r="A827" s="3"/>
      <c r="B827" s="14"/>
    </row>
    <row r="828">
      <c r="A828" s="3"/>
      <c r="B828" s="14"/>
    </row>
    <row r="829">
      <c r="A829" s="3"/>
      <c r="B829" s="14"/>
    </row>
    <row r="830">
      <c r="A830" s="3"/>
      <c r="B830" s="14"/>
    </row>
    <row r="831">
      <c r="A831" s="3"/>
      <c r="B831" s="14"/>
    </row>
    <row r="832">
      <c r="A832" s="3"/>
      <c r="B832" s="14"/>
    </row>
    <row r="833">
      <c r="A833" s="3"/>
      <c r="B833" s="14"/>
    </row>
    <row r="834">
      <c r="A834" s="3"/>
      <c r="B834" s="14"/>
    </row>
    <row r="835">
      <c r="A835" s="3"/>
      <c r="B835" s="14"/>
    </row>
    <row r="836">
      <c r="A836" s="3"/>
      <c r="B836" s="14"/>
    </row>
    <row r="837">
      <c r="A837" s="3"/>
      <c r="B837" s="14"/>
    </row>
    <row r="838">
      <c r="A838" s="3"/>
      <c r="B838" s="14"/>
    </row>
    <row r="839">
      <c r="A839" s="3"/>
      <c r="B839" s="14"/>
    </row>
    <row r="840">
      <c r="A840" s="3"/>
      <c r="B840" s="14"/>
    </row>
    <row r="841">
      <c r="A841" s="3"/>
      <c r="B841" s="14"/>
    </row>
    <row r="842">
      <c r="A842" s="3"/>
      <c r="B842" s="14"/>
    </row>
    <row r="843">
      <c r="A843" s="3"/>
      <c r="B843" s="14"/>
    </row>
    <row r="844">
      <c r="A844" s="3"/>
      <c r="B844" s="14"/>
    </row>
    <row r="845">
      <c r="A845" s="3"/>
      <c r="B845" s="14"/>
    </row>
    <row r="846">
      <c r="A846" s="3"/>
      <c r="B846" s="14"/>
    </row>
    <row r="847">
      <c r="A847" s="3"/>
      <c r="B847" s="14"/>
    </row>
    <row r="848">
      <c r="A848" s="3"/>
      <c r="B848" s="14"/>
    </row>
    <row r="849">
      <c r="A849" s="3"/>
      <c r="B849" s="14"/>
    </row>
    <row r="850">
      <c r="A850" s="3"/>
      <c r="B850" s="14"/>
    </row>
    <row r="851">
      <c r="A851" s="3"/>
      <c r="B851" s="14"/>
    </row>
    <row r="852">
      <c r="A852" s="3"/>
      <c r="B852" s="14"/>
    </row>
    <row r="853">
      <c r="A853" s="3"/>
      <c r="B853" s="14"/>
    </row>
    <row r="854">
      <c r="A854" s="3"/>
      <c r="B854" s="14"/>
    </row>
    <row r="855">
      <c r="A855" s="3"/>
      <c r="B855" s="14"/>
    </row>
    <row r="856">
      <c r="A856" s="3"/>
      <c r="B856" s="14"/>
    </row>
    <row r="857">
      <c r="A857" s="3"/>
      <c r="B857" s="14"/>
    </row>
    <row r="858">
      <c r="A858" s="3"/>
      <c r="B858" s="14"/>
    </row>
    <row r="859">
      <c r="A859" s="3"/>
      <c r="B859" s="14"/>
    </row>
    <row r="860">
      <c r="A860" s="3"/>
      <c r="B860" s="14"/>
    </row>
    <row r="861">
      <c r="A861" s="3"/>
      <c r="B861" s="14"/>
    </row>
    <row r="862">
      <c r="A862" s="3"/>
      <c r="B862" s="14"/>
    </row>
    <row r="863">
      <c r="A863" s="3"/>
      <c r="B863" s="14"/>
    </row>
    <row r="864">
      <c r="A864" s="3"/>
      <c r="B864" s="14"/>
    </row>
    <row r="865">
      <c r="A865" s="3"/>
      <c r="B865" s="14"/>
    </row>
    <row r="866">
      <c r="A866" s="3"/>
      <c r="B866" s="14"/>
    </row>
    <row r="867">
      <c r="A867" s="3"/>
      <c r="B867" s="14"/>
    </row>
    <row r="868">
      <c r="A868" s="3"/>
      <c r="B868" s="14"/>
    </row>
    <row r="869">
      <c r="A869" s="3"/>
      <c r="B869" s="14"/>
    </row>
    <row r="870">
      <c r="A870" s="3"/>
      <c r="B870" s="14"/>
    </row>
    <row r="871">
      <c r="A871" s="3"/>
      <c r="B871" s="14"/>
    </row>
    <row r="872">
      <c r="A872" s="3"/>
      <c r="B872" s="14"/>
    </row>
    <row r="873">
      <c r="A873" s="3"/>
      <c r="B873" s="14"/>
    </row>
    <row r="874">
      <c r="A874" s="3"/>
      <c r="B874" s="14"/>
    </row>
    <row r="875">
      <c r="A875" s="3"/>
      <c r="B875" s="14"/>
    </row>
    <row r="876">
      <c r="A876" s="3"/>
      <c r="B876" s="14"/>
    </row>
    <row r="877">
      <c r="A877" s="3"/>
      <c r="B877" s="14"/>
    </row>
    <row r="878">
      <c r="A878" s="3"/>
      <c r="B878" s="14"/>
    </row>
    <row r="879">
      <c r="A879" s="3"/>
      <c r="B879" s="14"/>
    </row>
    <row r="880">
      <c r="A880" s="3"/>
      <c r="B880" s="14"/>
    </row>
    <row r="881">
      <c r="A881" s="3"/>
      <c r="B881" s="14"/>
    </row>
    <row r="882">
      <c r="A882" s="3"/>
      <c r="B882" s="14"/>
    </row>
    <row r="883">
      <c r="A883" s="3"/>
      <c r="B883" s="14"/>
    </row>
    <row r="884">
      <c r="A884" s="3"/>
      <c r="B884" s="14"/>
    </row>
    <row r="885">
      <c r="A885" s="3"/>
      <c r="B885" s="14"/>
    </row>
    <row r="886">
      <c r="A886" s="3"/>
      <c r="B886" s="14"/>
    </row>
    <row r="887">
      <c r="A887" s="3"/>
      <c r="B887" s="14"/>
    </row>
    <row r="888">
      <c r="A888" s="3"/>
      <c r="B888" s="14"/>
    </row>
    <row r="889">
      <c r="A889" s="3"/>
      <c r="B889" s="14"/>
    </row>
    <row r="890">
      <c r="A890" s="3"/>
      <c r="B890" s="14"/>
    </row>
    <row r="891">
      <c r="A891" s="3"/>
      <c r="B891" s="14"/>
    </row>
    <row r="892">
      <c r="A892" s="3"/>
      <c r="B892" s="14"/>
    </row>
    <row r="893">
      <c r="A893" s="3"/>
      <c r="B893" s="14"/>
    </row>
    <row r="894">
      <c r="A894" s="3"/>
      <c r="B894" s="14"/>
    </row>
    <row r="895">
      <c r="A895" s="3"/>
      <c r="B895" s="14"/>
    </row>
    <row r="896">
      <c r="A896" s="3"/>
      <c r="B896" s="14"/>
    </row>
    <row r="897">
      <c r="A897" s="3"/>
      <c r="B897" s="14"/>
    </row>
    <row r="898">
      <c r="A898" s="3"/>
      <c r="B898" s="14"/>
    </row>
    <row r="899">
      <c r="A899" s="3"/>
      <c r="B899" s="14"/>
    </row>
    <row r="900">
      <c r="A900" s="3"/>
      <c r="B900" s="14"/>
    </row>
    <row r="901">
      <c r="A901" s="3"/>
      <c r="B901" s="14"/>
    </row>
    <row r="902">
      <c r="A902" s="3"/>
      <c r="B902" s="14"/>
    </row>
    <row r="903">
      <c r="A903" s="3"/>
      <c r="B903" s="14"/>
    </row>
    <row r="904">
      <c r="A904" s="3"/>
      <c r="B904" s="14"/>
    </row>
    <row r="905">
      <c r="A905" s="3"/>
      <c r="B905" s="14"/>
    </row>
    <row r="906">
      <c r="A906" s="3"/>
      <c r="B906" s="14"/>
    </row>
    <row r="907">
      <c r="A907" s="3"/>
      <c r="B907" s="14"/>
    </row>
    <row r="908">
      <c r="A908" s="3"/>
      <c r="B908" s="14"/>
    </row>
    <row r="909">
      <c r="A909" s="3"/>
      <c r="B909" s="14"/>
    </row>
    <row r="910">
      <c r="A910" s="3"/>
      <c r="B910" s="14"/>
    </row>
    <row r="911">
      <c r="A911" s="3"/>
      <c r="B911" s="14"/>
    </row>
    <row r="912">
      <c r="A912" s="3"/>
      <c r="B912" s="14"/>
    </row>
    <row r="913">
      <c r="A913" s="3"/>
      <c r="B913" s="14"/>
    </row>
    <row r="914">
      <c r="A914" s="3"/>
      <c r="B914" s="14"/>
    </row>
    <row r="915">
      <c r="A915" s="3"/>
      <c r="B915" s="14"/>
    </row>
    <row r="916">
      <c r="A916" s="3"/>
      <c r="B916" s="14"/>
    </row>
    <row r="917">
      <c r="A917" s="3"/>
      <c r="B917" s="14"/>
    </row>
    <row r="918">
      <c r="A918" s="3"/>
      <c r="B918" s="14"/>
    </row>
    <row r="919">
      <c r="A919" s="3"/>
      <c r="B919" s="14"/>
    </row>
    <row r="920">
      <c r="A920" s="3"/>
      <c r="B920" s="14"/>
    </row>
    <row r="921">
      <c r="A921" s="3"/>
      <c r="B921" s="14"/>
    </row>
    <row r="922">
      <c r="A922" s="3"/>
      <c r="B922" s="14"/>
    </row>
    <row r="923">
      <c r="A923" s="3"/>
      <c r="B923" s="14"/>
    </row>
    <row r="924">
      <c r="A924" s="3"/>
      <c r="B924" s="14"/>
    </row>
    <row r="925">
      <c r="A925" s="3"/>
      <c r="B925" s="14"/>
    </row>
    <row r="926">
      <c r="A926" s="3"/>
      <c r="B926" s="14"/>
    </row>
    <row r="927">
      <c r="A927" s="3"/>
      <c r="B927" s="14"/>
    </row>
    <row r="928">
      <c r="A928" s="3"/>
      <c r="B928" s="14"/>
    </row>
    <row r="929">
      <c r="A929" s="3"/>
      <c r="B929" s="14"/>
    </row>
    <row r="930">
      <c r="A930" s="3"/>
      <c r="B930" s="14"/>
    </row>
    <row r="931">
      <c r="A931" s="3"/>
      <c r="B931" s="14"/>
    </row>
    <row r="932">
      <c r="A932" s="3"/>
      <c r="B932" s="14"/>
    </row>
    <row r="933">
      <c r="A933" s="3"/>
      <c r="B933" s="14"/>
    </row>
    <row r="934">
      <c r="A934" s="3"/>
      <c r="B934" s="14"/>
    </row>
    <row r="935">
      <c r="A935" s="3"/>
      <c r="B935" s="14"/>
    </row>
    <row r="936">
      <c r="A936" s="3"/>
      <c r="B936" s="14"/>
    </row>
    <row r="937">
      <c r="A937" s="3"/>
      <c r="B937" s="14"/>
    </row>
    <row r="938">
      <c r="A938" s="3"/>
      <c r="B938" s="14"/>
    </row>
    <row r="939">
      <c r="A939" s="3"/>
      <c r="B939" s="14"/>
    </row>
    <row r="940">
      <c r="A940" s="3"/>
      <c r="B940" s="14"/>
    </row>
    <row r="941">
      <c r="A941" s="3"/>
      <c r="B941" s="14"/>
    </row>
    <row r="942">
      <c r="A942" s="3"/>
      <c r="B942" s="14"/>
    </row>
    <row r="943">
      <c r="A943" s="3"/>
      <c r="B943" s="14"/>
    </row>
    <row r="944">
      <c r="A944" s="3"/>
      <c r="B944" s="14"/>
    </row>
    <row r="945">
      <c r="A945" s="3"/>
      <c r="B945" s="14"/>
    </row>
    <row r="946">
      <c r="A946" s="3"/>
      <c r="B946" s="14"/>
    </row>
    <row r="947">
      <c r="A947" s="3"/>
      <c r="B947" s="14"/>
    </row>
    <row r="948">
      <c r="A948" s="3"/>
      <c r="B948" s="14"/>
    </row>
    <row r="949">
      <c r="A949" s="3"/>
      <c r="B949" s="14"/>
    </row>
    <row r="950">
      <c r="A950" s="3"/>
      <c r="B950" s="14"/>
    </row>
    <row r="951">
      <c r="A951" s="3"/>
      <c r="B951" s="14"/>
    </row>
    <row r="952">
      <c r="A952" s="3"/>
      <c r="B952" s="14"/>
    </row>
    <row r="953">
      <c r="A953" s="3"/>
      <c r="B953" s="14"/>
    </row>
    <row r="954">
      <c r="A954" s="3"/>
      <c r="B954" s="14"/>
    </row>
    <row r="955">
      <c r="A955" s="3"/>
      <c r="B955" s="14"/>
    </row>
    <row r="956">
      <c r="A956" s="3"/>
      <c r="B956" s="14"/>
    </row>
    <row r="957">
      <c r="A957" s="3"/>
      <c r="B957" s="14"/>
    </row>
    <row r="958">
      <c r="A958" s="3"/>
      <c r="B958" s="14"/>
    </row>
    <row r="959">
      <c r="A959" s="3"/>
      <c r="B959" s="14"/>
    </row>
    <row r="960">
      <c r="A960" s="3"/>
      <c r="B960" s="14"/>
    </row>
    <row r="961">
      <c r="A961" s="3"/>
      <c r="B961" s="14"/>
    </row>
    <row r="962">
      <c r="A962" s="3"/>
      <c r="B962" s="14"/>
    </row>
    <row r="963">
      <c r="A963" s="3"/>
      <c r="B963" s="14"/>
    </row>
    <row r="964">
      <c r="A964" s="3"/>
      <c r="B964" s="14"/>
    </row>
    <row r="965">
      <c r="A965" s="3"/>
      <c r="B965" s="14"/>
    </row>
    <row r="966">
      <c r="A966" s="3"/>
      <c r="B966" s="14"/>
    </row>
    <row r="967">
      <c r="A967" s="3"/>
      <c r="B967" s="14"/>
    </row>
    <row r="968">
      <c r="A968" s="3"/>
      <c r="B968" s="14"/>
    </row>
    <row r="969">
      <c r="A969" s="3"/>
      <c r="B969" s="14"/>
    </row>
    <row r="970">
      <c r="A970" s="3"/>
      <c r="B970" s="14"/>
    </row>
    <row r="971">
      <c r="A971" s="3"/>
      <c r="B971" s="14"/>
    </row>
    <row r="972">
      <c r="A972" s="3"/>
      <c r="B972" s="14"/>
    </row>
    <row r="973">
      <c r="A973" s="3"/>
      <c r="B973" s="14"/>
    </row>
    <row r="974">
      <c r="A974" s="3"/>
      <c r="B974" s="14"/>
    </row>
    <row r="975">
      <c r="A975" s="3"/>
      <c r="B975" s="14"/>
    </row>
    <row r="976">
      <c r="A976" s="3"/>
      <c r="B976" s="14"/>
    </row>
    <row r="977">
      <c r="A977" s="3"/>
      <c r="B977" s="14"/>
    </row>
    <row r="978">
      <c r="A978" s="3"/>
      <c r="B978" s="14"/>
    </row>
    <row r="979">
      <c r="A979" s="3"/>
      <c r="B979" s="14"/>
    </row>
    <row r="980">
      <c r="A980" s="3"/>
      <c r="B980" s="14"/>
    </row>
    <row r="981">
      <c r="A981" s="3"/>
      <c r="B981" s="14"/>
    </row>
    <row r="982">
      <c r="A982" s="3"/>
      <c r="B982" s="14"/>
    </row>
    <row r="983">
      <c r="A983" s="3"/>
      <c r="B983" s="14"/>
    </row>
    <row r="984">
      <c r="A984" s="3"/>
      <c r="B984" s="14"/>
    </row>
    <row r="985">
      <c r="A985" s="3"/>
      <c r="B985" s="14"/>
    </row>
    <row r="986">
      <c r="A986" s="3"/>
      <c r="B986" s="14"/>
    </row>
    <row r="987">
      <c r="A987" s="3"/>
      <c r="B987" s="14"/>
    </row>
    <row r="988">
      <c r="A988" s="3"/>
      <c r="B988" s="14"/>
    </row>
    <row r="989">
      <c r="A989" s="3"/>
      <c r="B989" s="14"/>
    </row>
    <row r="990">
      <c r="A990" s="3"/>
      <c r="B990" s="14"/>
    </row>
    <row r="991">
      <c r="A991" s="3"/>
      <c r="B991" s="14"/>
    </row>
    <row r="992">
      <c r="A992" s="3"/>
      <c r="B992" s="14"/>
    </row>
    <row r="993">
      <c r="A993" s="3"/>
      <c r="B993" s="14"/>
    </row>
    <row r="994">
      <c r="A994" s="3"/>
      <c r="B994" s="14"/>
    </row>
    <row r="995">
      <c r="A995" s="3"/>
      <c r="B995" s="14"/>
    </row>
    <row r="996">
      <c r="A996" s="3"/>
      <c r="B996" s="14"/>
    </row>
    <row r="997">
      <c r="A997" s="3"/>
      <c r="B997" s="14"/>
    </row>
    <row r="998">
      <c r="A998" s="3"/>
      <c r="B998" s="14"/>
    </row>
    <row r="999">
      <c r="A999" s="3"/>
      <c r="B999" s="14"/>
    </row>
    <row r="1000">
      <c r="A1000" s="3"/>
      <c r="B1000" s="1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Peppered Red beans</v>
      </c>
      <c r="B2" s="56">
        <f>RANDBETWEEN(8,11)</f>
        <v>11</v>
      </c>
      <c r="C2" s="44"/>
      <c r="D2" s="44" t="s">
        <v>2873</v>
      </c>
      <c r="E2" s="44" t="s">
        <v>2015</v>
      </c>
      <c r="F2" s="44" t="s">
        <v>2874</v>
      </c>
      <c r="G2" s="44" t="s">
        <v>2825</v>
      </c>
      <c r="H2" s="44" t="s">
        <v>2875</v>
      </c>
      <c r="I2" s="44" t="s">
        <v>2876</v>
      </c>
    </row>
    <row r="3">
      <c r="A3" s="56" t="str">
        <f t="array" ref="A3">CONCATENATE(INDEX(D:D,RANDBETWEEN(2,COUNTA(D:D)))," ",INDEX(E:E,RANDBETWEEN(2,COUNTA(E:E)))," with ",INDEX(F:F,RANDBETWEEN(2,COUNTA(F:F))))</f>
        <v>Peppered Pike with Green cabbage</v>
      </c>
      <c r="B3" s="56">
        <f t="shared" ref="B3:B5" si="1">RANDBETWEEN(8,14)</f>
        <v>14</v>
      </c>
      <c r="C3" s="44"/>
      <c r="D3" s="44" t="s">
        <v>2877</v>
      </c>
      <c r="E3" s="44" t="s">
        <v>2878</v>
      </c>
      <c r="F3" s="44" t="s">
        <v>2879</v>
      </c>
      <c r="G3" s="44" t="s">
        <v>2819</v>
      </c>
      <c r="H3" s="44" t="s">
        <v>2880</v>
      </c>
      <c r="I3" s="44" t="s">
        <v>2881</v>
      </c>
    </row>
    <row r="4">
      <c r="A4" s="56" t="str">
        <f t="array" ref="A4">CONCATENATE(INDEX(D:D,RANDBETWEEN(2,COUNTA(D:D)))," ",INDEX(E:E,RANDBETWEEN(2,COUNTA(E:E)))," with ",INDEX(G:G,RANDBETWEEN(2,COUNTA(G:G))))</f>
        <v>Marinated Chestnuts with Blueberries</v>
      </c>
      <c r="B4" s="56">
        <f t="shared" si="1"/>
        <v>11</v>
      </c>
      <c r="C4" s="44"/>
      <c r="D4" s="44" t="s">
        <v>2882</v>
      </c>
      <c r="E4" s="44" t="s">
        <v>2883</v>
      </c>
      <c r="F4" s="44" t="s">
        <v>2884</v>
      </c>
      <c r="G4" s="44" t="s">
        <v>2885</v>
      </c>
      <c r="H4" s="44" t="s">
        <v>2886</v>
      </c>
      <c r="I4" s="44" t="s">
        <v>2887</v>
      </c>
    </row>
    <row r="5">
      <c r="A5" s="56" t="str">
        <f t="array" ref="A5">CONCATENATE(INDEX(D:D,RANDBETWEEN(2,COUNTA(D:D)))," ",INDEX(E:E,RANDBETWEEN(2,COUNTA(E:E)))," with ",INDEX(H:H,RANDBETWEEN(2,COUNTA(H:H))))</f>
        <v>Simmered Clams with Honey cake</v>
      </c>
      <c r="B5" s="56">
        <f t="shared" si="1"/>
        <v>12</v>
      </c>
      <c r="C5" s="44"/>
      <c r="D5" s="44" t="s">
        <v>2888</v>
      </c>
      <c r="E5" s="44" t="s">
        <v>2889</v>
      </c>
      <c r="F5" s="44" t="s">
        <v>2890</v>
      </c>
      <c r="G5" s="44" t="s">
        <v>2891</v>
      </c>
      <c r="H5" s="44" t="s">
        <v>2892</v>
      </c>
      <c r="I5" s="44" t="s">
        <v>2893</v>
      </c>
    </row>
    <row r="6">
      <c r="A6" s="56" t="str">
        <f t="array" ref="A6">CONCATENATE(INDEX(D:D,RANDBETWEEN(2,COUNTA(D:D)))," ",INDEX(E:E,RANDBETWEEN(2,COUNTA(E:E)))," with ",INDEX(F:F,RANDBETWEEN(2,COUNTA(F:F)))," and ",INDEX(G:G,RANDBETWEEN(2,COUNTA(G:G))))</f>
        <v>Stewed Pike with Green cabbage and Rose petals</v>
      </c>
      <c r="B6" s="56">
        <f>RANDBETWEEN(10,16)</f>
        <v>12</v>
      </c>
      <c r="C6" s="44"/>
      <c r="D6" s="44" t="s">
        <v>2894</v>
      </c>
      <c r="E6" s="44" t="s">
        <v>2895</v>
      </c>
      <c r="F6" s="44" t="s">
        <v>2896</v>
      </c>
      <c r="G6" s="44" t="s">
        <v>2897</v>
      </c>
      <c r="H6" s="44" t="s">
        <v>2898</v>
      </c>
      <c r="I6" s="44" t="s">
        <v>2899</v>
      </c>
    </row>
    <row r="7">
      <c r="A7" s="56" t="str">
        <f t="shared" ref="A7:A8" si="2">CONCATENATE("Side of ",INDEX(H:H,RANDBETWEEN(2,COUNTA(H:H))))</f>
        <v>Side of Oat cake</v>
      </c>
      <c r="B7" s="56">
        <f t="shared" ref="B7:B8" si="3">RANDBETWEEN(5,8)</f>
        <v>5</v>
      </c>
      <c r="C7" s="44"/>
      <c r="D7" s="44" t="s">
        <v>2900</v>
      </c>
      <c r="E7" s="44" t="s">
        <v>2901</v>
      </c>
      <c r="F7" s="44" t="s">
        <v>2902</v>
      </c>
      <c r="G7" s="44" t="s">
        <v>2903</v>
      </c>
      <c r="H7" s="44" t="s">
        <v>2904</v>
      </c>
      <c r="I7" s="44" t="s">
        <v>2905</v>
      </c>
    </row>
    <row r="8">
      <c r="A8" s="56" t="str">
        <f t="shared" si="2"/>
        <v>Side of Crispy bread</v>
      </c>
      <c r="B8" s="56">
        <f t="shared" si="3"/>
        <v>8</v>
      </c>
      <c r="C8" s="44"/>
      <c r="D8" s="44" t="s">
        <v>2906</v>
      </c>
      <c r="E8" s="44" t="s">
        <v>2907</v>
      </c>
      <c r="F8" s="44" t="s">
        <v>2908</v>
      </c>
      <c r="G8" s="44" t="s">
        <v>2909</v>
      </c>
      <c r="H8" s="44" t="s">
        <v>2910</v>
      </c>
      <c r="I8" s="44" t="s">
        <v>2911</v>
      </c>
    </row>
    <row r="9">
      <c r="A9" s="56" t="str">
        <f t="shared" ref="A9:A11" si="4">INDEX(I:I,RANDBETWEEN(2,COUNTA(I:I)))</f>
        <v>Sweet water</v>
      </c>
      <c r="B9" s="56">
        <f t="shared" ref="B9:B11" si="5">RANDBETWEEN(4,7)</f>
        <v>6</v>
      </c>
      <c r="C9" s="44"/>
      <c r="D9" s="44" t="s">
        <v>2912</v>
      </c>
      <c r="E9" s="44" t="s">
        <v>2913</v>
      </c>
      <c r="F9" s="44" t="s">
        <v>2914</v>
      </c>
      <c r="G9" s="44" t="s">
        <v>2915</v>
      </c>
      <c r="H9" s="44" t="s">
        <v>2916</v>
      </c>
      <c r="I9" s="44" t="s">
        <v>2917</v>
      </c>
    </row>
    <row r="10">
      <c r="A10" s="56" t="str">
        <f t="shared" si="4"/>
        <v>Honey wine</v>
      </c>
      <c r="B10" s="56">
        <f t="shared" si="5"/>
        <v>6</v>
      </c>
      <c r="C10" s="44"/>
      <c r="E10" s="44" t="s">
        <v>2918</v>
      </c>
      <c r="F10" s="44" t="s">
        <v>2919</v>
      </c>
      <c r="G10" s="44" t="s">
        <v>2920</v>
      </c>
      <c r="I10" s="44" t="s">
        <v>44</v>
      </c>
    </row>
    <row r="11">
      <c r="A11" s="56" t="str">
        <f t="shared" si="4"/>
        <v>Honey wine</v>
      </c>
      <c r="B11" s="56">
        <f t="shared" si="5"/>
        <v>4</v>
      </c>
      <c r="C11" s="44"/>
      <c r="E11" s="44" t="s">
        <v>2921</v>
      </c>
      <c r="F11" s="44" t="s">
        <v>2852</v>
      </c>
      <c r="G11" s="44" t="s">
        <v>2830</v>
      </c>
      <c r="I11" s="44" t="s">
        <v>2922</v>
      </c>
    </row>
    <row r="12">
      <c r="A12" s="14"/>
      <c r="B12" s="14"/>
      <c r="E12" s="44" t="s">
        <v>2923</v>
      </c>
      <c r="F12" s="44" t="s">
        <v>2924</v>
      </c>
      <c r="G12" s="44" t="s">
        <v>2925</v>
      </c>
      <c r="I12" s="44" t="s">
        <v>2926</v>
      </c>
    </row>
    <row r="13">
      <c r="A13" s="14"/>
      <c r="B13" s="14"/>
      <c r="E13" s="44" t="s">
        <v>2927</v>
      </c>
      <c r="F13" s="44" t="s">
        <v>2928</v>
      </c>
      <c r="G13" s="44" t="s">
        <v>2929</v>
      </c>
      <c r="I13" s="44" t="s">
        <v>2930</v>
      </c>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Seared Ram</v>
      </c>
      <c r="B2" s="56">
        <f>RANDBETWEEN(4,7)</f>
        <v>5</v>
      </c>
      <c r="C2" s="44"/>
      <c r="D2" s="44" t="s">
        <v>2873</v>
      </c>
      <c r="E2" s="44" t="s">
        <v>1972</v>
      </c>
      <c r="F2" s="44" t="s">
        <v>2931</v>
      </c>
      <c r="G2" s="44" t="s">
        <v>2932</v>
      </c>
      <c r="H2" s="44" t="s">
        <v>2933</v>
      </c>
      <c r="I2" s="44" t="s">
        <v>2934</v>
      </c>
    </row>
    <row r="3">
      <c r="A3" s="56" t="str">
        <f t="array" ref="A3">CONCATENATE(INDEX(D:D,RANDBETWEEN(2,COUNTA(D:D)))," ",INDEX(E:E,RANDBETWEEN(2,COUNTA(E:E)))," with ",INDEX(F:F,RANDBETWEEN(2,COUNTA(F:F))))</f>
        <v>Stewed Chicken with Diced turnips</v>
      </c>
      <c r="B3" s="56">
        <f t="shared" ref="B3:B5" si="1">RANDBETWEEN(4,10)</f>
        <v>7</v>
      </c>
      <c r="C3" s="44"/>
      <c r="D3" s="44" t="s">
        <v>2877</v>
      </c>
      <c r="E3" s="44" t="s">
        <v>2935</v>
      </c>
      <c r="F3" s="44" t="s">
        <v>2936</v>
      </c>
      <c r="G3" s="44" t="s">
        <v>2937</v>
      </c>
      <c r="H3" s="44" t="s">
        <v>2831</v>
      </c>
      <c r="I3" s="44" t="s">
        <v>2938</v>
      </c>
    </row>
    <row r="4">
      <c r="A4" s="56" t="str">
        <f t="array" ref="A4">CONCATENATE(INDEX(D:D,RANDBETWEEN(2,COUNTA(D:D)))," ",INDEX(E:E,RANDBETWEEN(2,COUNTA(E:E)))," with ",INDEX(G:G,RANDBETWEEN(2,COUNTA(G:G))))</f>
        <v>Fried Chicken with Mushrooms</v>
      </c>
      <c r="B4" s="56">
        <f t="shared" si="1"/>
        <v>9</v>
      </c>
      <c r="C4" s="44"/>
      <c r="D4" s="44" t="s">
        <v>2939</v>
      </c>
      <c r="E4" s="44" t="s">
        <v>2940</v>
      </c>
      <c r="F4" s="44" t="s">
        <v>2941</v>
      </c>
      <c r="G4" s="44" t="s">
        <v>2874</v>
      </c>
      <c r="H4" s="44" t="s">
        <v>2843</v>
      </c>
      <c r="I4" s="44" t="s">
        <v>2942</v>
      </c>
    </row>
    <row r="5">
      <c r="A5" s="56" t="str">
        <f t="array" ref="A5">CONCATENATE(INDEX(D:D,RANDBETWEEN(2,COUNTA(D:D)))," ",INDEX(E:E,RANDBETWEEN(2,COUNTA(E:E)))," with ",INDEX(H:H,RANDBETWEEN(2,COUNTA(H:H))))</f>
        <v>Stewed Ram with Stinky cheese</v>
      </c>
      <c r="B5" s="56">
        <f t="shared" si="1"/>
        <v>8</v>
      </c>
      <c r="C5" s="44"/>
      <c r="D5" s="44" t="s">
        <v>2900</v>
      </c>
      <c r="E5" s="44" t="s">
        <v>2943</v>
      </c>
      <c r="F5" s="44" t="s">
        <v>2944</v>
      </c>
      <c r="G5" s="44" t="s">
        <v>2945</v>
      </c>
      <c r="H5" s="44" t="s">
        <v>2946</v>
      </c>
      <c r="I5" s="44" t="s">
        <v>2821</v>
      </c>
    </row>
    <row r="6">
      <c r="A6" s="56" t="str">
        <f t="array" ref="A6">CONCATENATE(INDEX(D:D,RANDBETWEEN(2,COUNTA(D:D)))," ",INDEX(E:E,RANDBETWEEN(2,COUNTA(E:E)))," with ",INDEX(F:F,RANDBETWEEN(2,COUNTA(F:F)))," and ",INDEX(G:G,RANDBETWEEN(2,COUNTA(G:G))))</f>
        <v>Brined Ram with Diced turnips and Parsley</v>
      </c>
      <c r="B6" s="56">
        <f>RANDBETWEEN(7,10)</f>
        <v>10</v>
      </c>
      <c r="C6" s="44"/>
      <c r="D6" s="44" t="s">
        <v>2894</v>
      </c>
      <c r="E6" s="44" t="s">
        <v>1664</v>
      </c>
      <c r="F6" s="44" t="s">
        <v>2947</v>
      </c>
      <c r="G6" s="44" t="s">
        <v>2841</v>
      </c>
      <c r="H6" s="44" t="s">
        <v>2948</v>
      </c>
      <c r="I6" s="44" t="s">
        <v>43</v>
      </c>
    </row>
    <row r="7">
      <c r="A7" s="56" t="str">
        <f t="shared" ref="A7:A8" si="2">CONCATENATE("Side of ",INDEX(H:H,RANDBETWEEN(2,COUNTA(H:H))))</f>
        <v>Side of Fresh bread</v>
      </c>
      <c r="B7" s="56">
        <f t="shared" ref="B7:B8" si="3">RANDBETWEEN(3,6)</f>
        <v>4</v>
      </c>
      <c r="C7" s="44"/>
      <c r="D7" s="44" t="s">
        <v>2949</v>
      </c>
      <c r="E7" s="44" t="s">
        <v>2950</v>
      </c>
      <c r="F7" s="44" t="s">
        <v>2927</v>
      </c>
      <c r="G7" s="44" t="s">
        <v>2951</v>
      </c>
      <c r="H7" s="44" t="s">
        <v>2853</v>
      </c>
      <c r="I7" s="44" t="s">
        <v>2952</v>
      </c>
    </row>
    <row r="8">
      <c r="A8" s="56" t="str">
        <f t="shared" si="2"/>
        <v>Side of Crusty bread</v>
      </c>
      <c r="B8" s="56">
        <f t="shared" si="3"/>
        <v>6</v>
      </c>
      <c r="C8" s="44"/>
      <c r="D8" s="44" t="s">
        <v>2953</v>
      </c>
      <c r="E8" s="44" t="s">
        <v>2954</v>
      </c>
      <c r="F8" s="44" t="s">
        <v>2955</v>
      </c>
      <c r="G8" s="44" t="s">
        <v>2956</v>
      </c>
      <c r="H8" s="44" t="s">
        <v>2868</v>
      </c>
      <c r="I8" s="44" t="s">
        <v>45</v>
      </c>
    </row>
    <row r="9">
      <c r="A9" s="56" t="str">
        <f t="shared" ref="A9:A11" si="4">INDEX(I:I,RANDBETWEEN(2,COUNTA(I:I)))</f>
        <v>Porter</v>
      </c>
      <c r="B9" s="56">
        <f t="shared" ref="B9:B11" si="5">RANDBETWEEN(2,5)</f>
        <v>2</v>
      </c>
      <c r="C9" s="44"/>
      <c r="D9" s="44" t="s">
        <v>2912</v>
      </c>
      <c r="E9" s="44" t="s">
        <v>1902</v>
      </c>
      <c r="F9" s="44" t="s">
        <v>2923</v>
      </c>
      <c r="G9" s="44" t="s">
        <v>2957</v>
      </c>
      <c r="H9" s="44" t="s">
        <v>2958</v>
      </c>
      <c r="I9" s="44" t="s">
        <v>44</v>
      </c>
    </row>
    <row r="10">
      <c r="A10" s="56" t="str">
        <f t="shared" si="4"/>
        <v>Red wine</v>
      </c>
      <c r="B10" s="56">
        <f t="shared" si="5"/>
        <v>3</v>
      </c>
      <c r="C10" s="44"/>
      <c r="D10" s="44" t="s">
        <v>2959</v>
      </c>
      <c r="E10" s="44" t="s">
        <v>2960</v>
      </c>
      <c r="F10" s="44" t="s">
        <v>2961</v>
      </c>
      <c r="G10" s="44" t="s">
        <v>2962</v>
      </c>
      <c r="H10" s="44" t="s">
        <v>2963</v>
      </c>
      <c r="I10" s="44" t="s">
        <v>2964</v>
      </c>
    </row>
    <row r="11">
      <c r="A11" s="56" t="str">
        <f t="shared" si="4"/>
        <v>Strong wine</v>
      </c>
      <c r="B11" s="56">
        <f t="shared" si="5"/>
        <v>2</v>
      </c>
      <c r="C11" s="44"/>
      <c r="D11" s="44" t="s">
        <v>2965</v>
      </c>
      <c r="E11" s="44" t="s">
        <v>2966</v>
      </c>
      <c r="F11" s="44" t="s">
        <v>2967</v>
      </c>
      <c r="G11" s="44" t="s">
        <v>2968</v>
      </c>
      <c r="H11" s="44" t="s">
        <v>2969</v>
      </c>
      <c r="I11" s="44" t="s">
        <v>2970</v>
      </c>
    </row>
    <row r="12">
      <c r="A12" s="14"/>
      <c r="B12" s="14"/>
      <c r="E12" s="44"/>
      <c r="F12" s="44" t="s">
        <v>2971</v>
      </c>
      <c r="G12" s="44"/>
      <c r="I12" s="44"/>
    </row>
    <row r="13">
      <c r="A13" s="14"/>
      <c r="B13" s="14"/>
      <c r="E13" s="44"/>
      <c r="F13" s="44" t="s">
        <v>2972</v>
      </c>
      <c r="G13" s="44"/>
      <c r="I13" s="44"/>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Smoked Boar</v>
      </c>
      <c r="B2" s="56">
        <f>RANDBETWEEN(5,9)</f>
        <v>9</v>
      </c>
      <c r="C2" s="44"/>
      <c r="D2" s="44" t="s">
        <v>2873</v>
      </c>
      <c r="E2" s="44" t="s">
        <v>2878</v>
      </c>
      <c r="F2" s="44" t="s">
        <v>2973</v>
      </c>
      <c r="G2" s="44" t="s">
        <v>2932</v>
      </c>
      <c r="H2" s="44" t="s">
        <v>2946</v>
      </c>
      <c r="I2" s="44" t="s">
        <v>2974</v>
      </c>
    </row>
    <row r="3">
      <c r="A3" s="56" t="str">
        <f t="array" ref="A3">CONCATENATE(INDEX(D:D,RANDBETWEEN(2,COUNTA(D:D)))," ",INDEX(E:E,RANDBETWEEN(2,COUNTA(E:E)))," with ",INDEX(F:F,RANDBETWEEN(2,COUNTA(F:F))))</f>
        <v>Braised Clams with Rhubarb</v>
      </c>
      <c r="B3" s="56">
        <f t="shared" ref="B3:B5" si="1">RANDBETWEEN(5,11)</f>
        <v>8</v>
      </c>
      <c r="C3" s="44"/>
      <c r="D3" s="44" t="s">
        <v>2877</v>
      </c>
      <c r="E3" s="44" t="s">
        <v>2975</v>
      </c>
      <c r="F3" s="44" t="s">
        <v>2937</v>
      </c>
      <c r="G3" s="44" t="s">
        <v>2825</v>
      </c>
      <c r="H3" s="44" t="s">
        <v>2976</v>
      </c>
      <c r="I3" s="44" t="s">
        <v>2977</v>
      </c>
    </row>
    <row r="4">
      <c r="A4" s="56" t="str">
        <f t="array" ref="A4">CONCATENATE(INDEX(D:D,RANDBETWEEN(2,COUNTA(D:D)))," ",INDEX(E:E,RANDBETWEEN(2,COUNTA(E:E)))," with ",INDEX(G:G,RANDBETWEEN(2,COUNTA(G:G))))</f>
        <v>Roasted Squirrel with Carrots</v>
      </c>
      <c r="B4" s="56">
        <f t="shared" si="1"/>
        <v>11</v>
      </c>
      <c r="C4" s="44"/>
      <c r="D4" s="44" t="s">
        <v>2978</v>
      </c>
      <c r="E4" s="44" t="s">
        <v>2979</v>
      </c>
      <c r="F4" s="44" t="s">
        <v>2980</v>
      </c>
      <c r="G4" s="44" t="s">
        <v>2836</v>
      </c>
      <c r="H4" s="44" t="s">
        <v>2843</v>
      </c>
      <c r="I4" s="44" t="s">
        <v>2981</v>
      </c>
    </row>
    <row r="5">
      <c r="A5" s="56" t="str">
        <f t="array" ref="A5">CONCATENATE(INDEX(D:D,RANDBETWEEN(2,COUNTA(D:D)))," ",INDEX(E:E,RANDBETWEEN(2,COUNTA(E:E)))," with ",INDEX(H:H,RANDBETWEEN(2,COUNTA(H:H))))</f>
        <v>Smoked Mockingbird with Crusty bread</v>
      </c>
      <c r="B5" s="56">
        <f t="shared" si="1"/>
        <v>7</v>
      </c>
      <c r="C5" s="44"/>
      <c r="D5" s="44" t="s">
        <v>2982</v>
      </c>
      <c r="E5" s="44" t="s">
        <v>2983</v>
      </c>
      <c r="F5" s="44" t="s">
        <v>2944</v>
      </c>
      <c r="G5" s="44" t="s">
        <v>2924</v>
      </c>
      <c r="H5" s="44" t="s">
        <v>2984</v>
      </c>
      <c r="I5" s="44" t="s">
        <v>2821</v>
      </c>
    </row>
    <row r="6">
      <c r="A6" s="56" t="str">
        <f t="array" ref="A6">CONCATENATE(INDEX(D:D,RANDBETWEEN(2,COUNTA(D:D)))," ",INDEX(E:E,RANDBETWEEN(2,COUNTA(E:E)))," with ",INDEX(F:F,RANDBETWEEN(2,COUNTA(F:F)))," and ",INDEX(G:G,RANDBETWEEN(2,COUNTA(G:G))))</f>
        <v>Flame-broiled Aurochs with Leeks and Carrots</v>
      </c>
      <c r="B6" s="56">
        <f>RANDBETWEEN(8,13)</f>
        <v>10</v>
      </c>
      <c r="C6" s="44"/>
      <c r="D6" s="44" t="s">
        <v>2900</v>
      </c>
      <c r="E6" s="44" t="s">
        <v>2015</v>
      </c>
      <c r="F6" s="44" t="s">
        <v>2947</v>
      </c>
      <c r="G6" s="44" t="s">
        <v>2985</v>
      </c>
      <c r="H6" s="44" t="s">
        <v>2886</v>
      </c>
      <c r="I6" s="44" t="s">
        <v>45</v>
      </c>
    </row>
    <row r="7">
      <c r="A7" s="56" t="str">
        <f t="shared" ref="A7:A8" si="2">CONCATENATE("Side of ",INDEX(H:H,RANDBETWEEN(2,COUNTA(H:H))))</f>
        <v>Side of Crusty bread</v>
      </c>
      <c r="B7" s="56">
        <f t="shared" ref="B7:B8" si="3">RANDBETWEEN(4,7)</f>
        <v>5</v>
      </c>
      <c r="C7" s="44"/>
      <c r="D7" s="44" t="s">
        <v>2986</v>
      </c>
      <c r="E7" s="44" t="s">
        <v>2987</v>
      </c>
      <c r="F7" s="44" t="s">
        <v>2988</v>
      </c>
      <c r="G7" s="44" t="s">
        <v>2989</v>
      </c>
      <c r="H7" s="44" t="s">
        <v>2853</v>
      </c>
      <c r="I7" s="44" t="s">
        <v>2905</v>
      </c>
    </row>
    <row r="8">
      <c r="A8" s="56" t="str">
        <f t="shared" si="2"/>
        <v>Side of Sow's ear</v>
      </c>
      <c r="B8" s="56">
        <f t="shared" si="3"/>
        <v>5</v>
      </c>
      <c r="C8" s="44"/>
      <c r="D8" s="44" t="s">
        <v>2953</v>
      </c>
      <c r="E8" s="44" t="s">
        <v>2883</v>
      </c>
      <c r="F8" s="44" t="s">
        <v>2968</v>
      </c>
      <c r="G8" s="44" t="s">
        <v>2990</v>
      </c>
      <c r="H8" s="44" t="s">
        <v>2933</v>
      </c>
      <c r="I8" s="44" t="s">
        <v>2911</v>
      </c>
    </row>
    <row r="9">
      <c r="A9" s="56" t="str">
        <f t="shared" ref="A9:A11" si="4">INDEX(I:I,RANDBETWEEN(2,COUNTA(I:I)))</f>
        <v>Sweet wine</v>
      </c>
      <c r="B9" s="56">
        <f t="shared" ref="B9:B11" si="5">RANDBETWEEN(4,6)</f>
        <v>5</v>
      </c>
      <c r="C9" s="44"/>
      <c r="D9" s="44" t="s">
        <v>2991</v>
      </c>
      <c r="E9" s="44" t="s">
        <v>2889</v>
      </c>
      <c r="F9" s="44" t="s">
        <v>2992</v>
      </c>
      <c r="G9" s="44" t="s">
        <v>2993</v>
      </c>
      <c r="H9" s="44" t="s">
        <v>2994</v>
      </c>
      <c r="I9" s="44" t="s">
        <v>44</v>
      </c>
    </row>
    <row r="10">
      <c r="A10" s="56" t="str">
        <f t="shared" si="4"/>
        <v>Sweet wine</v>
      </c>
      <c r="B10" s="56">
        <f t="shared" si="5"/>
        <v>6</v>
      </c>
      <c r="C10" s="44"/>
      <c r="D10" s="44" t="s">
        <v>2959</v>
      </c>
      <c r="E10" s="44" t="s">
        <v>2901</v>
      </c>
      <c r="F10" s="44" t="s">
        <v>2995</v>
      </c>
      <c r="G10" s="44" t="s">
        <v>2996</v>
      </c>
      <c r="H10" s="44" t="s">
        <v>2892</v>
      </c>
      <c r="I10" s="44" t="s">
        <v>2866</v>
      </c>
    </row>
    <row r="11">
      <c r="A11" s="56" t="str">
        <f t="shared" si="4"/>
        <v>Lager</v>
      </c>
      <c r="B11" s="56">
        <f t="shared" si="5"/>
        <v>6</v>
      </c>
      <c r="C11" s="44"/>
      <c r="D11" s="44" t="s">
        <v>2912</v>
      </c>
      <c r="E11" s="44" t="s">
        <v>2895</v>
      </c>
      <c r="F11" s="44" t="s">
        <v>2914</v>
      </c>
      <c r="G11" s="44" t="s">
        <v>2957</v>
      </c>
      <c r="H11" s="44" t="s">
        <v>2997</v>
      </c>
      <c r="I11" s="44" t="s">
        <v>2970</v>
      </c>
    </row>
    <row r="12">
      <c r="A12" s="14"/>
      <c r="B12" s="14"/>
      <c r="E12" s="44" t="s">
        <v>2907</v>
      </c>
      <c r="F12" s="44" t="s">
        <v>2998</v>
      </c>
      <c r="G12" s="44" t="s">
        <v>2951</v>
      </c>
      <c r="H12" s="44" t="s">
        <v>2999</v>
      </c>
      <c r="I12" s="44"/>
    </row>
    <row r="13">
      <c r="A13" s="14"/>
      <c r="B13" s="14"/>
      <c r="E13" s="44" t="s">
        <v>1762</v>
      </c>
      <c r="F13" s="44" t="s">
        <v>3000</v>
      </c>
      <c r="G13" s="44" t="s">
        <v>2956</v>
      </c>
      <c r="H13" s="44" t="s">
        <v>3001</v>
      </c>
      <c r="I13" s="44"/>
    </row>
    <row r="14">
      <c r="A14" s="14"/>
      <c r="B14" s="14"/>
      <c r="E14" s="44" t="s">
        <v>3002</v>
      </c>
    </row>
    <row r="15">
      <c r="A15" s="14"/>
      <c r="B15" s="14"/>
      <c r="E15" s="44" t="s">
        <v>3003</v>
      </c>
    </row>
    <row r="16">
      <c r="A16" s="14"/>
      <c r="B16" s="14"/>
      <c r="E16" s="44" t="s">
        <v>3004</v>
      </c>
    </row>
    <row r="17">
      <c r="A17" s="14"/>
      <c r="B17" s="14"/>
      <c r="E17" s="44" t="s">
        <v>1271</v>
      </c>
    </row>
    <row r="18">
      <c r="A18" s="14"/>
      <c r="B18" s="14"/>
      <c r="E18" s="44" t="s">
        <v>3005</v>
      </c>
    </row>
    <row r="19">
      <c r="A19" s="14"/>
      <c r="B19" s="14"/>
      <c r="E19" s="44" t="s">
        <v>3006</v>
      </c>
    </row>
    <row r="20">
      <c r="A20" s="14"/>
      <c r="B20" s="14"/>
      <c r="E20" s="44" t="s">
        <v>3007</v>
      </c>
    </row>
    <row r="21">
      <c r="A21" s="14"/>
      <c r="B21" s="14"/>
      <c r="E21" s="44" t="s">
        <v>3008</v>
      </c>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57"/>
    <col customWidth="1" min="2" max="2" width="5.43"/>
  </cols>
  <sheetData>
    <row r="1">
      <c r="A1" s="12" t="s">
        <v>2871</v>
      </c>
      <c r="B1" s="12" t="s">
        <v>31</v>
      </c>
      <c r="C1" s="52"/>
      <c r="D1" s="52" t="s">
        <v>2872</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Stone oven-baked Mutton</v>
      </c>
      <c r="B2" s="56">
        <f>RANDBETWEEN(5,9)</f>
        <v>8</v>
      </c>
      <c r="C2" s="44"/>
      <c r="D2" s="44" t="s">
        <v>2873</v>
      </c>
      <c r="E2" s="44" t="s">
        <v>2878</v>
      </c>
      <c r="F2" s="44" t="s">
        <v>2936</v>
      </c>
      <c r="G2" s="44" t="s">
        <v>2932</v>
      </c>
      <c r="H2" s="44" t="s">
        <v>2946</v>
      </c>
      <c r="I2" s="44" t="s">
        <v>2942</v>
      </c>
    </row>
    <row r="3">
      <c r="A3" s="56" t="str">
        <f t="array" ref="A3">CONCATENATE(INDEX(D:D,RANDBETWEEN(2,COUNTA(D:D)))," ",INDEX(E:E,RANDBETWEEN(2,COUNTA(E:E)))," with ",INDEX(F:F,RANDBETWEEN(2,COUNTA(F:F))))</f>
        <v>Glazed and skewered Mutton with Green cabbage</v>
      </c>
      <c r="B3" s="56">
        <f t="shared" ref="B3:B5" si="1">RANDBETWEEN(5,11)</f>
        <v>6</v>
      </c>
      <c r="C3" s="44"/>
      <c r="D3" s="44" t="s">
        <v>3009</v>
      </c>
      <c r="E3" s="44" t="s">
        <v>2979</v>
      </c>
      <c r="F3" s="44" t="s">
        <v>2931</v>
      </c>
      <c r="G3" s="44" t="s">
        <v>2825</v>
      </c>
      <c r="H3" s="44" t="s">
        <v>2976</v>
      </c>
      <c r="I3" s="44" t="s">
        <v>2977</v>
      </c>
    </row>
    <row r="4">
      <c r="A4" s="56" t="str">
        <f t="array" ref="A4">CONCATENATE(INDEX(D:D,RANDBETWEEN(2,COUNTA(D:D)))," ",INDEX(E:E,RANDBETWEEN(2,COUNTA(E:E)))," with ",INDEX(G:G,RANDBETWEEN(2,COUNTA(G:G))))</f>
        <v>Peppered and grilled Pork with Thick gravy</v>
      </c>
      <c r="B4" s="56">
        <f t="shared" si="1"/>
        <v>9</v>
      </c>
      <c r="C4" s="44"/>
      <c r="D4" s="44" t="s">
        <v>3010</v>
      </c>
      <c r="E4" s="44" t="s">
        <v>2889</v>
      </c>
      <c r="F4" s="44" t="s">
        <v>2937</v>
      </c>
      <c r="G4" s="44" t="s">
        <v>2836</v>
      </c>
      <c r="H4" s="44" t="s">
        <v>2843</v>
      </c>
      <c r="I4" s="44" t="s">
        <v>2838</v>
      </c>
    </row>
    <row r="5">
      <c r="A5" s="56" t="str">
        <f t="array" ref="A5">CONCATENATE(INDEX(D:D,RANDBETWEEN(2,COUNTA(D:D)))," ",INDEX(E:E,RANDBETWEEN(2,COUNTA(E:E)))," with ",INDEX(H:H,RANDBETWEEN(2,COUNTA(H:H))))</f>
        <v>Stone oven-baked Rabbit with Deer sausage</v>
      </c>
      <c r="B5" s="56">
        <f t="shared" si="1"/>
        <v>7</v>
      </c>
      <c r="C5" s="44"/>
      <c r="D5" s="44" t="s">
        <v>2982</v>
      </c>
      <c r="E5" s="44" t="s">
        <v>2015</v>
      </c>
      <c r="F5" s="44" t="s">
        <v>2980</v>
      </c>
      <c r="G5" s="44" t="s">
        <v>2928</v>
      </c>
      <c r="H5" s="44" t="s">
        <v>2892</v>
      </c>
      <c r="I5" s="44" t="s">
        <v>2832</v>
      </c>
    </row>
    <row r="6">
      <c r="A6" s="56" t="str">
        <f t="array" ref="A6">CONCATENATE(INDEX(D:D,RANDBETWEEN(2,COUNTA(D:D)))," ",INDEX(E:E,RANDBETWEEN(2,COUNTA(E:E)))," with ",INDEX(F:F,RANDBETWEEN(2,COUNTA(F:F)))," and ",INDEX(G:G,RANDBETWEEN(2,COUNTA(G:G))))</f>
        <v>Glazed and skewered Trout with Green cabbage and Purple mushrooms</v>
      </c>
      <c r="B6" s="56">
        <f>RANDBETWEEN(8,13)</f>
        <v>8</v>
      </c>
      <c r="C6" s="44"/>
      <c r="D6" s="44" t="s">
        <v>2900</v>
      </c>
      <c r="E6" s="44" t="s">
        <v>1902</v>
      </c>
      <c r="F6" s="44" t="s">
        <v>2874</v>
      </c>
      <c r="G6" s="44" t="s">
        <v>3011</v>
      </c>
      <c r="H6" s="44" t="s">
        <v>2886</v>
      </c>
      <c r="I6" s="44" t="s">
        <v>3012</v>
      </c>
    </row>
    <row r="7">
      <c r="A7" s="56" t="str">
        <f t="shared" ref="A7:A8" si="2">CONCATENATE("Side of ",INDEX(H:H,RANDBETWEEN(2,COUNTA(H:H))))</f>
        <v>Side of Deer sausage</v>
      </c>
      <c r="B7" s="56">
        <f t="shared" ref="B7:B8" si="3">RANDBETWEEN(4,7)</f>
        <v>6</v>
      </c>
      <c r="C7" s="44"/>
      <c r="D7" s="44" t="s">
        <v>3013</v>
      </c>
      <c r="E7" s="44" t="s">
        <v>3014</v>
      </c>
      <c r="F7" s="44" t="s">
        <v>2968</v>
      </c>
      <c r="G7" s="44" t="s">
        <v>2924</v>
      </c>
      <c r="H7" s="44" t="s">
        <v>3015</v>
      </c>
      <c r="I7" s="44" t="s">
        <v>2938</v>
      </c>
    </row>
    <row r="8">
      <c r="A8" s="56" t="str">
        <f t="shared" si="2"/>
        <v>Side of Rye bread</v>
      </c>
      <c r="B8" s="56">
        <f t="shared" si="3"/>
        <v>5</v>
      </c>
      <c r="C8" s="44"/>
      <c r="D8" s="44" t="s">
        <v>3016</v>
      </c>
      <c r="E8" s="44" t="s">
        <v>2901</v>
      </c>
      <c r="F8" s="44" t="s">
        <v>3017</v>
      </c>
      <c r="G8" s="44" t="s">
        <v>2990</v>
      </c>
      <c r="H8" s="44" t="s">
        <v>3018</v>
      </c>
      <c r="I8" s="44" t="s">
        <v>3019</v>
      </c>
    </row>
    <row r="9">
      <c r="A9" s="56" t="str">
        <f t="shared" ref="A9:A11" si="4">INDEX(I:I,RANDBETWEEN(2,COUNTA(I:I)))</f>
        <v>Lager</v>
      </c>
      <c r="B9" s="56">
        <f t="shared" ref="B9:B11" si="5">RANDBETWEEN(4,6)</f>
        <v>6</v>
      </c>
      <c r="C9" s="44"/>
      <c r="D9" s="44" t="s">
        <v>2991</v>
      </c>
      <c r="E9" s="44" t="s">
        <v>3020</v>
      </c>
      <c r="F9" s="44" t="s">
        <v>2961</v>
      </c>
      <c r="G9" s="44" t="s">
        <v>3021</v>
      </c>
      <c r="H9" s="44" t="s">
        <v>3022</v>
      </c>
      <c r="I9" s="44" t="s">
        <v>2981</v>
      </c>
    </row>
    <row r="10">
      <c r="A10" s="56" t="str">
        <f t="shared" si="4"/>
        <v>Brown ale</v>
      </c>
      <c r="B10" s="56">
        <f t="shared" si="5"/>
        <v>6</v>
      </c>
      <c r="C10" s="44"/>
      <c r="D10" s="44" t="s">
        <v>3023</v>
      </c>
      <c r="E10" s="44" t="s">
        <v>3002</v>
      </c>
      <c r="F10" s="44" t="s">
        <v>2971</v>
      </c>
      <c r="G10" s="44" t="s">
        <v>3024</v>
      </c>
      <c r="H10" s="44" t="s">
        <v>3025</v>
      </c>
      <c r="I10" s="44" t="s">
        <v>3026</v>
      </c>
    </row>
    <row r="11">
      <c r="A11" s="56" t="str">
        <f t="shared" si="4"/>
        <v>White ale</v>
      </c>
      <c r="B11" s="56">
        <f t="shared" si="5"/>
        <v>6</v>
      </c>
      <c r="C11" s="44"/>
      <c r="D11" s="44" t="s">
        <v>3027</v>
      </c>
      <c r="E11" s="44" t="s">
        <v>2943</v>
      </c>
      <c r="F11" s="44" t="s">
        <v>2856</v>
      </c>
      <c r="G11" s="44" t="s">
        <v>3028</v>
      </c>
      <c r="H11" s="44" t="s">
        <v>2997</v>
      </c>
      <c r="I11" s="44" t="s">
        <v>3029</v>
      </c>
    </row>
    <row r="12">
      <c r="A12" s="14"/>
      <c r="B12" s="14"/>
      <c r="C12" s="44"/>
      <c r="D12" s="44" t="s">
        <v>3030</v>
      </c>
      <c r="E12" s="44" t="s">
        <v>3031</v>
      </c>
      <c r="F12" s="44"/>
      <c r="G12" s="44"/>
      <c r="H12" s="44" t="s">
        <v>2966</v>
      </c>
      <c r="I12" s="44" t="s">
        <v>3032</v>
      </c>
    </row>
    <row r="13">
      <c r="A13" s="14"/>
      <c r="B13" s="14"/>
      <c r="C13" s="44"/>
      <c r="D13" s="44" t="s">
        <v>3033</v>
      </c>
      <c r="E13" s="44" t="s">
        <v>2883</v>
      </c>
      <c r="F13" s="44"/>
      <c r="G13" s="44"/>
      <c r="H13" s="44" t="s">
        <v>3034</v>
      </c>
      <c r="I13" s="44" t="s">
        <v>3035</v>
      </c>
    </row>
    <row r="14">
      <c r="A14" s="14"/>
      <c r="B14" s="14"/>
      <c r="E14" s="44"/>
    </row>
    <row r="15">
      <c r="A15" s="14"/>
      <c r="B15" s="14"/>
      <c r="E15" s="44"/>
    </row>
    <row r="16">
      <c r="A16" s="14"/>
      <c r="B16" s="14"/>
      <c r="E16" s="44"/>
    </row>
    <row r="17">
      <c r="A17" s="14"/>
      <c r="B17" s="14"/>
      <c r="E17" s="44"/>
    </row>
    <row r="18">
      <c r="A18" s="14"/>
      <c r="B18" s="14"/>
      <c r="E18" s="44"/>
    </row>
    <row r="19">
      <c r="A19" s="14"/>
      <c r="B19" s="14"/>
      <c r="E19" s="44"/>
    </row>
    <row r="20">
      <c r="A20" s="14"/>
      <c r="B20" s="14"/>
      <c r="E20" s="44"/>
    </row>
    <row r="21">
      <c r="A21" s="14"/>
      <c r="B21" s="14"/>
      <c r="E21" s="4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